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8431"/>
  <workbookPr codeName="ThisWorkbook"/>
  <mc:AlternateContent xmlns:mc="http://schemas.openxmlformats.org/markup-compatibility/2006">
    <mc:Choice Requires="x15">
      <x15ac:absPath xmlns:x15ac="http://schemas.microsoft.com/office/spreadsheetml/2010/11/ac" url="C:\Users\3cgl\Desktop\"/>
    </mc:Choice>
  </mc:AlternateContent>
  <bookViews>
    <workbookView xWindow="0" yWindow="0" windowWidth="25200" windowHeight="12345"/>
  </bookViews>
  <sheets>
    <sheet name="Analyslista" sheetId="2" r:id="rId1"/>
    <sheet name="Till Cosmic" sheetId="1" r:id="rId2"/>
  </sheets>
  <definedNames>
    <definedName name="_xlnm._FilterDatabase" localSheetId="0" hidden="1">Analyslista!$D$1:$D$906</definedName>
    <definedName name="_xlnm._FilterDatabase" localSheetId="1" hidden="1">'Till Cosmic'!$A$3:$A$24</definedName>
    <definedName name="Komponenter">Analyslista!$AY$2:INDEX(INDIRECT("KemLab!$U$2:$U"&amp;Analyslista!$AZ$2),MAX(INDIRECT("KemLab!$T$2:$T"&amp;Analyslista!$AZ$2)),1)</definedName>
  </definedNames>
  <calcPr calcId="171027"/>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AM907" i="2" l="1"/>
  <c r="AN907" i="2" s="1"/>
  <c r="AO907" i="2" s="1"/>
  <c r="AP907" i="2" s="1"/>
  <c r="AM906" i="2" l="1"/>
  <c r="AN906" i="2" s="1"/>
  <c r="AO906" i="2" s="1"/>
  <c r="AM905" i="2" l="1"/>
  <c r="AN905" i="2" s="1"/>
  <c r="AO905" i="2" s="1"/>
  <c r="AM904" i="2" l="1"/>
  <c r="AN904" i="2" s="1"/>
  <c r="AO904" i="2" s="1"/>
  <c r="AM7" i="2" l="1"/>
  <c r="AN7" i="2" s="1"/>
  <c r="AM190" i="2" l="1"/>
  <c r="AN190" i="2" s="1"/>
  <c r="AO190" i="2" s="1"/>
  <c r="AM57" i="2" l="1"/>
  <c r="AN57" i="2" s="1"/>
  <c r="AO57" i="2" s="1"/>
  <c r="AM72" i="2" l="1"/>
  <c r="AN72" i="2" s="1"/>
  <c r="AM444" i="2"/>
  <c r="AN444" i="2" s="1"/>
  <c r="AM247" i="2"/>
  <c r="AN247" i="2" s="1"/>
  <c r="AO247" i="2" s="1"/>
  <c r="AM157" i="2"/>
  <c r="AN157" i="2" s="1"/>
  <c r="AM92" i="2" l="1"/>
  <c r="AN92" i="2" s="1"/>
  <c r="AM73" i="2"/>
  <c r="AN73" i="2" s="1"/>
  <c r="AO73" i="2" s="1"/>
  <c r="AM81" i="2"/>
  <c r="AN81" i="2" s="1"/>
  <c r="AM128" i="2"/>
  <c r="AN128" i="2" s="1"/>
  <c r="AM138" i="2"/>
  <c r="AN138" i="2" s="1"/>
  <c r="AM182" i="2" l="1"/>
  <c r="AN182" i="2" s="1"/>
  <c r="AM312" i="2"/>
  <c r="AN312" i="2" s="1"/>
  <c r="AM239" i="2"/>
  <c r="AN239" i="2" s="1"/>
  <c r="AM240" i="2"/>
  <c r="AN240" i="2" s="1"/>
  <c r="AM252" i="2"/>
  <c r="AN252" i="2" s="1"/>
  <c r="AM293" i="2"/>
  <c r="AN293" i="2" s="1"/>
  <c r="AM77" i="2" l="1"/>
  <c r="AN77" i="2" s="1"/>
  <c r="AM506" i="2"/>
  <c r="AN506" i="2" s="1"/>
  <c r="AM457" i="2"/>
  <c r="AN457" i="2" s="1"/>
  <c r="AM462" i="2"/>
  <c r="AN462" i="2" s="1"/>
  <c r="AM380" i="2"/>
  <c r="AN380" i="2" s="1"/>
  <c r="AM451" i="2"/>
  <c r="AN451" i="2" s="1"/>
  <c r="AM562" i="2"/>
  <c r="AN562" i="2" s="1"/>
  <c r="AM469" i="2"/>
  <c r="AN469" i="2" s="1"/>
  <c r="AM460" i="2"/>
  <c r="AN460" i="2" s="1"/>
  <c r="AM446" i="2"/>
  <c r="AN446" i="2" s="1"/>
  <c r="AM500" i="2"/>
  <c r="AN500" i="2" s="1"/>
  <c r="AM468" i="2"/>
  <c r="AN468" i="2" s="1"/>
  <c r="AM464" i="2"/>
  <c r="AN464" i="2" s="1"/>
  <c r="AM458" i="2"/>
  <c r="AN458" i="2" s="1"/>
  <c r="AM450" i="2"/>
  <c r="AN450" i="2" s="1"/>
  <c r="AM6" i="2"/>
  <c r="AN6" i="2" s="1"/>
  <c r="AM454" i="2"/>
  <c r="AN454" i="2" s="1"/>
  <c r="AM466" i="2"/>
  <c r="AN466" i="2" s="1"/>
  <c r="AM485" i="2"/>
  <c r="AN485" i="2" s="1"/>
  <c r="AM486" i="2"/>
  <c r="AN486" i="2" s="1"/>
  <c r="AM303" i="2"/>
  <c r="AN303" i="2" s="1"/>
  <c r="AM448" i="2"/>
  <c r="AN448" i="2" s="1"/>
  <c r="AM445" i="2"/>
  <c r="AN445" i="2" s="1"/>
  <c r="AM455" i="2"/>
  <c r="AN455" i="2" s="1"/>
  <c r="AM527" i="2"/>
  <c r="AN527" i="2" s="1"/>
  <c r="AM453" i="2"/>
  <c r="AN453" i="2" s="1"/>
  <c r="AM467" i="2"/>
  <c r="AN467" i="2" s="1"/>
  <c r="AM105" i="2"/>
  <c r="AN105" i="2" s="1"/>
  <c r="AM456" i="2"/>
  <c r="AN456" i="2" s="1"/>
  <c r="AM465" i="2"/>
  <c r="AN465" i="2" s="1"/>
  <c r="AM471" i="2"/>
  <c r="AN471" i="2" s="1"/>
  <c r="AM461" i="2"/>
  <c r="AN461" i="2" s="1"/>
  <c r="AM470" i="2"/>
  <c r="AN470" i="2" s="1"/>
  <c r="AM482" i="2"/>
  <c r="AN482" i="2" s="1"/>
  <c r="AM472" i="2"/>
  <c r="AN472" i="2" s="1"/>
  <c r="AM447" i="2"/>
  <c r="AN447" i="2" s="1"/>
  <c r="AM459" i="2"/>
  <c r="AN459" i="2" s="1"/>
  <c r="AM35" i="2"/>
  <c r="AN35" i="2" s="1"/>
  <c r="AM443" i="2"/>
  <c r="AN443" i="2" s="1"/>
  <c r="AM442" i="2"/>
  <c r="AN442" i="2" s="1"/>
  <c r="AM433" i="2"/>
  <c r="AN433" i="2" s="1"/>
  <c r="AM16" i="2"/>
  <c r="AN16" i="2" s="1"/>
  <c r="AM437" i="2"/>
  <c r="AN437" i="2" s="1"/>
  <c r="AM431" i="2"/>
  <c r="AN431" i="2" s="1"/>
  <c r="AM434" i="2"/>
  <c r="AN434" i="2" s="1"/>
  <c r="AM439" i="2"/>
  <c r="AN439" i="2" s="1"/>
  <c r="AM432" i="2"/>
  <c r="AN432" i="2" s="1"/>
  <c r="AM324" i="2"/>
  <c r="AN324" i="2" s="1"/>
  <c r="AM440" i="2"/>
  <c r="AN440" i="2" s="1"/>
  <c r="AM302" i="2"/>
  <c r="AN302" i="2" s="1"/>
  <c r="AM52" i="2"/>
  <c r="AN52" i="2" s="1"/>
  <c r="AM296" i="2"/>
  <c r="AN296" i="2" s="1"/>
  <c r="AM50" i="2"/>
  <c r="AN50" i="2" s="1"/>
  <c r="AM504" i="2"/>
  <c r="AN504" i="2" s="1"/>
  <c r="AM323" i="2"/>
  <c r="AN323" i="2" s="1"/>
  <c r="AM78" i="2"/>
  <c r="AN78" i="2" s="1"/>
  <c r="AM483" i="2"/>
  <c r="AN483" i="2" s="1"/>
  <c r="AM374" i="2"/>
  <c r="AN374" i="2" s="1"/>
  <c r="AM362" i="2"/>
  <c r="AN362" i="2" s="1"/>
  <c r="AM889" i="2"/>
  <c r="AN889" i="2" s="1"/>
  <c r="AM537" i="2"/>
  <c r="AN537" i="2" s="1"/>
  <c r="AM39" i="2"/>
  <c r="AN39" i="2" s="1"/>
  <c r="AM64" i="2"/>
  <c r="AN64" i="2" s="1"/>
  <c r="AM508" i="2"/>
  <c r="AN508" i="2" s="1"/>
  <c r="AM14" i="2"/>
  <c r="AN14" i="2" s="1"/>
  <c r="AM24" i="2"/>
  <c r="AN24" i="2" s="1"/>
  <c r="AM53" i="2"/>
  <c r="AN53" i="2" s="1"/>
  <c r="AM888" i="2"/>
  <c r="AN888" i="2" s="1"/>
  <c r="AM377" i="2"/>
  <c r="AN377" i="2" s="1"/>
  <c r="AM403" i="2"/>
  <c r="AN403" i="2" s="1"/>
  <c r="AM481" i="2"/>
  <c r="AN481" i="2" s="1"/>
  <c r="AM61" i="2"/>
  <c r="AN61" i="2" s="1"/>
  <c r="AM115" i="2"/>
  <c r="AN115" i="2" s="1"/>
  <c r="AM59" i="2"/>
  <c r="AN59" i="2" s="1"/>
  <c r="AM538" i="2"/>
  <c r="AN538" i="2" s="1"/>
  <c r="AM22" i="2"/>
  <c r="AN22" i="2" s="1"/>
  <c r="AM874" i="2"/>
  <c r="AN874" i="2" s="1"/>
  <c r="AM879" i="2"/>
  <c r="AN879" i="2" s="1"/>
  <c r="AM2" i="2"/>
  <c r="AN2" i="2" s="1"/>
  <c r="AM422" i="2"/>
  <c r="AN422" i="2" s="1"/>
  <c r="AM862" i="2"/>
  <c r="AN862" i="2" s="1"/>
  <c r="AM863" i="2"/>
  <c r="AN863" i="2" s="1"/>
  <c r="AM423" i="2"/>
  <c r="AN423" i="2" s="1"/>
  <c r="AM3" i="2"/>
  <c r="AN3" i="2" s="1"/>
  <c r="AM425" i="2"/>
  <c r="AN425" i="2" s="1"/>
  <c r="AM45" i="2"/>
  <c r="AN45" i="2" s="1"/>
  <c r="AM428" i="2"/>
  <c r="AN428" i="2" s="1"/>
  <c r="AM429" i="2"/>
  <c r="AN429" i="2" s="1"/>
  <c r="AM426" i="2"/>
  <c r="AN426" i="2" s="1"/>
  <c r="AM427" i="2"/>
  <c r="AN427" i="2" s="1"/>
  <c r="AM566" i="2"/>
  <c r="AN566" i="2" s="1"/>
  <c r="AM420" i="2"/>
  <c r="AN420" i="2" s="1"/>
  <c r="AM892" i="2"/>
  <c r="AN892" i="2" s="1"/>
  <c r="AM8" i="2"/>
  <c r="AN8" i="2" s="1"/>
  <c r="AM690" i="2"/>
  <c r="AN690" i="2" s="1"/>
  <c r="AM666" i="2"/>
  <c r="AN666" i="2" s="1"/>
  <c r="AM798" i="2"/>
  <c r="AN798" i="2" s="1"/>
  <c r="AM691" i="2"/>
  <c r="AN691" i="2" s="1"/>
  <c r="AM692" i="2"/>
  <c r="AN692" i="2" s="1"/>
  <c r="AM693" i="2"/>
  <c r="AN693" i="2" s="1"/>
  <c r="AM689" i="2"/>
  <c r="AN689" i="2" s="1"/>
  <c r="AM885" i="2"/>
  <c r="AN885" i="2" s="1"/>
  <c r="AM9" i="2"/>
  <c r="AN9" i="2" s="1"/>
  <c r="AM419" i="2"/>
  <c r="AN419" i="2" s="1"/>
  <c r="AM404" i="2"/>
  <c r="AN404" i="2" s="1"/>
  <c r="AM10" i="2"/>
  <c r="AN10" i="2" s="1"/>
  <c r="AM12" i="2"/>
  <c r="AN12" i="2" s="1"/>
  <c r="AM13" i="2"/>
  <c r="AN13" i="2" s="1"/>
  <c r="AM528" i="2"/>
  <c r="AN528" i="2" s="1"/>
  <c r="AM667" i="2"/>
  <c r="AN667" i="2" s="1"/>
  <c r="AM893" i="2"/>
  <c r="AN893" i="2" s="1"/>
  <c r="AM408" i="2"/>
  <c r="AN408" i="2" s="1"/>
  <c r="AM15" i="2"/>
  <c r="AN15" i="2" s="1"/>
  <c r="AM17" i="2"/>
  <c r="AN17" i="2" s="1"/>
  <c r="AM18" i="2"/>
  <c r="AN18" i="2" s="1"/>
  <c r="AM19" i="2"/>
  <c r="AN19" i="2" s="1"/>
  <c r="AM412" i="2"/>
  <c r="AN412" i="2" s="1"/>
  <c r="AM20" i="2"/>
  <c r="AN20" i="2" s="1"/>
  <c r="AM668" i="2"/>
  <c r="AN668" i="2" s="1"/>
  <c r="AM894" i="2"/>
  <c r="AN894" i="2" s="1"/>
  <c r="AM21" i="2"/>
  <c r="AN21" i="2" s="1"/>
  <c r="AM415" i="2"/>
  <c r="AN415" i="2" s="1"/>
  <c r="AM416" i="2"/>
  <c r="AN416" i="2" s="1"/>
  <c r="AM417" i="2"/>
  <c r="AN417" i="2" s="1"/>
  <c r="AM23" i="2"/>
  <c r="AN23" i="2" s="1"/>
  <c r="AM593" i="2"/>
  <c r="AN593" i="2" s="1"/>
  <c r="AM350" i="2"/>
  <c r="AN350" i="2" s="1"/>
  <c r="AM657" i="2"/>
  <c r="AN657" i="2" s="1"/>
  <c r="AM740" i="2"/>
  <c r="AN740" i="2" s="1"/>
  <c r="AM488" i="2"/>
  <c r="AN488" i="2" s="1"/>
  <c r="AM523" i="2"/>
  <c r="AN523" i="2" s="1"/>
  <c r="AM25" i="2"/>
  <c r="AN25" i="2" s="1"/>
  <c r="AM752" i="2"/>
  <c r="AN752" i="2" s="1"/>
  <c r="AM741" i="2"/>
  <c r="AN741" i="2" s="1"/>
  <c r="AM352" i="2"/>
  <c r="AN352" i="2" s="1"/>
  <c r="AM669" i="2"/>
  <c r="AN669" i="2" s="1"/>
  <c r="AM670" i="2"/>
  <c r="AN670" i="2" s="1"/>
  <c r="AM353" i="2"/>
  <c r="AN353" i="2" s="1"/>
  <c r="AM26" i="2"/>
  <c r="AN26" i="2" s="1"/>
  <c r="AM27" i="2"/>
  <c r="AN27" i="2" s="1"/>
  <c r="AM356" i="2"/>
  <c r="AN356" i="2" s="1"/>
  <c r="AM357" i="2"/>
  <c r="AN357" i="2" s="1"/>
  <c r="AM358" i="2"/>
  <c r="AN358" i="2" s="1"/>
  <c r="AM512" i="2"/>
  <c r="AN512" i="2" s="1"/>
  <c r="AM359" i="2"/>
  <c r="AN359" i="2" s="1"/>
  <c r="AM360" i="2"/>
  <c r="AN360" i="2" s="1"/>
  <c r="AM361" i="2"/>
  <c r="AN361" i="2" s="1"/>
  <c r="AM28" i="2"/>
  <c r="AN28" i="2" s="1"/>
  <c r="AM363" i="2"/>
  <c r="AN363" i="2" s="1"/>
  <c r="AM603" i="2"/>
  <c r="AN603" i="2" s="1"/>
  <c r="AM671" i="2"/>
  <c r="AN671" i="2" s="1"/>
  <c r="AM364" i="2"/>
  <c r="AN364" i="2" s="1"/>
  <c r="AM29" i="2"/>
  <c r="AN29" i="2" s="1"/>
  <c r="AM365" i="2"/>
  <c r="AN365" i="2" s="1"/>
  <c r="AM30" i="2"/>
  <c r="AN30" i="2" s="1"/>
  <c r="AM367" i="2"/>
  <c r="AN367" i="2" s="1"/>
  <c r="AM31" i="2"/>
  <c r="AN31" i="2" s="1"/>
  <c r="AM369" i="2"/>
  <c r="AN369" i="2" s="1"/>
  <c r="AM32" i="2"/>
  <c r="AN32" i="2" s="1"/>
  <c r="AM695" i="2"/>
  <c r="AN695" i="2" s="1"/>
  <c r="AM672" i="2"/>
  <c r="AN672" i="2" s="1"/>
  <c r="AM371" i="2"/>
  <c r="AN371" i="2" s="1"/>
  <c r="AM895" i="2"/>
  <c r="AN895" i="2" s="1"/>
  <c r="AM33" i="2"/>
  <c r="AN33" i="2" s="1"/>
  <c r="AM34" i="2"/>
  <c r="AN34" i="2" s="1"/>
  <c r="AM896" i="2"/>
  <c r="AN896" i="2" s="1"/>
  <c r="AM36" i="2"/>
  <c r="AN36" i="2" s="1"/>
  <c r="AM742" i="2"/>
  <c r="AN742" i="2" s="1"/>
  <c r="AM743" i="2"/>
  <c r="AN743" i="2" s="1"/>
  <c r="AM673" i="2"/>
  <c r="AN673" i="2" s="1"/>
  <c r="AM780" i="2"/>
  <c r="AN780" i="2" s="1"/>
  <c r="AM781" i="2"/>
  <c r="AN781" i="2" s="1"/>
  <c r="AM375" i="2"/>
  <c r="AN375" i="2" s="1"/>
  <c r="AM376" i="2"/>
  <c r="AN376" i="2" s="1"/>
  <c r="AM37" i="2"/>
  <c r="AN37" i="2" s="1"/>
  <c r="AM658" i="2"/>
  <c r="AN658" i="2" s="1"/>
  <c r="AM674" i="2"/>
  <c r="AN674" i="2" s="1"/>
  <c r="AM599" i="2"/>
  <c r="AN599" i="2" s="1"/>
  <c r="AM521" i="2"/>
  <c r="AN521" i="2" s="1"/>
  <c r="AM760" i="2"/>
  <c r="AN760" i="2" s="1"/>
  <c r="AM378" i="2"/>
  <c r="AN378" i="2" s="1"/>
  <c r="AM379" i="2"/>
  <c r="AN379" i="2" s="1"/>
  <c r="AM38" i="2"/>
  <c r="AN38" i="2" s="1"/>
  <c r="AM675" i="2"/>
  <c r="AN675" i="2" s="1"/>
  <c r="AM676" i="2"/>
  <c r="AN676" i="2" s="1"/>
  <c r="AM40" i="2"/>
  <c r="AN40" i="2" s="1"/>
  <c r="AM744" i="2"/>
  <c r="AN744" i="2" s="1"/>
  <c r="AM381" i="2"/>
  <c r="AN381" i="2" s="1"/>
  <c r="AM524" i="2"/>
  <c r="AN524" i="2" s="1"/>
  <c r="AM47" i="2"/>
  <c r="AN47" i="2" s="1"/>
  <c r="AM745" i="2"/>
  <c r="AN745" i="2" s="1"/>
  <c r="AM600" i="2"/>
  <c r="AN600" i="2" s="1"/>
  <c r="AM382" i="2"/>
  <c r="AN382" i="2" s="1"/>
  <c r="AM383" i="2"/>
  <c r="AN383" i="2" s="1"/>
  <c r="AM384" i="2"/>
  <c r="AN384" i="2" s="1"/>
  <c r="AM601" i="2"/>
  <c r="AN601" i="2" s="1"/>
  <c r="AM677" i="2"/>
  <c r="AN677" i="2" s="1"/>
  <c r="AM41" i="2"/>
  <c r="AN41" i="2" s="1"/>
  <c r="AM42" i="2"/>
  <c r="AN42" i="2" s="1"/>
  <c r="AM507" i="2"/>
  <c r="AN507" i="2" s="1"/>
  <c r="AM392" i="2"/>
  <c r="AN392" i="2" s="1"/>
  <c r="AM43" i="2"/>
  <c r="AN43" i="2" s="1"/>
  <c r="AM388" i="2"/>
  <c r="AN388" i="2" s="1"/>
  <c r="AM389" i="2"/>
  <c r="AN389" i="2" s="1"/>
  <c r="AM268" i="2"/>
  <c r="AN268" i="2" s="1"/>
  <c r="AM753" i="2"/>
  <c r="AN753" i="2" s="1"/>
  <c r="AM799" i="2"/>
  <c r="AN799" i="2" s="1"/>
  <c r="AM678" i="2"/>
  <c r="AN678" i="2" s="1"/>
  <c r="AM269" i="2"/>
  <c r="AN269" i="2" s="1"/>
  <c r="AM44" i="2"/>
  <c r="AN44" i="2" s="1"/>
  <c r="AM826" i="2"/>
  <c r="AN826" i="2" s="1"/>
  <c r="AM270" i="2"/>
  <c r="AN270" i="2" s="1"/>
  <c r="AM271" i="2"/>
  <c r="AN271" i="2" s="1"/>
  <c r="AM679" i="2"/>
  <c r="AN679" i="2" s="1"/>
  <c r="AM884" i="2"/>
  <c r="AN884" i="2" s="1"/>
  <c r="AM847" i="2"/>
  <c r="AN847" i="2" s="1"/>
  <c r="AM746" i="2"/>
  <c r="AN746" i="2" s="1"/>
  <c r="AM680" i="2"/>
  <c r="AN680" i="2" s="1"/>
  <c r="AM502" i="2"/>
  <c r="AN502" i="2" s="1"/>
  <c r="AM747" i="2"/>
  <c r="AN747" i="2" s="1"/>
  <c r="AM619" i="2"/>
  <c r="AN619" i="2" s="1"/>
  <c r="AM897" i="2"/>
  <c r="AN897" i="2" s="1"/>
  <c r="AM539" i="2"/>
  <c r="AN539" i="2" s="1"/>
  <c r="AM82" i="2"/>
  <c r="AN82" i="2" s="1"/>
  <c r="AM272" i="2"/>
  <c r="AN272" i="2" s="1"/>
  <c r="AM390" i="2"/>
  <c r="AN390" i="2" s="1"/>
  <c r="AM513" i="2"/>
  <c r="AN513" i="2" s="1"/>
  <c r="AM46" i="2"/>
  <c r="AN46" i="2" s="1"/>
  <c r="AM56" i="2"/>
  <c r="AN56" i="2" s="1"/>
  <c r="AM782" i="2"/>
  <c r="AN782" i="2" s="1"/>
  <c r="AM610" i="2"/>
  <c r="AN610" i="2" s="1"/>
  <c r="AM694" i="2"/>
  <c r="AN694" i="2" s="1"/>
  <c r="AM491" i="2"/>
  <c r="AN491" i="2" s="1"/>
  <c r="AM60" i="2"/>
  <c r="AN60" i="2" s="1"/>
  <c r="AM63" i="2"/>
  <c r="AN63" i="2" s="1"/>
  <c r="AM66" i="2"/>
  <c r="AN66" i="2" s="1"/>
  <c r="AM540" i="2"/>
  <c r="AN540" i="2" s="1"/>
  <c r="AM85" i="2"/>
  <c r="AN85" i="2" s="1"/>
  <c r="AM86" i="2"/>
  <c r="AN86" i="2" s="1"/>
  <c r="AM48" i="2"/>
  <c r="AN48" i="2" s="1"/>
  <c r="AM275" i="2"/>
  <c r="AN275" i="2" s="1"/>
  <c r="AM701" i="2"/>
  <c r="AN701" i="2" s="1"/>
  <c r="AM87" i="2"/>
  <c r="AN87" i="2" s="1"/>
  <c r="AM475" i="2"/>
  <c r="AN475" i="2" s="1"/>
  <c r="AM276" i="2"/>
  <c r="AN276" i="2" s="1"/>
  <c r="AM800" i="2"/>
  <c r="AN800" i="2" s="1"/>
  <c r="AM875" i="2"/>
  <c r="AN875" i="2" s="1"/>
  <c r="AM748" i="2"/>
  <c r="AN748" i="2" s="1"/>
  <c r="AM68" i="2"/>
  <c r="AN68" i="2" s="1"/>
  <c r="AM876" i="2"/>
  <c r="AN876" i="2" s="1"/>
  <c r="AM69" i="2"/>
  <c r="AN69" i="2" s="1"/>
  <c r="AM749" i="2"/>
  <c r="AN749" i="2" s="1"/>
  <c r="AM279" i="2"/>
  <c r="AN279" i="2" s="1"/>
  <c r="AM280" i="2"/>
  <c r="AN280" i="2" s="1"/>
  <c r="AM281" i="2"/>
  <c r="AN281" i="2" s="1"/>
  <c r="AM681" i="2"/>
  <c r="AN681" i="2" s="1"/>
  <c r="AM682" i="2"/>
  <c r="AN682" i="2" s="1"/>
  <c r="AM391" i="2"/>
  <c r="AN391" i="2" s="1"/>
  <c r="AM541" i="2"/>
  <c r="AN541" i="2" s="1"/>
  <c r="AM71" i="2"/>
  <c r="AN71" i="2" s="1"/>
  <c r="AM74" i="2"/>
  <c r="AN74" i="2" s="1"/>
  <c r="AM696" i="2"/>
  <c r="AN696" i="2" s="1"/>
  <c r="AM842" i="2"/>
  <c r="AN842" i="2" s="1"/>
  <c r="AM75" i="2"/>
  <c r="AN75" i="2" s="1"/>
  <c r="AM88" i="2"/>
  <c r="AN88" i="2" s="1"/>
  <c r="AM285" i="2"/>
  <c r="AN285" i="2" s="1"/>
  <c r="AM738" i="2"/>
  <c r="AN738" i="2" s="1"/>
  <c r="AM76" i="2"/>
  <c r="AN76" i="2" s="1"/>
  <c r="AM620" i="2"/>
  <c r="AN620" i="2" s="1"/>
  <c r="AM287" i="2"/>
  <c r="AN287" i="2" s="1"/>
  <c r="AM818" i="2"/>
  <c r="AN818" i="2" s="1"/>
  <c r="AM79" i="2"/>
  <c r="AN79" i="2" s="1"/>
  <c r="AM301" i="2"/>
  <c r="AN301" i="2" s="1"/>
  <c r="AM83" i="2"/>
  <c r="AN83" i="2" s="1"/>
  <c r="AM84" i="2"/>
  <c r="AN84" i="2" s="1"/>
  <c r="AM95" i="2"/>
  <c r="AN95" i="2" s="1"/>
  <c r="AM97" i="2"/>
  <c r="AN97" i="2" s="1"/>
  <c r="AM575" i="2"/>
  <c r="AN575" i="2" s="1"/>
  <c r="AM89" i="2"/>
  <c r="AN89" i="2" s="1"/>
  <c r="AM292" i="2"/>
  <c r="AN292" i="2" s="1"/>
  <c r="AM877" i="2"/>
  <c r="AN877" i="2" s="1"/>
  <c r="AM294" i="2"/>
  <c r="AN294" i="2" s="1"/>
  <c r="AM683" i="2"/>
  <c r="AN683" i="2" s="1"/>
  <c r="AM659" i="2"/>
  <c r="AN659" i="2" s="1"/>
  <c r="AM660" i="2"/>
  <c r="AN660" i="2" s="1"/>
  <c r="AM574" i="2"/>
  <c r="AN574" i="2" s="1"/>
  <c r="AM49" i="2"/>
  <c r="AN49" i="2" s="1"/>
  <c r="AM90" i="2"/>
  <c r="AN90" i="2" s="1"/>
  <c r="AM91" i="2"/>
  <c r="AN91" i="2" s="1"/>
  <c r="AM542" i="2"/>
  <c r="AN542" i="2" s="1"/>
  <c r="AM254" i="2"/>
  <c r="AN254" i="2" s="1"/>
  <c r="AM4" i="2"/>
  <c r="AN4" i="2" s="1"/>
  <c r="AM801" i="2"/>
  <c r="AN801" i="2" s="1"/>
  <c r="AM802" i="2"/>
  <c r="AN802" i="2" s="1"/>
  <c r="AM98" i="2"/>
  <c r="AN98" i="2" s="1"/>
  <c r="AM621" i="2"/>
  <c r="AN621" i="2" s="1"/>
  <c r="AM622" i="2"/>
  <c r="AN622" i="2" s="1"/>
  <c r="AM487" i="2"/>
  <c r="AN487" i="2" s="1"/>
  <c r="AM761" i="2"/>
  <c r="AN761" i="2" s="1"/>
  <c r="AM762" i="2"/>
  <c r="AN762" i="2" s="1"/>
  <c r="AM93" i="2"/>
  <c r="AN93" i="2" s="1"/>
  <c r="AM94" i="2"/>
  <c r="AN94" i="2" s="1"/>
  <c r="AM684" i="2"/>
  <c r="AN684" i="2" s="1"/>
  <c r="AM611" i="2"/>
  <c r="AN611" i="2" s="1"/>
  <c r="AM5" i="2"/>
  <c r="AN5" i="2" s="1"/>
  <c r="AM111" i="2"/>
  <c r="AN111" i="2" s="1"/>
  <c r="AM774" i="2"/>
  <c r="AN774" i="2" s="1"/>
  <c r="AM117" i="2"/>
  <c r="AN117" i="2" s="1"/>
  <c r="AM120" i="2"/>
  <c r="AN120" i="2" s="1"/>
  <c r="AM256" i="2"/>
  <c r="AN256" i="2" s="1"/>
  <c r="AM125" i="2"/>
  <c r="AN125" i="2" s="1"/>
  <c r="AM763" i="2"/>
  <c r="AN763" i="2" s="1"/>
  <c r="AM898" i="2"/>
  <c r="AN898" i="2" s="1"/>
  <c r="AM126" i="2"/>
  <c r="AN126" i="2" s="1"/>
  <c r="AM127" i="2"/>
  <c r="AN127" i="2" s="1"/>
  <c r="AM130" i="2"/>
  <c r="AN130" i="2" s="1"/>
  <c r="AM136" i="2"/>
  <c r="AN136" i="2" s="1"/>
  <c r="AM325" i="2"/>
  <c r="AN325" i="2" s="1"/>
  <c r="AM141" i="2"/>
  <c r="AN141" i="2" s="1"/>
  <c r="AM146" i="2"/>
  <c r="AN146" i="2" s="1"/>
  <c r="AM149" i="2"/>
  <c r="AN149" i="2" s="1"/>
  <c r="AM150" i="2"/>
  <c r="AN150" i="2" s="1"/>
  <c r="AM151" i="2"/>
  <c r="AN151" i="2" s="1"/>
  <c r="AM153" i="2"/>
  <c r="AN153" i="2" s="1"/>
  <c r="AM258" i="2"/>
  <c r="AN258" i="2" s="1"/>
  <c r="AM697" i="2"/>
  <c r="AN697" i="2" s="1"/>
  <c r="AM96" i="2"/>
  <c r="AN96" i="2" s="1"/>
  <c r="AM526" i="2"/>
  <c r="AN526" i="2" s="1"/>
  <c r="AM819" i="2"/>
  <c r="AN819" i="2" s="1"/>
  <c r="AM820" i="2"/>
  <c r="AN820" i="2" s="1"/>
  <c r="AM827" i="2"/>
  <c r="AN827" i="2" s="1"/>
  <c r="AM713" i="2"/>
  <c r="AN713" i="2" s="1"/>
  <c r="AM828" i="2"/>
  <c r="AN828" i="2" s="1"/>
  <c r="AM160" i="2"/>
  <c r="AN160" i="2" s="1"/>
  <c r="AM161" i="2"/>
  <c r="AN161" i="2" s="1"/>
  <c r="AM843" i="2"/>
  <c r="AN843" i="2" s="1"/>
  <c r="AM305" i="2"/>
  <c r="AN305" i="2" s="1"/>
  <c r="AM623" i="2"/>
  <c r="AN623" i="2" s="1"/>
  <c r="AM891" i="2"/>
  <c r="AN891" i="2" s="1"/>
  <c r="AM890" i="2"/>
  <c r="AN890" i="2" s="1"/>
  <c r="AM259" i="2"/>
  <c r="AN259" i="2" s="1"/>
  <c r="AM165" i="2"/>
  <c r="AN165" i="2" s="1"/>
  <c r="AM166" i="2"/>
  <c r="AN166" i="2" s="1"/>
  <c r="AM169" i="2"/>
  <c r="AN169" i="2" s="1"/>
  <c r="AM179" i="2"/>
  <c r="AN179" i="2" s="1"/>
  <c r="AM899" i="2"/>
  <c r="AN899" i="2" s="1"/>
  <c r="AM606" i="2"/>
  <c r="AN606" i="2" s="1"/>
  <c r="AM260" i="2"/>
  <c r="AN260" i="2" s="1"/>
  <c r="AM829" i="2"/>
  <c r="AN829" i="2" s="1"/>
  <c r="AM617" i="2"/>
  <c r="AN617" i="2" s="1"/>
  <c r="AM754" i="2"/>
  <c r="AN754" i="2" s="1"/>
  <c r="AM803" i="2"/>
  <c r="AN803" i="2" s="1"/>
  <c r="AM181" i="2"/>
  <c r="AN181" i="2" s="1"/>
  <c r="AM543" i="2"/>
  <c r="AN543" i="2" s="1"/>
  <c r="AM332" i="2"/>
  <c r="AN332" i="2" s="1"/>
  <c r="AM261" i="2"/>
  <c r="AN261" i="2" s="1"/>
  <c r="AM624" i="2"/>
  <c r="AN624" i="2" s="1"/>
  <c r="AM714" i="2"/>
  <c r="AN714" i="2" s="1"/>
  <c r="AM783" i="2"/>
  <c r="AN783" i="2" s="1"/>
  <c r="AM784" i="2"/>
  <c r="AN784" i="2" s="1"/>
  <c r="AM186" i="2"/>
  <c r="AN186" i="2" s="1"/>
  <c r="AM195" i="2"/>
  <c r="AN195" i="2" s="1"/>
  <c r="AM196" i="2"/>
  <c r="AN196" i="2" s="1"/>
  <c r="AM198" i="2"/>
  <c r="AN198" i="2" s="1"/>
  <c r="AM210" i="2"/>
  <c r="AN210" i="2" s="1"/>
  <c r="AM211" i="2"/>
  <c r="AN211" i="2" s="1"/>
  <c r="AM492" i="2"/>
  <c r="AN492" i="2" s="1"/>
  <c r="AM333" i="2"/>
  <c r="AN333" i="2" s="1"/>
  <c r="AM715" i="2"/>
  <c r="AN715" i="2" s="1"/>
  <c r="AM830" i="2"/>
  <c r="AN830" i="2" s="1"/>
  <c r="AM698" i="2"/>
  <c r="AN698" i="2" s="1"/>
  <c r="AM525" i="2"/>
  <c r="AN525" i="2" s="1"/>
  <c r="AM266" i="2"/>
  <c r="AN266" i="2" s="1"/>
  <c r="AM267" i="2"/>
  <c r="AN267" i="2" s="1"/>
  <c r="AM264" i="2"/>
  <c r="AN264" i="2" s="1"/>
  <c r="AM514" i="2"/>
  <c r="AN514" i="2" s="1"/>
  <c r="AM625" i="2"/>
  <c r="AN625" i="2" s="1"/>
  <c r="AM626" i="2"/>
  <c r="AN626" i="2" s="1"/>
  <c r="AM618" i="2"/>
  <c r="AN618" i="2" s="1"/>
  <c r="AM627" i="2"/>
  <c r="AN627" i="2" s="1"/>
  <c r="AM612" i="2"/>
  <c r="AN612" i="2" s="1"/>
  <c r="AM576" i="2"/>
  <c r="AN576" i="2" s="1"/>
  <c r="AM577" i="2"/>
  <c r="AN577" i="2" s="1"/>
  <c r="AM578" i="2"/>
  <c r="AN578" i="2" s="1"/>
  <c r="AM216" i="2"/>
  <c r="AN216" i="2" s="1"/>
  <c r="AM213" i="2"/>
  <c r="AN213" i="2" s="1"/>
  <c r="AM308" i="2"/>
  <c r="AN308" i="2" s="1"/>
  <c r="AM212" i="2"/>
  <c r="AN212" i="2" s="1"/>
  <c r="AM716" i="2"/>
  <c r="AN716" i="2" s="1"/>
  <c r="AM221" i="2"/>
  <c r="AN221" i="2" s="1"/>
  <c r="AM703" i="2"/>
  <c r="AN703" i="2" s="1"/>
  <c r="AM785" i="2"/>
  <c r="AN785" i="2" s="1"/>
  <c r="AM313" i="2"/>
  <c r="AN313" i="2" s="1"/>
  <c r="AM314" i="2"/>
  <c r="AN314" i="2" s="1"/>
  <c r="AM546" i="2"/>
  <c r="AN546" i="2" s="1"/>
  <c r="AM547" i="2"/>
  <c r="AN547" i="2" s="1"/>
  <c r="AM11" i="2"/>
  <c r="AN11" i="2" s="1"/>
  <c r="AM224" i="2"/>
  <c r="AN224" i="2" s="1"/>
  <c r="AM804" i="2"/>
  <c r="AN804" i="2" s="1"/>
  <c r="AM764" i="2"/>
  <c r="AN764" i="2" s="1"/>
  <c r="AM861" i="2"/>
  <c r="AN861" i="2" s="1"/>
  <c r="AM831" i="2"/>
  <c r="AN831" i="2" s="1"/>
  <c r="AM628" i="2"/>
  <c r="AN628" i="2" s="1"/>
  <c r="AM786" i="2"/>
  <c r="AN786" i="2" s="1"/>
  <c r="AM99" i="2"/>
  <c r="AN99" i="2" s="1"/>
  <c r="AM717" i="2"/>
  <c r="AN717" i="2" s="1"/>
  <c r="AM718" i="2"/>
  <c r="AN718" i="2" s="1"/>
  <c r="AM719" i="2"/>
  <c r="AN719" i="2" s="1"/>
  <c r="AM629" i="2"/>
  <c r="AN629" i="2" s="1"/>
  <c r="AM214" i="2"/>
  <c r="AN214" i="2" s="1"/>
  <c r="AM848" i="2"/>
  <c r="AN848" i="2" s="1"/>
  <c r="AM265" i="2"/>
  <c r="AN265" i="2" s="1"/>
  <c r="AM882" i="2"/>
  <c r="AN882" i="2" s="1"/>
  <c r="AM100" i="2"/>
  <c r="AN100" i="2" s="1"/>
  <c r="AM334" i="2"/>
  <c r="AN334" i="2" s="1"/>
  <c r="AM226" i="2"/>
  <c r="AN226" i="2" s="1"/>
  <c r="AM227" i="2"/>
  <c r="AN227" i="2" s="1"/>
  <c r="AM335" i="2"/>
  <c r="AN335" i="2" s="1"/>
  <c r="AM101" i="2"/>
  <c r="AN101" i="2" s="1"/>
  <c r="AM550" i="2"/>
  <c r="AN550" i="2" s="1"/>
  <c r="AM551" i="2"/>
  <c r="AN551" i="2" s="1"/>
  <c r="AM720" i="2"/>
  <c r="AN720" i="2" s="1"/>
  <c r="AM215" i="2"/>
  <c r="AN215" i="2" s="1"/>
  <c r="AM613" i="2"/>
  <c r="AN613" i="2" s="1"/>
  <c r="AM228" i="2"/>
  <c r="AN228" i="2" s="1"/>
  <c r="AM721" i="2"/>
  <c r="AN721" i="2" s="1"/>
  <c r="AM51" i="2"/>
  <c r="AN51" i="2" s="1"/>
  <c r="AM217" i="2"/>
  <c r="AN217" i="2" s="1"/>
  <c r="AM218" i="2"/>
  <c r="AN218" i="2" s="1"/>
  <c r="AM722" i="2"/>
  <c r="AN722" i="2" s="1"/>
  <c r="AM219" i="2"/>
  <c r="AN219" i="2" s="1"/>
  <c r="AM723" i="2"/>
  <c r="AN723" i="2" s="1"/>
  <c r="AM887" i="2"/>
  <c r="AN887" i="2" s="1"/>
  <c r="AM220" i="2"/>
  <c r="AN220" i="2" s="1"/>
  <c r="AM844" i="2"/>
  <c r="AN844" i="2" s="1"/>
  <c r="AM231" i="2"/>
  <c r="AN231" i="2" s="1"/>
  <c r="AM222" i="2"/>
  <c r="AN222" i="2" s="1"/>
  <c r="AM883" i="2"/>
  <c r="AN883" i="2" s="1"/>
  <c r="AM393" i="2"/>
  <c r="AN393" i="2" s="1"/>
  <c r="AM223" i="2"/>
  <c r="AN223" i="2" s="1"/>
  <c r="AM724" i="2"/>
  <c r="AN724" i="2" s="1"/>
  <c r="AM232" i="2"/>
  <c r="AN232" i="2" s="1"/>
  <c r="AM225" i="2"/>
  <c r="AN225" i="2" s="1"/>
  <c r="AM242" i="2"/>
  <c r="AN242" i="2" s="1"/>
  <c r="AM244" i="2"/>
  <c r="AN244" i="2" s="1"/>
  <c r="AM552" i="2"/>
  <c r="AN552" i="2" s="1"/>
  <c r="AM248" i="2"/>
  <c r="AN248" i="2" s="1"/>
  <c r="AM255" i="2"/>
  <c r="AN255" i="2" s="1"/>
  <c r="AM257" i="2"/>
  <c r="AN257" i="2" s="1"/>
  <c r="AM251" i="2"/>
  <c r="AN251" i="2" s="1"/>
  <c r="AM229" i="2"/>
  <c r="AN229" i="2" s="1"/>
  <c r="AM824" i="2"/>
  <c r="AN824" i="2" s="1"/>
  <c r="AM230" i="2"/>
  <c r="AN230" i="2" s="1"/>
  <c r="AM849" i="2"/>
  <c r="AN849" i="2" s="1"/>
  <c r="AM825" i="2"/>
  <c r="AN825" i="2" s="1"/>
  <c r="AM262" i="2"/>
  <c r="AN262" i="2" s="1"/>
  <c r="AM630" i="2"/>
  <c r="AN630" i="2" s="1"/>
  <c r="AM263" i="2"/>
  <c r="AN263" i="2" s="1"/>
  <c r="AM233" i="2"/>
  <c r="AN233" i="2" s="1"/>
  <c r="AM850" i="2"/>
  <c r="AN850" i="2" s="1"/>
  <c r="AM856" i="2"/>
  <c r="AN856" i="2" s="1"/>
  <c r="AM631" i="2"/>
  <c r="AN631" i="2" s="1"/>
  <c r="AM857" i="2"/>
  <c r="AN857" i="2" s="1"/>
  <c r="AM851" i="2"/>
  <c r="AN851" i="2" s="1"/>
  <c r="AM253" i="2"/>
  <c r="AN253" i="2" s="1"/>
  <c r="AM102" i="2"/>
  <c r="AN102" i="2" s="1"/>
  <c r="AM900" i="2"/>
  <c r="AN900" i="2" s="1"/>
  <c r="AM901" i="2"/>
  <c r="AN901" i="2" s="1"/>
  <c r="AM282" i="2"/>
  <c r="AN282" i="2" s="1"/>
  <c r="AM234" i="2"/>
  <c r="AN234" i="2" s="1"/>
  <c r="AM567" i="2"/>
  <c r="AN567" i="2" s="1"/>
  <c r="AM103" i="2"/>
  <c r="AN103" i="2" s="1"/>
  <c r="AM235" i="2"/>
  <c r="AN235" i="2" s="1"/>
  <c r="AM787" i="2"/>
  <c r="AN787" i="2" s="1"/>
  <c r="AM236" i="2"/>
  <c r="AN236" i="2" s="1"/>
  <c r="AM237" i="2"/>
  <c r="AN237" i="2" s="1"/>
  <c r="AM238" i="2"/>
  <c r="AN238" i="2" s="1"/>
  <c r="AM273" i="2"/>
  <c r="AN273" i="2" s="1"/>
  <c r="AM274" i="2"/>
  <c r="AN274" i="2" s="1"/>
  <c r="AM241" i="2"/>
  <c r="AN241" i="2" s="1"/>
  <c r="AM277" i="2"/>
  <c r="AN277" i="2" s="1"/>
  <c r="AM278" i="2"/>
  <c r="AN278" i="2" s="1"/>
  <c r="AM394" i="2"/>
  <c r="AN394" i="2" s="1"/>
  <c r="AM852" i="2"/>
  <c r="AN852" i="2" s="1"/>
  <c r="AM142" i="2"/>
  <c r="AN142" i="2" s="1"/>
  <c r="AM243" i="2"/>
  <c r="AN243" i="2" s="1"/>
  <c r="AM104" i="2"/>
  <c r="AN104" i="2" s="1"/>
  <c r="AM283" i="2"/>
  <c r="AN283" i="2" s="1"/>
  <c r="AM284" i="2"/>
  <c r="AN284" i="2" s="1"/>
  <c r="AM245" i="2"/>
  <c r="AN245" i="2" s="1"/>
  <c r="AM554" i="2"/>
  <c r="AN554" i="2" s="1"/>
  <c r="AM788" i="2"/>
  <c r="AN788" i="2" s="1"/>
  <c r="AM246" i="2"/>
  <c r="AN246" i="2" s="1"/>
  <c r="AM473" i="2"/>
  <c r="AN473" i="2" s="1"/>
  <c r="AM725" i="2"/>
  <c r="AN725" i="2" s="1"/>
  <c r="AM395" i="2"/>
  <c r="AN395" i="2" s="1"/>
  <c r="AM755" i="2"/>
  <c r="AN755" i="2" s="1"/>
  <c r="AM805" i="2"/>
  <c r="AN805" i="2" s="1"/>
  <c r="AM750" i="2"/>
  <c r="AN750" i="2" s="1"/>
  <c r="AM586" i="2"/>
  <c r="AN586" i="2" s="1"/>
  <c r="AM587" i="2"/>
  <c r="AN587" i="2" s="1"/>
  <c r="AM821" i="2"/>
  <c r="AN821" i="2" s="1"/>
  <c r="AM632" i="2"/>
  <c r="AN632" i="2" s="1"/>
  <c r="AM832" i="2"/>
  <c r="AN832" i="2" s="1"/>
  <c r="AM286" i="2"/>
  <c r="AN286" i="2" s="1"/>
  <c r="AM288" i="2"/>
  <c r="AN288" i="2" s="1"/>
  <c r="AM249" i="2"/>
  <c r="AN249" i="2" s="1"/>
  <c r="AM289" i="2"/>
  <c r="AN289" i="2" s="1"/>
  <c r="AM67" i="2"/>
  <c r="AN67" i="2" s="1"/>
  <c r="AM902" i="2"/>
  <c r="AN902" i="2" s="1"/>
  <c r="AM290" i="2"/>
  <c r="AN290" i="2" s="1"/>
  <c r="AM751" i="2"/>
  <c r="AN751" i="2" s="1"/>
  <c r="AM291" i="2"/>
  <c r="AN291" i="2" s="1"/>
  <c r="AM295" i="2"/>
  <c r="AN295" i="2" s="1"/>
  <c r="AM775" i="2"/>
  <c r="AN775" i="2" s="1"/>
  <c r="AM250" i="2"/>
  <c r="AN250" i="2" s="1"/>
  <c r="AM878" i="2"/>
  <c r="AN878" i="2" s="1"/>
  <c r="AM396" i="2"/>
  <c r="AN396" i="2" s="1"/>
  <c r="AM846" i="2"/>
  <c r="AN846" i="2" s="1"/>
  <c r="AM54" i="2"/>
  <c r="AN54" i="2" s="1"/>
  <c r="AM297" i="2"/>
  <c r="AN297" i="2" s="1"/>
  <c r="AM298" i="2"/>
  <c r="AN298" i="2" s="1"/>
  <c r="AM789" i="2"/>
  <c r="AN789" i="2" s="1"/>
  <c r="AM633" i="2"/>
  <c r="AN633" i="2" s="1"/>
  <c r="AM634" i="2"/>
  <c r="AN634" i="2" s="1"/>
  <c r="AM853" i="2"/>
  <c r="AN853" i="2" s="1"/>
  <c r="AM300" i="2"/>
  <c r="AN300" i="2" s="1"/>
  <c r="AM106" i="2"/>
  <c r="AN106" i="2" s="1"/>
  <c r="AM143" i="2"/>
  <c r="AN143" i="2" s="1"/>
  <c r="AM833" i="2"/>
  <c r="AN833" i="2" s="1"/>
  <c r="AM501" i="2"/>
  <c r="AN501" i="2" s="1"/>
  <c r="AM756" i="2"/>
  <c r="AN756" i="2" s="1"/>
  <c r="AM806" i="2"/>
  <c r="AN806" i="2" s="1"/>
  <c r="AM397" i="2"/>
  <c r="AN397" i="2" s="1"/>
  <c r="AM55" i="2"/>
  <c r="AN55" i="2" s="1"/>
  <c r="AM177" i="2"/>
  <c r="AN177" i="2" s="1"/>
  <c r="AM144" i="2"/>
  <c r="AN144" i="2" s="1"/>
  <c r="AM178" i="2"/>
  <c r="AN178" i="2" s="1"/>
  <c r="AM484" i="2"/>
  <c r="AN484" i="2" s="1"/>
  <c r="AM499" i="2"/>
  <c r="AN499" i="2" s="1"/>
  <c r="AM316" i="2"/>
  <c r="AN316" i="2" s="1"/>
  <c r="AM315" i="2"/>
  <c r="AN315" i="2" s="1"/>
  <c r="AM568" i="2"/>
  <c r="AN568" i="2" s="1"/>
  <c r="AM503" i="2"/>
  <c r="AN503" i="2" s="1"/>
  <c r="AM635" i="2"/>
  <c r="AN635" i="2" s="1"/>
  <c r="AM812" i="2"/>
  <c r="AN812" i="2" s="1"/>
  <c r="AM811" i="2"/>
  <c r="AN811" i="2" s="1"/>
  <c r="AM813" i="2"/>
  <c r="AN813" i="2" s="1"/>
  <c r="AM810" i="2"/>
  <c r="AN810" i="2" s="1"/>
  <c r="AM790" i="2"/>
  <c r="AN790" i="2" s="1"/>
  <c r="AM636" i="2"/>
  <c r="AN636" i="2" s="1"/>
  <c r="AM614" i="2"/>
  <c r="AN614" i="2" s="1"/>
  <c r="AM588" i="2"/>
  <c r="AN588" i="2" s="1"/>
  <c r="AM858" i="2"/>
  <c r="AN858" i="2" s="1"/>
  <c r="AM107" i="2"/>
  <c r="AN107" i="2" s="1"/>
  <c r="AM304" i="2"/>
  <c r="AN304" i="2" s="1"/>
  <c r="AM180" i="2"/>
  <c r="AN180" i="2" s="1"/>
  <c r="AM637" i="2"/>
  <c r="AN637" i="2" s="1"/>
  <c r="AM791" i="2"/>
  <c r="AN791" i="2" s="1"/>
  <c r="AM638" i="2"/>
  <c r="AN638" i="2" s="1"/>
  <c r="AM108" i="2"/>
  <c r="AN108" i="2" s="1"/>
  <c r="AM726" i="2"/>
  <c r="AN726" i="2" s="1"/>
  <c r="AM727" i="2"/>
  <c r="AN727" i="2" s="1"/>
  <c r="AM555" i="2"/>
  <c r="AN555" i="2" s="1"/>
  <c r="AM556" i="2"/>
  <c r="AN556" i="2" s="1"/>
  <c r="AM109" i="2"/>
  <c r="AN109" i="2" s="1"/>
  <c r="AM306" i="2"/>
  <c r="AN306" i="2" s="1"/>
  <c r="AM110" i="2"/>
  <c r="AN110" i="2" s="1"/>
  <c r="AM183" i="2"/>
  <c r="AN183" i="2" s="1"/>
  <c r="AM594" i="2"/>
  <c r="AN594" i="2" s="1"/>
  <c r="AM569" i="2"/>
  <c r="AN569" i="2" s="1"/>
  <c r="AM639" i="2"/>
  <c r="AN639" i="2" s="1"/>
  <c r="AM792" i="2"/>
  <c r="AN792" i="2" s="1"/>
  <c r="AM184" i="2"/>
  <c r="AN184" i="2" s="1"/>
  <c r="AM185" i="2"/>
  <c r="AN185" i="2" s="1"/>
  <c r="AM307" i="2"/>
  <c r="AN307" i="2" s="1"/>
  <c r="AM309" i="2"/>
  <c r="AN309" i="2" s="1"/>
  <c r="AM497" i="2"/>
  <c r="AN497" i="2" s="1"/>
  <c r="AM728" i="2"/>
  <c r="AN728" i="2" s="1"/>
  <c r="AM822" i="2"/>
  <c r="AN822" i="2" s="1"/>
  <c r="AM765" i="2"/>
  <c r="AN765" i="2" s="1"/>
  <c r="AM494" i="2"/>
  <c r="AN494" i="2" s="1"/>
  <c r="AM495" i="2"/>
  <c r="AN495" i="2" s="1"/>
  <c r="AM519" i="2"/>
  <c r="AN519" i="2" s="1"/>
  <c r="AM557" i="2"/>
  <c r="AN557" i="2" s="1"/>
  <c r="AM834" i="2"/>
  <c r="AN834" i="2" s="1"/>
  <c r="AM441" i="2"/>
  <c r="AN441" i="2" s="1"/>
  <c r="AM866" i="2"/>
  <c r="AN866" i="2" s="1"/>
  <c r="AM187" i="2"/>
  <c r="AN187" i="2" s="1"/>
  <c r="AM188" i="2"/>
  <c r="AN188" i="2" s="1"/>
  <c r="AM189" i="2"/>
  <c r="AN189" i="2" s="1"/>
  <c r="AM330" i="2"/>
  <c r="AN330" i="2" s="1"/>
  <c r="AM398" i="2"/>
  <c r="AN398" i="2" s="1"/>
  <c r="AM515" i="2"/>
  <c r="AN515" i="2" s="1"/>
  <c r="AM793" i="2"/>
  <c r="AN793" i="2" s="1"/>
  <c r="AM640" i="2"/>
  <c r="AN640" i="2" s="1"/>
  <c r="AM410" i="2"/>
  <c r="AN410" i="2" s="1"/>
  <c r="AM570" i="2"/>
  <c r="AN570" i="2" s="1"/>
  <c r="AM318" i="2"/>
  <c r="AN318" i="2" s="1"/>
  <c r="AM317" i="2"/>
  <c r="AN317" i="2" s="1"/>
  <c r="AM321" i="2"/>
  <c r="AN321" i="2" s="1"/>
  <c r="AM766" i="2"/>
  <c r="AN766" i="2" s="1"/>
  <c r="AM767" i="2"/>
  <c r="AN767" i="2" s="1"/>
  <c r="AM768" i="2"/>
  <c r="AN768" i="2" s="1"/>
  <c r="AM191" i="2"/>
  <c r="AN191" i="2" s="1"/>
  <c r="AM579" i="2"/>
  <c r="AN579" i="2" s="1"/>
  <c r="AM509" i="2"/>
  <c r="AN509" i="2" s="1"/>
  <c r="AM322" i="2"/>
  <c r="AN322" i="2" s="1"/>
  <c r="AM326" i="2"/>
  <c r="AN326" i="2" s="1"/>
  <c r="AM192" i="2"/>
  <c r="AN192" i="2" s="1"/>
  <c r="AM193" i="2"/>
  <c r="AN193" i="2" s="1"/>
  <c r="AM641" i="2"/>
  <c r="AN641" i="2" s="1"/>
  <c r="AM823" i="2"/>
  <c r="AN823" i="2" s="1"/>
  <c r="AM864" i="2"/>
  <c r="AN864" i="2" s="1"/>
  <c r="AM194" i="2"/>
  <c r="AN194" i="2" s="1"/>
  <c r="AM865" i="2"/>
  <c r="AN865" i="2" s="1"/>
  <c r="AM327" i="2"/>
  <c r="AN327" i="2" s="1"/>
  <c r="AM854" i="2"/>
  <c r="AN854" i="2" s="1"/>
  <c r="AM328" i="2"/>
  <c r="AN328" i="2" s="1"/>
  <c r="AM197" i="2"/>
  <c r="AN197" i="2" s="1"/>
  <c r="AM880" i="2"/>
  <c r="AN880" i="2" s="1"/>
  <c r="AM329" i="2"/>
  <c r="AN329" i="2" s="1"/>
  <c r="AM903" i="2"/>
  <c r="AN903" i="2" s="1"/>
  <c r="AM642" i="2"/>
  <c r="AN642" i="2" s="1"/>
  <c r="AM881" i="2"/>
  <c r="AN881" i="2" s="1"/>
  <c r="AM199" i="2"/>
  <c r="AN199" i="2" s="1"/>
  <c r="AM200" i="2"/>
  <c r="AN200" i="2" s="1"/>
  <c r="AM643" i="2"/>
  <c r="AN643" i="2" s="1"/>
  <c r="AM336" i="2"/>
  <c r="AN336" i="2" s="1"/>
  <c r="AM337" i="2"/>
  <c r="AN337" i="2" s="1"/>
  <c r="AM331" i="2"/>
  <c r="AN331" i="2" s="1"/>
  <c r="AM595" i="2"/>
  <c r="AN595" i="2" s="1"/>
  <c r="AM418" i="2"/>
  <c r="AN418" i="2" s="1"/>
  <c r="AM299" i="2"/>
  <c r="AN299" i="2" s="1"/>
  <c r="AM339" i="2"/>
  <c r="AN339" i="2" s="1"/>
  <c r="AM868" i="2"/>
  <c r="AN868" i="2" s="1"/>
  <c r="AM558" i="2"/>
  <c r="AN558" i="2" s="1"/>
  <c r="AM201" i="2"/>
  <c r="AN201" i="2" s="1"/>
  <c r="AM729" i="2"/>
  <c r="AN729" i="2" s="1"/>
  <c r="AM399" i="2"/>
  <c r="AN399" i="2" s="1"/>
  <c r="AM730" i="2"/>
  <c r="AN730" i="2" s="1"/>
  <c r="AM731" i="2"/>
  <c r="AN731" i="2" s="1"/>
  <c r="AM343" i="2"/>
  <c r="AN343" i="2" s="1"/>
  <c r="AM202" i="2"/>
  <c r="AN202" i="2" s="1"/>
  <c r="AM203" i="2"/>
  <c r="AN203" i="2" s="1"/>
  <c r="AM607" i="2"/>
  <c r="AN607" i="2" s="1"/>
  <c r="AM608" i="2"/>
  <c r="AN608" i="2" s="1"/>
  <c r="AM204" i="2"/>
  <c r="AN204" i="2" s="1"/>
  <c r="AM205" i="2"/>
  <c r="AN205" i="2" s="1"/>
  <c r="AM732" i="2"/>
  <c r="AN732" i="2" s="1"/>
  <c r="AM757" i="2"/>
  <c r="AN757" i="2" s="1"/>
  <c r="AM807" i="2"/>
  <c r="AN807" i="2" s="1"/>
  <c r="AM841" i="2"/>
  <c r="AN841" i="2" s="1"/>
  <c r="AM112" i="2"/>
  <c r="AN112" i="2" s="1"/>
  <c r="AM206" i="2"/>
  <c r="AN206" i="2" s="1"/>
  <c r="AM207" i="2"/>
  <c r="AN207" i="2" s="1"/>
  <c r="AM344" i="2"/>
  <c r="AN344" i="2" s="1"/>
  <c r="AM477" i="2"/>
  <c r="AN477" i="2" s="1"/>
  <c r="AM208" i="2"/>
  <c r="AN208" i="2" s="1"/>
  <c r="AM209" i="2"/>
  <c r="AN209" i="2" s="1"/>
  <c r="AM58" i="2"/>
  <c r="AN58" i="2" s="1"/>
  <c r="AM769" i="2"/>
  <c r="AN769" i="2" s="1"/>
  <c r="AM145" i="2"/>
  <c r="AN145" i="2" s="1"/>
  <c r="AM644" i="2"/>
  <c r="AN644" i="2" s="1"/>
  <c r="AM645" i="2"/>
  <c r="AN645" i="2" s="1"/>
  <c r="AM886" i="2"/>
  <c r="AN886" i="2" s="1"/>
  <c r="AM592" i="2"/>
  <c r="AN592" i="2" s="1"/>
  <c r="AM345" i="2"/>
  <c r="AN345" i="2" s="1"/>
  <c r="AM493" i="2"/>
  <c r="AN493" i="2" s="1"/>
  <c r="AM346" i="2"/>
  <c r="AN346" i="2" s="1"/>
  <c r="AM733" i="2"/>
  <c r="AN733" i="2" s="1"/>
  <c r="AM349" i="2"/>
  <c r="AN349" i="2" s="1"/>
  <c r="AM351" i="2"/>
  <c r="AN351" i="2" s="1"/>
  <c r="AM147" i="2"/>
  <c r="AN147" i="2" s="1"/>
  <c r="AM685" i="2"/>
  <c r="AN685" i="2" s="1"/>
  <c r="AM354" i="2"/>
  <c r="AN354" i="2" s="1"/>
  <c r="AM646" i="2"/>
  <c r="AN646" i="2" s="1"/>
  <c r="AM776" i="2"/>
  <c r="AN776" i="2" s="1"/>
  <c r="AM873" i="2"/>
  <c r="AN873" i="2" s="1"/>
  <c r="AM148" i="2"/>
  <c r="AN148" i="2" s="1"/>
  <c r="AM355" i="2"/>
  <c r="AN355" i="2" s="1"/>
  <c r="AM366" i="2"/>
  <c r="AN366" i="2" s="1"/>
  <c r="AM368" i="2"/>
  <c r="AN368" i="2" s="1"/>
  <c r="AM794" i="2"/>
  <c r="AN794" i="2" s="1"/>
  <c r="AM113" i="2"/>
  <c r="AN113" i="2" s="1"/>
  <c r="AM370" i="2"/>
  <c r="AN370" i="2" s="1"/>
  <c r="AM777" i="2"/>
  <c r="AN777" i="2" s="1"/>
  <c r="AM559" i="2"/>
  <c r="AN559" i="2" s="1"/>
  <c r="AM372" i="2"/>
  <c r="AN372" i="2" s="1"/>
  <c r="AM373" i="2"/>
  <c r="AN373" i="2" s="1"/>
  <c r="AM561" i="2"/>
  <c r="AN561" i="2" s="1"/>
  <c r="AM338" i="2"/>
  <c r="AN338" i="2" s="1"/>
  <c r="AM734" i="2"/>
  <c r="AN734" i="2" s="1"/>
  <c r="AM480" i="2"/>
  <c r="AN480" i="2" s="1"/>
  <c r="AM647" i="2"/>
  <c r="AN647" i="2" s="1"/>
  <c r="AM385" i="2"/>
  <c r="AN385" i="2" s="1"/>
  <c r="AM386" i="2"/>
  <c r="AN386" i="2" s="1"/>
  <c r="AM387" i="2"/>
  <c r="AN387" i="2" s="1"/>
  <c r="AM735" i="2"/>
  <c r="AN735" i="2" s="1"/>
  <c r="AM116" i="2"/>
  <c r="AN116" i="2" s="1"/>
  <c r="AM580" i="2"/>
  <c r="AN580" i="2" s="1"/>
  <c r="AM581" i="2"/>
  <c r="AN581" i="2" s="1"/>
  <c r="AM402" i="2"/>
  <c r="AN402" i="2" s="1"/>
  <c r="AM405" i="2"/>
  <c r="AN405" i="2" s="1"/>
  <c r="AM845" i="2"/>
  <c r="AN845" i="2" s="1"/>
  <c r="AM406" i="2"/>
  <c r="AN406" i="2" s="1"/>
  <c r="AM407" i="2"/>
  <c r="AN407" i="2" s="1"/>
  <c r="AM609" i="2"/>
  <c r="AN609" i="2" s="1"/>
  <c r="AM648" i="2"/>
  <c r="AN648" i="2" s="1"/>
  <c r="AM409" i="2"/>
  <c r="AN409" i="2" s="1"/>
  <c r="AM615" i="2"/>
  <c r="AN615" i="2" s="1"/>
  <c r="AM855" i="2"/>
  <c r="AN855" i="2" s="1"/>
  <c r="AM589" i="2"/>
  <c r="AN589" i="2" s="1"/>
  <c r="AM808" i="2"/>
  <c r="AN808" i="2" s="1"/>
  <c r="AM590" i="2"/>
  <c r="AN590" i="2" s="1"/>
  <c r="AM859" i="2"/>
  <c r="AN859" i="2" s="1"/>
  <c r="AM860" i="2"/>
  <c r="AN860" i="2" s="1"/>
  <c r="AM591" i="2"/>
  <c r="AN591" i="2" s="1"/>
  <c r="AM814" i="2"/>
  <c r="AN814" i="2" s="1"/>
  <c r="AM815" i="2"/>
  <c r="AN815" i="2" s="1"/>
  <c r="AM505" i="2"/>
  <c r="AN505" i="2" s="1"/>
  <c r="AM411" i="2"/>
  <c r="AN411" i="2" s="1"/>
  <c r="AM152" i="2"/>
  <c r="AN152" i="2" s="1"/>
  <c r="AM835" i="2"/>
  <c r="AN835" i="2" s="1"/>
  <c r="AM62" i="2"/>
  <c r="AN62" i="2" s="1"/>
  <c r="AM114" i="2"/>
  <c r="AN114" i="2" s="1"/>
  <c r="AM686" i="2"/>
  <c r="AN686" i="2" s="1"/>
  <c r="AM413" i="2"/>
  <c r="AN413" i="2" s="1"/>
  <c r="AM414" i="2"/>
  <c r="AN414" i="2" s="1"/>
  <c r="AM118" i="2"/>
  <c r="AN118" i="2" s="1"/>
  <c r="AM736" i="2"/>
  <c r="AN736" i="2" s="1"/>
  <c r="AM421" i="2"/>
  <c r="AN421" i="2" s="1"/>
  <c r="AM564" i="2"/>
  <c r="AN564" i="2" s="1"/>
  <c r="AM119" i="2"/>
  <c r="AN119" i="2" s="1"/>
  <c r="AM770" i="2"/>
  <c r="AN770" i="2" s="1"/>
  <c r="AM154" i="2"/>
  <c r="AN154" i="2" s="1"/>
  <c r="AM596" i="2"/>
  <c r="AN596" i="2" s="1"/>
  <c r="AM771" i="2"/>
  <c r="AN771" i="2" s="1"/>
  <c r="AM155" i="2"/>
  <c r="AN155" i="2" s="1"/>
  <c r="AM424" i="2"/>
  <c r="AN424" i="2" s="1"/>
  <c r="AM489" i="2"/>
  <c r="AN489" i="2" s="1"/>
  <c r="AM156" i="2"/>
  <c r="AN156" i="2" s="1"/>
  <c r="AM430" i="2"/>
  <c r="AN430" i="2" s="1"/>
  <c r="AM530" i="2"/>
  <c r="AN530" i="2" s="1"/>
  <c r="AM121" i="2"/>
  <c r="AN121" i="2" s="1"/>
  <c r="AM435" i="2"/>
  <c r="AN435" i="2" s="1"/>
  <c r="AM436" i="2"/>
  <c r="AN436" i="2" s="1"/>
  <c r="AM438" i="2"/>
  <c r="AN438" i="2" s="1"/>
  <c r="AM449" i="2"/>
  <c r="AN449" i="2" s="1"/>
  <c r="AM158" i="2"/>
  <c r="AN158" i="2" s="1"/>
  <c r="AM582" i="2"/>
  <c r="AN582" i="2" s="1"/>
  <c r="AM122" i="2"/>
  <c r="AN122" i="2" s="1"/>
  <c r="AM159" i="2"/>
  <c r="AN159" i="2" s="1"/>
  <c r="AM571" i="2"/>
  <c r="AN571" i="2" s="1"/>
  <c r="AM452" i="2"/>
  <c r="AN452" i="2" s="1"/>
  <c r="AM649" i="2"/>
  <c r="AN649" i="2" s="1"/>
  <c r="AM650" i="2"/>
  <c r="AN650" i="2" s="1"/>
  <c r="AM778" i="2"/>
  <c r="AN778" i="2" s="1"/>
  <c r="AM531" i="2"/>
  <c r="AN531" i="2" s="1"/>
  <c r="AM651" i="2"/>
  <c r="AN651" i="2" s="1"/>
  <c r="AM123" i="2"/>
  <c r="AN123" i="2" s="1"/>
  <c r="AM124" i="2"/>
  <c r="AN124" i="2" s="1"/>
  <c r="AM597" i="2"/>
  <c r="AN597" i="2" s="1"/>
  <c r="AM310" i="2"/>
  <c r="AN310" i="2" s="1"/>
  <c r="AM869" i="2"/>
  <c r="AN869" i="2" s="1"/>
  <c r="AM463" i="2"/>
  <c r="AN463" i="2" s="1"/>
  <c r="AM476" i="2"/>
  <c r="AN476" i="2" s="1"/>
  <c r="AM478" i="2"/>
  <c r="AN478" i="2" s="1"/>
  <c r="AM652" i="2"/>
  <c r="AN652" i="2" s="1"/>
  <c r="AM795" i="2"/>
  <c r="AN795" i="2" s="1"/>
  <c r="AM479" i="2"/>
  <c r="AN479" i="2" s="1"/>
  <c r="AM490" i="2"/>
  <c r="AN490" i="2" s="1"/>
  <c r="AM572" i="2"/>
  <c r="AN572" i="2" s="1"/>
  <c r="AM705" i="2"/>
  <c r="AN705" i="2" s="1"/>
  <c r="AM772" i="2"/>
  <c r="AN772" i="2" s="1"/>
  <c r="AM602" i="2"/>
  <c r="AN602" i="2" s="1"/>
  <c r="AM496" i="2"/>
  <c r="AN496" i="2" s="1"/>
  <c r="AM706" i="2"/>
  <c r="AN706" i="2" s="1"/>
  <c r="AM498" i="2"/>
  <c r="AN498" i="2" s="1"/>
  <c r="AM573" i="2"/>
  <c r="AN573" i="2" s="1"/>
  <c r="AM400" i="2"/>
  <c r="AN400" i="2" s="1"/>
  <c r="AM870" i="2"/>
  <c r="AN870" i="2" s="1"/>
  <c r="AM70" i="2"/>
  <c r="AN70" i="2" s="1"/>
  <c r="AM162" i="2"/>
  <c r="AN162" i="2" s="1"/>
  <c r="AM163" i="2"/>
  <c r="AN163" i="2" s="1"/>
  <c r="AM598" i="2"/>
  <c r="AN598" i="2" s="1"/>
  <c r="AM511" i="2"/>
  <c r="AN511" i="2" s="1"/>
  <c r="AM653" i="2"/>
  <c r="AN653" i="2" s="1"/>
  <c r="AM737" i="2"/>
  <c r="AN737" i="2" s="1"/>
  <c r="AM840" i="2"/>
  <c r="AN840" i="2" s="1"/>
  <c r="AM707" i="2"/>
  <c r="AN707" i="2" s="1"/>
  <c r="AM836" i="2"/>
  <c r="AN836" i="2" s="1"/>
  <c r="AM837" i="2"/>
  <c r="AN837" i="2" s="1"/>
  <c r="AM708" i="2"/>
  <c r="AN708" i="2" s="1"/>
  <c r="AM164" i="2"/>
  <c r="AN164" i="2" s="1"/>
  <c r="AM319" i="2"/>
  <c r="AN319" i="2" s="1"/>
  <c r="AM129" i="2"/>
  <c r="AN129" i="2" s="1"/>
  <c r="AM340" i="2"/>
  <c r="AN340" i="2" s="1"/>
  <c r="AM516" i="2"/>
  <c r="AN516" i="2" s="1"/>
  <c r="AM605" i="2"/>
  <c r="AN605" i="2" s="1"/>
  <c r="AM838" i="2"/>
  <c r="AN838" i="2" s="1"/>
  <c r="AM520" i="2"/>
  <c r="AN520" i="2" s="1"/>
  <c r="AM687" i="2"/>
  <c r="AN687" i="2" s="1"/>
  <c r="AM529" i="2"/>
  <c r="AN529" i="2" s="1"/>
  <c r="AM311" i="2"/>
  <c r="AN311" i="2" s="1"/>
  <c r="AM474" i="2"/>
  <c r="AN474" i="2" s="1"/>
  <c r="AM532" i="2"/>
  <c r="AN532" i="2" s="1"/>
  <c r="AM167" i="2"/>
  <c r="AN167" i="2" s="1"/>
  <c r="AM80" i="2"/>
  <c r="AN80" i="2" s="1"/>
  <c r="AM816" i="2"/>
  <c r="AN816" i="2" s="1"/>
  <c r="AM544" i="2"/>
  <c r="AN544" i="2" s="1"/>
  <c r="AM341" i="2"/>
  <c r="AN341" i="2" s="1"/>
  <c r="AM131" i="2"/>
  <c r="AN131" i="2" s="1"/>
  <c r="AM342" i="2"/>
  <c r="AN342" i="2" s="1"/>
  <c r="AM773" i="2"/>
  <c r="AN773" i="2" s="1"/>
  <c r="AM867" i="2"/>
  <c r="AN867" i="2" s="1"/>
  <c r="AM168" i="2"/>
  <c r="AN168" i="2" s="1"/>
  <c r="AM709" i="2"/>
  <c r="AN709" i="2" s="1"/>
  <c r="AM545" i="2"/>
  <c r="AN545" i="2" s="1"/>
  <c r="AM796" i="2"/>
  <c r="AN796" i="2" s="1"/>
  <c r="AM548" i="2"/>
  <c r="AN548" i="2" s="1"/>
  <c r="AM132" i="2"/>
  <c r="AN132" i="2" s="1"/>
  <c r="AM549" i="2"/>
  <c r="AN549" i="2" s="1"/>
  <c r="AM797" i="2"/>
  <c r="AN797" i="2" s="1"/>
  <c r="AM654" i="2"/>
  <c r="AN654" i="2" s="1"/>
  <c r="AM553" i="2"/>
  <c r="AN553" i="2" s="1"/>
  <c r="AM583" i="2"/>
  <c r="AN583" i="2" s="1"/>
  <c r="AM871" i="2"/>
  <c r="AN871" i="2" s="1"/>
  <c r="AM872" i="2"/>
  <c r="AN872" i="2" s="1"/>
  <c r="AM779" i="2"/>
  <c r="AN779" i="2" s="1"/>
  <c r="AM533" i="2"/>
  <c r="AN533" i="2" s="1"/>
  <c r="AM534" i="2"/>
  <c r="AN534" i="2" s="1"/>
  <c r="AM535" i="2"/>
  <c r="AN535" i="2" s="1"/>
  <c r="AM133" i="2"/>
  <c r="AN133" i="2" s="1"/>
  <c r="AM839" i="2"/>
  <c r="AN839" i="2" s="1"/>
  <c r="AM522" i="2"/>
  <c r="AN522" i="2" s="1"/>
  <c r="AM560" i="2"/>
  <c r="AN560" i="2" s="1"/>
  <c r="AM401" i="2"/>
  <c r="AN401" i="2" s="1"/>
  <c r="AM170" i="2"/>
  <c r="AN170" i="2" s="1"/>
  <c r="AM134" i="2"/>
  <c r="AN134" i="2" s="1"/>
  <c r="AM710" i="2"/>
  <c r="AN710" i="2" s="1"/>
  <c r="AM655" i="2"/>
  <c r="AN655" i="2" s="1"/>
  <c r="AM171" i="2"/>
  <c r="AN171" i="2" s="1"/>
  <c r="AM135" i="2"/>
  <c r="AN135" i="2" s="1"/>
  <c r="AM661" i="2"/>
  <c r="AN661" i="2" s="1"/>
  <c r="AM758" i="2"/>
  <c r="AN758" i="2" s="1"/>
  <c r="AM759" i="2"/>
  <c r="AN759" i="2" s="1"/>
  <c r="AM809" i="2"/>
  <c r="AN809" i="2" s="1"/>
  <c r="AM711" i="2"/>
  <c r="AN711" i="2" s="1"/>
  <c r="AM712" i="2"/>
  <c r="AN712" i="2" s="1"/>
  <c r="AM656" i="2"/>
  <c r="AN656" i="2" s="1"/>
  <c r="AM662" i="2"/>
  <c r="AN662" i="2" s="1"/>
  <c r="AM172" i="2"/>
  <c r="AN172" i="2" s="1"/>
  <c r="AM817" i="2"/>
  <c r="AN817" i="2" s="1"/>
  <c r="AM517" i="2"/>
  <c r="AN517" i="2" s="1"/>
  <c r="AM518" i="2"/>
  <c r="AN518" i="2" s="1"/>
  <c r="AM584" i="2"/>
  <c r="AN584" i="2" s="1"/>
  <c r="AM173" i="2"/>
  <c r="AN173" i="2" s="1"/>
  <c r="AM563" i="2"/>
  <c r="AN563" i="2" s="1"/>
  <c r="AM604" i="2"/>
  <c r="AN604" i="2" s="1"/>
  <c r="AM565" i="2"/>
  <c r="AN565" i="2" s="1"/>
  <c r="AM137" i="2"/>
  <c r="AN137" i="2" s="1"/>
  <c r="AM510" i="2"/>
  <c r="AN510" i="2" s="1"/>
  <c r="AM320" i="2"/>
  <c r="AN320" i="2" s="1"/>
  <c r="AM688" i="2"/>
  <c r="AN688" i="2" s="1"/>
  <c r="AM174" i="2"/>
  <c r="AN174" i="2" s="1"/>
  <c r="AM663" i="2"/>
  <c r="AN663" i="2" s="1"/>
  <c r="AM65" i="2"/>
  <c r="AN65" i="2" s="1"/>
  <c r="AM175" i="2"/>
  <c r="AN175" i="2" s="1"/>
  <c r="AM585" i="2"/>
  <c r="AN585" i="2" s="1"/>
  <c r="AM699" i="2"/>
  <c r="AN699" i="2" s="1"/>
  <c r="AM700" i="2"/>
  <c r="AN700" i="2" s="1"/>
  <c r="AM702" i="2"/>
  <c r="AN702" i="2" s="1"/>
  <c r="AM616" i="2"/>
  <c r="AN616" i="2" s="1"/>
  <c r="AM536" i="2"/>
  <c r="AN536" i="2" s="1"/>
  <c r="AM704" i="2"/>
  <c r="AN704" i="2" s="1"/>
  <c r="AM139" i="2"/>
  <c r="AN139" i="2" s="1"/>
  <c r="AM347" i="2"/>
  <c r="AN347" i="2" s="1"/>
  <c r="AM664" i="2"/>
  <c r="AN664" i="2" s="1"/>
  <c r="AM348" i="2"/>
  <c r="AN348" i="2" s="1"/>
  <c r="AM140" i="2"/>
  <c r="AN140" i="2" s="1"/>
  <c r="AM739" i="2"/>
  <c r="AN739" i="2" s="1"/>
  <c r="AM176" i="2"/>
  <c r="AN176" i="2" s="1"/>
  <c r="AM665" i="2"/>
  <c r="AN665" i="2" s="1"/>
  <c r="AO7" i="2" l="1"/>
  <c r="AO72" i="2"/>
  <c r="AO444" i="2"/>
  <c r="AO473" i="2"/>
  <c r="AO506" i="2" l="1"/>
  <c r="AO77" i="2"/>
  <c r="AO457" i="2"/>
  <c r="AO462" i="2"/>
  <c r="AO451" i="2"/>
  <c r="AO469" i="2"/>
  <c r="AO453" i="2"/>
  <c r="AO450" i="2"/>
  <c r="AO460" i="2"/>
  <c r="AO303" i="2"/>
  <c r="AO446" i="2"/>
  <c r="AO466" i="2"/>
  <c r="AO448" i="2"/>
  <c r="AO465" i="2"/>
  <c r="AO447" i="2"/>
  <c r="AO468" i="2"/>
  <c r="AO862" i="2"/>
  <c r="AO863" i="2"/>
  <c r="AO892" i="2"/>
  <c r="AO690" i="2"/>
  <c r="AO666" i="2"/>
  <c r="AO798" i="2"/>
  <c r="AO691" i="2"/>
  <c r="AO692" i="2"/>
  <c r="AO693" i="2"/>
  <c r="AO689" i="2"/>
  <c r="AO885" i="2"/>
  <c r="AO528" i="2"/>
  <c r="AO667" i="2"/>
  <c r="AO893" i="2"/>
  <c r="AO668" i="2"/>
  <c r="AO894" i="2"/>
  <c r="AO593" i="2"/>
  <c r="AO657" i="2"/>
  <c r="AO740" i="2"/>
  <c r="AO488" i="2"/>
  <c r="AO523" i="2"/>
  <c r="AO752" i="2"/>
  <c r="AO741" i="2"/>
  <c r="AO669" i="2"/>
  <c r="AO670" i="2"/>
  <c r="AO512" i="2"/>
  <c r="AO363" i="2"/>
  <c r="AO603" i="2"/>
  <c r="AO671" i="2"/>
  <c r="AO367" i="2"/>
  <c r="AO695" i="2"/>
  <c r="AO672" i="2"/>
  <c r="AO371" i="2"/>
  <c r="AO895" i="2"/>
  <c r="AO896" i="2"/>
  <c r="AO742" i="2"/>
  <c r="AO743" i="2"/>
  <c r="AO673" i="2"/>
  <c r="AO780" i="2"/>
  <c r="AO781" i="2"/>
  <c r="AO658" i="2"/>
  <c r="AO674" i="2"/>
  <c r="AO599" i="2"/>
  <c r="AO521" i="2"/>
  <c r="AO760" i="2"/>
  <c r="AO675" i="2"/>
  <c r="AO676" i="2"/>
  <c r="AO744" i="2"/>
  <c r="AO381" i="2"/>
  <c r="AO524" i="2"/>
  <c r="AO47" i="2"/>
  <c r="AO745" i="2"/>
  <c r="AO600" i="2"/>
  <c r="AO382" i="2"/>
  <c r="AO601" i="2"/>
  <c r="AO677" i="2"/>
  <c r="AO507" i="2"/>
  <c r="AO392" i="2"/>
  <c r="AO753" i="2"/>
  <c r="AO799" i="2"/>
  <c r="AO678" i="2"/>
  <c r="AO44" i="2"/>
  <c r="AO826" i="2"/>
  <c r="AO270" i="2"/>
  <c r="AO679" i="2"/>
  <c r="AO884" i="2"/>
  <c r="AO847" i="2"/>
  <c r="AO746" i="2"/>
  <c r="AO680" i="2"/>
  <c r="AO502" i="2"/>
  <c r="AO747" i="2"/>
  <c r="AO619" i="2"/>
  <c r="AO897" i="2"/>
  <c r="AO539" i="2"/>
  <c r="AO82" i="2"/>
  <c r="AO272" i="2"/>
  <c r="AO513" i="2"/>
  <c r="AO46" i="2"/>
  <c r="AO782" i="2"/>
  <c r="AO610" i="2"/>
  <c r="AO694" i="2"/>
  <c r="AO491" i="2"/>
  <c r="AO63" i="2"/>
  <c r="AO540" i="2"/>
  <c r="AO86" i="2"/>
  <c r="AO275" i="2"/>
  <c r="AO701" i="2"/>
  <c r="AO475" i="2"/>
  <c r="AO800" i="2"/>
  <c r="AO875" i="2"/>
  <c r="AO748" i="2"/>
  <c r="AO876" i="2"/>
  <c r="AO749" i="2"/>
  <c r="AO279" i="2"/>
  <c r="AO280" i="2"/>
  <c r="AO281" i="2"/>
  <c r="AO681" i="2"/>
  <c r="AO682" i="2"/>
  <c r="AO696" i="2"/>
  <c r="AO842" i="2"/>
  <c r="AO88" i="2"/>
  <c r="AO738" i="2"/>
  <c r="AO620" i="2"/>
  <c r="AO818" i="2"/>
  <c r="AO877" i="2"/>
  <c r="AO294" i="2"/>
  <c r="AO683" i="2"/>
  <c r="AO659" i="2"/>
  <c r="AO660" i="2"/>
  <c r="AO574" i="2"/>
  <c r="AO49" i="2"/>
  <c r="AO542" i="2"/>
  <c r="AO4" i="2"/>
  <c r="AO801" i="2"/>
  <c r="AO802" i="2"/>
  <c r="AO621" i="2"/>
  <c r="AO622" i="2"/>
  <c r="AO761" i="2"/>
  <c r="AO762" i="2"/>
  <c r="AO684" i="2"/>
  <c r="AO611" i="2"/>
  <c r="AO5" i="2"/>
  <c r="AO774" i="2"/>
  <c r="AO763" i="2"/>
  <c r="AO898" i="2"/>
  <c r="AO697" i="2"/>
  <c r="AO96" i="2"/>
  <c r="AO526" i="2"/>
  <c r="AO819" i="2"/>
  <c r="AO820" i="2"/>
  <c r="AO827" i="2"/>
  <c r="AO713" i="2"/>
  <c r="AO828" i="2"/>
  <c r="AO843" i="2"/>
  <c r="AO623" i="2"/>
  <c r="AO890" i="2"/>
  <c r="AO166" i="2"/>
  <c r="AO169" i="2"/>
  <c r="AO179" i="2"/>
  <c r="AO899" i="2"/>
  <c r="AO606" i="2"/>
  <c r="AO260" i="2"/>
  <c r="AO829" i="2"/>
  <c r="AO617" i="2"/>
  <c r="AO754" i="2"/>
  <c r="AO803" i="2"/>
  <c r="AO624" i="2"/>
  <c r="AO714" i="2"/>
  <c r="AO783" i="2"/>
  <c r="AO784" i="2"/>
  <c r="AO195" i="2"/>
  <c r="AO196" i="2"/>
  <c r="AO198" i="2"/>
  <c r="AO492" i="2"/>
  <c r="AO715" i="2"/>
  <c r="AO830" i="2"/>
  <c r="AO698" i="2"/>
  <c r="AO525" i="2"/>
  <c r="AO266" i="2"/>
  <c r="AO514" i="2"/>
  <c r="AO625" i="2"/>
  <c r="AO626" i="2"/>
  <c r="AO618" i="2"/>
  <c r="AO627" i="2"/>
  <c r="AO612" i="2"/>
  <c r="AO576" i="2"/>
  <c r="AO577" i="2"/>
  <c r="AO578" i="2"/>
  <c r="AO716" i="2"/>
  <c r="AO703" i="2"/>
  <c r="AO785" i="2"/>
  <c r="AO546" i="2"/>
  <c r="AO547" i="2"/>
  <c r="AO11" i="2"/>
  <c r="AO224" i="2"/>
  <c r="AO804" i="2"/>
  <c r="AO764" i="2"/>
  <c r="AO861" i="2"/>
  <c r="AO831" i="2"/>
  <c r="AO628" i="2"/>
  <c r="AO786" i="2"/>
  <c r="AO717" i="2"/>
  <c r="AO718" i="2"/>
  <c r="AO719" i="2"/>
  <c r="AO629" i="2"/>
  <c r="AO214" i="2"/>
  <c r="AO848" i="2"/>
  <c r="AO882" i="2"/>
  <c r="AO226" i="2"/>
  <c r="AO227" i="2"/>
  <c r="AO101" i="2"/>
  <c r="AO550" i="2"/>
  <c r="AO551" i="2"/>
  <c r="AO720" i="2"/>
  <c r="AO613" i="2"/>
  <c r="AO721" i="2"/>
  <c r="AO722" i="2"/>
  <c r="AO723" i="2"/>
  <c r="AO887" i="2"/>
  <c r="AO844" i="2"/>
  <c r="AO883" i="2"/>
  <c r="AO393" i="2"/>
  <c r="AO724" i="2"/>
  <c r="AO244" i="2"/>
  <c r="AO552" i="2"/>
  <c r="AO824" i="2"/>
  <c r="AO849" i="2"/>
  <c r="AO825" i="2"/>
  <c r="AO630" i="2"/>
  <c r="AO850" i="2"/>
  <c r="AO856" i="2"/>
  <c r="AO631" i="2"/>
  <c r="AO857" i="2"/>
  <c r="AO851" i="2"/>
  <c r="AO900" i="2"/>
  <c r="AO901" i="2"/>
  <c r="AO567" i="2"/>
  <c r="AO787" i="2"/>
  <c r="AO852" i="2"/>
  <c r="AO283" i="2"/>
  <c r="AO554" i="2"/>
  <c r="AO788" i="2"/>
  <c r="AO725" i="2"/>
  <c r="AO755" i="2"/>
  <c r="AO805" i="2"/>
  <c r="AO750" i="2"/>
  <c r="AO586" i="2"/>
  <c r="AO587" i="2"/>
  <c r="AO821" i="2"/>
  <c r="AO632" i="2"/>
  <c r="AO832" i="2"/>
  <c r="AO289" i="2"/>
  <c r="AO67" i="2"/>
  <c r="AO902" i="2"/>
  <c r="AO290" i="2"/>
  <c r="AO751" i="2"/>
  <c r="AO291" i="2"/>
  <c r="AO295" i="2"/>
  <c r="AO775" i="2"/>
  <c r="AO878" i="2"/>
  <c r="AO846" i="2"/>
  <c r="AO297" i="2"/>
  <c r="AO298" i="2"/>
  <c r="AO789" i="2"/>
  <c r="AO633" i="2"/>
  <c r="AO634" i="2"/>
  <c r="AO853" i="2"/>
  <c r="AO300" i="2"/>
  <c r="AO833" i="2"/>
  <c r="AO501" i="2"/>
  <c r="AO756" i="2"/>
  <c r="AO806" i="2"/>
  <c r="AO144" i="2"/>
  <c r="AO499" i="2"/>
  <c r="AO315" i="2"/>
  <c r="AO568" i="2"/>
  <c r="AO635" i="2"/>
  <c r="AO812" i="2"/>
  <c r="AO811" i="2"/>
  <c r="AO813" i="2"/>
  <c r="AO810" i="2"/>
  <c r="AO790" i="2"/>
  <c r="AO636" i="2"/>
  <c r="AO614" i="2"/>
  <c r="AO588" i="2"/>
  <c r="AO858" i="2"/>
  <c r="AO637" i="2"/>
  <c r="AO791" i="2"/>
  <c r="AO638" i="2"/>
  <c r="AO726" i="2"/>
  <c r="AO727" i="2"/>
  <c r="AO555" i="2"/>
  <c r="AO556" i="2"/>
  <c r="AO183" i="2"/>
  <c r="AO594" i="2"/>
  <c r="AO569" i="2"/>
  <c r="AO639" i="2"/>
  <c r="AO792" i="2"/>
  <c r="AO185" i="2"/>
  <c r="AO307" i="2"/>
  <c r="AO309" i="2"/>
  <c r="AO728" i="2"/>
  <c r="AO822" i="2"/>
  <c r="AO765" i="2"/>
  <c r="AO494" i="2"/>
  <c r="AO495" i="2"/>
  <c r="AO519" i="2"/>
  <c r="AO557" i="2"/>
  <c r="AO834" i="2"/>
  <c r="AO441" i="2"/>
  <c r="AO866" i="2"/>
  <c r="AO187" i="2"/>
  <c r="AO515" i="2"/>
  <c r="AO793" i="2"/>
  <c r="AO640" i="2"/>
  <c r="AO570" i="2"/>
  <c r="AO317" i="2"/>
  <c r="AO766" i="2"/>
  <c r="AO767" i="2"/>
  <c r="AO768" i="2"/>
  <c r="AO579" i="2"/>
  <c r="AO509" i="2"/>
  <c r="AO326" i="2"/>
  <c r="AO641" i="2"/>
  <c r="AO823" i="2"/>
  <c r="AO864" i="2"/>
  <c r="AO865" i="2"/>
  <c r="AO854" i="2"/>
  <c r="AO880" i="2"/>
  <c r="AO329" i="2"/>
  <c r="AO903" i="2"/>
  <c r="AO642" i="2"/>
  <c r="AO881" i="2"/>
  <c r="AO643" i="2"/>
  <c r="AO331" i="2"/>
  <c r="AO595" i="2"/>
  <c r="AO418" i="2"/>
  <c r="AO299" i="2"/>
  <c r="AO339" i="2"/>
  <c r="AO868" i="2"/>
  <c r="AO558" i="2"/>
  <c r="AO729" i="2"/>
  <c r="AO730" i="2"/>
  <c r="AO731" i="2"/>
  <c r="AO343" i="2"/>
  <c r="AO607" i="2"/>
  <c r="AO608" i="2"/>
  <c r="AO732" i="2"/>
  <c r="AO757" i="2"/>
  <c r="AO807" i="2"/>
  <c r="AO841" i="2"/>
  <c r="AO112" i="2"/>
  <c r="AO344" i="2"/>
  <c r="AO477" i="2"/>
  <c r="AO209" i="2"/>
  <c r="AO58" i="2"/>
  <c r="AO769" i="2"/>
  <c r="AO644" i="2"/>
  <c r="AO645" i="2"/>
  <c r="AO886" i="2"/>
  <c r="AO592" i="2"/>
  <c r="AO345" i="2"/>
  <c r="AO493" i="2"/>
  <c r="AO733" i="2"/>
  <c r="AO349" i="2"/>
  <c r="AO685" i="2"/>
  <c r="AO646" i="2"/>
  <c r="AO776" i="2"/>
  <c r="AO873" i="2"/>
  <c r="AO366" i="2"/>
  <c r="AO368" i="2"/>
  <c r="AO794" i="2"/>
  <c r="AO777" i="2"/>
  <c r="AO373" i="2"/>
  <c r="AO734" i="2"/>
  <c r="AO480" i="2"/>
  <c r="AO647" i="2"/>
  <c r="AO735" i="2"/>
  <c r="AO580" i="2"/>
  <c r="AO581" i="2"/>
  <c r="AO405" i="2"/>
  <c r="AO845" i="2"/>
  <c r="AO406" i="2"/>
  <c r="AO609" i="2"/>
  <c r="AO648" i="2"/>
  <c r="AO409" i="2"/>
  <c r="AO615" i="2"/>
  <c r="AO855" i="2"/>
  <c r="AO589" i="2"/>
  <c r="AO808" i="2"/>
  <c r="AO590" i="2"/>
  <c r="AO859" i="2"/>
  <c r="AO860" i="2"/>
  <c r="AO591" i="2"/>
  <c r="AO814" i="2"/>
  <c r="AO815" i="2"/>
  <c r="AO505" i="2"/>
  <c r="AO835" i="2"/>
  <c r="AO62" i="2"/>
  <c r="AO114" i="2"/>
  <c r="AO686" i="2"/>
  <c r="AO414" i="2"/>
  <c r="AO736" i="2"/>
  <c r="AO421" i="2"/>
  <c r="AO564" i="2"/>
  <c r="AO770" i="2"/>
  <c r="AO596" i="2"/>
  <c r="AO771" i="2"/>
  <c r="AO489" i="2"/>
  <c r="AO156" i="2"/>
  <c r="AO430" i="2"/>
  <c r="AO530" i="2"/>
  <c r="AO435" i="2"/>
  <c r="AO438" i="2"/>
  <c r="AO582" i="2"/>
  <c r="AO571" i="2"/>
  <c r="AO452" i="2"/>
  <c r="AO649" i="2"/>
  <c r="AO650" i="2"/>
  <c r="AO778" i="2"/>
  <c r="AO531" i="2"/>
  <c r="AO651" i="2"/>
  <c r="AO597" i="2"/>
  <c r="AO869" i="2"/>
  <c r="AO463" i="2"/>
  <c r="AO652" i="2"/>
  <c r="AO795" i="2"/>
  <c r="AO572" i="2"/>
  <c r="AO705" i="2"/>
  <c r="AO772" i="2"/>
  <c r="AO602" i="2"/>
  <c r="AO706" i="2"/>
  <c r="AO573" i="2"/>
  <c r="AO870" i="2"/>
  <c r="AO70" i="2"/>
  <c r="AO162" i="2"/>
  <c r="AO598" i="2"/>
  <c r="AO511" i="2"/>
  <c r="AO653" i="2"/>
  <c r="AO737" i="2"/>
  <c r="AO840" i="2"/>
  <c r="AO707" i="2"/>
  <c r="AO836" i="2"/>
  <c r="AO837" i="2"/>
  <c r="AO708" i="2"/>
  <c r="AO605" i="2"/>
  <c r="AO838" i="2"/>
  <c r="AO687" i="2"/>
  <c r="AO474" i="2"/>
  <c r="AO532" i="2"/>
  <c r="AO816" i="2"/>
  <c r="AO544" i="2"/>
  <c r="AO773" i="2"/>
  <c r="AO867" i="2"/>
  <c r="AO709" i="2"/>
  <c r="AO545" i="2"/>
  <c r="AO796" i="2"/>
  <c r="AO549" i="2"/>
  <c r="AO797" i="2"/>
  <c r="AO654" i="2"/>
  <c r="AO553" i="2"/>
  <c r="AO583" i="2"/>
  <c r="AO871" i="2"/>
  <c r="AO872" i="2"/>
  <c r="AO779" i="2"/>
  <c r="AO533" i="2"/>
  <c r="AO534" i="2"/>
  <c r="AO535" i="2"/>
  <c r="AO839" i="2"/>
  <c r="AO170" i="2"/>
  <c r="AO710" i="2"/>
  <c r="AO655" i="2"/>
  <c r="AO171" i="2"/>
  <c r="AO661" i="2"/>
  <c r="AO758" i="2"/>
  <c r="AO759" i="2"/>
  <c r="AO809" i="2"/>
  <c r="AO711" i="2"/>
  <c r="AO712" i="2"/>
  <c r="AO656" i="2"/>
  <c r="AO662" i="2"/>
  <c r="AO817" i="2"/>
  <c r="AO584" i="2"/>
  <c r="AO563" i="2"/>
  <c r="AO604" i="2"/>
  <c r="AO320" i="2"/>
  <c r="AO688" i="2"/>
  <c r="AO174" i="2"/>
  <c r="AO663" i="2"/>
  <c r="AO702" i="2"/>
  <c r="AO616" i="2"/>
  <c r="AO536" i="2"/>
  <c r="AO664" i="2"/>
  <c r="AO739" i="2"/>
  <c r="AO665" i="2"/>
  <c r="AO6" i="2" l="1"/>
  <c r="AO48" i="2"/>
  <c r="AO64" i="2"/>
  <c r="BB1" i="2"/>
  <c r="AZ1" i="2" a="1"/>
  <c r="AZ1" i="2" s="1"/>
  <c r="AO157" i="2" l="1"/>
  <c r="AO240" i="2"/>
  <c r="AO139" i="2"/>
  <c r="AO235" i="2"/>
  <c r="AO429" i="2"/>
  <c r="AO229" i="2"/>
  <c r="AO296" i="2"/>
  <c r="AO94" i="2"/>
  <c r="AO433" i="2"/>
  <c r="AO128" i="2"/>
  <c r="AO130" i="2"/>
  <c r="AO153" i="2"/>
  <c r="AO243" i="2"/>
  <c r="AO891" i="2"/>
  <c r="AO35" i="2"/>
  <c r="AO147" i="2"/>
  <c r="AO234" i="2"/>
  <c r="AO192" i="2"/>
  <c r="AO543" i="2"/>
  <c r="AO38" i="2"/>
  <c r="AO482" i="2"/>
  <c r="AO420" i="2"/>
  <c r="AO69" i="2"/>
  <c r="AO305" i="2"/>
  <c r="AO14" i="2"/>
  <c r="AO152" i="2"/>
  <c r="AO410" i="2"/>
  <c r="AO443" i="2"/>
  <c r="AO384" i="2"/>
  <c r="AO155" i="2"/>
  <c r="AO470" i="2"/>
  <c r="AO308" i="2"/>
  <c r="AO538" i="2"/>
  <c r="AO29" i="2"/>
  <c r="AO282" i="2"/>
  <c r="AO41" i="2"/>
  <c r="AO230" i="2"/>
  <c r="AO51" i="2"/>
  <c r="AO346" i="2"/>
  <c r="AO395" i="2"/>
  <c r="AO186" i="2"/>
  <c r="AO154" i="2"/>
  <c r="AO271" i="2"/>
  <c r="AO312" i="2"/>
  <c r="AO313" i="2"/>
  <c r="AO504" i="2"/>
  <c r="AO288" i="2"/>
  <c r="AO483" i="2"/>
  <c r="AO335" i="2"/>
  <c r="AO188" i="2"/>
  <c r="AO133" i="2"/>
  <c r="AO362" i="2"/>
  <c r="AO211" i="2"/>
  <c r="AO83" i="2"/>
  <c r="AO559" i="2"/>
  <c r="AO377" i="2"/>
  <c r="AO231" i="2"/>
  <c r="AO125" i="2"/>
  <c r="AO137" i="2"/>
  <c r="AO267" i="2"/>
  <c r="AO232" i="2"/>
  <c r="AO431" i="2"/>
  <c r="AO432" i="2"/>
  <c r="AO321" i="2"/>
  <c r="AO333" i="2"/>
  <c r="AO353" i="2"/>
  <c r="AO208" i="2"/>
  <c r="AO18" i="2"/>
  <c r="AO500" i="2"/>
  <c r="AO562" i="2"/>
  <c r="AO423" i="2"/>
  <c r="AO314" i="2"/>
  <c r="AO413" i="2"/>
  <c r="AO402" i="2"/>
  <c r="AO411" i="2"/>
  <c r="AO222" i="2"/>
  <c r="AO287" i="2"/>
  <c r="AO66" i="2"/>
  <c r="AO269" i="2"/>
  <c r="AO105" i="2"/>
  <c r="AO164" i="2"/>
  <c r="AO704" i="2"/>
  <c r="AO248" i="2"/>
  <c r="AO107" i="2"/>
  <c r="AO218" i="2"/>
  <c r="AO284" i="2"/>
  <c r="AO111" i="2"/>
  <c r="AO264" i="2"/>
  <c r="AO369" i="2"/>
  <c r="AO442" i="2"/>
  <c r="AO146" i="2"/>
  <c r="AO17" i="2"/>
  <c r="AO325" i="2"/>
  <c r="AO199" i="2"/>
  <c r="AO167" i="2"/>
  <c r="AO108" i="2"/>
  <c r="AO217" i="2"/>
  <c r="AO56" i="2"/>
  <c r="AO233" i="2"/>
  <c r="AO81" i="2"/>
  <c r="AO293" i="2"/>
  <c r="AO380" i="2"/>
  <c r="AO485" i="2"/>
  <c r="AO324" i="2"/>
  <c r="AO59" i="2"/>
  <c r="AO150" i="2"/>
  <c r="AO78" i="2"/>
  <c r="AO253" i="2"/>
  <c r="AO32" i="2"/>
  <c r="AO85" i="2"/>
  <c r="AO428" i="2"/>
  <c r="AO337" i="2"/>
  <c r="AO490" i="2"/>
  <c r="AO110" i="2"/>
  <c r="AO257" i="2"/>
  <c r="AO117" i="2"/>
  <c r="AO263" i="2"/>
  <c r="AO36" i="2"/>
  <c r="AO184" i="2"/>
  <c r="AO27" i="2"/>
  <c r="AO437" i="2"/>
  <c r="AO419" i="2"/>
  <c r="AO427" i="2"/>
  <c r="AO517" i="2"/>
  <c r="AO370" i="2"/>
  <c r="AO351" i="2"/>
  <c r="AO379" i="2"/>
  <c r="AO122" i="2"/>
  <c r="AO197" i="2"/>
  <c r="AO135" i="2"/>
  <c r="AO52" i="2"/>
  <c r="AO527" i="2"/>
  <c r="AO479" i="2"/>
  <c r="AO10" i="2"/>
  <c r="AO400" i="2"/>
  <c r="AO383" i="2"/>
  <c r="AO459" i="2"/>
  <c r="AO143" i="2"/>
  <c r="AO497" i="2"/>
  <c r="AO439" i="2"/>
  <c r="AO189" i="2"/>
  <c r="AO216" i="2"/>
  <c r="AO165" i="2"/>
  <c r="AO484" i="2"/>
  <c r="AO92" i="2"/>
  <c r="AO455" i="2"/>
  <c r="AO40" i="2"/>
  <c r="AO471" i="2"/>
  <c r="AO585" i="2"/>
  <c r="AO338" i="2"/>
  <c r="AO390" i="2"/>
  <c r="AO889" i="2"/>
  <c r="AO124" i="2"/>
  <c r="AO220" i="2"/>
  <c r="AO207" i="2"/>
  <c r="AO141" i="2"/>
  <c r="AO407" i="2"/>
  <c r="AO202" i="2"/>
  <c r="AO93" i="2"/>
  <c r="AO106" i="2"/>
  <c r="AO65" i="2"/>
  <c r="AO8" i="2"/>
  <c r="AO61" i="2"/>
  <c r="AO34" i="2"/>
  <c r="AO319" i="2"/>
  <c r="AO328" i="2"/>
  <c r="AO176" i="2"/>
  <c r="AO516" i="2"/>
  <c r="AO401" i="2"/>
  <c r="AO13" i="2"/>
  <c r="AO75" i="2"/>
  <c r="AO181" i="2"/>
  <c r="AO25" i="2"/>
  <c r="AO292" i="2"/>
  <c r="AO127" i="2"/>
  <c r="AO221" i="2"/>
  <c r="AO304" i="2"/>
  <c r="AO510" i="2"/>
  <c r="AO205" i="2"/>
  <c r="AO210" i="2"/>
  <c r="AO404" i="2"/>
  <c r="AO387" i="2"/>
  <c r="AO316" i="2"/>
  <c r="AO347" i="2"/>
  <c r="AO84" i="2"/>
  <c r="AO256" i="2"/>
  <c r="AO359" i="2"/>
  <c r="AO250" i="2"/>
  <c r="AO201" i="2"/>
  <c r="AO19" i="2"/>
  <c r="AO134" i="2"/>
  <c r="AO274" i="2"/>
  <c r="AO172" i="2"/>
  <c r="AO518" i="2"/>
  <c r="AO360" i="2"/>
  <c r="AO389" i="2"/>
  <c r="AO148" i="2"/>
  <c r="AO55" i="2"/>
  <c r="AO228" i="2"/>
  <c r="AO60" i="2"/>
  <c r="AO251" i="2"/>
  <c r="AO212" i="2"/>
  <c r="AO332" i="2"/>
  <c r="AO364" i="2"/>
  <c r="AO436" i="2"/>
  <c r="AO472" i="2"/>
  <c r="AO461" i="2"/>
  <c r="AO43" i="2"/>
  <c r="AO374" i="2"/>
  <c r="AO104" i="2"/>
  <c r="AO478" i="2"/>
  <c r="AO386" i="2"/>
  <c r="AO348" i="2"/>
  <c r="AO403" i="2"/>
  <c r="AO245" i="2"/>
  <c r="AO700" i="2"/>
  <c r="AO354" i="2"/>
  <c r="AO454" i="2"/>
  <c r="AO417" i="2"/>
  <c r="AO265" i="2"/>
  <c r="AO434" i="2"/>
  <c r="AO396" i="2"/>
  <c r="AO548" i="2"/>
  <c r="AO464" i="2"/>
  <c r="AO575" i="2"/>
  <c r="AO22" i="2"/>
  <c r="AO252" i="2"/>
  <c r="AO79" i="2"/>
  <c r="AO699" i="2"/>
  <c r="AO341" i="2"/>
  <c r="AO203" i="2"/>
  <c r="AO175" i="2"/>
  <c r="AO398" i="2"/>
  <c r="AO391" i="2"/>
  <c r="AO149" i="2"/>
  <c r="AO151" i="2"/>
  <c r="AO223" i="2"/>
  <c r="AO365" i="2"/>
  <c r="AO445" i="2"/>
  <c r="AO408" i="2"/>
  <c r="AO879" i="2"/>
  <c r="AO242" i="2"/>
  <c r="AO426" i="2"/>
  <c r="AO215" i="2"/>
  <c r="AO378" i="2"/>
  <c r="AO15" i="2"/>
  <c r="AO874" i="2"/>
  <c r="AO340" i="2"/>
  <c r="AO376" i="2"/>
  <c r="AO238" i="2"/>
  <c r="AO42" i="2"/>
  <c r="AO158" i="2"/>
  <c r="AO456" i="2"/>
  <c r="AO140" i="2"/>
  <c r="AO276" i="2"/>
  <c r="AO520" i="2"/>
  <c r="AO350" i="2"/>
  <c r="AO71" i="2"/>
  <c r="AO74" i="2"/>
  <c r="AO508" i="2"/>
  <c r="AO498" i="2"/>
  <c r="AO301" i="2"/>
  <c r="AO476" i="2"/>
  <c r="AO503" i="2"/>
  <c r="AO50" i="2"/>
  <c r="AO323" i="2"/>
  <c r="AO425" i="2"/>
  <c r="AO100" i="2"/>
  <c r="AO259" i="2"/>
  <c r="AO160" i="2"/>
  <c r="AO286" i="2"/>
  <c r="AO412" i="2"/>
  <c r="AO566" i="2"/>
  <c r="AO277" i="2"/>
  <c r="AO467" i="2"/>
  <c r="AO116" i="2"/>
  <c r="AO37" i="2"/>
  <c r="AO20" i="2"/>
  <c r="AO375" i="2"/>
  <c r="AO496" i="2"/>
  <c r="AO99" i="2"/>
  <c r="AO561" i="2"/>
  <c r="AO302" i="2"/>
  <c r="AO355" i="2"/>
  <c r="AO180" i="2"/>
  <c r="AO268" i="2"/>
  <c r="AO399" i="2"/>
  <c r="AO322" i="2"/>
  <c r="AO103" i="2"/>
  <c r="AO90" i="2"/>
  <c r="AO3" i="2"/>
  <c r="AO385" i="2"/>
  <c r="AO422" i="2"/>
  <c r="AO31" i="2"/>
  <c r="AO565" i="2"/>
  <c r="AO191" i="2"/>
  <c r="AO416" i="2"/>
  <c r="AO318" i="2"/>
  <c r="AO142" i="2"/>
  <c r="AO356" i="2"/>
  <c r="AO76" i="2"/>
  <c r="AO200" i="2"/>
  <c r="AO273" i="2"/>
  <c r="AO310" i="2"/>
  <c r="AO113" i="2"/>
  <c r="AO285" i="2"/>
  <c r="AO89" i="2"/>
  <c r="AO23" i="2"/>
  <c r="AO68" i="2"/>
  <c r="AO98" i="2"/>
  <c r="AO121" i="2"/>
  <c r="AO560" i="2"/>
  <c r="AO372" i="2"/>
  <c r="AO237" i="2"/>
  <c r="AO522" i="2"/>
  <c r="AO193" i="2"/>
  <c r="AO541" i="2"/>
  <c r="AO888" i="2"/>
  <c r="AO161" i="2"/>
  <c r="AO109" i="2"/>
  <c r="AO80" i="2"/>
  <c r="AO352" i="2"/>
  <c r="AO219" i="2"/>
  <c r="AO440" i="2"/>
  <c r="AO449" i="2"/>
  <c r="AO138" i="2"/>
  <c r="AO136" i="2"/>
  <c r="AO120" i="2"/>
  <c r="AO342" i="2"/>
  <c r="AO30" i="2"/>
  <c r="AO21" i="2"/>
  <c r="AO394" i="2"/>
  <c r="AO177" i="2"/>
  <c r="AO131" i="2"/>
  <c r="AO262" i="2"/>
  <c r="AO311" i="2"/>
  <c r="AO132" i="2"/>
  <c r="AO458" i="2"/>
  <c r="AO481" i="2"/>
  <c r="AO16" i="2"/>
  <c r="AO168" i="2"/>
  <c r="AO159" i="2"/>
  <c r="AO194" i="2"/>
  <c r="AO487" i="2"/>
  <c r="AO123" i="2"/>
  <c r="AO258" i="2"/>
  <c r="AO336" i="2"/>
  <c r="AO97" i="2"/>
  <c r="AO249" i="2"/>
  <c r="AO145" i="2"/>
  <c r="AO182" i="2"/>
  <c r="AO241" i="2"/>
  <c r="AO173" i="2"/>
  <c r="AO45" i="2"/>
  <c r="AO26" i="2"/>
  <c r="AO9" i="2"/>
  <c r="AO254" i="2"/>
  <c r="AO204" i="2"/>
  <c r="AO28" i="2"/>
  <c r="AO54" i="2"/>
  <c r="AO537" i="2"/>
  <c r="AO529" i="2"/>
  <c r="AO91" i="2"/>
  <c r="AO327" i="2"/>
  <c r="AO486" i="2"/>
  <c r="AO87" i="2"/>
  <c r="AO33" i="2"/>
  <c r="AO236" i="2"/>
  <c r="AO163" i="2"/>
  <c r="AO278" i="2"/>
  <c r="AO129" i="2"/>
  <c r="AO213" i="2"/>
  <c r="AO306" i="2"/>
  <c r="AO225" i="2"/>
  <c r="AO246" i="2"/>
  <c r="AO95" i="2"/>
  <c r="AO239" i="2"/>
  <c r="AO24" i="2"/>
  <c r="AO357" i="2"/>
  <c r="AO118" i="2"/>
  <c r="AO361" i="2"/>
  <c r="AO415" i="2"/>
  <c r="AO397" i="2"/>
  <c r="AO39" i="2"/>
  <c r="AO119" i="2"/>
  <c r="AO334" i="2"/>
  <c r="AO102" i="2"/>
  <c r="AO206" i="2"/>
  <c r="AO53" i="2"/>
  <c r="AO424" i="2"/>
  <c r="AO178" i="2"/>
  <c r="AO255" i="2"/>
  <c r="AO358" i="2"/>
  <c r="AO330" i="2"/>
  <c r="AO12" i="2"/>
  <c r="AO115" i="2"/>
  <c r="AO261" i="2"/>
  <c r="AO388" i="2"/>
  <c r="AO2" i="2"/>
  <c r="AO126" i="2"/>
  <c r="AP906" i="2" l="1"/>
  <c r="AP905" i="2"/>
  <c r="AP904" i="2"/>
  <c r="AP903" i="2"/>
  <c r="AP7" i="2"/>
  <c r="AP190" i="2"/>
  <c r="AP57" i="2"/>
  <c r="AP72" i="2"/>
  <c r="AP444" i="2"/>
  <c r="AP247" i="2"/>
  <c r="AP115" i="2"/>
  <c r="AP508" i="2"/>
  <c r="AP327" i="2"/>
  <c r="AP397" i="2"/>
  <c r="AP213" i="2"/>
  <c r="AP182" i="2"/>
  <c r="AP30" i="2"/>
  <c r="AP560" i="2"/>
  <c r="AP399" i="2"/>
  <c r="AP323" i="2"/>
  <c r="AP340" i="2"/>
  <c r="AP391" i="2"/>
  <c r="AP700" i="2"/>
  <c r="AP386" i="2"/>
  <c r="AP134" i="2"/>
  <c r="AP347" i="2"/>
  <c r="AP210" i="2"/>
  <c r="AP93" i="2"/>
  <c r="AP124" i="2"/>
  <c r="AP585" i="2"/>
  <c r="AP122" i="2"/>
  <c r="AP437" i="2"/>
  <c r="AP263" i="2"/>
  <c r="AP108" i="2"/>
  <c r="AP284" i="2"/>
  <c r="AP333" i="2"/>
  <c r="AP125" i="2"/>
  <c r="AP83" i="2"/>
  <c r="AP538" i="2"/>
  <c r="AP152" i="2"/>
  <c r="AP420" i="2"/>
  <c r="AP157" i="2"/>
  <c r="AP58" i="2"/>
  <c r="AP658" i="2"/>
  <c r="AP465" i="2"/>
  <c r="AP820" i="2"/>
  <c r="AP896" i="2"/>
  <c r="AP779" i="2"/>
  <c r="AP801" i="2"/>
  <c r="AP388" i="2"/>
  <c r="AP246" i="2"/>
  <c r="AP194" i="2"/>
  <c r="AP311" i="2"/>
  <c r="AP394" i="2"/>
  <c r="AP121" i="2"/>
  <c r="AP310" i="2"/>
  <c r="AP356" i="2"/>
  <c r="AP375" i="2"/>
  <c r="AP412" i="2"/>
  <c r="AP100" i="2"/>
  <c r="AP874" i="2"/>
  <c r="AP408" i="2"/>
  <c r="AP151" i="2"/>
  <c r="AP245" i="2"/>
  <c r="AP43" i="2"/>
  <c r="AP364" i="2"/>
  <c r="AP316" i="2"/>
  <c r="AP221" i="2"/>
  <c r="AP181" i="2"/>
  <c r="AP889" i="2"/>
  <c r="AP92" i="2"/>
  <c r="AP189" i="2"/>
  <c r="AP27" i="2"/>
  <c r="AP490" i="2"/>
  <c r="AP32" i="2"/>
  <c r="AP18" i="2"/>
  <c r="AP41" i="2"/>
  <c r="AP235" i="2"/>
  <c r="AP884" i="2"/>
  <c r="AP317" i="2"/>
  <c r="AP854" i="2"/>
  <c r="AP550" i="2"/>
  <c r="AP579" i="2"/>
  <c r="AP698" i="2"/>
  <c r="AP170" i="2"/>
  <c r="AP24" i="2"/>
  <c r="AP258" i="2"/>
  <c r="AP262" i="2"/>
  <c r="AP120" i="2"/>
  <c r="AP440" i="2"/>
  <c r="AP237" i="2"/>
  <c r="AP273" i="2"/>
  <c r="AP191" i="2"/>
  <c r="AP385" i="2"/>
  <c r="AP561" i="2"/>
  <c r="AP286" i="2"/>
  <c r="AP503" i="2"/>
  <c r="AP238" i="2"/>
  <c r="AP445" i="2"/>
  <c r="AP175" i="2"/>
  <c r="AP79" i="2"/>
  <c r="AP454" i="2"/>
  <c r="AP461" i="2"/>
  <c r="AP60" i="2"/>
  <c r="AP389" i="2"/>
  <c r="AP256" i="2"/>
  <c r="AP127" i="2"/>
  <c r="AP516" i="2"/>
  <c r="AP34" i="2"/>
  <c r="AP484" i="2"/>
  <c r="AP459" i="2"/>
  <c r="AP479" i="2"/>
  <c r="AP427" i="2"/>
  <c r="AP337" i="2"/>
  <c r="AP59" i="2"/>
  <c r="AP293" i="2"/>
  <c r="AP146" i="2"/>
  <c r="AP164" i="2"/>
  <c r="AP402" i="2"/>
  <c r="AP562" i="2"/>
  <c r="AP267" i="2"/>
  <c r="AP335" i="2"/>
  <c r="AP154" i="2"/>
  <c r="AP51" i="2"/>
  <c r="AP443" i="2"/>
  <c r="AP234" i="2"/>
  <c r="AP128" i="2"/>
  <c r="AP229" i="2"/>
  <c r="AP629" i="2"/>
  <c r="AP630" i="2"/>
  <c r="AP474" i="2"/>
  <c r="AP623" i="2"/>
  <c r="AP586" i="2"/>
  <c r="AP673" i="2"/>
  <c r="AP610" i="2"/>
  <c r="AP802" i="2"/>
  <c r="AP868" i="2"/>
  <c r="AP448" i="2"/>
  <c r="AP721" i="2"/>
  <c r="AP569" i="2"/>
  <c r="AP845" i="2"/>
  <c r="AP861" i="2"/>
  <c r="AP887" i="2"/>
  <c r="AP358" i="2"/>
  <c r="AP95" i="2"/>
  <c r="AP529" i="2"/>
  <c r="AP487" i="2"/>
  <c r="AP16" i="2"/>
  <c r="AP161" i="2"/>
  <c r="AP23" i="2"/>
  <c r="AP318" i="2"/>
  <c r="AP496" i="2"/>
  <c r="AP116" i="2"/>
  <c r="AP276" i="2"/>
  <c r="AP215" i="2"/>
  <c r="AP548" i="2"/>
  <c r="AP212" i="2"/>
  <c r="AP13" i="2"/>
  <c r="AP497" i="2"/>
  <c r="AP78" i="2"/>
  <c r="AP222" i="2"/>
  <c r="AP312" i="2"/>
  <c r="AP153" i="2"/>
  <c r="AP634" i="2"/>
  <c r="AP525" i="2"/>
  <c r="AP678" i="2"/>
  <c r="AP489" i="2"/>
  <c r="AP833" i="2"/>
  <c r="AP781" i="2"/>
  <c r="AP693" i="2"/>
  <c r="AP613" i="2"/>
  <c r="AP12" i="2"/>
  <c r="AP334" i="2"/>
  <c r="AP236" i="2"/>
  <c r="AP45" i="2"/>
  <c r="AP352" i="2"/>
  <c r="AP90" i="2"/>
  <c r="AP71" i="2"/>
  <c r="AP22" i="2"/>
  <c r="AP518" i="2"/>
  <c r="AP8" i="2"/>
  <c r="AP52" i="2"/>
  <c r="AP233" i="2"/>
  <c r="AP369" i="2"/>
  <c r="AP704" i="2"/>
  <c r="AP66" i="2"/>
  <c r="AP231" i="2"/>
  <c r="AP188" i="2"/>
  <c r="AP504" i="2"/>
  <c r="AP14" i="2"/>
  <c r="AP192" i="2"/>
  <c r="AP891" i="2"/>
  <c r="AP878" i="2"/>
  <c r="AP656" i="2"/>
  <c r="AP373" i="2"/>
  <c r="AP581" i="2"/>
  <c r="AP501" i="2"/>
  <c r="AP789" i="2"/>
  <c r="AP771" i="2"/>
  <c r="AP899" i="2"/>
  <c r="AP758" i="2"/>
  <c r="AP261" i="2"/>
  <c r="AP255" i="2"/>
  <c r="AP206" i="2"/>
  <c r="AP33" i="2"/>
  <c r="AP54" i="2"/>
  <c r="AP9" i="2"/>
  <c r="AP126" i="2"/>
  <c r="AP330" i="2"/>
  <c r="AP178" i="2"/>
  <c r="AP39" i="2"/>
  <c r="AP118" i="2"/>
  <c r="AP278" i="2"/>
  <c r="AP28" i="2"/>
  <c r="AP241" i="2"/>
  <c r="AP97" i="2"/>
  <c r="AP458" i="2"/>
  <c r="AP136" i="2"/>
  <c r="AP109" i="2"/>
  <c r="AP193" i="2"/>
  <c r="AP285" i="2"/>
  <c r="AP565" i="2"/>
  <c r="AP322" i="2"/>
  <c r="AP355" i="2"/>
  <c r="AP277" i="2"/>
  <c r="AP476" i="2"/>
  <c r="AP520" i="2"/>
  <c r="AP158" i="2"/>
  <c r="AP242" i="2"/>
  <c r="AP203" i="2"/>
  <c r="AP464" i="2"/>
  <c r="AP265" i="2"/>
  <c r="AP104" i="2"/>
  <c r="AP228" i="2"/>
  <c r="AP274" i="2"/>
  <c r="AP250" i="2"/>
  <c r="AP510" i="2"/>
  <c r="AP176" i="2"/>
  <c r="AP106" i="2"/>
  <c r="AP141" i="2"/>
  <c r="AP40" i="2"/>
  <c r="AP383" i="2"/>
  <c r="AP197" i="2"/>
  <c r="AP370" i="2"/>
  <c r="AP257" i="2"/>
  <c r="AP324" i="2"/>
  <c r="AP217" i="2"/>
  <c r="AP325" i="2"/>
  <c r="AP107" i="2"/>
  <c r="AP413" i="2"/>
  <c r="AP353" i="2"/>
  <c r="AP431" i="2"/>
  <c r="AP362" i="2"/>
  <c r="AP186" i="2"/>
  <c r="AP29" i="2"/>
  <c r="AP155" i="2"/>
  <c r="AP38" i="2"/>
  <c r="AP433" i="2"/>
  <c r="AP240" i="2"/>
  <c r="AP179" i="2"/>
  <c r="AP866" i="2"/>
  <c r="AP646" i="2"/>
  <c r="AP650" i="2"/>
  <c r="AP762" i="2"/>
  <c r="AP647" i="2"/>
  <c r="AP902" i="2"/>
  <c r="AP655" i="2"/>
  <c r="AP725" i="2"/>
  <c r="AP598" i="2"/>
  <c r="AP606" i="2"/>
  <c r="AP144" i="2"/>
  <c r="AP842" i="2"/>
  <c r="AP653" i="2"/>
  <c r="AP733" i="2"/>
  <c r="AP597" i="2"/>
  <c r="AP289" i="2"/>
  <c r="AP792" i="2"/>
  <c r="AP676" i="2"/>
  <c r="AP838" i="2"/>
  <c r="AP523" i="2"/>
  <c r="AP890" i="2"/>
  <c r="AP712" i="2"/>
  <c r="AP600" i="2"/>
  <c r="AP171" i="2"/>
  <c r="AP524" i="2"/>
  <c r="AP187" i="2"/>
  <c r="AP746" i="2"/>
  <c r="AP77" i="2"/>
  <c r="AP169" i="2"/>
  <c r="AP450" i="2"/>
  <c r="AP691" i="2"/>
  <c r="AP577" i="2"/>
  <c r="AP687" i="2"/>
  <c r="AP343" i="2"/>
  <c r="AP446" i="2"/>
  <c r="AP682" i="2"/>
  <c r="AP665" i="2"/>
  <c r="AP447" i="2"/>
  <c r="AP638" i="2"/>
  <c r="AP493" i="2"/>
  <c r="AP4" i="2"/>
  <c r="AP668" i="2"/>
  <c r="AP747" i="2"/>
  <c r="AP828" i="2"/>
  <c r="AP663" i="2"/>
  <c r="AP893" i="2"/>
  <c r="AP709" i="2"/>
  <c r="AP873" i="2"/>
  <c r="AP826" i="2"/>
  <c r="AP675" i="2"/>
  <c r="AP620" i="2"/>
  <c r="AP303" i="2"/>
  <c r="AP860" i="2"/>
  <c r="AP63" i="2"/>
  <c r="AP714" i="2"/>
  <c r="AP64" i="2"/>
  <c r="AP894" i="2"/>
  <c r="AP643" i="2"/>
  <c r="AP513" i="2"/>
  <c r="AP734" i="2"/>
  <c r="AP748" i="2"/>
  <c r="AP463" i="2"/>
  <c r="AP473" i="2"/>
  <c r="AP794" i="2"/>
  <c r="AP368" i="2"/>
  <c r="AP859" i="2"/>
  <c r="AP564" i="2"/>
  <c r="AP409" i="2"/>
  <c r="AP824" i="2"/>
  <c r="AP680" i="2"/>
  <c r="AP669" i="2"/>
  <c r="AP67" i="2"/>
  <c r="AP515" i="2"/>
  <c r="AP852" i="2"/>
  <c r="AP521" i="2"/>
  <c r="AP767" i="2"/>
  <c r="AP711" i="2"/>
  <c r="AP266" i="2"/>
  <c r="AP689" i="2"/>
  <c r="AP571" i="2"/>
  <c r="AP853" i="2"/>
  <c r="AP462" i="2"/>
  <c r="AP405" i="2"/>
  <c r="AP298" i="2"/>
  <c r="AP648" i="2"/>
  <c r="AP760" i="2"/>
  <c r="AP545" i="2"/>
  <c r="AP759" i="2"/>
  <c r="AP750" i="2"/>
  <c r="AP62" i="2"/>
  <c r="AP798" i="2"/>
  <c r="AP677" i="2"/>
  <c r="AP657" i="2"/>
  <c r="AP774" i="2"/>
  <c r="AP885" i="2"/>
  <c r="AP723" i="2"/>
  <c r="AP811" i="2"/>
  <c r="AP418" i="2"/>
  <c r="AP590" i="2"/>
  <c r="AP684" i="2"/>
  <c r="AP735" i="2"/>
  <c r="AP858" i="2"/>
  <c r="AP612" i="2"/>
  <c r="AP546" i="2"/>
  <c r="AP101" i="2"/>
  <c r="AP812" i="2"/>
  <c r="AP539" i="2"/>
  <c r="AP799" i="2"/>
  <c r="AP814" i="2"/>
  <c r="AP625" i="2"/>
  <c r="AP5" i="2"/>
  <c r="AP495" i="2"/>
  <c r="AP570" i="2"/>
  <c r="AP862" i="2"/>
  <c r="AP599" i="2"/>
  <c r="AP839" i="2"/>
  <c r="AP596" i="2"/>
  <c r="AP307" i="2"/>
  <c r="AP572" i="2"/>
  <c r="AP393" i="2"/>
  <c r="AP705" i="2"/>
  <c r="AP813" i="2"/>
  <c r="AP593" i="2"/>
  <c r="AP47" i="2"/>
  <c r="AP514" i="2"/>
  <c r="AP162" i="2"/>
  <c r="AP534" i="2"/>
  <c r="AP835" i="2"/>
  <c r="AP557" i="2"/>
  <c r="AP765" i="2"/>
  <c r="AP300" i="2"/>
  <c r="AP864" i="2"/>
  <c r="AP601" i="2"/>
  <c r="AP607" i="2"/>
  <c r="AP782" i="2"/>
  <c r="AP787" i="2"/>
  <c r="AP617" i="2"/>
  <c r="AP688" i="2"/>
  <c r="AP644" i="2"/>
  <c r="AP244" i="2"/>
  <c r="AP183" i="2"/>
  <c r="AP551" i="2"/>
  <c r="AP752" i="2"/>
  <c r="AP661" i="2"/>
  <c r="AP756" i="2"/>
  <c r="AP882" i="2"/>
  <c r="AP898" i="2"/>
  <c r="AP549" i="2"/>
  <c r="AP611" i="2"/>
  <c r="AP592" i="2"/>
  <c r="AP701" i="2"/>
  <c r="AP547" i="2"/>
  <c r="AP435" i="2"/>
  <c r="AP875" i="2"/>
  <c r="AP166" i="2"/>
  <c r="AP732" i="2"/>
  <c r="AP633" i="2"/>
  <c r="AP827" i="2"/>
  <c r="AP727" i="2"/>
  <c r="AP528" i="2"/>
  <c r="AP667" i="2"/>
  <c r="AP660" i="2"/>
  <c r="AP392" i="2"/>
  <c r="AP295" i="2"/>
  <c r="AP683" i="2"/>
  <c r="AP329" i="2"/>
  <c r="AP574" i="2"/>
  <c r="AP751" i="2"/>
  <c r="AP453" i="2"/>
  <c r="AP831" i="2"/>
  <c r="AP382" i="2"/>
  <c r="AP849" i="2"/>
  <c r="AP841" i="2"/>
  <c r="AP715" i="2"/>
  <c r="AP773" i="2"/>
  <c r="AP654" i="2"/>
  <c r="AP642" i="2"/>
  <c r="AP886" i="2"/>
  <c r="AP855" i="2"/>
  <c r="AP850" i="2"/>
  <c r="AP844" i="2"/>
  <c r="AP726" i="2"/>
  <c r="AP185" i="2"/>
  <c r="AP583" i="2"/>
  <c r="AP227" i="2"/>
  <c r="AP457" i="2"/>
  <c r="AP694" i="2"/>
  <c r="AP44" i="2"/>
  <c r="AP768" i="2"/>
  <c r="AP491" i="2"/>
  <c r="AP195" i="2"/>
  <c r="AP573" i="2"/>
  <c r="AP837" i="2"/>
  <c r="AP679" i="2"/>
  <c r="AP769" i="2"/>
  <c r="AP821" i="2"/>
  <c r="AP494" i="2"/>
  <c r="AP788" i="2"/>
  <c r="AP772" i="2"/>
  <c r="AP807" i="2"/>
  <c r="AP830" i="2"/>
  <c r="AP290" i="2"/>
  <c r="AP48" i="2"/>
  <c r="AP883" i="2"/>
  <c r="AP604" i="2"/>
  <c r="AP818" i="2"/>
  <c r="AP226" i="2"/>
  <c r="AP631" i="2"/>
  <c r="AP877" i="2"/>
  <c r="AP819" i="2"/>
  <c r="AP430" i="2"/>
  <c r="AP563" i="2"/>
  <c r="AP777" i="2"/>
  <c r="AP836" i="2"/>
  <c r="AP724" i="2"/>
  <c r="AP737" i="2"/>
  <c r="AP796" i="2"/>
  <c r="AP832" i="2"/>
  <c r="AP744" i="2"/>
  <c r="AP614" i="2"/>
  <c r="AP872" i="2"/>
  <c r="AP775" i="2"/>
  <c r="AP717" i="2"/>
  <c r="AP475" i="2"/>
  <c r="AP512" i="2"/>
  <c r="AP892" i="2"/>
  <c r="AP591" i="2"/>
  <c r="AP588" i="2"/>
  <c r="AP722" i="2"/>
  <c r="AP209" i="2"/>
  <c r="AP532" i="2"/>
  <c r="AP198" i="2"/>
  <c r="AP568" i="2"/>
  <c r="AP628" i="2"/>
  <c r="AP742" i="2"/>
  <c r="AP283" i="2"/>
  <c r="AP804" i="2"/>
  <c r="AP608" i="2"/>
  <c r="AP615" i="2"/>
  <c r="AP685" i="2"/>
  <c r="AP702" i="2"/>
  <c r="AP554" i="2"/>
  <c r="AP847" i="2"/>
  <c r="AP728" i="2"/>
  <c r="AP632" i="2"/>
  <c r="AP708" i="2"/>
  <c r="AP294" i="2"/>
  <c r="AP806" i="2"/>
  <c r="AP810" i="2"/>
  <c r="AP671" i="2"/>
  <c r="AP674" i="2"/>
  <c r="AP857" i="2"/>
  <c r="AP297" i="2"/>
  <c r="AP576" i="2"/>
  <c r="AP526" i="2"/>
  <c r="AP823" i="2"/>
  <c r="AP636" i="2"/>
  <c r="AP797" i="2"/>
  <c r="AP622" i="2"/>
  <c r="AP686" i="2"/>
  <c r="AP415" i="2"/>
  <c r="AP537" i="2"/>
  <c r="AP204" i="2"/>
  <c r="AP173" i="2"/>
  <c r="AP145" i="2"/>
  <c r="AP159" i="2"/>
  <c r="AP132" i="2"/>
  <c r="AP131" i="2"/>
  <c r="AP138" i="2"/>
  <c r="AP80" i="2"/>
  <c r="AP888" i="2"/>
  <c r="AP98" i="2"/>
  <c r="AP200" i="2"/>
  <c r="AP31" i="2"/>
  <c r="AP103" i="2"/>
  <c r="AP20" i="2"/>
  <c r="AP160" i="2"/>
  <c r="AP301" i="2"/>
  <c r="AP350" i="2"/>
  <c r="AP879" i="2"/>
  <c r="AP365" i="2"/>
  <c r="AP398" i="2"/>
  <c r="AP341" i="2"/>
  <c r="AP396" i="2"/>
  <c r="AP374" i="2"/>
  <c r="AP55" i="2"/>
  <c r="AP19" i="2"/>
  <c r="AP304" i="2"/>
  <c r="AP401" i="2"/>
  <c r="AP65" i="2"/>
  <c r="AP165" i="2"/>
  <c r="AP400" i="2"/>
  <c r="AP379" i="2"/>
  <c r="AP184" i="2"/>
  <c r="AP110" i="2"/>
  <c r="AP428" i="2"/>
  <c r="AP150" i="2"/>
  <c r="AP485" i="2"/>
  <c r="AP56" i="2"/>
  <c r="AP167" i="2"/>
  <c r="AP442" i="2"/>
  <c r="AP264" i="2"/>
  <c r="AP248" i="2"/>
  <c r="AP208" i="2"/>
  <c r="AP377" i="2"/>
  <c r="AP133" i="2"/>
  <c r="AP271" i="2"/>
  <c r="AP395" i="2"/>
  <c r="AP282" i="2"/>
  <c r="AP308" i="2"/>
  <c r="AP410" i="2"/>
  <c r="AP305" i="2"/>
  <c r="AP543" i="2"/>
  <c r="AP147" i="2"/>
  <c r="AP130" i="2"/>
  <c r="AP94" i="2"/>
  <c r="AP53" i="2"/>
  <c r="AP361" i="2"/>
  <c r="AP306" i="2"/>
  <c r="AP486" i="2"/>
  <c r="AP254" i="2"/>
  <c r="AP249" i="2"/>
  <c r="AP168" i="2"/>
  <c r="AP177" i="2"/>
  <c r="AP449" i="2"/>
  <c r="AP541" i="2"/>
  <c r="AP68" i="2"/>
  <c r="AP76" i="2"/>
  <c r="AP422" i="2"/>
  <c r="AP180" i="2"/>
  <c r="AP37" i="2"/>
  <c r="AP259" i="2"/>
  <c r="AP498" i="2"/>
  <c r="AP456" i="2"/>
  <c r="AP378" i="2"/>
  <c r="AP223" i="2"/>
  <c r="AP699" i="2"/>
  <c r="AP434" i="2"/>
  <c r="AP348" i="2"/>
  <c r="AP436" i="2"/>
  <c r="AP148" i="2"/>
  <c r="AP201" i="2"/>
  <c r="AP404" i="2"/>
  <c r="AP25" i="2"/>
  <c r="AP319" i="2"/>
  <c r="AP407" i="2"/>
  <c r="AP338" i="2"/>
  <c r="AP216" i="2"/>
  <c r="AP10" i="2"/>
  <c r="AP351" i="2"/>
  <c r="AP36" i="2"/>
  <c r="AP85" i="2"/>
  <c r="AP380" i="2"/>
  <c r="AP199" i="2"/>
  <c r="AP111" i="2"/>
  <c r="AP269" i="2"/>
  <c r="AP423" i="2"/>
  <c r="AP432" i="2"/>
  <c r="AP559" i="2"/>
  <c r="AP288" i="2"/>
  <c r="AP346" i="2"/>
  <c r="AP470" i="2"/>
  <c r="AP69" i="2"/>
  <c r="AP35" i="2"/>
  <c r="AP296" i="2"/>
  <c r="AP499" i="2"/>
  <c r="AP505" i="2"/>
  <c r="AP602" i="2"/>
  <c r="AP468" i="2"/>
  <c r="AP764" i="2"/>
  <c r="AP783" i="2"/>
  <c r="AP793" i="2"/>
  <c r="AP260" i="2"/>
  <c r="AP829" i="2"/>
  <c r="AP344" i="2"/>
  <c r="AP438" i="2"/>
  <c r="AP315" i="2"/>
  <c r="AP786" i="2"/>
  <c r="AP49" i="2"/>
  <c r="AP740" i="2"/>
  <c r="AP511" i="2"/>
  <c r="AP421" i="2"/>
  <c r="AP730" i="2"/>
  <c r="AP863" i="2"/>
  <c r="AP542" i="2"/>
  <c r="AP584" i="2"/>
  <c r="AP381" i="2"/>
  <c r="AP785" i="2"/>
  <c r="AP609" i="2"/>
  <c r="AP780" i="2"/>
  <c r="AP509" i="2"/>
  <c r="AP214" i="2"/>
  <c r="AP800" i="2"/>
  <c r="AP156" i="2"/>
  <c r="AP649" i="2"/>
  <c r="AP451" i="2"/>
  <c r="AP88" i="2"/>
  <c r="AP466" i="2"/>
  <c r="AP692" i="2"/>
  <c r="AP731" i="2"/>
  <c r="AP406" i="2"/>
  <c r="AP112" i="2"/>
  <c r="AP871" i="2"/>
  <c r="AP270" i="2"/>
  <c r="AP507" i="2"/>
  <c r="AP770" i="2"/>
  <c r="AP696" i="2"/>
  <c r="AP174" i="2"/>
  <c r="AP637" i="2"/>
  <c r="AP6" i="2"/>
  <c r="AP880" i="2"/>
  <c r="AP749" i="2"/>
  <c r="AP46" i="2"/>
  <c r="AP414" i="2"/>
  <c r="AP96" i="2"/>
  <c r="AP840" i="2"/>
  <c r="AP488" i="2"/>
  <c r="AP567" i="2"/>
  <c r="AP627" i="2"/>
  <c r="AP11" i="2"/>
  <c r="AP82" i="2"/>
  <c r="AP639" i="2"/>
  <c r="AP869" i="2"/>
  <c r="AP856" i="2"/>
  <c r="AP441" i="2"/>
  <c r="AP808" i="2"/>
  <c r="AP736" i="2"/>
  <c r="AP424" i="2"/>
  <c r="AP119" i="2"/>
  <c r="AP239" i="2"/>
  <c r="AP225" i="2"/>
  <c r="AP163" i="2"/>
  <c r="AP87" i="2"/>
  <c r="AP123" i="2"/>
  <c r="AP342" i="2"/>
  <c r="AP372" i="2"/>
  <c r="AP113" i="2"/>
  <c r="AP416" i="2"/>
  <c r="AP268" i="2"/>
  <c r="AP99" i="2"/>
  <c r="AP566" i="2"/>
  <c r="AP50" i="2"/>
  <c r="AP140" i="2"/>
  <c r="AP376" i="2"/>
  <c r="AP15" i="2"/>
  <c r="AP575" i="2"/>
  <c r="AP354" i="2"/>
  <c r="AP403" i="2"/>
  <c r="AP472" i="2"/>
  <c r="AP251" i="2"/>
  <c r="AP172" i="2"/>
  <c r="AP84" i="2"/>
  <c r="AP387" i="2"/>
  <c r="AP292" i="2"/>
  <c r="AP328" i="2"/>
  <c r="AP202" i="2"/>
  <c r="AP220" i="2"/>
  <c r="AP390" i="2"/>
  <c r="AP455" i="2"/>
  <c r="AP143" i="2"/>
  <c r="AP135" i="2"/>
  <c r="AP419" i="2"/>
  <c r="AP105" i="2"/>
  <c r="AP411" i="2"/>
  <c r="AP314" i="2"/>
  <c r="AP321" i="2"/>
  <c r="AP137" i="2"/>
  <c r="AP483" i="2"/>
  <c r="AP139" i="2"/>
  <c r="AP659" i="2"/>
  <c r="AP776" i="2"/>
  <c r="AP371" i="2"/>
  <c r="AP603" i="2"/>
  <c r="AP196" i="2"/>
  <c r="AP339" i="2"/>
  <c r="AP279" i="2"/>
  <c r="AP897" i="2"/>
  <c r="AP895" i="2"/>
  <c r="AP816" i="2"/>
  <c r="AP720" i="2"/>
  <c r="AP331" i="2"/>
  <c r="AP363" i="2"/>
  <c r="AP851" i="2"/>
  <c r="AP900" i="2"/>
  <c r="AP795" i="2"/>
  <c r="AP662" i="2"/>
  <c r="AP825" i="2"/>
  <c r="AP544" i="2"/>
  <c r="AP2" i="2"/>
  <c r="AP291" i="2"/>
  <c r="AP70" i="2"/>
  <c r="AP553" i="2"/>
  <c r="AP460" i="2"/>
  <c r="AP556" i="2"/>
  <c r="AP651" i="2"/>
  <c r="AP757" i="2"/>
  <c r="AP681" i="2"/>
  <c r="AP309" i="2"/>
  <c r="AP706" i="2"/>
  <c r="AP619" i="2"/>
  <c r="AP594" i="2"/>
  <c r="AP589" i="2"/>
  <c r="AP114" i="2"/>
  <c r="AP718" i="2"/>
  <c r="AP533" i="2"/>
  <c r="AP605" i="2"/>
  <c r="AP366" i="2"/>
  <c r="AP86" i="2"/>
  <c r="AP492" i="2"/>
  <c r="AP754" i="2"/>
  <c r="AP530" i="2"/>
  <c r="AP555" i="2"/>
  <c r="AP672" i="2"/>
  <c r="AP870" i="2"/>
  <c r="AP738" i="2"/>
  <c r="AP624" i="2"/>
  <c r="AP502" i="2"/>
  <c r="AP635" i="2"/>
  <c r="AP349" i="2"/>
  <c r="AP710" i="2"/>
  <c r="AP791" i="2"/>
  <c r="AP778" i="2"/>
  <c r="AP755" i="2"/>
  <c r="AP578" i="2"/>
  <c r="AP469" i="2"/>
  <c r="AP763" i="2"/>
  <c r="AP580" i="2"/>
  <c r="AP652" i="2"/>
  <c r="AP640" i="2"/>
  <c r="AP817" i="2"/>
  <c r="AP822" i="2"/>
  <c r="AP716" i="2"/>
  <c r="AP102" i="2"/>
  <c r="AP357" i="2"/>
  <c r="AP129" i="2"/>
  <c r="AP91" i="2"/>
  <c r="AP26" i="2"/>
  <c r="AP336" i="2"/>
  <c r="AP481" i="2"/>
  <c r="AP21" i="2"/>
  <c r="AP219" i="2"/>
  <c r="AP522" i="2"/>
  <c r="AP89" i="2"/>
  <c r="AP142" i="2"/>
  <c r="AP3" i="2"/>
  <c r="AP302" i="2"/>
  <c r="AP467" i="2"/>
  <c r="AP425" i="2"/>
  <c r="AP74" i="2"/>
  <c r="AP42" i="2"/>
  <c r="AP426" i="2"/>
  <c r="AP149" i="2"/>
  <c r="AP252" i="2"/>
  <c r="AP417" i="2"/>
  <c r="AP478" i="2"/>
  <c r="AP332" i="2"/>
  <c r="AP360" i="2"/>
  <c r="AP359" i="2"/>
  <c r="AP205" i="2"/>
  <c r="AP75" i="2"/>
  <c r="AP61" i="2"/>
  <c r="AP207" i="2"/>
  <c r="AP471" i="2"/>
  <c r="AP439" i="2"/>
  <c r="AP527" i="2"/>
  <c r="AP517" i="2"/>
  <c r="AP117" i="2"/>
  <c r="AP253" i="2"/>
  <c r="AP81" i="2"/>
  <c r="AP17" i="2"/>
  <c r="AP218" i="2"/>
  <c r="AP287" i="2"/>
  <c r="AP500" i="2"/>
  <c r="AP232" i="2"/>
  <c r="AP211" i="2"/>
  <c r="AP313" i="2"/>
  <c r="AP230" i="2"/>
  <c r="AP384" i="2"/>
  <c r="AP482" i="2"/>
  <c r="AP243" i="2"/>
  <c r="AP429" i="2"/>
  <c r="AP299" i="2"/>
  <c r="AP345" i="2"/>
  <c r="AP761" i="2"/>
  <c r="AP587" i="2"/>
  <c r="AP540" i="2"/>
  <c r="AP641" i="2"/>
  <c r="AP618" i="2"/>
  <c r="AP224" i="2"/>
  <c r="AP703" i="2"/>
  <c r="AP803" i="2"/>
  <c r="AP281" i="2"/>
  <c r="AP707" i="2"/>
  <c r="AP753" i="2"/>
  <c r="AP275" i="2"/>
  <c r="AP666" i="2"/>
  <c r="AP784" i="2"/>
  <c r="AP531" i="2"/>
  <c r="AP326" i="2"/>
  <c r="AP739" i="2"/>
  <c r="AP272" i="2"/>
  <c r="AP536" i="2"/>
  <c r="AP697" i="2"/>
  <c r="AP645" i="2"/>
  <c r="AP280" i="2"/>
  <c r="AP805" i="2"/>
  <c r="AP519" i="2"/>
  <c r="AP690" i="2"/>
  <c r="AP790" i="2"/>
  <c r="AP558" i="2"/>
  <c r="AP713" i="2"/>
  <c r="AP664" i="2"/>
  <c r="AP815" i="2"/>
  <c r="AP876" i="2"/>
  <c r="AP595" i="2"/>
  <c r="AP621" i="2"/>
  <c r="AP626" i="2"/>
  <c r="AP552" i="2"/>
  <c r="AP846" i="2"/>
  <c r="AP73" i="2"/>
  <c r="AP834" i="2"/>
  <c r="AP729" i="2"/>
  <c r="AP901" i="2"/>
  <c r="AP766" i="2"/>
  <c r="AP741" i="2"/>
  <c r="AP867" i="2"/>
  <c r="AP809" i="2"/>
  <c r="AP480" i="2"/>
  <c r="AP670" i="2"/>
  <c r="AP452" i="2"/>
  <c r="AP881" i="2"/>
  <c r="AP865" i="2"/>
  <c r="AP743" i="2"/>
  <c r="AP719" i="2"/>
  <c r="AP848" i="2"/>
  <c r="AP367" i="2"/>
  <c r="AP320" i="2"/>
  <c r="AP745" i="2"/>
  <c r="AP582" i="2"/>
  <c r="AP616" i="2"/>
  <c r="AP695" i="2"/>
  <c r="AP535" i="2"/>
  <c r="AP843" i="2"/>
  <c r="AP506" i="2"/>
  <c r="A237" i="1" l="1"/>
  <c r="A253" i="1"/>
  <c r="A269" i="1"/>
  <c r="A285" i="1"/>
  <c r="A301" i="1"/>
  <c r="A317" i="1"/>
  <c r="A333" i="1"/>
  <c r="A349" i="1"/>
  <c r="A365" i="1"/>
  <c r="A381" i="1"/>
  <c r="A397" i="1"/>
  <c r="A413" i="1"/>
  <c r="A429" i="1"/>
  <c r="A445" i="1"/>
  <c r="A461" i="1"/>
  <c r="A477" i="1"/>
  <c r="A493" i="1"/>
  <c r="A509" i="1"/>
  <c r="A525" i="1"/>
  <c r="A541" i="1"/>
  <c r="A557" i="1"/>
  <c r="A573" i="1"/>
  <c r="A250" i="1"/>
  <c r="A266" i="1"/>
  <c r="A282" i="1"/>
  <c r="A298" i="1"/>
  <c r="A314" i="1"/>
  <c r="A330" i="1"/>
  <c r="A346" i="1"/>
  <c r="A362" i="1"/>
  <c r="A378" i="1"/>
  <c r="A394" i="1"/>
  <c r="A410" i="1"/>
  <c r="A426" i="1"/>
  <c r="A442" i="1"/>
  <c r="A458" i="1"/>
  <c r="A474" i="1"/>
  <c r="A490" i="1"/>
  <c r="A251" i="1"/>
  <c r="A267" i="1"/>
  <c r="A283" i="1"/>
  <c r="A299" i="1"/>
  <c r="A315" i="1"/>
  <c r="A331" i="1"/>
  <c r="A347" i="1"/>
  <c r="A363" i="1"/>
  <c r="A379" i="1"/>
  <c r="A395" i="1"/>
  <c r="A411" i="1"/>
  <c r="A427" i="1"/>
  <c r="A443" i="1"/>
  <c r="A459" i="1"/>
  <c r="A475" i="1"/>
  <c r="A491" i="1"/>
  <c r="A507" i="1"/>
  <c r="A272" i="1"/>
  <c r="A336" i="1"/>
  <c r="A400" i="1"/>
  <c r="A464" i="1"/>
  <c r="A510" i="1"/>
  <c r="A532" i="1"/>
  <c r="A554" i="1"/>
  <c r="A575" i="1"/>
  <c r="A591" i="1"/>
  <c r="A607" i="1"/>
  <c r="B241" i="1"/>
  <c r="B257" i="1"/>
  <c r="B273" i="1"/>
  <c r="B289" i="1"/>
  <c r="B305" i="1"/>
  <c r="B321" i="1"/>
  <c r="B337" i="1"/>
  <c r="B353" i="1"/>
  <c r="B369" i="1"/>
  <c r="B385" i="1"/>
  <c r="B401" i="1"/>
  <c r="A260" i="1"/>
  <c r="A324" i="1"/>
  <c r="A241" i="1"/>
  <c r="A257" i="1"/>
  <c r="A273" i="1"/>
  <c r="A289" i="1"/>
  <c r="A305" i="1"/>
  <c r="A321" i="1"/>
  <c r="A337" i="1"/>
  <c r="A353" i="1"/>
  <c r="A369" i="1"/>
  <c r="A385" i="1"/>
  <c r="A401" i="1"/>
  <c r="A417" i="1"/>
  <c r="A433" i="1"/>
  <c r="A449" i="1"/>
  <c r="A465" i="1"/>
  <c r="A481" i="1"/>
  <c r="A497" i="1"/>
  <c r="A513" i="1"/>
  <c r="A529" i="1"/>
  <c r="A545" i="1"/>
  <c r="A561" i="1"/>
  <c r="A238" i="1"/>
  <c r="A254" i="1"/>
  <c r="A270" i="1"/>
  <c r="A286" i="1"/>
  <c r="A302" i="1"/>
  <c r="A318" i="1"/>
  <c r="A334" i="1"/>
  <c r="A350" i="1"/>
  <c r="A366" i="1"/>
  <c r="A382" i="1"/>
  <c r="A398" i="1"/>
  <c r="A414" i="1"/>
  <c r="A430" i="1"/>
  <c r="A446" i="1"/>
  <c r="A462" i="1"/>
  <c r="A478" i="1"/>
  <c r="A239" i="1"/>
  <c r="A255" i="1"/>
  <c r="A271" i="1"/>
  <c r="A287" i="1"/>
  <c r="A303" i="1"/>
  <c r="A319" i="1"/>
  <c r="A335" i="1"/>
  <c r="A351" i="1"/>
  <c r="A367" i="1"/>
  <c r="A383" i="1"/>
  <c r="A399" i="1"/>
  <c r="A415" i="1"/>
  <c r="A431" i="1"/>
  <c r="A447" i="1"/>
  <c r="A463" i="1"/>
  <c r="A479" i="1"/>
  <c r="A495" i="1"/>
  <c r="A511" i="1"/>
  <c r="A288" i="1"/>
  <c r="A352" i="1"/>
  <c r="A416" i="1"/>
  <c r="A480" i="1"/>
  <c r="A516" i="1"/>
  <c r="A538" i="1"/>
  <c r="A559" i="1"/>
  <c r="A579" i="1"/>
  <c r="A595" i="1"/>
  <c r="A611" i="1"/>
  <c r="B245" i="1"/>
  <c r="B261" i="1"/>
  <c r="B277" i="1"/>
  <c r="B293" i="1"/>
  <c r="B309" i="1"/>
  <c r="B325" i="1"/>
  <c r="B341" i="1"/>
  <c r="B357" i="1"/>
  <c r="B373" i="1"/>
  <c r="B389" i="1"/>
  <c r="B405" i="1"/>
  <c r="A276" i="1"/>
  <c r="A340" i="1"/>
  <c r="A404" i="1"/>
  <c r="A468" i="1"/>
  <c r="A512" i="1"/>
  <c r="A534" i="1"/>
  <c r="A555" i="1"/>
  <c r="A576" i="1"/>
  <c r="A592" i="1"/>
  <c r="A245" i="1"/>
  <c r="A277" i="1"/>
  <c r="A309" i="1"/>
  <c r="A341" i="1"/>
  <c r="A373" i="1"/>
  <c r="A405" i="1"/>
  <c r="A437" i="1"/>
  <c r="A469" i="1"/>
  <c r="A501" i="1"/>
  <c r="A533" i="1"/>
  <c r="A565" i="1"/>
  <c r="A258" i="1"/>
  <c r="A290" i="1"/>
  <c r="A322" i="1"/>
  <c r="A354" i="1"/>
  <c r="A386" i="1"/>
  <c r="A418" i="1"/>
  <c r="A450" i="1"/>
  <c r="A482" i="1"/>
  <c r="A259" i="1"/>
  <c r="A291" i="1"/>
  <c r="A323" i="1"/>
  <c r="A355" i="1"/>
  <c r="A387" i="1"/>
  <c r="A419" i="1"/>
  <c r="A451" i="1"/>
  <c r="A483" i="1"/>
  <c r="A240" i="1"/>
  <c r="A368" i="1"/>
  <c r="A494" i="1"/>
  <c r="A543" i="1"/>
  <c r="A583" i="1"/>
  <c r="A615" i="1"/>
  <c r="B265" i="1"/>
  <c r="B297" i="1"/>
  <c r="B329" i="1"/>
  <c r="B361" i="1"/>
  <c r="B393" i="1"/>
  <c r="A292" i="1"/>
  <c r="A388" i="1"/>
  <c r="A484" i="1"/>
  <c r="A523" i="1"/>
  <c r="A550" i="1"/>
  <c r="A580" i="1"/>
  <c r="A600" i="1"/>
  <c r="A616" i="1"/>
  <c r="B250" i="1"/>
  <c r="B266" i="1"/>
  <c r="B282" i="1"/>
  <c r="B298" i="1"/>
  <c r="B314" i="1"/>
  <c r="B330" i="1"/>
  <c r="B346" i="1"/>
  <c r="B362" i="1"/>
  <c r="B378" i="1"/>
  <c r="B394" i="1"/>
  <c r="B410" i="1"/>
  <c r="A344" i="1"/>
  <c r="A472" i="1"/>
  <c r="A535" i="1"/>
  <c r="A577" i="1"/>
  <c r="A609" i="1"/>
  <c r="B259" i="1"/>
  <c r="B291" i="1"/>
  <c r="B323" i="1"/>
  <c r="B355" i="1"/>
  <c r="B387" i="1"/>
  <c r="B415" i="1"/>
  <c r="B431" i="1"/>
  <c r="B447" i="1"/>
  <c r="B463" i="1"/>
  <c r="B479" i="1"/>
  <c r="B495" i="1"/>
  <c r="B511" i="1"/>
  <c r="B527" i="1"/>
  <c r="B543" i="1"/>
  <c r="B559" i="1"/>
  <c r="B575" i="1"/>
  <c r="A296" i="1"/>
  <c r="A424" i="1"/>
  <c r="A519" i="1"/>
  <c r="A562" i="1"/>
  <c r="A597" i="1"/>
  <c r="B247" i="1"/>
  <c r="B279" i="1"/>
  <c r="A249" i="1"/>
  <c r="A281" i="1"/>
  <c r="A313" i="1"/>
  <c r="A345" i="1"/>
  <c r="A377" i="1"/>
  <c r="A409" i="1"/>
  <c r="A441" i="1"/>
  <c r="A473" i="1"/>
  <c r="A505" i="1"/>
  <c r="A537" i="1"/>
  <c r="A569" i="1"/>
  <c r="A262" i="1"/>
  <c r="A294" i="1"/>
  <c r="A326" i="1"/>
  <c r="A358" i="1"/>
  <c r="A390" i="1"/>
  <c r="A422" i="1"/>
  <c r="A454" i="1"/>
  <c r="A486" i="1"/>
  <c r="A263" i="1"/>
  <c r="A295" i="1"/>
  <c r="A327" i="1"/>
  <c r="A359" i="1"/>
  <c r="A391" i="1"/>
  <c r="A423" i="1"/>
  <c r="A455" i="1"/>
  <c r="A487" i="1"/>
  <c r="A256" i="1"/>
  <c r="A384" i="1"/>
  <c r="A502" i="1"/>
  <c r="A548" i="1"/>
  <c r="A587" i="1"/>
  <c r="B237" i="1"/>
  <c r="B269" i="1"/>
  <c r="B301" i="1"/>
  <c r="B333" i="1"/>
  <c r="B365" i="1"/>
  <c r="B397" i="1"/>
  <c r="A308" i="1"/>
  <c r="A420" i="1"/>
  <c r="A496" i="1"/>
  <c r="A528" i="1"/>
  <c r="A560" i="1"/>
  <c r="A584" i="1"/>
  <c r="A604" i="1"/>
  <c r="B238" i="1"/>
  <c r="B254" i="1"/>
  <c r="B270" i="1"/>
  <c r="B286" i="1"/>
  <c r="B302" i="1"/>
  <c r="B318" i="1"/>
  <c r="B334" i="1"/>
  <c r="B350" i="1"/>
  <c r="B366" i="1"/>
  <c r="B382" i="1"/>
  <c r="B398" i="1"/>
  <c r="A248" i="1"/>
  <c r="A376" i="1"/>
  <c r="A498" i="1"/>
  <c r="A546" i="1"/>
  <c r="A585" i="1"/>
  <c r="A617" i="1"/>
  <c r="B267" i="1"/>
  <c r="B299" i="1"/>
  <c r="B331" i="1"/>
  <c r="B363" i="1"/>
  <c r="B395" i="1"/>
  <c r="B419" i="1"/>
  <c r="B435" i="1"/>
  <c r="B451" i="1"/>
  <c r="B467" i="1"/>
  <c r="B483" i="1"/>
  <c r="B499" i="1"/>
  <c r="B515" i="1"/>
  <c r="B531" i="1"/>
  <c r="B547" i="1"/>
  <c r="B563" i="1"/>
  <c r="B579" i="1"/>
  <c r="A328" i="1"/>
  <c r="A456" i="1"/>
  <c r="A530" i="1"/>
  <c r="A572" i="1"/>
  <c r="A605" i="1"/>
  <c r="B255" i="1"/>
  <c r="B287" i="1"/>
  <c r="B319" i="1"/>
  <c r="B351" i="1"/>
  <c r="B383" i="1"/>
  <c r="B413" i="1"/>
  <c r="B429" i="1"/>
  <c r="B445" i="1"/>
  <c r="B461" i="1"/>
  <c r="B477" i="1"/>
  <c r="B493" i="1"/>
  <c r="B509" i="1"/>
  <c r="B525" i="1"/>
  <c r="B541" i="1"/>
  <c r="B557" i="1"/>
  <c r="B573" i="1"/>
  <c r="A316" i="1"/>
  <c r="A526" i="1"/>
  <c r="A602" i="1"/>
  <c r="B284" i="1"/>
  <c r="B348" i="1"/>
  <c r="B412" i="1"/>
  <c r="B444" i="1"/>
  <c r="B476" i="1"/>
  <c r="B508" i="1"/>
  <c r="B540" i="1"/>
  <c r="B572" i="1"/>
  <c r="B594" i="1"/>
  <c r="B610" i="1"/>
  <c r="C244" i="1"/>
  <c r="C260" i="1"/>
  <c r="C276" i="1"/>
  <c r="C292" i="1"/>
  <c r="C308" i="1"/>
  <c r="C324" i="1"/>
  <c r="A261" i="1"/>
  <c r="A325" i="1"/>
  <c r="A389" i="1"/>
  <c r="A453" i="1"/>
  <c r="A517" i="1"/>
  <c r="A242" i="1"/>
  <c r="A306" i="1"/>
  <c r="A370" i="1"/>
  <c r="A434" i="1"/>
  <c r="A243" i="1"/>
  <c r="A307" i="1"/>
  <c r="A371" i="1"/>
  <c r="A435" i="1"/>
  <c r="A499" i="1"/>
  <c r="A432" i="1"/>
  <c r="A564" i="1"/>
  <c r="B249" i="1"/>
  <c r="B313" i="1"/>
  <c r="B377" i="1"/>
  <c r="A356" i="1"/>
  <c r="A504" i="1"/>
  <c r="A566" i="1"/>
  <c r="A608" i="1"/>
  <c r="B258" i="1"/>
  <c r="B290" i="1"/>
  <c r="B322" i="1"/>
  <c r="B354" i="1"/>
  <c r="B386" i="1"/>
  <c r="A280" i="1"/>
  <c r="A514" i="1"/>
  <c r="A593" i="1"/>
  <c r="B275" i="1"/>
  <c r="B339" i="1"/>
  <c r="B403" i="1"/>
  <c r="B439" i="1"/>
  <c r="B471" i="1"/>
  <c r="B503" i="1"/>
  <c r="B535" i="1"/>
  <c r="B567" i="1"/>
  <c r="A360" i="1"/>
  <c r="A540" i="1"/>
  <c r="A613" i="1"/>
  <c r="B295" i="1"/>
  <c r="B335" i="1"/>
  <c r="B375" i="1"/>
  <c r="B417" i="1"/>
  <c r="B437" i="1"/>
  <c r="B457" i="1"/>
  <c r="B481" i="1"/>
  <c r="B501" i="1"/>
  <c r="B521" i="1"/>
  <c r="B545" i="1"/>
  <c r="B565" i="1"/>
  <c r="A252" i="1"/>
  <c r="A547" i="1"/>
  <c r="B252" i="1"/>
  <c r="B332" i="1"/>
  <c r="B420" i="1"/>
  <c r="B460" i="1"/>
  <c r="B500" i="1"/>
  <c r="B548" i="1"/>
  <c r="B586" i="1"/>
  <c r="B606" i="1"/>
  <c r="C248" i="1"/>
  <c r="C268" i="1"/>
  <c r="C288" i="1"/>
  <c r="C312" i="1"/>
  <c r="C332" i="1"/>
  <c r="C348" i="1"/>
  <c r="C364" i="1"/>
  <c r="C380" i="1"/>
  <c r="C396" i="1"/>
  <c r="C412" i="1"/>
  <c r="C428" i="1"/>
  <c r="A265" i="1"/>
  <c r="A329" i="1"/>
  <c r="A393" i="1"/>
  <c r="A457" i="1"/>
  <c r="A521" i="1"/>
  <c r="A246" i="1"/>
  <c r="A310" i="1"/>
  <c r="A374" i="1"/>
  <c r="A438" i="1"/>
  <c r="A247" i="1"/>
  <c r="A311" i="1"/>
  <c r="A375" i="1"/>
  <c r="A439" i="1"/>
  <c r="A503" i="1"/>
  <c r="A448" i="1"/>
  <c r="A570" i="1"/>
  <c r="B253" i="1"/>
  <c r="B317" i="1"/>
  <c r="B381" i="1"/>
  <c r="A372" i="1"/>
  <c r="A518" i="1"/>
  <c r="A571" i="1"/>
  <c r="A612" i="1"/>
  <c r="B262" i="1"/>
  <c r="B294" i="1"/>
  <c r="B326" i="1"/>
  <c r="B358" i="1"/>
  <c r="B390" i="1"/>
  <c r="A312" i="1"/>
  <c r="A524" i="1"/>
  <c r="A601" i="1"/>
  <c r="B283" i="1"/>
  <c r="B347" i="1"/>
  <c r="B411" i="1"/>
  <c r="B443" i="1"/>
  <c r="B475" i="1"/>
  <c r="B507" i="1"/>
  <c r="B539" i="1"/>
  <c r="B571" i="1"/>
  <c r="A392" i="1"/>
  <c r="A551" i="1"/>
  <c r="B239" i="1"/>
  <c r="B303" i="1"/>
  <c r="B343" i="1"/>
  <c r="B391" i="1"/>
  <c r="B421" i="1"/>
  <c r="B441" i="1"/>
  <c r="B465" i="1"/>
  <c r="B485" i="1"/>
  <c r="B505" i="1"/>
  <c r="B529" i="1"/>
  <c r="B549" i="1"/>
  <c r="B569" i="1"/>
  <c r="A380" i="1"/>
  <c r="A568" i="1"/>
  <c r="B268" i="1"/>
  <c r="B364" i="1"/>
  <c r="B428" i="1"/>
  <c r="B468" i="1"/>
  <c r="B516" i="1"/>
  <c r="B556" i="1"/>
  <c r="B590" i="1"/>
  <c r="B614" i="1"/>
  <c r="C252" i="1"/>
  <c r="C272" i="1"/>
  <c r="C296" i="1"/>
  <c r="C316" i="1"/>
  <c r="C336" i="1"/>
  <c r="C352" i="1"/>
  <c r="C368" i="1"/>
  <c r="C384" i="1"/>
  <c r="C400" i="1"/>
  <c r="C416" i="1"/>
  <c r="C432" i="1"/>
  <c r="C448" i="1"/>
  <c r="C464" i="1"/>
  <c r="C480" i="1"/>
  <c r="C496" i="1"/>
  <c r="C512" i="1"/>
  <c r="C528" i="1"/>
  <c r="C544" i="1"/>
  <c r="A332" i="1"/>
  <c r="A531" i="1"/>
  <c r="A606" i="1"/>
  <c r="B288" i="1"/>
  <c r="B352" i="1"/>
  <c r="B414" i="1"/>
  <c r="B446" i="1"/>
  <c r="B478" i="1"/>
  <c r="B510" i="1"/>
  <c r="B542" i="1"/>
  <c r="B574" i="1"/>
  <c r="B595" i="1"/>
  <c r="B611" i="1"/>
  <c r="C245" i="1"/>
  <c r="C261" i="1"/>
  <c r="C277" i="1"/>
  <c r="C293" i="1"/>
  <c r="C309" i="1"/>
  <c r="C325" i="1"/>
  <c r="C341" i="1"/>
  <c r="C357" i="1"/>
  <c r="C373" i="1"/>
  <c r="C389" i="1"/>
  <c r="C405" i="1"/>
  <c r="C421" i="1"/>
  <c r="C437" i="1"/>
  <c r="C453" i="1"/>
  <c r="C469" i="1"/>
  <c r="C485" i="1"/>
  <c r="C501" i="1"/>
  <c r="C517" i="1"/>
  <c r="C533" i="1"/>
  <c r="C549" i="1"/>
  <c r="C565" i="1"/>
  <c r="C581" i="1"/>
  <c r="C597" i="1"/>
  <c r="C613" i="1"/>
  <c r="D247" i="1"/>
  <c r="D263" i="1"/>
  <c r="D279" i="1"/>
  <c r="D295" i="1"/>
  <c r="D311" i="1"/>
  <c r="D327" i="1"/>
  <c r="A558" i="1"/>
  <c r="B308" i="1"/>
  <c r="B424" i="1"/>
  <c r="B488" i="1"/>
  <c r="B552" i="1"/>
  <c r="B600" i="1"/>
  <c r="C250" i="1"/>
  <c r="C282" i="1"/>
  <c r="C314" i="1"/>
  <c r="C346" i="1"/>
  <c r="C378" i="1"/>
  <c r="C410" i="1"/>
  <c r="C442" i="1"/>
  <c r="C474" i="1"/>
  <c r="C506" i="1"/>
  <c r="C538" i="1"/>
  <c r="C564" i="1"/>
  <c r="C586" i="1"/>
  <c r="C607" i="1"/>
  <c r="D246" i="1"/>
  <c r="D268" i="1"/>
  <c r="D289" i="1"/>
  <c r="D310" i="1"/>
  <c r="D331" i="1"/>
  <c r="D347" i="1"/>
  <c r="D363" i="1"/>
  <c r="D379" i="1"/>
  <c r="D395" i="1"/>
  <c r="D411" i="1"/>
  <c r="D427" i="1"/>
  <c r="D443" i="1"/>
  <c r="D459" i="1"/>
  <c r="D475" i="1"/>
  <c r="D491" i="1"/>
  <c r="D507" i="1"/>
  <c r="D523" i="1"/>
  <c r="D539" i="1"/>
  <c r="D555" i="1"/>
  <c r="D571" i="1"/>
  <c r="D587" i="1"/>
  <c r="D603" i="1"/>
  <c r="F237" i="1"/>
  <c r="A476" i="1"/>
  <c r="B260" i="1"/>
  <c r="B388" i="1"/>
  <c r="B464" i="1"/>
  <c r="A293" i="1"/>
  <c r="A421" i="1"/>
  <c r="A549" i="1"/>
  <c r="A338" i="1"/>
  <c r="A466" i="1"/>
  <c r="A339" i="1"/>
  <c r="A467" i="1"/>
  <c r="A522" i="1"/>
  <c r="B281" i="1"/>
  <c r="B409" i="1"/>
  <c r="A539" i="1"/>
  <c r="B242" i="1"/>
  <c r="B306" i="1"/>
  <c r="B370" i="1"/>
  <c r="A408" i="1"/>
  <c r="B243" i="1"/>
  <c r="B371" i="1"/>
  <c r="B455" i="1"/>
  <c r="B519" i="1"/>
  <c r="B583" i="1"/>
  <c r="A581" i="1"/>
  <c r="B311" i="1"/>
  <c r="B399" i="1"/>
  <c r="B449" i="1"/>
  <c r="B489" i="1"/>
  <c r="B533" i="1"/>
  <c r="B577" i="1"/>
  <c r="A586" i="1"/>
  <c r="B380" i="1"/>
  <c r="B484" i="1"/>
  <c r="B564" i="1"/>
  <c r="B618" i="1"/>
  <c r="C280" i="1"/>
  <c r="C320" i="1"/>
  <c r="C356" i="1"/>
  <c r="C388" i="1"/>
  <c r="C420" i="1"/>
  <c r="C444" i="1"/>
  <c r="C468" i="1"/>
  <c r="C488" i="1"/>
  <c r="C508" i="1"/>
  <c r="C532" i="1"/>
  <c r="C552" i="1"/>
  <c r="A508" i="1"/>
  <c r="B240" i="1"/>
  <c r="B320" i="1"/>
  <c r="B400" i="1"/>
  <c r="B454" i="1"/>
  <c r="B494" i="1"/>
  <c r="B534" i="1"/>
  <c r="B582" i="1"/>
  <c r="B603" i="1"/>
  <c r="C241" i="1"/>
  <c r="C265" i="1"/>
  <c r="C285" i="1"/>
  <c r="C305" i="1"/>
  <c r="C329" i="1"/>
  <c r="C349" i="1"/>
  <c r="C369" i="1"/>
  <c r="C393" i="1"/>
  <c r="C413" i="1"/>
  <c r="C433" i="1"/>
  <c r="C457" i="1"/>
  <c r="C477" i="1"/>
  <c r="C497" i="1"/>
  <c r="C521" i="1"/>
  <c r="C541" i="1"/>
  <c r="C561" i="1"/>
  <c r="C585" i="1"/>
  <c r="C605" i="1"/>
  <c r="D243" i="1"/>
  <c r="D267" i="1"/>
  <c r="D287" i="1"/>
  <c r="D307" i="1"/>
  <c r="A284" i="1"/>
  <c r="B244" i="1"/>
  <c r="B404" i="1"/>
  <c r="B504" i="1"/>
  <c r="B584" i="1"/>
  <c r="C242" i="1"/>
  <c r="C290" i="1"/>
  <c r="C330" i="1"/>
  <c r="C370" i="1"/>
  <c r="C418" i="1"/>
  <c r="C458" i="1"/>
  <c r="A361" i="1"/>
  <c r="A489" i="1"/>
  <c r="A278" i="1"/>
  <c r="A406" i="1"/>
  <c r="A279" i="1"/>
  <c r="A407" i="1"/>
  <c r="A320" i="1"/>
  <c r="A603" i="1"/>
  <c r="B349" i="1"/>
  <c r="A452" i="1"/>
  <c r="A596" i="1"/>
  <c r="B278" i="1"/>
  <c r="B342" i="1"/>
  <c r="B406" i="1"/>
  <c r="A567" i="1"/>
  <c r="B315" i="1"/>
  <c r="B427" i="1"/>
  <c r="B491" i="1"/>
  <c r="B555" i="1"/>
  <c r="A506" i="1"/>
  <c r="B271" i="1"/>
  <c r="B367" i="1"/>
  <c r="B433" i="1"/>
  <c r="B473" i="1"/>
  <c r="B517" i="1"/>
  <c r="B561" i="1"/>
  <c r="A500" i="1"/>
  <c r="B316" i="1"/>
  <c r="B452" i="1"/>
  <c r="B532" i="1"/>
  <c r="B602" i="1"/>
  <c r="C264" i="1"/>
  <c r="C304" i="1"/>
  <c r="C344" i="1"/>
  <c r="C376" i="1"/>
  <c r="C408" i="1"/>
  <c r="C440" i="1"/>
  <c r="C460" i="1"/>
  <c r="C484" i="1"/>
  <c r="C504" i="1"/>
  <c r="C524" i="1"/>
  <c r="C548" i="1"/>
  <c r="A460" i="1"/>
  <c r="A590" i="1"/>
  <c r="B304" i="1"/>
  <c r="B384" i="1"/>
  <c r="B438" i="1"/>
  <c r="B486" i="1"/>
  <c r="B526" i="1"/>
  <c r="B566" i="1"/>
  <c r="B599" i="1"/>
  <c r="C237" i="1"/>
  <c r="C257" i="1"/>
  <c r="C281" i="1"/>
  <c r="C301" i="1"/>
  <c r="C321" i="1"/>
  <c r="C345" i="1"/>
  <c r="C365" i="1"/>
  <c r="C385" i="1"/>
  <c r="C409" i="1"/>
  <c r="C429" i="1"/>
  <c r="C449" i="1"/>
  <c r="C473" i="1"/>
  <c r="C493" i="1"/>
  <c r="C513" i="1"/>
  <c r="C537" i="1"/>
  <c r="C557" i="1"/>
  <c r="C577" i="1"/>
  <c r="C601" i="1"/>
  <c r="D239" i="1"/>
  <c r="D259" i="1"/>
  <c r="D283" i="1"/>
  <c r="D303" i="1"/>
  <c r="D323" i="1"/>
  <c r="A594" i="1"/>
  <c r="B372" i="1"/>
  <c r="B472" i="1"/>
  <c r="B568" i="1"/>
  <c r="B616" i="1"/>
  <c r="C274" i="1"/>
  <c r="C322" i="1"/>
  <c r="C362" i="1"/>
  <c r="C402" i="1"/>
  <c r="C450" i="1"/>
  <c r="C490" i="1"/>
  <c r="A297" i="1"/>
  <c r="A553" i="1"/>
  <c r="A470" i="1"/>
  <c r="A471" i="1"/>
  <c r="B285" i="1"/>
  <c r="A544" i="1"/>
  <c r="B310" i="1"/>
  <c r="A440" i="1"/>
  <c r="B379" i="1"/>
  <c r="B523" i="1"/>
  <c r="A589" i="1"/>
  <c r="B407" i="1"/>
  <c r="B497" i="1"/>
  <c r="B581" i="1"/>
  <c r="B396" i="1"/>
  <c r="B580" i="1"/>
  <c r="C284" i="1"/>
  <c r="C360" i="1"/>
  <c r="C424" i="1"/>
  <c r="C472" i="1"/>
  <c r="C516" i="1"/>
  <c r="A268" i="1"/>
  <c r="B256" i="1"/>
  <c r="B422" i="1"/>
  <c r="B502" i="1"/>
  <c r="B587" i="1"/>
  <c r="C249" i="1"/>
  <c r="C289" i="1"/>
  <c r="C333" i="1"/>
  <c r="C377" i="1"/>
  <c r="C417" i="1"/>
  <c r="C461" i="1"/>
  <c r="C505" i="1"/>
  <c r="C545" i="1"/>
  <c r="C589" i="1"/>
  <c r="D251" i="1"/>
  <c r="D291" i="1"/>
  <c r="A412" i="1"/>
  <c r="B440" i="1"/>
  <c r="B592" i="1"/>
  <c r="C298" i="1"/>
  <c r="C386" i="1"/>
  <c r="C466" i="1"/>
  <c r="C522" i="1"/>
  <c r="C559" i="1"/>
  <c r="C591" i="1"/>
  <c r="C618" i="1"/>
  <c r="D262" i="1"/>
  <c r="D294" i="1"/>
  <c r="D321" i="1"/>
  <c r="D343" i="1"/>
  <c r="D367" i="1"/>
  <c r="D387" i="1"/>
  <c r="D407" i="1"/>
  <c r="D431" i="1"/>
  <c r="D451" i="1"/>
  <c r="D471" i="1"/>
  <c r="D495" i="1"/>
  <c r="D515" i="1"/>
  <c r="D535" i="1"/>
  <c r="D559" i="1"/>
  <c r="D579" i="1"/>
  <c r="D599" i="1"/>
  <c r="F241" i="1"/>
  <c r="A578" i="1"/>
  <c r="B356" i="1"/>
  <c r="B480" i="1"/>
  <c r="B544" i="1"/>
  <c r="B596" i="1"/>
  <c r="C246" i="1"/>
  <c r="C278" i="1"/>
  <c r="C310" i="1"/>
  <c r="C342" i="1"/>
  <c r="C374" i="1"/>
  <c r="C406" i="1"/>
  <c r="C438" i="1"/>
  <c r="C470" i="1"/>
  <c r="C502" i="1"/>
  <c r="C534" i="1"/>
  <c r="C562" i="1"/>
  <c r="C583" i="1"/>
  <c r="C604" i="1"/>
  <c r="D244" i="1"/>
  <c r="D265" i="1"/>
  <c r="D286" i="1"/>
  <c r="D308" i="1"/>
  <c r="D329" i="1"/>
  <c r="D345" i="1"/>
  <c r="D361" i="1"/>
  <c r="D377" i="1"/>
  <c r="D393" i="1"/>
  <c r="D409" i="1"/>
  <c r="D425" i="1"/>
  <c r="D441" i="1"/>
  <c r="D457" i="1"/>
  <c r="D473" i="1"/>
  <c r="D489" i="1"/>
  <c r="D505" i="1"/>
  <c r="D521" i="1"/>
  <c r="D537" i="1"/>
  <c r="D553" i="1"/>
  <c r="D569" i="1"/>
  <c r="D585" i="1"/>
  <c r="D601" i="1"/>
  <c r="D617" i="1"/>
  <c r="A300" i="1"/>
  <c r="B344" i="1"/>
  <c r="B506" i="1"/>
  <c r="B609" i="1"/>
  <c r="C291" i="1"/>
  <c r="C355" i="1"/>
  <c r="C419" i="1"/>
  <c r="C483" i="1"/>
  <c r="C547" i="1"/>
  <c r="C592" i="1"/>
  <c r="D253" i="1"/>
  <c r="D296" i="1"/>
  <c r="D336" i="1"/>
  <c r="D368" i="1"/>
  <c r="D400" i="1"/>
  <c r="D432" i="1"/>
  <c r="D464" i="1"/>
  <c r="D496" i="1"/>
  <c r="D528" i="1"/>
  <c r="D560" i="1"/>
  <c r="D592" i="1"/>
  <c r="F242" i="1"/>
  <c r="F261" i="1"/>
  <c r="F277" i="1"/>
  <c r="F293" i="1"/>
  <c r="F309" i="1"/>
  <c r="F325" i="1"/>
  <c r="F341" i="1"/>
  <c r="F357" i="1"/>
  <c r="F373" i="1"/>
  <c r="F389" i="1"/>
  <c r="F405" i="1"/>
  <c r="F421" i="1"/>
  <c r="F437" i="1"/>
  <c r="F453" i="1"/>
  <c r="F469" i="1"/>
  <c r="F485" i="1"/>
  <c r="F501" i="1"/>
  <c r="F517" i="1"/>
  <c r="F533" i="1"/>
  <c r="F549" i="1"/>
  <c r="F565" i="1"/>
  <c r="F581" i="1"/>
  <c r="F597" i="1"/>
  <c r="F613" i="1"/>
  <c r="G247" i="1"/>
  <c r="G263" i="1"/>
  <c r="G279" i="1"/>
  <c r="G295" i="1"/>
  <c r="G311" i="1"/>
  <c r="G327" i="1"/>
  <c r="G343" i="1"/>
  <c r="G359" i="1"/>
  <c r="G375" i="1"/>
  <c r="G391" i="1"/>
  <c r="G407" i="1"/>
  <c r="G423" i="1"/>
  <c r="G439" i="1"/>
  <c r="G455" i="1"/>
  <c r="G471" i="1"/>
  <c r="G487" i="1"/>
  <c r="G503" i="1"/>
  <c r="G519" i="1"/>
  <c r="G535" i="1"/>
  <c r="G551" i="1"/>
  <c r="A357" i="1"/>
  <c r="A274" i="1"/>
  <c r="A275" i="1"/>
  <c r="A304" i="1"/>
  <c r="B345" i="1"/>
  <c r="A588" i="1"/>
  <c r="B338" i="1"/>
  <c r="A556" i="1"/>
  <c r="B423" i="1"/>
  <c r="B551" i="1"/>
  <c r="B263" i="1"/>
  <c r="B425" i="1"/>
  <c r="B513" i="1"/>
  <c r="A444" i="1"/>
  <c r="B436" i="1"/>
  <c r="B598" i="1"/>
  <c r="C300" i="1"/>
  <c r="C372" i="1"/>
  <c r="C436" i="1"/>
  <c r="C476" i="1"/>
  <c r="C520" i="1"/>
  <c r="A396" i="1"/>
  <c r="B272" i="1"/>
  <c r="B430" i="1"/>
  <c r="B518" i="1"/>
  <c r="B591" i="1"/>
  <c r="C253" i="1"/>
  <c r="C297" i="1"/>
  <c r="C337" i="1"/>
  <c r="C381" i="1"/>
  <c r="C425" i="1"/>
  <c r="C465" i="1"/>
  <c r="C509" i="1"/>
  <c r="C553" i="1"/>
  <c r="C593" i="1"/>
  <c r="D255" i="1"/>
  <c r="D299" i="1"/>
  <c r="A515" i="1"/>
  <c r="B456" i="1"/>
  <c r="B608" i="1"/>
  <c r="C306" i="1"/>
  <c r="C394" i="1"/>
  <c r="C482" i="1"/>
  <c r="C530" i="1"/>
  <c r="C570" i="1"/>
  <c r="C596" i="1"/>
  <c r="D241" i="1"/>
  <c r="D273" i="1"/>
  <c r="D300" i="1"/>
  <c r="D326" i="1"/>
  <c r="D351" i="1"/>
  <c r="D371" i="1"/>
  <c r="D391" i="1"/>
  <c r="D415" i="1"/>
  <c r="D435" i="1"/>
  <c r="D455" i="1"/>
  <c r="D479" i="1"/>
  <c r="D499" i="1"/>
  <c r="D519" i="1"/>
  <c r="D543" i="1"/>
  <c r="D563" i="1"/>
  <c r="D583" i="1"/>
  <c r="D607" i="1"/>
  <c r="F245" i="1"/>
  <c r="A610" i="1"/>
  <c r="B416" i="1"/>
  <c r="B496" i="1"/>
  <c r="B560" i="1"/>
  <c r="B604" i="1"/>
  <c r="C254" i="1"/>
  <c r="C286" i="1"/>
  <c r="C318" i="1"/>
  <c r="C350" i="1"/>
  <c r="C382" i="1"/>
  <c r="C414" i="1"/>
  <c r="C446" i="1"/>
  <c r="C478" i="1"/>
  <c r="C510" i="1"/>
  <c r="C542" i="1"/>
  <c r="C567" i="1"/>
  <c r="C588" i="1"/>
  <c r="C610" i="1"/>
  <c r="D249" i="1"/>
  <c r="D270" i="1"/>
  <c r="D292" i="1"/>
  <c r="D313" i="1"/>
  <c r="D333" i="1"/>
  <c r="D349" i="1"/>
  <c r="D365" i="1"/>
  <c r="D381" i="1"/>
  <c r="D397" i="1"/>
  <c r="D413" i="1"/>
  <c r="D429" i="1"/>
  <c r="D445" i="1"/>
  <c r="D461" i="1"/>
  <c r="D477" i="1"/>
  <c r="D493" i="1"/>
  <c r="D509" i="1"/>
  <c r="D525" i="1"/>
  <c r="D541" i="1"/>
  <c r="D557" i="1"/>
  <c r="D573" i="1"/>
  <c r="D589" i="1"/>
  <c r="D605" i="1"/>
  <c r="F239" i="1"/>
  <c r="A520" i="1"/>
  <c r="B408" i="1"/>
  <c r="B538" i="1"/>
  <c r="C243" i="1"/>
  <c r="C307" i="1"/>
  <c r="C371" i="1"/>
  <c r="C435" i="1"/>
  <c r="C499" i="1"/>
  <c r="C560" i="1"/>
  <c r="C603" i="1"/>
  <c r="D264" i="1"/>
  <c r="D306" i="1"/>
  <c r="D344" i="1"/>
  <c r="D376" i="1"/>
  <c r="D408" i="1"/>
  <c r="D440" i="1"/>
  <c r="D472" i="1"/>
  <c r="D504" i="1"/>
  <c r="D536" i="1"/>
  <c r="D568" i="1"/>
  <c r="D600" i="1"/>
  <c r="F249" i="1"/>
  <c r="F265" i="1"/>
  <c r="F281" i="1"/>
  <c r="F297" i="1"/>
  <c r="F313" i="1"/>
  <c r="F329" i="1"/>
  <c r="F345" i="1"/>
  <c r="F361" i="1"/>
  <c r="F377" i="1"/>
  <c r="F393" i="1"/>
  <c r="F409" i="1"/>
  <c r="F425" i="1"/>
  <c r="F441" i="1"/>
  <c r="F457" i="1"/>
  <c r="F473" i="1"/>
  <c r="F489" i="1"/>
  <c r="F505" i="1"/>
  <c r="F521" i="1"/>
  <c r="F537" i="1"/>
  <c r="F553" i="1"/>
  <c r="F569" i="1"/>
  <c r="F585" i="1"/>
  <c r="F601" i="1"/>
  <c r="F617" i="1"/>
  <c r="G251" i="1"/>
  <c r="G267" i="1"/>
  <c r="G283" i="1"/>
  <c r="G299" i="1"/>
  <c r="G315" i="1"/>
  <c r="G331" i="1"/>
  <c r="G347" i="1"/>
  <c r="G363" i="1"/>
  <c r="G379" i="1"/>
  <c r="G395" i="1"/>
  <c r="G411" i="1"/>
  <c r="G427" i="1"/>
  <c r="G443" i="1"/>
  <c r="G459" i="1"/>
  <c r="G475" i="1"/>
  <c r="G491" i="1"/>
  <c r="G507" i="1"/>
  <c r="G523" i="1"/>
  <c r="G539" i="1"/>
  <c r="G555" i="1"/>
  <c r="G571" i="1"/>
  <c r="G587" i="1"/>
  <c r="G603" i="1"/>
  <c r="H237" i="1"/>
  <c r="H253" i="1"/>
  <c r="H269" i="1"/>
  <c r="H285" i="1"/>
  <c r="H301" i="1"/>
  <c r="H317" i="1"/>
  <c r="H333" i="1"/>
  <c r="H349" i="1"/>
  <c r="H365" i="1"/>
  <c r="H381" i="1"/>
  <c r="H397" i="1"/>
  <c r="H413" i="1"/>
  <c r="H429" i="1"/>
  <c r="H445" i="1"/>
  <c r="H461" i="1"/>
  <c r="H477" i="1"/>
  <c r="H493" i="1"/>
  <c r="A364" i="1"/>
  <c r="B360" i="1"/>
  <c r="B514" i="1"/>
  <c r="B613" i="1"/>
  <c r="C295" i="1"/>
  <c r="C359" i="1"/>
  <c r="C423" i="1"/>
  <c r="C487" i="1"/>
  <c r="C551" i="1"/>
  <c r="C595" i="1"/>
  <c r="D256" i="1"/>
  <c r="D298" i="1"/>
  <c r="D338" i="1"/>
  <c r="D370" i="1"/>
  <c r="D402" i="1"/>
  <c r="D434" i="1"/>
  <c r="D466" i="1"/>
  <c r="D498" i="1"/>
  <c r="D530" i="1"/>
  <c r="D562" i="1"/>
  <c r="D594" i="1"/>
  <c r="F244" i="1"/>
  <c r="F262" i="1"/>
  <c r="F278" i="1"/>
  <c r="F294" i="1"/>
  <c r="F310" i="1"/>
  <c r="F326" i="1"/>
  <c r="F342" i="1"/>
  <c r="F358" i="1"/>
  <c r="F374" i="1"/>
  <c r="F390" i="1"/>
  <c r="F406" i="1"/>
  <c r="F422" i="1"/>
  <c r="F438" i="1"/>
  <c r="F454" i="1"/>
  <c r="F470" i="1"/>
  <c r="F486" i="1"/>
  <c r="F502" i="1"/>
  <c r="F518" i="1"/>
  <c r="F534" i="1"/>
  <c r="F550" i="1"/>
  <c r="F566" i="1"/>
  <c r="F582" i="1"/>
  <c r="F598" i="1"/>
  <c r="F614" i="1"/>
  <c r="G248" i="1"/>
  <c r="G264" i="1"/>
  <c r="G280" i="1"/>
  <c r="G296" i="1"/>
  <c r="G312" i="1"/>
  <c r="G328" i="1"/>
  <c r="G344" i="1"/>
  <c r="G360" i="1"/>
  <c r="G376" i="1"/>
  <c r="G392" i="1"/>
  <c r="G408" i="1"/>
  <c r="G424" i="1"/>
  <c r="G440" i="1"/>
  <c r="G456" i="1"/>
  <c r="G472" i="1"/>
  <c r="G488" i="1"/>
  <c r="G504" i="1"/>
  <c r="G520" i="1"/>
  <c r="G536" i="1"/>
  <c r="G552" i="1"/>
  <c r="G568" i="1"/>
  <c r="G584" i="1"/>
  <c r="G600" i="1"/>
  <c r="G616" i="1"/>
  <c r="H250" i="1"/>
  <c r="H266" i="1"/>
  <c r="H282" i="1"/>
  <c r="H298" i="1"/>
  <c r="H314" i="1"/>
  <c r="H330" i="1"/>
  <c r="H346" i="1"/>
  <c r="H362" i="1"/>
  <c r="H378" i="1"/>
  <c r="H394" i="1"/>
  <c r="H410" i="1"/>
  <c r="H426" i="1"/>
  <c r="H442" i="1"/>
  <c r="H458" i="1"/>
  <c r="H474" i="1"/>
  <c r="H490" i="1"/>
  <c r="H506" i="1"/>
  <c r="B458" i="1"/>
  <c r="A425" i="1"/>
  <c r="A343" i="1"/>
  <c r="A244" i="1"/>
  <c r="B374" i="1"/>
  <c r="B459" i="1"/>
  <c r="B327" i="1"/>
  <c r="B537" i="1"/>
  <c r="B492" i="1"/>
  <c r="C328" i="1"/>
  <c r="C452" i="1"/>
  <c r="C536" i="1"/>
  <c r="B336" i="1"/>
  <c r="B550" i="1"/>
  <c r="C269" i="1"/>
  <c r="C353" i="1"/>
  <c r="C441" i="1"/>
  <c r="C525" i="1"/>
  <c r="C609" i="1"/>
  <c r="D315" i="1"/>
  <c r="B520" i="1"/>
  <c r="C338" i="1"/>
  <c r="C498" i="1"/>
  <c r="C575" i="1"/>
  <c r="D252" i="1"/>
  <c r="D305" i="1"/>
  <c r="D355" i="1"/>
  <c r="D399" i="1"/>
  <c r="D439" i="1"/>
  <c r="D483" i="1"/>
  <c r="D527" i="1"/>
  <c r="D567" i="1"/>
  <c r="D611" i="1"/>
  <c r="B292" i="1"/>
  <c r="B512" i="1"/>
  <c r="B612" i="1"/>
  <c r="C294" i="1"/>
  <c r="C358" i="1"/>
  <c r="C422" i="1"/>
  <c r="C486" i="1"/>
  <c r="C550" i="1"/>
  <c r="C594" i="1"/>
  <c r="D254" i="1"/>
  <c r="D297" i="1"/>
  <c r="D337" i="1"/>
  <c r="D369" i="1"/>
  <c r="D401" i="1"/>
  <c r="D433" i="1"/>
  <c r="D465" i="1"/>
  <c r="D497" i="1"/>
  <c r="D529" i="1"/>
  <c r="D561" i="1"/>
  <c r="D593" i="1"/>
  <c r="F243" i="1"/>
  <c r="B442" i="1"/>
  <c r="C259" i="1"/>
  <c r="C387" i="1"/>
  <c r="C515" i="1"/>
  <c r="C614" i="1"/>
  <c r="D317" i="1"/>
  <c r="D384" i="1"/>
  <c r="D448" i="1"/>
  <c r="D512" i="1"/>
  <c r="D576" i="1"/>
  <c r="F253" i="1"/>
  <c r="F285" i="1"/>
  <c r="F317" i="1"/>
  <c r="F349" i="1"/>
  <c r="F381" i="1"/>
  <c r="F413" i="1"/>
  <c r="F445" i="1"/>
  <c r="F477" i="1"/>
  <c r="F509" i="1"/>
  <c r="F541" i="1"/>
  <c r="F573" i="1"/>
  <c r="F605" i="1"/>
  <c r="G255" i="1"/>
  <c r="G287" i="1"/>
  <c r="G319" i="1"/>
  <c r="G351" i="1"/>
  <c r="G383" i="1"/>
  <c r="G415" i="1"/>
  <c r="G447" i="1"/>
  <c r="G479" i="1"/>
  <c r="G511" i="1"/>
  <c r="G543" i="1"/>
  <c r="G567" i="1"/>
  <c r="G591" i="1"/>
  <c r="G611" i="1"/>
  <c r="H249" i="1"/>
  <c r="H273" i="1"/>
  <c r="H293" i="1"/>
  <c r="H313" i="1"/>
  <c r="H337" i="1"/>
  <c r="H357" i="1"/>
  <c r="H377" i="1"/>
  <c r="H401" i="1"/>
  <c r="H421" i="1"/>
  <c r="H441" i="1"/>
  <c r="H465" i="1"/>
  <c r="H485" i="1"/>
  <c r="H505" i="1"/>
  <c r="B418" i="1"/>
  <c r="B578" i="1"/>
  <c r="C279" i="1"/>
  <c r="C375" i="1"/>
  <c r="C455" i="1"/>
  <c r="C535" i="1"/>
  <c r="C606" i="1"/>
  <c r="D277" i="1"/>
  <c r="D330" i="1"/>
  <c r="D378" i="1"/>
  <c r="D418" i="1"/>
  <c r="D458" i="1"/>
  <c r="D506" i="1"/>
  <c r="D546" i="1"/>
  <c r="D586" i="1"/>
  <c r="F250" i="1"/>
  <c r="F270" i="1"/>
  <c r="F290" i="1"/>
  <c r="F314" i="1"/>
  <c r="F334" i="1"/>
  <c r="F354" i="1"/>
  <c r="F378" i="1"/>
  <c r="F398" i="1"/>
  <c r="F418" i="1"/>
  <c r="F442" i="1"/>
  <c r="F462" i="1"/>
  <c r="F482" i="1"/>
  <c r="F506" i="1"/>
  <c r="F526" i="1"/>
  <c r="F546" i="1"/>
  <c r="F570" i="1"/>
  <c r="F590" i="1"/>
  <c r="F610" i="1"/>
  <c r="G252" i="1"/>
  <c r="G272" i="1"/>
  <c r="G292" i="1"/>
  <c r="G316" i="1"/>
  <c r="G336" i="1"/>
  <c r="G356" i="1"/>
  <c r="G380" i="1"/>
  <c r="G400" i="1"/>
  <c r="G420" i="1"/>
  <c r="G444" i="1"/>
  <c r="G464" i="1"/>
  <c r="G484" i="1"/>
  <c r="G508" i="1"/>
  <c r="G528" i="1"/>
  <c r="G548" i="1"/>
  <c r="G572" i="1"/>
  <c r="G592" i="1"/>
  <c r="G612" i="1"/>
  <c r="H254" i="1"/>
  <c r="H274" i="1"/>
  <c r="H294" i="1"/>
  <c r="H318" i="1"/>
  <c r="H338" i="1"/>
  <c r="H358" i="1"/>
  <c r="H382" i="1"/>
  <c r="H402" i="1"/>
  <c r="H422" i="1"/>
  <c r="H446" i="1"/>
  <c r="H466" i="1"/>
  <c r="H486" i="1"/>
  <c r="A428" i="1"/>
  <c r="B585" i="1"/>
  <c r="C331" i="1"/>
  <c r="C459" i="1"/>
  <c r="C576" i="1"/>
  <c r="D280" i="1"/>
  <c r="D356" i="1"/>
  <c r="D420" i="1"/>
  <c r="D484" i="1"/>
  <c r="D548" i="1"/>
  <c r="D612" i="1"/>
  <c r="F271" i="1"/>
  <c r="F303" i="1"/>
  <c r="F335" i="1"/>
  <c r="F367" i="1"/>
  <c r="F399" i="1"/>
  <c r="F431" i="1"/>
  <c r="F463" i="1"/>
  <c r="F495" i="1"/>
  <c r="F527" i="1"/>
  <c r="F559" i="1"/>
  <c r="F591" i="1"/>
  <c r="G241" i="1"/>
  <c r="G273" i="1"/>
  <c r="G305" i="1"/>
  <c r="G337" i="1"/>
  <c r="G369" i="1"/>
  <c r="G401" i="1"/>
  <c r="G433" i="1"/>
  <c r="G465" i="1"/>
  <c r="G497" i="1"/>
  <c r="G529" i="1"/>
  <c r="G561" i="1"/>
  <c r="G593" i="1"/>
  <c r="H243" i="1"/>
  <c r="H275" i="1"/>
  <c r="H307" i="1"/>
  <c r="H339" i="1"/>
  <c r="H371" i="1"/>
  <c r="H403" i="1"/>
  <c r="H435" i="1"/>
  <c r="H467" i="1"/>
  <c r="H499" i="1"/>
  <c r="B426" i="1"/>
  <c r="C251" i="1"/>
  <c r="C379" i="1"/>
  <c r="C507" i="1"/>
  <c r="C608" i="1"/>
  <c r="D312" i="1"/>
  <c r="D380" i="1"/>
  <c r="D444" i="1"/>
  <c r="D508" i="1"/>
  <c r="D572" i="1"/>
  <c r="F251" i="1"/>
  <c r="F283" i="1"/>
  <c r="F315" i="1"/>
  <c r="F347" i="1"/>
  <c r="F379" i="1"/>
  <c r="F411" i="1"/>
  <c r="F443" i="1"/>
  <c r="F475" i="1"/>
  <c r="F507" i="1"/>
  <c r="A485" i="1"/>
  <c r="A403" i="1"/>
  <c r="A436" i="1"/>
  <c r="B402" i="1"/>
  <c r="B487" i="1"/>
  <c r="B359" i="1"/>
  <c r="B553" i="1"/>
  <c r="B524" i="1"/>
  <c r="C340" i="1"/>
  <c r="C456" i="1"/>
  <c r="C540" i="1"/>
  <c r="B368" i="1"/>
  <c r="B558" i="1"/>
  <c r="C273" i="1"/>
  <c r="C361" i="1"/>
  <c r="C445" i="1"/>
  <c r="C529" i="1"/>
  <c r="C617" i="1"/>
  <c r="D319" i="1"/>
  <c r="B536" i="1"/>
  <c r="C354" i="1"/>
  <c r="C514" i="1"/>
  <c r="C580" i="1"/>
  <c r="D257" i="1"/>
  <c r="D316" i="1"/>
  <c r="D359" i="1"/>
  <c r="D403" i="1"/>
  <c r="D447" i="1"/>
  <c r="D487" i="1"/>
  <c r="D531" i="1"/>
  <c r="D575" i="1"/>
  <c r="D615" i="1"/>
  <c r="B324" i="1"/>
  <c r="B528" i="1"/>
  <c r="C238" i="1"/>
  <c r="C302" i="1"/>
  <c r="C366" i="1"/>
  <c r="C430" i="1"/>
  <c r="C494" i="1"/>
  <c r="C556" i="1"/>
  <c r="C599" i="1"/>
  <c r="D260" i="1"/>
  <c r="D302" i="1"/>
  <c r="D341" i="1"/>
  <c r="D373" i="1"/>
  <c r="D405" i="1"/>
  <c r="D437" i="1"/>
  <c r="D469" i="1"/>
  <c r="D501" i="1"/>
  <c r="D533" i="1"/>
  <c r="D565" i="1"/>
  <c r="D597" i="1"/>
  <c r="F247" i="1"/>
  <c r="B474" i="1"/>
  <c r="C275" i="1"/>
  <c r="C403" i="1"/>
  <c r="C531" i="1"/>
  <c r="D242" i="1"/>
  <c r="D328" i="1"/>
  <c r="D392" i="1"/>
  <c r="D456" i="1"/>
  <c r="D520" i="1"/>
  <c r="D584" i="1"/>
  <c r="F257" i="1"/>
  <c r="F289" i="1"/>
  <c r="F321" i="1"/>
  <c r="F353" i="1"/>
  <c r="F385" i="1"/>
  <c r="F417" i="1"/>
  <c r="F449" i="1"/>
  <c r="F481" i="1"/>
  <c r="F513" i="1"/>
  <c r="F545" i="1"/>
  <c r="F577" i="1"/>
  <c r="F609" i="1"/>
  <c r="G259" i="1"/>
  <c r="G291" i="1"/>
  <c r="G323" i="1"/>
  <c r="G355" i="1"/>
  <c r="G387" i="1"/>
  <c r="G419" i="1"/>
  <c r="G451" i="1"/>
  <c r="G483" i="1"/>
  <c r="G515" i="1"/>
  <c r="G547" i="1"/>
  <c r="G575" i="1"/>
  <c r="G595" i="1"/>
  <c r="G615" i="1"/>
  <c r="H257" i="1"/>
  <c r="H277" i="1"/>
  <c r="H297" i="1"/>
  <c r="H321" i="1"/>
  <c r="H341" i="1"/>
  <c r="H361" i="1"/>
  <c r="H385" i="1"/>
  <c r="H405" i="1"/>
  <c r="H425" i="1"/>
  <c r="H449" i="1"/>
  <c r="H469" i="1"/>
  <c r="H489" i="1"/>
  <c r="A542" i="1"/>
  <c r="B450" i="1"/>
  <c r="B597" i="1"/>
  <c r="C311" i="1"/>
  <c r="C391" i="1"/>
  <c r="C471" i="1"/>
  <c r="C563" i="1"/>
  <c r="C616" i="1"/>
  <c r="D288" i="1"/>
  <c r="D346" i="1"/>
  <c r="D386" i="1"/>
  <c r="D426" i="1"/>
  <c r="D474" i="1"/>
  <c r="D514" i="1"/>
  <c r="D554" i="1"/>
  <c r="D602" i="1"/>
  <c r="F254" i="1"/>
  <c r="F274" i="1"/>
  <c r="F298" i="1"/>
  <c r="F318" i="1"/>
  <c r="F338" i="1"/>
  <c r="F362" i="1"/>
  <c r="F382" i="1"/>
  <c r="F402" i="1"/>
  <c r="F426" i="1"/>
  <c r="F446" i="1"/>
  <c r="F466" i="1"/>
  <c r="F490" i="1"/>
  <c r="F510" i="1"/>
  <c r="F530" i="1"/>
  <c r="F554" i="1"/>
  <c r="F574" i="1"/>
  <c r="F594" i="1"/>
  <c r="F618" i="1"/>
  <c r="G256" i="1"/>
  <c r="G276" i="1"/>
  <c r="G300" i="1"/>
  <c r="G320" i="1"/>
  <c r="G340" i="1"/>
  <c r="G364" i="1"/>
  <c r="G384" i="1"/>
  <c r="G404" i="1"/>
  <c r="G428" i="1"/>
  <c r="G448" i="1"/>
  <c r="G468" i="1"/>
  <c r="G492" i="1"/>
  <c r="G512" i="1"/>
  <c r="G532" i="1"/>
  <c r="G556" i="1"/>
  <c r="G576" i="1"/>
  <c r="G596" i="1"/>
  <c r="H238" i="1"/>
  <c r="H258" i="1"/>
  <c r="H278" i="1"/>
  <c r="H302" i="1"/>
  <c r="H322" i="1"/>
  <c r="H342" i="1"/>
  <c r="H366" i="1"/>
  <c r="H386" i="1"/>
  <c r="H406" i="1"/>
  <c r="H430" i="1"/>
  <c r="H450" i="1"/>
  <c r="H470" i="1"/>
  <c r="H494" i="1"/>
  <c r="B248" i="1"/>
  <c r="B617" i="1"/>
  <c r="C363" i="1"/>
  <c r="C491" i="1"/>
  <c r="C598" i="1"/>
  <c r="D301" i="1"/>
  <c r="D372" i="1"/>
  <c r="D436" i="1"/>
  <c r="D500" i="1"/>
  <c r="D564" i="1"/>
  <c r="F246" i="1"/>
  <c r="F279" i="1"/>
  <c r="F311" i="1"/>
  <c r="F343" i="1"/>
  <c r="F375" i="1"/>
  <c r="F407" i="1"/>
  <c r="F439" i="1"/>
  <c r="F471" i="1"/>
  <c r="F503" i="1"/>
  <c r="F535" i="1"/>
  <c r="F567" i="1"/>
  <c r="F599" i="1"/>
  <c r="G249" i="1"/>
  <c r="G281" i="1"/>
  <c r="G313" i="1"/>
  <c r="G345" i="1"/>
  <c r="G377" i="1"/>
  <c r="G409" i="1"/>
  <c r="G441" i="1"/>
  <c r="G473" i="1"/>
  <c r="G505" i="1"/>
  <c r="G537" i="1"/>
  <c r="G569" i="1"/>
  <c r="G601" i="1"/>
  <c r="H251" i="1"/>
  <c r="H283" i="1"/>
  <c r="H315" i="1"/>
  <c r="H347" i="1"/>
  <c r="H379" i="1"/>
  <c r="H411" i="1"/>
  <c r="H443" i="1"/>
  <c r="H475" i="1"/>
  <c r="H507" i="1"/>
  <c r="B490" i="1"/>
  <c r="C283" i="1"/>
  <c r="C411" i="1"/>
  <c r="C539" i="1"/>
  <c r="D248" i="1"/>
  <c r="D332" i="1"/>
  <c r="D396" i="1"/>
  <c r="D460" i="1"/>
  <c r="D524" i="1"/>
  <c r="D588" i="1"/>
  <c r="F259" i="1"/>
  <c r="F291" i="1"/>
  <c r="F323" i="1"/>
  <c r="F355" i="1"/>
  <c r="F387" i="1"/>
  <c r="F419" i="1"/>
  <c r="F451" i="1"/>
  <c r="F483" i="1"/>
  <c r="F515" i="1"/>
  <c r="F547" i="1"/>
  <c r="F579" i="1"/>
  <c r="F611" i="1"/>
  <c r="G261" i="1"/>
  <c r="G293" i="1"/>
  <c r="G325" i="1"/>
  <c r="G357" i="1"/>
  <c r="G389" i="1"/>
  <c r="G421" i="1"/>
  <c r="G453" i="1"/>
  <c r="G485" i="1"/>
  <c r="G517" i="1"/>
  <c r="G549" i="1"/>
  <c r="G581" i="1"/>
  <c r="G613" i="1"/>
  <c r="H263" i="1"/>
  <c r="H295" i="1"/>
  <c r="H327" i="1"/>
  <c r="H359" i="1"/>
  <c r="H391" i="1"/>
  <c r="H423" i="1"/>
  <c r="H455" i="1"/>
  <c r="H487" i="1"/>
  <c r="B392" i="1"/>
  <c r="C367" i="1"/>
  <c r="C600" i="1"/>
  <c r="D374" i="1"/>
  <c r="D502" i="1"/>
  <c r="F248" i="1"/>
  <c r="F312" i="1"/>
  <c r="F376" i="1"/>
  <c r="F440" i="1"/>
  <c r="F504" i="1"/>
  <c r="F568" i="1"/>
  <c r="G250" i="1"/>
  <c r="G314" i="1"/>
  <c r="G378" i="1"/>
  <c r="G442" i="1"/>
  <c r="G506" i="1"/>
  <c r="G570" i="1"/>
  <c r="H252" i="1"/>
  <c r="H316" i="1"/>
  <c r="H380" i="1"/>
  <c r="H444" i="1"/>
  <c r="H508" i="1"/>
  <c r="H524" i="1"/>
  <c r="H540" i="1"/>
  <c r="H556" i="1"/>
  <c r="H572" i="1"/>
  <c r="H588" i="1"/>
  <c r="H604" i="1"/>
  <c r="I238" i="1"/>
  <c r="I254" i="1"/>
  <c r="I270" i="1"/>
  <c r="I286" i="1"/>
  <c r="I302" i="1"/>
  <c r="I318" i="1"/>
  <c r="I334" i="1"/>
  <c r="I350" i="1"/>
  <c r="I366" i="1"/>
  <c r="I382" i="1"/>
  <c r="I398" i="1"/>
  <c r="I414" i="1"/>
  <c r="I430" i="1"/>
  <c r="I446" i="1"/>
  <c r="I462" i="1"/>
  <c r="I478" i="1"/>
  <c r="I494" i="1"/>
  <c r="I510" i="1"/>
  <c r="I526" i="1"/>
  <c r="I542" i="1"/>
  <c r="I558" i="1"/>
  <c r="I574" i="1"/>
  <c r="I590" i="1"/>
  <c r="I606" i="1"/>
  <c r="B264" i="1"/>
  <c r="C463" i="1"/>
  <c r="D422" i="1"/>
  <c r="F272" i="1"/>
  <c r="F400" i="1"/>
  <c r="F528" i="1"/>
  <c r="G274" i="1"/>
  <c r="G402" i="1"/>
  <c r="G530" i="1"/>
  <c r="H276" i="1"/>
  <c r="H420" i="1"/>
  <c r="H518" i="1"/>
  <c r="H550" i="1"/>
  <c r="H582" i="1"/>
  <c r="H614" i="1"/>
  <c r="I264" i="1"/>
  <c r="I296" i="1"/>
  <c r="I328" i="1"/>
  <c r="I360" i="1"/>
  <c r="I392" i="1"/>
  <c r="I424" i="1"/>
  <c r="I456" i="1"/>
  <c r="I488" i="1"/>
  <c r="I520" i="1"/>
  <c r="I552" i="1"/>
  <c r="I580" i="1"/>
  <c r="I612" i="1"/>
  <c r="F308" i="1"/>
  <c r="F436" i="1"/>
  <c r="F564" i="1"/>
  <c r="B562" i="1"/>
  <c r="C447" i="1"/>
  <c r="D272" i="1"/>
  <c r="D414" i="1"/>
  <c r="D542" i="1"/>
  <c r="F268" i="1"/>
  <c r="F332" i="1"/>
  <c r="F396" i="1"/>
  <c r="F460" i="1"/>
  <c r="F524" i="1"/>
  <c r="A342" i="1"/>
  <c r="B246" i="1"/>
  <c r="A264" i="1"/>
  <c r="A618" i="1"/>
  <c r="C392" i="1"/>
  <c r="A552" i="1"/>
  <c r="B607" i="1"/>
  <c r="C397" i="1"/>
  <c r="C569" i="1"/>
  <c r="B276" i="1"/>
  <c r="C426" i="1"/>
  <c r="C602" i="1"/>
  <c r="D335" i="1"/>
  <c r="D419" i="1"/>
  <c r="D503" i="1"/>
  <c r="D591" i="1"/>
  <c r="B432" i="1"/>
  <c r="C262" i="1"/>
  <c r="C390" i="1"/>
  <c r="C518" i="1"/>
  <c r="C615" i="1"/>
  <c r="D318" i="1"/>
  <c r="D385" i="1"/>
  <c r="D449" i="1"/>
  <c r="D513" i="1"/>
  <c r="D577" i="1"/>
  <c r="A598" i="1"/>
  <c r="C323" i="1"/>
  <c r="C571" i="1"/>
  <c r="D352" i="1"/>
  <c r="D480" i="1"/>
  <c r="D608" i="1"/>
  <c r="F301" i="1"/>
  <c r="F365" i="1"/>
  <c r="F429" i="1"/>
  <c r="F493" i="1"/>
  <c r="F557" i="1"/>
  <c r="G239" i="1"/>
  <c r="G303" i="1"/>
  <c r="G367" i="1"/>
  <c r="G431" i="1"/>
  <c r="G495" i="1"/>
  <c r="G559" i="1"/>
  <c r="G599" i="1"/>
  <c r="H261" i="1"/>
  <c r="H305" i="1"/>
  <c r="H345" i="1"/>
  <c r="H389" i="1"/>
  <c r="H433" i="1"/>
  <c r="H473" i="1"/>
  <c r="A614" i="1"/>
  <c r="C247" i="1"/>
  <c r="C407" i="1"/>
  <c r="C574" i="1"/>
  <c r="D309" i="1"/>
  <c r="D394" i="1"/>
  <c r="D482" i="1"/>
  <c r="D570" i="1"/>
  <c r="F258" i="1"/>
  <c r="F302" i="1"/>
  <c r="F346" i="1"/>
  <c r="F386" i="1"/>
  <c r="F430" i="1"/>
  <c r="F474" i="1"/>
  <c r="F514" i="1"/>
  <c r="F558" i="1"/>
  <c r="F602" i="1"/>
  <c r="G260" i="1"/>
  <c r="G304" i="1"/>
  <c r="G348" i="1"/>
  <c r="G388" i="1"/>
  <c r="G432" i="1"/>
  <c r="G476" i="1"/>
  <c r="G516" i="1"/>
  <c r="G560" i="1"/>
  <c r="G604" i="1"/>
  <c r="H262" i="1"/>
  <c r="H306" i="1"/>
  <c r="H350" i="1"/>
  <c r="H390" i="1"/>
  <c r="H434" i="1"/>
  <c r="H478" i="1"/>
  <c r="B376" i="1"/>
  <c r="C395" i="1"/>
  <c r="D237" i="1"/>
  <c r="D388" i="1"/>
  <c r="D516" i="1"/>
  <c r="F255" i="1"/>
  <c r="F319" i="1"/>
  <c r="F383" i="1"/>
  <c r="F447" i="1"/>
  <c r="F511" i="1"/>
  <c r="F575" i="1"/>
  <c r="G257" i="1"/>
  <c r="G321" i="1"/>
  <c r="G385" i="1"/>
  <c r="G449" i="1"/>
  <c r="G513" i="1"/>
  <c r="G577" i="1"/>
  <c r="H259" i="1"/>
  <c r="H323" i="1"/>
  <c r="H387" i="1"/>
  <c r="H451" i="1"/>
  <c r="A563" i="1"/>
  <c r="C315" i="1"/>
  <c r="C566" i="1"/>
  <c r="D348" i="1"/>
  <c r="D476" i="1"/>
  <c r="D604" i="1"/>
  <c r="F299" i="1"/>
  <c r="F363" i="1"/>
  <c r="F427" i="1"/>
  <c r="F491" i="1"/>
  <c r="F539" i="1"/>
  <c r="F587" i="1"/>
  <c r="G245" i="1"/>
  <c r="G285" i="1"/>
  <c r="G333" i="1"/>
  <c r="G373" i="1"/>
  <c r="G413" i="1"/>
  <c r="G461" i="1"/>
  <c r="G501" i="1"/>
  <c r="G541" i="1"/>
  <c r="G589" i="1"/>
  <c r="H247" i="1"/>
  <c r="H287" i="1"/>
  <c r="H335" i="1"/>
  <c r="H375" i="1"/>
  <c r="H415" i="1"/>
  <c r="H463" i="1"/>
  <c r="H503" i="1"/>
  <c r="C303" i="1"/>
  <c r="D261" i="1"/>
  <c r="D438" i="1"/>
  <c r="D598" i="1"/>
  <c r="F328" i="1"/>
  <c r="F408" i="1"/>
  <c r="F488" i="1"/>
  <c r="F584" i="1"/>
  <c r="G282" i="1"/>
  <c r="G362" i="1"/>
  <c r="G458" i="1"/>
  <c r="G538" i="1"/>
  <c r="G618" i="1"/>
  <c r="H332" i="1"/>
  <c r="H412" i="1"/>
  <c r="H492" i="1"/>
  <c r="H528" i="1"/>
  <c r="H548" i="1"/>
  <c r="H568" i="1"/>
  <c r="H592" i="1"/>
  <c r="H612" i="1"/>
  <c r="I250" i="1"/>
  <c r="I274" i="1"/>
  <c r="I294" i="1"/>
  <c r="I314" i="1"/>
  <c r="I338" i="1"/>
  <c r="I358" i="1"/>
  <c r="I378" i="1"/>
  <c r="I402" i="1"/>
  <c r="I422" i="1"/>
  <c r="I442" i="1"/>
  <c r="I466" i="1"/>
  <c r="I486" i="1"/>
  <c r="A599" i="1"/>
  <c r="B307" i="1"/>
  <c r="B469" i="1"/>
  <c r="C256" i="1"/>
  <c r="C500" i="1"/>
  <c r="B470" i="1"/>
  <c r="C317" i="1"/>
  <c r="C489" i="1"/>
  <c r="D275" i="1"/>
  <c r="C266" i="1"/>
  <c r="C554" i="1"/>
  <c r="D284" i="1"/>
  <c r="D383" i="1"/>
  <c r="D467" i="1"/>
  <c r="D551" i="1"/>
  <c r="A536" i="1"/>
  <c r="B588" i="1"/>
  <c r="C334" i="1"/>
  <c r="C462" i="1"/>
  <c r="C578" i="1"/>
  <c r="D281" i="1"/>
  <c r="D357" i="1"/>
  <c r="D421" i="1"/>
  <c r="D485" i="1"/>
  <c r="D549" i="1"/>
  <c r="D613" i="1"/>
  <c r="B593" i="1"/>
  <c r="C467" i="1"/>
  <c r="D285" i="1"/>
  <c r="D424" i="1"/>
  <c r="D552" i="1"/>
  <c r="F273" i="1"/>
  <c r="F337" i="1"/>
  <c r="F401" i="1"/>
  <c r="F465" i="1"/>
  <c r="F529" i="1"/>
  <c r="F593" i="1"/>
  <c r="G275" i="1"/>
  <c r="G339" i="1"/>
  <c r="G403" i="1"/>
  <c r="G467" i="1"/>
  <c r="G531" i="1"/>
  <c r="G583" i="1"/>
  <c r="H245" i="1"/>
  <c r="H289" i="1"/>
  <c r="H329" i="1"/>
  <c r="H373" i="1"/>
  <c r="H417" i="1"/>
  <c r="H457" i="1"/>
  <c r="H501" i="1"/>
  <c r="B546" i="1"/>
  <c r="C343" i="1"/>
  <c r="C519" i="1"/>
  <c r="D266" i="1"/>
  <c r="D362" i="1"/>
  <c r="D450" i="1"/>
  <c r="D538" i="1"/>
  <c r="D618" i="1"/>
  <c r="F286" i="1"/>
  <c r="F330" i="1"/>
  <c r="F370" i="1"/>
  <c r="F414" i="1"/>
  <c r="F458" i="1"/>
  <c r="F498" i="1"/>
  <c r="F542" i="1"/>
  <c r="F586" i="1"/>
  <c r="G244" i="1"/>
  <c r="G288" i="1"/>
  <c r="G332" i="1"/>
  <c r="G372" i="1"/>
  <c r="G416" i="1"/>
  <c r="G460" i="1"/>
  <c r="G500" i="1"/>
  <c r="G544" i="1"/>
  <c r="G588" i="1"/>
  <c r="H246" i="1"/>
  <c r="H290" i="1"/>
  <c r="H334" i="1"/>
  <c r="H374" i="1"/>
  <c r="H418" i="1"/>
  <c r="H462" i="1"/>
  <c r="H502" i="1"/>
  <c r="C299" i="1"/>
  <c r="C555" i="1"/>
  <c r="D340" i="1"/>
  <c r="D468" i="1"/>
  <c r="D596" i="1"/>
  <c r="F295" i="1"/>
  <c r="F359" i="1"/>
  <c r="F423" i="1"/>
  <c r="F487" i="1"/>
  <c r="F551" i="1"/>
  <c r="F615" i="1"/>
  <c r="G297" i="1"/>
  <c r="G361" i="1"/>
  <c r="G425" i="1"/>
  <c r="G489" i="1"/>
  <c r="G553" i="1"/>
  <c r="G617" i="1"/>
  <c r="H299" i="1"/>
  <c r="H363" i="1"/>
  <c r="H427" i="1"/>
  <c r="H491" i="1"/>
  <c r="B601" i="1"/>
  <c r="C475" i="1"/>
  <c r="D290" i="1"/>
  <c r="D428" i="1"/>
  <c r="D556" i="1"/>
  <c r="F275" i="1"/>
  <c r="F339" i="1"/>
  <c r="F403" i="1"/>
  <c r="F467" i="1"/>
  <c r="F531" i="1"/>
  <c r="F571" i="1"/>
  <c r="G237" i="1"/>
  <c r="G277" i="1"/>
  <c r="G317" i="1"/>
  <c r="G365" i="1"/>
  <c r="G405" i="1"/>
  <c r="G445" i="1"/>
  <c r="G493" i="1"/>
  <c r="G533" i="1"/>
  <c r="G573" i="1"/>
  <c r="H239" i="1"/>
  <c r="H279" i="1"/>
  <c r="H319" i="1"/>
  <c r="H367" i="1"/>
  <c r="H407" i="1"/>
  <c r="H447" i="1"/>
  <c r="H495" i="1"/>
  <c r="C239" i="1"/>
  <c r="C558" i="1"/>
  <c r="D406" i="1"/>
  <c r="D566" i="1"/>
  <c r="F296" i="1"/>
  <c r="F392" i="1"/>
  <c r="F472" i="1"/>
  <c r="F552" i="1"/>
  <c r="G266" i="1"/>
  <c r="G346" i="1"/>
  <c r="G426" i="1"/>
  <c r="G522" i="1"/>
  <c r="G602" i="1"/>
  <c r="H300" i="1"/>
  <c r="H396" i="1"/>
  <c r="H476" i="1"/>
  <c r="H520" i="1"/>
  <c r="H544" i="1"/>
  <c r="H564" i="1"/>
  <c r="H584" i="1"/>
  <c r="H608" i="1"/>
  <c r="I246" i="1"/>
  <c r="I266" i="1"/>
  <c r="I290" i="1"/>
  <c r="I310" i="1"/>
  <c r="I330" i="1"/>
  <c r="I354" i="1"/>
  <c r="I374" i="1"/>
  <c r="I394" i="1"/>
  <c r="I418" i="1"/>
  <c r="I438" i="1"/>
  <c r="I458" i="1"/>
  <c r="I482" i="1"/>
  <c r="I502" i="1"/>
  <c r="I522" i="1"/>
  <c r="I546" i="1"/>
  <c r="I566" i="1"/>
  <c r="I586" i="1"/>
  <c r="I610" i="1"/>
  <c r="C271" i="1"/>
  <c r="A402" i="1"/>
  <c r="A488" i="1"/>
  <c r="C404" i="1"/>
  <c r="B615" i="1"/>
  <c r="C573" i="1"/>
  <c r="C434" i="1"/>
  <c r="D339" i="1"/>
  <c r="D511" i="1"/>
  <c r="B448" i="1"/>
  <c r="C398" i="1"/>
  <c r="D238" i="1"/>
  <c r="D389" i="1"/>
  <c r="D517" i="1"/>
  <c r="B280" i="1"/>
  <c r="C582" i="1"/>
  <c r="D488" i="1"/>
  <c r="F305" i="1"/>
  <c r="F433" i="1"/>
  <c r="F561" i="1"/>
  <c r="G307" i="1"/>
  <c r="G435" i="1"/>
  <c r="G563" i="1"/>
  <c r="H265" i="1"/>
  <c r="H353" i="1"/>
  <c r="H437" i="1"/>
  <c r="B296" i="1"/>
  <c r="C439" i="1"/>
  <c r="D320" i="1"/>
  <c r="D490" i="1"/>
  <c r="F266" i="1"/>
  <c r="F350" i="1"/>
  <c r="F434" i="1"/>
  <c r="F522" i="1"/>
  <c r="F606" i="1"/>
  <c r="G308" i="1"/>
  <c r="G396" i="1"/>
  <c r="G480" i="1"/>
  <c r="G564" i="1"/>
  <c r="H270" i="1"/>
  <c r="H354" i="1"/>
  <c r="H438" i="1"/>
  <c r="B522" i="1"/>
  <c r="D258" i="1"/>
  <c r="D532" i="1"/>
  <c r="F327" i="1"/>
  <c r="F455" i="1"/>
  <c r="F583" i="1"/>
  <c r="G329" i="1"/>
  <c r="G457" i="1"/>
  <c r="G585" i="1"/>
  <c r="H331" i="1"/>
  <c r="H459" i="1"/>
  <c r="C347" i="1"/>
  <c r="D364" i="1"/>
  <c r="F238" i="1"/>
  <c r="F371" i="1"/>
  <c r="F499" i="1"/>
  <c r="F595" i="1"/>
  <c r="G301" i="1"/>
  <c r="G381" i="1"/>
  <c r="G469" i="1"/>
  <c r="G557" i="1"/>
  <c r="H255" i="1"/>
  <c r="H343" i="1"/>
  <c r="H431" i="1"/>
  <c r="A492" i="1"/>
  <c r="D304" i="1"/>
  <c r="F264" i="1"/>
  <c r="F424" i="1"/>
  <c r="F600" i="1"/>
  <c r="G394" i="1"/>
  <c r="G554" i="1"/>
  <c r="H348" i="1"/>
  <c r="H512" i="1"/>
  <c r="H552" i="1"/>
  <c r="H596" i="1"/>
  <c r="I258" i="1"/>
  <c r="I298" i="1"/>
  <c r="I342" i="1"/>
  <c r="I386" i="1"/>
  <c r="I426" i="1"/>
  <c r="I470" i="1"/>
  <c r="I506" i="1"/>
  <c r="I534" i="1"/>
  <c r="I562" i="1"/>
  <c r="I594" i="1"/>
  <c r="I618" i="1"/>
  <c r="D282" i="1"/>
  <c r="D614" i="1"/>
  <c r="F432" i="1"/>
  <c r="F592" i="1"/>
  <c r="G370" i="1"/>
  <c r="G562" i="1"/>
  <c r="H340" i="1"/>
  <c r="H510" i="1"/>
  <c r="H558" i="1"/>
  <c r="H598" i="1"/>
  <c r="I256" i="1"/>
  <c r="I304" i="1"/>
  <c r="I344" i="1"/>
  <c r="I384" i="1"/>
  <c r="I432" i="1"/>
  <c r="I472" i="1"/>
  <c r="I512" i="1"/>
  <c r="I560" i="1"/>
  <c r="I596" i="1"/>
  <c r="F276" i="1"/>
  <c r="F468" i="1"/>
  <c r="A582" i="1"/>
  <c r="C383" i="1"/>
  <c r="D314" i="1"/>
  <c r="D478" i="1"/>
  <c r="F252" i="1"/>
  <c r="F348" i="1"/>
  <c r="F428" i="1"/>
  <c r="F508" i="1"/>
  <c r="F588" i="1"/>
  <c r="G270" i="1"/>
  <c r="G334" i="1"/>
  <c r="G398" i="1"/>
  <c r="G462" i="1"/>
  <c r="G526" i="1"/>
  <c r="G590" i="1"/>
  <c r="H272" i="1"/>
  <c r="H336" i="1"/>
  <c r="H400" i="1"/>
  <c r="H464" i="1"/>
  <c r="H513" i="1"/>
  <c r="H529" i="1"/>
  <c r="H545" i="1"/>
  <c r="H561" i="1"/>
  <c r="H577" i="1"/>
  <c r="H593" i="1"/>
  <c r="H609" i="1"/>
  <c r="I243" i="1"/>
  <c r="I259" i="1"/>
  <c r="I275" i="1"/>
  <c r="I291" i="1"/>
  <c r="I307" i="1"/>
  <c r="I323" i="1"/>
  <c r="I339" i="1"/>
  <c r="I355" i="1"/>
  <c r="I371" i="1"/>
  <c r="I387" i="1"/>
  <c r="I403" i="1"/>
  <c r="I419" i="1"/>
  <c r="I435" i="1"/>
  <c r="I451" i="1"/>
  <c r="I467" i="1"/>
  <c r="I483" i="1"/>
  <c r="I499" i="1"/>
  <c r="I515" i="1"/>
  <c r="I531" i="1"/>
  <c r="I547" i="1"/>
  <c r="I563" i="1"/>
  <c r="I579" i="1"/>
  <c r="I595" i="1"/>
  <c r="I611" i="1"/>
  <c r="C527" i="1"/>
  <c r="D454" i="1"/>
  <c r="F288" i="1"/>
  <c r="F416" i="1"/>
  <c r="F544" i="1"/>
  <c r="G290" i="1"/>
  <c r="G418" i="1"/>
  <c r="G546" i="1"/>
  <c r="H292" i="1"/>
  <c r="H404" i="1"/>
  <c r="H514" i="1"/>
  <c r="H546" i="1"/>
  <c r="H578" i="1"/>
  <c r="H610" i="1"/>
  <c r="I260" i="1"/>
  <c r="I292" i="1"/>
  <c r="I324" i="1"/>
  <c r="I356" i="1"/>
  <c r="I388" i="1"/>
  <c r="I420" i="1"/>
  <c r="I452" i="1"/>
  <c r="I484" i="1"/>
  <c r="I516" i="1"/>
  <c r="I548" i="1"/>
  <c r="I584" i="1"/>
  <c r="I616" i="1"/>
  <c r="C287" i="1"/>
  <c r="C543" i="1"/>
  <c r="D334" i="1"/>
  <c r="D494" i="1"/>
  <c r="F260" i="1"/>
  <c r="F388" i="1"/>
  <c r="F516" i="1"/>
  <c r="G294" i="1"/>
  <c r="G550" i="1"/>
  <c r="H424" i="1"/>
  <c r="H551" i="1"/>
  <c r="H615" i="1"/>
  <c r="I297" i="1"/>
  <c r="I361" i="1"/>
  <c r="I425" i="1"/>
  <c r="I489" i="1"/>
  <c r="I553" i="1"/>
  <c r="I617" i="1"/>
  <c r="H328" i="1"/>
  <c r="H591" i="1"/>
  <c r="I353" i="1"/>
  <c r="I481" i="1"/>
  <c r="I609" i="1"/>
  <c r="H344" i="1"/>
  <c r="H595" i="1"/>
  <c r="I341" i="1"/>
  <c r="I469" i="1"/>
  <c r="I597" i="1"/>
  <c r="G438" i="1"/>
  <c r="H312" i="1"/>
  <c r="H523" i="1"/>
  <c r="H587" i="1"/>
  <c r="I269" i="1"/>
  <c r="I333" i="1"/>
  <c r="I397" i="1"/>
  <c r="I461" i="1"/>
  <c r="I525" i="1"/>
  <c r="I589" i="1"/>
  <c r="G518" i="1"/>
  <c r="H543" i="1"/>
  <c r="I273" i="1"/>
  <c r="I401" i="1"/>
  <c r="I529" i="1"/>
  <c r="G406" i="1"/>
  <c r="H515" i="1"/>
  <c r="I261" i="1"/>
  <c r="I389" i="1"/>
  <c r="I517" i="1"/>
  <c r="A223" i="1"/>
  <c r="B225" i="1"/>
  <c r="C227" i="1"/>
  <c r="D229" i="1"/>
  <c r="F231" i="1"/>
  <c r="G233" i="1"/>
  <c r="H235" i="1"/>
  <c r="A203" i="1"/>
  <c r="A219" i="1"/>
  <c r="B215" i="1"/>
  <c r="C211" i="1"/>
  <c r="D207" i="1"/>
  <c r="F203" i="1"/>
  <c r="F219" i="1"/>
  <c r="G215" i="1"/>
  <c r="A225" i="1"/>
  <c r="B227" i="1"/>
  <c r="C229" i="1"/>
  <c r="D231" i="1"/>
  <c r="F233" i="1"/>
  <c r="G235" i="1"/>
  <c r="I223" i="1"/>
  <c r="A205" i="1"/>
  <c r="A221" i="1"/>
  <c r="B217" i="1"/>
  <c r="C213" i="1"/>
  <c r="D209" i="1"/>
  <c r="F205" i="1"/>
  <c r="F221" i="1"/>
  <c r="G217" i="1"/>
  <c r="H213" i="1"/>
  <c r="I209" i="1"/>
  <c r="A187" i="1"/>
  <c r="B185" i="1"/>
  <c r="B201" i="1"/>
  <c r="C199" i="1"/>
  <c r="D197" i="1"/>
  <c r="B224" i="1"/>
  <c r="C226" i="1"/>
  <c r="D228" i="1"/>
  <c r="F230" i="1"/>
  <c r="G232" i="1"/>
  <c r="H234" i="1"/>
  <c r="I236" i="1"/>
  <c r="A218" i="1"/>
  <c r="B214" i="1"/>
  <c r="C210" i="1"/>
  <c r="D206" i="1"/>
  <c r="D222" i="1"/>
  <c r="F218" i="1"/>
  <c r="G214" i="1"/>
  <c r="H210" i="1"/>
  <c r="D230" i="1"/>
  <c r="A204" i="1"/>
  <c r="D208" i="1"/>
  <c r="H211" i="1"/>
  <c r="I212" i="1"/>
  <c r="A196" i="1"/>
  <c r="B199" i="1"/>
  <c r="C202" i="1"/>
  <c r="F186" i="1"/>
  <c r="F202" i="1"/>
  <c r="G200" i="1"/>
  <c r="H198" i="1"/>
  <c r="I196" i="1"/>
  <c r="A173" i="1"/>
  <c r="B168" i="1"/>
  <c r="B184" i="1"/>
  <c r="C179" i="1"/>
  <c r="D174" i="1"/>
  <c r="F169" i="1"/>
  <c r="G164" i="1"/>
  <c r="G180" i="1"/>
  <c r="C236" i="1"/>
  <c r="I230" i="1"/>
  <c r="C220" i="1"/>
  <c r="H204" i="1"/>
  <c r="I210" i="1"/>
  <c r="A193" i="1"/>
  <c r="B196" i="1"/>
  <c r="C200" i="1"/>
  <c r="D202" i="1"/>
  <c r="F200" i="1"/>
  <c r="G198" i="1"/>
  <c r="H196" i="1"/>
  <c r="I194" i="1"/>
  <c r="A171" i="1"/>
  <c r="B166" i="1"/>
  <c r="B182" i="1"/>
  <c r="C177" i="1"/>
  <c r="D172" i="1"/>
  <c r="F167" i="1"/>
  <c r="F183" i="1"/>
  <c r="G178" i="1"/>
  <c r="H173" i="1"/>
  <c r="I168" i="1"/>
  <c r="I184" i="1"/>
  <c r="A136" i="1"/>
  <c r="A152" i="1"/>
  <c r="B125" i="1"/>
  <c r="F228" i="1"/>
  <c r="A216" i="1"/>
  <c r="D220" i="1"/>
  <c r="H215" i="1"/>
  <c r="I216" i="1"/>
  <c r="A200" i="1"/>
  <c r="C185" i="1"/>
  <c r="D188" i="1"/>
  <c r="F189" i="1"/>
  <c r="B251" i="1"/>
  <c r="C240" i="1"/>
  <c r="B462" i="1"/>
  <c r="C481" i="1"/>
  <c r="C258" i="1"/>
  <c r="D278" i="1"/>
  <c r="D463" i="1"/>
  <c r="A348" i="1"/>
  <c r="C326" i="1"/>
  <c r="C572" i="1"/>
  <c r="D353" i="1"/>
  <c r="D481" i="1"/>
  <c r="D609" i="1"/>
  <c r="C451" i="1"/>
  <c r="D416" i="1"/>
  <c r="F269" i="1"/>
  <c r="F397" i="1"/>
  <c r="F525" i="1"/>
  <c r="G271" i="1"/>
  <c r="G399" i="1"/>
  <c r="G527" i="1"/>
  <c r="H241" i="1"/>
  <c r="H325" i="1"/>
  <c r="H409" i="1"/>
  <c r="H497" i="1"/>
  <c r="C327" i="1"/>
  <c r="D245" i="1"/>
  <c r="D442" i="1"/>
  <c r="D610" i="1"/>
  <c r="F322" i="1"/>
  <c r="F410" i="1"/>
  <c r="F494" i="1"/>
  <c r="F578" i="1"/>
  <c r="G284" i="1"/>
  <c r="G368" i="1"/>
  <c r="G452" i="1"/>
  <c r="G540" i="1"/>
  <c r="H242" i="1"/>
  <c r="H326" i="1"/>
  <c r="H414" i="1"/>
  <c r="H498" i="1"/>
  <c r="C523" i="1"/>
  <c r="D452" i="1"/>
  <c r="F287" i="1"/>
  <c r="F415" i="1"/>
  <c r="F543" i="1"/>
  <c r="G289" i="1"/>
  <c r="G417" i="1"/>
  <c r="G545" i="1"/>
  <c r="H291" i="1"/>
  <c r="H419" i="1"/>
  <c r="B554" i="1"/>
  <c r="D269" i="1"/>
  <c r="D540" i="1"/>
  <c r="F331" i="1"/>
  <c r="F459" i="1"/>
  <c r="F563" i="1"/>
  <c r="G269" i="1"/>
  <c r="G349" i="1"/>
  <c r="G437" i="1"/>
  <c r="G525" i="1"/>
  <c r="G605" i="1"/>
  <c r="H311" i="1"/>
  <c r="H399" i="1"/>
  <c r="H479" i="1"/>
  <c r="C495" i="1"/>
  <c r="D534" i="1"/>
  <c r="F360" i="1"/>
  <c r="F536" i="1"/>
  <c r="G330" i="1"/>
  <c r="G490" i="1"/>
  <c r="H284" i="1"/>
  <c r="H460" i="1"/>
  <c r="H536" i="1"/>
  <c r="H580" i="1"/>
  <c r="I242" i="1"/>
  <c r="I282" i="1"/>
  <c r="I326" i="1"/>
  <c r="I370" i="1"/>
  <c r="I410" i="1"/>
  <c r="I454" i="1"/>
  <c r="I498" i="1"/>
  <c r="I530" i="1"/>
  <c r="I554" i="1"/>
  <c r="I582" i="1"/>
  <c r="I614" i="1"/>
  <c r="C579" i="1"/>
  <c r="D550" i="1"/>
  <c r="F368" i="1"/>
  <c r="F560" i="1"/>
  <c r="G338" i="1"/>
  <c r="G498" i="1"/>
  <c r="H308" i="1"/>
  <c r="H484" i="1"/>
  <c r="H542" i="1"/>
  <c r="H590" i="1"/>
  <c r="I248" i="1"/>
  <c r="I288" i="1"/>
  <c r="I336" i="1"/>
  <c r="I376" i="1"/>
  <c r="I416" i="1"/>
  <c r="I464" i="1"/>
  <c r="I504" i="1"/>
  <c r="I544" i="1"/>
  <c r="I588" i="1"/>
  <c r="F240" i="1"/>
  <c r="F404" i="1"/>
  <c r="F596" i="1"/>
  <c r="C319" i="1"/>
  <c r="C611" i="1"/>
  <c r="D446" i="1"/>
  <c r="D606" i="1"/>
  <c r="F316" i="1"/>
  <c r="F412" i="1"/>
  <c r="F492" i="1"/>
  <c r="F572" i="1"/>
  <c r="G254" i="1"/>
  <c r="G318" i="1"/>
  <c r="G382" i="1"/>
  <c r="G446" i="1"/>
  <c r="G510" i="1"/>
  <c r="G574" i="1"/>
  <c r="H256" i="1"/>
  <c r="H320" i="1"/>
  <c r="H384" i="1"/>
  <c r="H448" i="1"/>
  <c r="H509" i="1"/>
  <c r="H525" i="1"/>
  <c r="H541" i="1"/>
  <c r="H557" i="1"/>
  <c r="H573" i="1"/>
  <c r="H589" i="1"/>
  <c r="H605" i="1"/>
  <c r="I239" i="1"/>
  <c r="I255" i="1"/>
  <c r="I271" i="1"/>
  <c r="I287" i="1"/>
  <c r="I303" i="1"/>
  <c r="I319" i="1"/>
  <c r="I335" i="1"/>
  <c r="I351" i="1"/>
  <c r="I367" i="1"/>
  <c r="I383" i="1"/>
  <c r="I399" i="1"/>
  <c r="I415" i="1"/>
  <c r="I431" i="1"/>
  <c r="I447" i="1"/>
  <c r="I463" i="1"/>
  <c r="I479" i="1"/>
  <c r="I495" i="1"/>
  <c r="I511" i="1"/>
  <c r="I527" i="1"/>
  <c r="I543" i="1"/>
  <c r="I559" i="1"/>
  <c r="I575" i="1"/>
  <c r="I591" i="1"/>
  <c r="I607" i="1"/>
  <c r="C399" i="1"/>
  <c r="D390" i="1"/>
  <c r="F256" i="1"/>
  <c r="F384" i="1"/>
  <c r="F512" i="1"/>
  <c r="G258" i="1"/>
  <c r="G386" i="1"/>
  <c r="G514" i="1"/>
  <c r="H260" i="1"/>
  <c r="H372" i="1"/>
  <c r="H500" i="1"/>
  <c r="H538" i="1"/>
  <c r="H570" i="1"/>
  <c r="H602" i="1"/>
  <c r="I252" i="1"/>
  <c r="I284" i="1"/>
  <c r="I316" i="1"/>
  <c r="I348" i="1"/>
  <c r="I380" i="1"/>
  <c r="I412" i="1"/>
  <c r="I444" i="1"/>
  <c r="I476" i="1"/>
  <c r="I508" i="1"/>
  <c r="I540" i="1"/>
  <c r="I576" i="1"/>
  <c r="I608" i="1"/>
  <c r="B605" i="1"/>
  <c r="C479" i="1"/>
  <c r="D293" i="1"/>
  <c r="D462" i="1"/>
  <c r="D590" i="1"/>
  <c r="F356" i="1"/>
  <c r="F484" i="1"/>
  <c r="F612" i="1"/>
  <c r="G486" i="1"/>
  <c r="H360" i="1"/>
  <c r="H535" i="1"/>
  <c r="H599" i="1"/>
  <c r="I281" i="1"/>
  <c r="I345" i="1"/>
  <c r="I409" i="1"/>
  <c r="I473" i="1"/>
  <c r="I537" i="1"/>
  <c r="I601" i="1"/>
  <c r="G582" i="1"/>
  <c r="H559" i="1"/>
  <c r="I321" i="1"/>
  <c r="I449" i="1"/>
  <c r="I577" i="1"/>
  <c r="G598" i="1"/>
  <c r="H563" i="1"/>
  <c r="I309" i="1"/>
  <c r="I437" i="1"/>
  <c r="I565" i="1"/>
  <c r="G374" i="1"/>
  <c r="H248" i="1"/>
  <c r="H504" i="1"/>
  <c r="H571" i="1"/>
  <c r="I253" i="1"/>
  <c r="I317" i="1"/>
  <c r="I381" i="1"/>
  <c r="I445" i="1"/>
  <c r="I509" i="1"/>
  <c r="I573" i="1"/>
  <c r="G390" i="1"/>
  <c r="H511" i="1"/>
  <c r="I257" i="1"/>
  <c r="I369" i="1"/>
  <c r="I497" i="1"/>
  <c r="G342" i="1"/>
  <c r="H408" i="1"/>
  <c r="H611" i="1"/>
  <c r="I357" i="1"/>
  <c r="I485" i="1"/>
  <c r="I613" i="1"/>
  <c r="A235" i="1"/>
  <c r="C223" i="1"/>
  <c r="D225" i="1"/>
  <c r="F227" i="1"/>
  <c r="G229" i="1"/>
  <c r="H231" i="1"/>
  <c r="I233" i="1"/>
  <c r="A215" i="1"/>
  <c r="B211" i="1"/>
  <c r="C207" i="1"/>
  <c r="D203" i="1"/>
  <c r="D219" i="1"/>
  <c r="F215" i="1"/>
  <c r="G211" i="1"/>
  <c r="H207" i="1"/>
  <c r="B223" i="1"/>
  <c r="C225" i="1"/>
  <c r="D227" i="1"/>
  <c r="F229" i="1"/>
  <c r="G231" i="1"/>
  <c r="H233" i="1"/>
  <c r="I235" i="1"/>
  <c r="A217" i="1"/>
  <c r="B213" i="1"/>
  <c r="C209" i="1"/>
  <c r="D205" i="1"/>
  <c r="D221" i="1"/>
  <c r="F217" i="1"/>
  <c r="G213" i="1"/>
  <c r="H209" i="1"/>
  <c r="I205" i="1"/>
  <c r="I221" i="1"/>
  <c r="A199" i="1"/>
  <c r="B197" i="1"/>
  <c r="C195" i="1"/>
  <c r="D193" i="1"/>
  <c r="A234" i="1"/>
  <c r="B236" i="1"/>
  <c r="D224" i="1"/>
  <c r="F226" i="1"/>
  <c r="G228" i="1"/>
  <c r="H230" i="1"/>
  <c r="I232" i="1"/>
  <c r="A214" i="1"/>
  <c r="B210" i="1"/>
  <c r="C206" i="1"/>
  <c r="C222" i="1"/>
  <c r="D218" i="1"/>
  <c r="F214" i="1"/>
  <c r="G210" i="1"/>
  <c r="H206" i="1"/>
  <c r="C228" i="1"/>
  <c r="H236" i="1"/>
  <c r="C212" i="1"/>
  <c r="G216" i="1"/>
  <c r="I207" i="1"/>
  <c r="A190" i="1"/>
  <c r="B194" i="1"/>
  <c r="C197" i="1"/>
  <c r="D200" i="1"/>
  <c r="F198" i="1"/>
  <c r="G196" i="1"/>
  <c r="H194" i="1"/>
  <c r="I192" i="1"/>
  <c r="A169" i="1"/>
  <c r="B164" i="1"/>
  <c r="B180" i="1"/>
  <c r="C175" i="1"/>
  <c r="D170" i="1"/>
  <c r="F165" i="1"/>
  <c r="F181" i="1"/>
  <c r="G176" i="1"/>
  <c r="B234" i="1"/>
  <c r="H228" i="1"/>
  <c r="C204" i="1"/>
  <c r="G208" i="1"/>
  <c r="I204" i="1"/>
  <c r="A188" i="1"/>
  <c r="B191" i="1"/>
  <c r="C194" i="1"/>
  <c r="D198" i="1"/>
  <c r="F196" i="1"/>
  <c r="G194" i="1"/>
  <c r="H192" i="1"/>
  <c r="I190" i="1"/>
  <c r="A167" i="1"/>
  <c r="A183" i="1"/>
  <c r="B178" i="1"/>
  <c r="C173" i="1"/>
  <c r="D168" i="1"/>
  <c r="D184" i="1"/>
  <c r="F179" i="1"/>
  <c r="G174" i="1"/>
  <c r="H169" i="1"/>
  <c r="I164" i="1"/>
  <c r="I180" i="1"/>
  <c r="A132" i="1"/>
  <c r="A148" i="1"/>
  <c r="B121" i="1"/>
  <c r="D226" i="1"/>
  <c r="I234" i="1"/>
  <c r="D204" i="1"/>
  <c r="H208" i="1"/>
  <c r="I211" i="1"/>
  <c r="A194" i="1"/>
  <c r="B198" i="1"/>
  <c r="C201" i="1"/>
  <c r="F185" i="1"/>
  <c r="F201" i="1"/>
  <c r="A527" i="1"/>
  <c r="C492" i="1"/>
  <c r="D271" i="1"/>
  <c r="D375" i="1"/>
  <c r="B576" i="1"/>
  <c r="D276" i="1"/>
  <c r="D545" i="1"/>
  <c r="D274" i="1"/>
  <c r="F333" i="1"/>
  <c r="F589" i="1"/>
  <c r="G463" i="1"/>
  <c r="H281" i="1"/>
  <c r="H453" i="1"/>
  <c r="C503" i="1"/>
  <c r="D522" i="1"/>
  <c r="F366" i="1"/>
  <c r="F538" i="1"/>
  <c r="G324" i="1"/>
  <c r="G496" i="1"/>
  <c r="H286" i="1"/>
  <c r="H454" i="1"/>
  <c r="D322" i="1"/>
  <c r="F351" i="1"/>
  <c r="F607" i="1"/>
  <c r="G481" i="1"/>
  <c r="H355" i="1"/>
  <c r="C443" i="1"/>
  <c r="F267" i="1"/>
  <c r="F523" i="1"/>
  <c r="G309" i="1"/>
  <c r="G477" i="1"/>
  <c r="H271" i="1"/>
  <c r="H439" i="1"/>
  <c r="D342" i="1"/>
  <c r="F456" i="1"/>
  <c r="G410" i="1"/>
  <c r="H364" i="1"/>
  <c r="H560" i="1"/>
  <c r="I262" i="1"/>
  <c r="I346" i="1"/>
  <c r="I434" i="1"/>
  <c r="I514" i="1"/>
  <c r="I570" i="1"/>
  <c r="B589" i="1"/>
  <c r="F304" i="1"/>
  <c r="G242" i="1"/>
  <c r="G594" i="1"/>
  <c r="H526" i="1"/>
  <c r="H606" i="1"/>
  <c r="I312" i="1"/>
  <c r="I400" i="1"/>
  <c r="I480" i="1"/>
  <c r="I568" i="1"/>
  <c r="F340" i="1"/>
  <c r="B434" i="1"/>
  <c r="D350" i="1"/>
  <c r="F284" i="1"/>
  <c r="F444" i="1"/>
  <c r="F604" i="1"/>
  <c r="G350" i="1"/>
  <c r="G478" i="1"/>
  <c r="G606" i="1"/>
  <c r="H352" i="1"/>
  <c r="H480" i="1"/>
  <c r="H533" i="1"/>
  <c r="H565" i="1"/>
  <c r="H597" i="1"/>
  <c r="I247" i="1"/>
  <c r="I279" i="1"/>
  <c r="I311" i="1"/>
  <c r="I343" i="1"/>
  <c r="I375" i="1"/>
  <c r="I407" i="1"/>
  <c r="I439" i="1"/>
  <c r="I471" i="1"/>
  <c r="I503" i="1"/>
  <c r="I535" i="1"/>
  <c r="I567" i="1"/>
  <c r="I599" i="1"/>
  <c r="D240" i="1"/>
  <c r="F320" i="1"/>
  <c r="F576" i="1"/>
  <c r="G450" i="1"/>
  <c r="H324" i="1"/>
  <c r="H522" i="1"/>
  <c r="H586" i="1"/>
  <c r="I268" i="1"/>
  <c r="I332" i="1"/>
  <c r="I396" i="1"/>
  <c r="I460" i="1"/>
  <c r="I524" i="1"/>
  <c r="I592" i="1"/>
  <c r="C351" i="1"/>
  <c r="D366" i="1"/>
  <c r="F292" i="1"/>
  <c r="F548" i="1"/>
  <c r="G614" i="1"/>
  <c r="H567" i="1"/>
  <c r="I313" i="1"/>
  <c r="I441" i="1"/>
  <c r="I569" i="1"/>
  <c r="H456" i="1"/>
  <c r="I385" i="1"/>
  <c r="G278" i="1"/>
  <c r="I245" i="1"/>
  <c r="I501" i="1"/>
  <c r="G502" i="1"/>
  <c r="H539" i="1"/>
  <c r="I285" i="1"/>
  <c r="I413" i="1"/>
  <c r="I541" i="1"/>
  <c r="H264" i="1"/>
  <c r="I305" i="1"/>
  <c r="I561" i="1"/>
  <c r="H547" i="1"/>
  <c r="I421" i="1"/>
  <c r="A227" i="1"/>
  <c r="C231" i="1"/>
  <c r="F235" i="1"/>
  <c r="I225" i="1"/>
  <c r="B203" i="1"/>
  <c r="C215" i="1"/>
  <c r="F207" i="1"/>
  <c r="G219" i="1"/>
  <c r="B231" i="1"/>
  <c r="D235" i="1"/>
  <c r="H225" i="1"/>
  <c r="A209" i="1"/>
  <c r="B221" i="1"/>
  <c r="D213" i="1"/>
  <c r="G205" i="1"/>
  <c r="H217" i="1"/>
  <c r="A191" i="1"/>
  <c r="C187" i="1"/>
  <c r="A226" i="1"/>
  <c r="C230" i="1"/>
  <c r="F234" i="1"/>
  <c r="I224" i="1"/>
  <c r="A222" i="1"/>
  <c r="C214" i="1"/>
  <c r="F206" i="1"/>
  <c r="G218" i="1"/>
  <c r="F232" i="1"/>
  <c r="F204" i="1"/>
  <c r="I218" i="1"/>
  <c r="C186" i="1"/>
  <c r="F190" i="1"/>
  <c r="H186" i="1"/>
  <c r="I200" i="1"/>
  <c r="B172" i="1"/>
  <c r="C183" i="1"/>
  <c r="F173" i="1"/>
  <c r="G184" i="1"/>
  <c r="A212" i="1"/>
  <c r="H214" i="1"/>
  <c r="A198" i="1"/>
  <c r="D187" i="1"/>
  <c r="G186" i="1"/>
  <c r="H200" i="1"/>
  <c r="A175" i="1"/>
  <c r="C165" i="1"/>
  <c r="D176" i="1"/>
  <c r="G166" i="1"/>
  <c r="H177" i="1"/>
  <c r="A124" i="1"/>
  <c r="A156" i="1"/>
  <c r="G230" i="1"/>
  <c r="F216" i="1"/>
  <c r="I222" i="1"/>
  <c r="C190" i="1"/>
  <c r="F193" i="1"/>
  <c r="G195" i="1"/>
  <c r="H193" i="1"/>
  <c r="I191" i="1"/>
  <c r="A168" i="1"/>
  <c r="A184" i="1"/>
  <c r="B179" i="1"/>
  <c r="C174" i="1"/>
  <c r="D169" i="1"/>
  <c r="F164" i="1"/>
  <c r="F180" i="1"/>
  <c r="G175" i="1"/>
  <c r="F236" i="1"/>
  <c r="I219" i="1"/>
  <c r="F191" i="1"/>
  <c r="I201" i="1"/>
  <c r="C184" i="1"/>
  <c r="H164" i="1"/>
  <c r="I165" i="1"/>
  <c r="A122" i="1"/>
  <c r="A143" i="1"/>
  <c r="B122" i="1"/>
  <c r="B139" i="1"/>
  <c r="B155" i="1"/>
  <c r="C128" i="1"/>
  <c r="C144" i="1"/>
  <c r="C160" i="1"/>
  <c r="D133" i="1"/>
  <c r="D149" i="1"/>
  <c r="F122" i="1"/>
  <c r="F138" i="1"/>
  <c r="F154" i="1"/>
  <c r="C232" i="1"/>
  <c r="I208" i="1"/>
  <c r="D201" i="1"/>
  <c r="I193" i="1"/>
  <c r="C176" i="1"/>
  <c r="G177" i="1"/>
  <c r="H183" i="1"/>
  <c r="I183" i="1"/>
  <c r="A141" i="1"/>
  <c r="A162" i="1"/>
  <c r="B137" i="1"/>
  <c r="B153" i="1"/>
  <c r="C126" i="1"/>
  <c r="C142" i="1"/>
  <c r="C158" i="1"/>
  <c r="D131" i="1"/>
  <c r="D147" i="1"/>
  <c r="D163" i="1"/>
  <c r="F136" i="1"/>
  <c r="F152" i="1"/>
  <c r="G125" i="1"/>
  <c r="G141" i="1"/>
  <c r="G157" i="1"/>
  <c r="H130" i="1"/>
  <c r="H146" i="1"/>
  <c r="H212" i="1"/>
  <c r="D186" i="1"/>
  <c r="H199" i="1"/>
  <c r="C164" i="1"/>
  <c r="G165" i="1"/>
  <c r="H179" i="1"/>
  <c r="I179" i="1"/>
  <c r="A137" i="1"/>
  <c r="A158" i="1"/>
  <c r="B134" i="1"/>
  <c r="B150" i="1"/>
  <c r="C123" i="1"/>
  <c r="C139" i="1"/>
  <c r="C155" i="1"/>
  <c r="D128" i="1"/>
  <c r="D144" i="1"/>
  <c r="D160" i="1"/>
  <c r="F133" i="1"/>
  <c r="F149" i="1"/>
  <c r="G122" i="1"/>
  <c r="G138" i="1"/>
  <c r="D196" i="1"/>
  <c r="H182" i="1"/>
  <c r="B136" i="1"/>
  <c r="C157" i="1"/>
  <c r="F135" i="1"/>
  <c r="G140" i="1"/>
  <c r="G163" i="1"/>
  <c r="H141" i="1"/>
  <c r="H159" i="1"/>
  <c r="I132" i="1"/>
  <c r="I148" i="1"/>
  <c r="F195" i="1"/>
  <c r="B156" i="1"/>
  <c r="H121" i="1"/>
  <c r="I137" i="1"/>
  <c r="G193" i="1"/>
  <c r="I171" i="1"/>
  <c r="B144" i="1"/>
  <c r="D122" i="1"/>
  <c r="F143" i="1"/>
  <c r="G144" i="1"/>
  <c r="H123" i="1"/>
  <c r="H144" i="1"/>
  <c r="H161" i="1"/>
  <c r="I134" i="1"/>
  <c r="I150" i="1"/>
  <c r="A186" i="1"/>
  <c r="D150" i="1"/>
  <c r="G159" i="1"/>
  <c r="H160" i="1"/>
  <c r="I153" i="1"/>
  <c r="H191" i="1"/>
  <c r="I177" i="1"/>
  <c r="B148" i="1"/>
  <c r="D126" i="1"/>
  <c r="F147" i="1"/>
  <c r="G146" i="1"/>
  <c r="H124" i="1"/>
  <c r="H145" i="1"/>
  <c r="H162" i="1"/>
  <c r="I135" i="1"/>
  <c r="I151" i="1"/>
  <c r="H224" i="1"/>
  <c r="C129" i="1"/>
  <c r="G154" i="1"/>
  <c r="I141" i="1"/>
  <c r="D10" i="1"/>
  <c r="D26" i="1"/>
  <c r="D42" i="1"/>
  <c r="D58" i="1"/>
  <c r="D74" i="1"/>
  <c r="D90" i="1"/>
  <c r="D106" i="1"/>
  <c r="D3" i="1"/>
  <c r="D19" i="1"/>
  <c r="D35" i="1"/>
  <c r="D51" i="1"/>
  <c r="D67" i="1"/>
  <c r="D83" i="1"/>
  <c r="D99" i="1"/>
  <c r="D115" i="1"/>
  <c r="D120" i="1"/>
  <c r="D29" i="1"/>
  <c r="D65" i="1"/>
  <c r="D101" i="1"/>
  <c r="D8" i="1"/>
  <c r="D24" i="1"/>
  <c r="D40" i="1"/>
  <c r="D56" i="1"/>
  <c r="D72" i="1"/>
  <c r="D88" i="1"/>
  <c r="D108" i="1"/>
  <c r="D25" i="1"/>
  <c r="D53" i="1"/>
  <c r="D81" i="1"/>
  <c r="D113" i="1"/>
  <c r="H14" i="1"/>
  <c r="H30" i="1"/>
  <c r="H46" i="1"/>
  <c r="H62" i="1"/>
  <c r="H78" i="1"/>
  <c r="H94" i="1"/>
  <c r="H110" i="1"/>
  <c r="H104" i="1"/>
  <c r="H29" i="1"/>
  <c r="H69" i="1"/>
  <c r="H109" i="1"/>
  <c r="H11" i="1"/>
  <c r="H27" i="1"/>
  <c r="H43" i="1"/>
  <c r="H59" i="1"/>
  <c r="H75" i="1"/>
  <c r="H91" i="1"/>
  <c r="H107" i="1"/>
  <c r="H4" i="1"/>
  <c r="B300" i="1"/>
  <c r="C401" i="1"/>
  <c r="C612" i="1"/>
  <c r="D595" i="1"/>
  <c r="C526" i="1"/>
  <c r="D453" i="1"/>
  <c r="C339" i="1"/>
  <c r="D616" i="1"/>
  <c r="F497" i="1"/>
  <c r="G371" i="1"/>
  <c r="G607" i="1"/>
  <c r="H393" i="1"/>
  <c r="C263" i="1"/>
  <c r="D410" i="1"/>
  <c r="F306" i="1"/>
  <c r="F478" i="1"/>
  <c r="G268" i="1"/>
  <c r="G436" i="1"/>
  <c r="G608" i="1"/>
  <c r="H398" i="1"/>
  <c r="C427" i="1"/>
  <c r="F263" i="1"/>
  <c r="F519" i="1"/>
  <c r="G393" i="1"/>
  <c r="H267" i="1"/>
  <c r="B312" i="1"/>
  <c r="D492" i="1"/>
  <c r="F435" i="1"/>
  <c r="G253" i="1"/>
  <c r="G429" i="1"/>
  <c r="G597" i="1"/>
  <c r="H383" i="1"/>
  <c r="C431" i="1"/>
  <c r="F344" i="1"/>
  <c r="G298" i="1"/>
  <c r="H268" i="1"/>
  <c r="H532" i="1"/>
  <c r="H616" i="1"/>
  <c r="I322" i="1"/>
  <c r="I406" i="1"/>
  <c r="I490" i="1"/>
  <c r="I550" i="1"/>
  <c r="I602" i="1"/>
  <c r="D486" i="1"/>
  <c r="F496" i="1"/>
  <c r="G466" i="1"/>
  <c r="H452" i="1"/>
  <c r="H574" i="1"/>
  <c r="I280" i="1"/>
  <c r="I368" i="1"/>
  <c r="I448" i="1"/>
  <c r="I536" i="1"/>
  <c r="D430" i="1"/>
  <c r="F532" i="1"/>
  <c r="C568" i="1"/>
  <c r="D574" i="1"/>
  <c r="F380" i="1"/>
  <c r="F556" i="1"/>
  <c r="G302" i="1"/>
  <c r="G430" i="1"/>
  <c r="G558" i="1"/>
  <c r="H304" i="1"/>
  <c r="H432" i="1"/>
  <c r="H521" i="1"/>
  <c r="H553" i="1"/>
  <c r="H585" i="1"/>
  <c r="H617" i="1"/>
  <c r="I267" i="1"/>
  <c r="I299" i="1"/>
  <c r="I331" i="1"/>
  <c r="I363" i="1"/>
  <c r="I395" i="1"/>
  <c r="I427" i="1"/>
  <c r="I459" i="1"/>
  <c r="I491" i="1"/>
  <c r="I523" i="1"/>
  <c r="I555" i="1"/>
  <c r="I587" i="1"/>
  <c r="B466" i="1"/>
  <c r="D582" i="1"/>
  <c r="F480" i="1"/>
  <c r="G354" i="1"/>
  <c r="G610" i="1"/>
  <c r="H468" i="1"/>
  <c r="H562" i="1"/>
  <c r="I244" i="1"/>
  <c r="I308" i="1"/>
  <c r="I372" i="1"/>
  <c r="I436" i="1"/>
  <c r="I500" i="1"/>
  <c r="I564" i="1"/>
  <c r="B498" i="1"/>
  <c r="D250" i="1"/>
  <c r="D558" i="1"/>
  <c r="F452" i="1"/>
  <c r="G422" i="1"/>
  <c r="H519" i="1"/>
  <c r="I265" i="1"/>
  <c r="I393" i="1"/>
  <c r="I521" i="1"/>
  <c r="G454" i="1"/>
  <c r="I289" i="1"/>
  <c r="I545" i="1"/>
  <c r="H531" i="1"/>
  <c r="I405" i="1"/>
  <c r="G310" i="1"/>
  <c r="H440" i="1"/>
  <c r="I237" i="1"/>
  <c r="I365" i="1"/>
  <c r="I493" i="1"/>
  <c r="G262" i="1"/>
  <c r="H607" i="1"/>
  <c r="I465" i="1"/>
  <c r="H280" i="1"/>
  <c r="I325" i="1"/>
  <c r="I581" i="1"/>
  <c r="B233" i="1"/>
  <c r="F223" i="1"/>
  <c r="H227" i="1"/>
  <c r="A211" i="1"/>
  <c r="C203" i="1"/>
  <c r="D215" i="1"/>
  <c r="G207" i="1"/>
  <c r="A233" i="1"/>
  <c r="D223" i="1"/>
  <c r="G227" i="1"/>
  <c r="I231" i="1"/>
  <c r="B209" i="1"/>
  <c r="C221" i="1"/>
  <c r="F213" i="1"/>
  <c r="H205" i="1"/>
  <c r="I217" i="1"/>
  <c r="B193" i="1"/>
  <c r="D189" i="1"/>
  <c r="B232" i="1"/>
  <c r="D236" i="1"/>
  <c r="H226" i="1"/>
  <c r="A210" i="1"/>
  <c r="B222" i="1"/>
  <c r="D214" i="1"/>
  <c r="G206" i="1"/>
  <c r="B226" i="1"/>
  <c r="B216" i="1"/>
  <c r="H222" i="1"/>
  <c r="B188" i="1"/>
  <c r="D195" i="1"/>
  <c r="G192" i="1"/>
  <c r="I188" i="1"/>
  <c r="A181" i="1"/>
  <c r="C171" i="1"/>
  <c r="D182" i="1"/>
  <c r="G172" i="1"/>
  <c r="G226" i="1"/>
  <c r="F212" i="1"/>
  <c r="I220" i="1"/>
  <c r="C189" i="1"/>
  <c r="F192" i="1"/>
  <c r="H188" i="1"/>
  <c r="I202" i="1"/>
  <c r="B174" i="1"/>
  <c r="D164" i="1"/>
  <c r="F175" i="1"/>
  <c r="H165" i="1"/>
  <c r="I176" i="1"/>
  <c r="A144" i="1"/>
  <c r="C224" i="1"/>
  <c r="C208" i="1"/>
  <c r="I206" i="1"/>
  <c r="B192" i="1"/>
  <c r="D199" i="1"/>
  <c r="G191" i="1"/>
  <c r="H189" i="1"/>
  <c r="I187" i="1"/>
  <c r="A164" i="1"/>
  <c r="A180" i="1"/>
  <c r="B175" i="1"/>
  <c r="C170" i="1"/>
  <c r="D165" i="1"/>
  <c r="D181" i="1"/>
  <c r="F176" i="1"/>
  <c r="G171" i="1"/>
  <c r="A228" i="1"/>
  <c r="H218" i="1"/>
  <c r="D191" i="1"/>
  <c r="I185" i="1"/>
  <c r="C168" i="1"/>
  <c r="G169" i="1"/>
  <c r="H180" i="1"/>
  <c r="I181" i="1"/>
  <c r="A138" i="1"/>
  <c r="A159" i="1"/>
  <c r="B135" i="1"/>
  <c r="B151" i="1"/>
  <c r="C124" i="1"/>
  <c r="C140" i="1"/>
  <c r="C156" i="1"/>
  <c r="D129" i="1"/>
  <c r="D145" i="1"/>
  <c r="D161" i="1"/>
  <c r="F134" i="1"/>
  <c r="F150" i="1"/>
  <c r="G123" i="1"/>
  <c r="G220" i="1"/>
  <c r="C198" i="1"/>
  <c r="H195" i="1"/>
  <c r="B181" i="1"/>
  <c r="F182" i="1"/>
  <c r="H178" i="1"/>
  <c r="I178" i="1"/>
  <c r="A135" i="1"/>
  <c r="A157" i="1"/>
  <c r="B133" i="1"/>
  <c r="B149" i="1"/>
  <c r="C122" i="1"/>
  <c r="C138" i="1"/>
  <c r="C154" i="1"/>
  <c r="D127" i="1"/>
  <c r="D143" i="1"/>
  <c r="D159" i="1"/>
  <c r="F132" i="1"/>
  <c r="F148" i="1"/>
  <c r="G121" i="1"/>
  <c r="G137" i="1"/>
  <c r="G153" i="1"/>
  <c r="H126" i="1"/>
  <c r="H142" i="1"/>
  <c r="D212" i="1"/>
  <c r="B200" i="1"/>
  <c r="G201" i="1"/>
  <c r="B169" i="1"/>
  <c r="F170" i="1"/>
  <c r="H174" i="1"/>
  <c r="I174" i="1"/>
  <c r="A131" i="1"/>
  <c r="A153" i="1"/>
  <c r="B130" i="1"/>
  <c r="B146" i="1"/>
  <c r="B162" i="1"/>
  <c r="C135" i="1"/>
  <c r="C151" i="1"/>
  <c r="D124" i="1"/>
  <c r="D140" i="1"/>
  <c r="D156" i="1"/>
  <c r="F129" i="1"/>
  <c r="F145" i="1"/>
  <c r="F161" i="1"/>
  <c r="G134" i="1"/>
  <c r="I203" i="1"/>
  <c r="G173" i="1"/>
  <c r="A161" i="1"/>
  <c r="C141" i="1"/>
  <c r="D162" i="1"/>
  <c r="G132" i="1"/>
  <c r="G158" i="1"/>
  <c r="H136" i="1"/>
  <c r="H155" i="1"/>
  <c r="I128" i="1"/>
  <c r="I144" i="1"/>
  <c r="I160" i="1"/>
  <c r="A145" i="1"/>
  <c r="G143" i="1"/>
  <c r="I121" i="1"/>
  <c r="B190" i="1"/>
  <c r="H171" i="1"/>
  <c r="B128" i="1"/>
  <c r="C149" i="1"/>
  <c r="F127" i="1"/>
  <c r="G136" i="1"/>
  <c r="G160" i="1"/>
  <c r="H139" i="1"/>
  <c r="H157" i="1"/>
  <c r="I130" i="1"/>
  <c r="I146" i="1"/>
  <c r="I162" i="1"/>
  <c r="C145" i="1"/>
  <c r="G148" i="1"/>
  <c r="H148" i="1"/>
  <c r="I145" i="1"/>
  <c r="C193" i="1"/>
  <c r="H176" i="1"/>
  <c r="B132" i="1"/>
  <c r="C153" i="1"/>
  <c r="F131" i="1"/>
  <c r="G139" i="1"/>
  <c r="G162" i="1"/>
  <c r="H140" i="1"/>
  <c r="H158" i="1"/>
  <c r="I131" i="1"/>
  <c r="I147" i="1"/>
  <c r="I163" i="1"/>
  <c r="B123" i="1"/>
  <c r="G135" i="1"/>
  <c r="I129" i="1"/>
  <c r="D6" i="1"/>
  <c r="D22" i="1"/>
  <c r="D38" i="1"/>
  <c r="D54" i="1"/>
  <c r="D70" i="1"/>
  <c r="D86" i="1"/>
  <c r="D102" i="1"/>
  <c r="D118" i="1"/>
  <c r="D15" i="1"/>
  <c r="D31" i="1"/>
  <c r="D47" i="1"/>
  <c r="D63" i="1"/>
  <c r="D79" i="1"/>
  <c r="D95" i="1"/>
  <c r="D111" i="1"/>
  <c r="D112" i="1"/>
  <c r="D21" i="1"/>
  <c r="D57" i="1"/>
  <c r="D93" i="1"/>
  <c r="D4" i="1"/>
  <c r="D20" i="1"/>
  <c r="D36" i="1"/>
  <c r="D52" i="1"/>
  <c r="D68" i="1"/>
  <c r="D84" i="1"/>
  <c r="D100" i="1"/>
  <c r="D17" i="1"/>
  <c r="D49" i="1"/>
  <c r="D73" i="1"/>
  <c r="D105" i="1"/>
  <c r="H10" i="1"/>
  <c r="H26" i="1"/>
  <c r="H42" i="1"/>
  <c r="H58" i="1"/>
  <c r="H74" i="1"/>
  <c r="H90" i="1"/>
  <c r="H106" i="1"/>
  <c r="H96" i="1"/>
  <c r="H21" i="1"/>
  <c r="H61" i="1"/>
  <c r="H97" i="1"/>
  <c r="H7" i="1"/>
  <c r="H23" i="1"/>
  <c r="H39" i="1"/>
  <c r="H55" i="1"/>
  <c r="H71" i="1"/>
  <c r="H87" i="1"/>
  <c r="H103" i="1"/>
  <c r="B274" i="1"/>
  <c r="B340" i="1"/>
  <c r="C270" i="1"/>
  <c r="D581" i="1"/>
  <c r="F369" i="1"/>
  <c r="G499" i="1"/>
  <c r="H481" i="1"/>
  <c r="D578" i="1"/>
  <c r="F562" i="1"/>
  <c r="G524" i="1"/>
  <c r="H482" i="1"/>
  <c r="F391" i="1"/>
  <c r="G521" i="1"/>
  <c r="C587" i="1"/>
  <c r="F555" i="1"/>
  <c r="G509" i="1"/>
  <c r="H471" i="1"/>
  <c r="F520" i="1"/>
  <c r="H428" i="1"/>
  <c r="I278" i="1"/>
  <c r="I450" i="1"/>
  <c r="I578" i="1"/>
  <c r="F336" i="1"/>
  <c r="H244" i="1"/>
  <c r="I240" i="1"/>
  <c r="I408" i="1"/>
  <c r="I572" i="1"/>
  <c r="C255" i="1"/>
  <c r="F300" i="1"/>
  <c r="G238" i="1"/>
  <c r="G494" i="1"/>
  <c r="H368" i="1"/>
  <c r="H537" i="1"/>
  <c r="H601" i="1"/>
  <c r="I283" i="1"/>
  <c r="I347" i="1"/>
  <c r="I411" i="1"/>
  <c r="I475" i="1"/>
  <c r="I539" i="1"/>
  <c r="I603" i="1"/>
  <c r="F352" i="1"/>
  <c r="G482" i="1"/>
  <c r="H530" i="1"/>
  <c r="I276" i="1"/>
  <c r="I404" i="1"/>
  <c r="I532" i="1"/>
  <c r="C415" i="1"/>
  <c r="F324" i="1"/>
  <c r="H296" i="1"/>
  <c r="I329" i="1"/>
  <c r="I585" i="1"/>
  <c r="I417" i="1"/>
  <c r="I277" i="1"/>
  <c r="G566" i="1"/>
  <c r="I301" i="1"/>
  <c r="I557" i="1"/>
  <c r="I337" i="1"/>
  <c r="H579" i="1"/>
  <c r="A231" i="1"/>
  <c r="G225" i="1"/>
  <c r="B207" i="1"/>
  <c r="F211" i="1"/>
  <c r="B235" i="1"/>
  <c r="H229" i="1"/>
  <c r="C205" i="1"/>
  <c r="G209" i="1"/>
  <c r="A195" i="1"/>
  <c r="A230" i="1"/>
  <c r="G224" i="1"/>
  <c r="B206" i="1"/>
  <c r="F210" i="1"/>
  <c r="G234" i="1"/>
  <c r="A185" i="1"/>
  <c r="F194" i="1"/>
  <c r="A165" i="1"/>
  <c r="D166" i="1"/>
  <c r="A232" i="1"/>
  <c r="H219" i="1"/>
  <c r="D192" i="1"/>
  <c r="I186" i="1"/>
  <c r="C169" i="1"/>
  <c r="G170" i="1"/>
  <c r="A128" i="1"/>
  <c r="H232" i="1"/>
  <c r="A189" i="1"/>
  <c r="F197" i="1"/>
  <c r="H197" i="1"/>
  <c r="A172" i="1"/>
  <c r="B183" i="1"/>
  <c r="D173" i="1"/>
  <c r="F184" i="1"/>
  <c r="B204" i="1"/>
  <c r="G189" i="1"/>
  <c r="D179" i="1"/>
  <c r="I170" i="1"/>
  <c r="A149" i="1"/>
  <c r="B143" i="1"/>
  <c r="C132" i="1"/>
  <c r="D121" i="1"/>
  <c r="D153" i="1"/>
  <c r="F142" i="1"/>
  <c r="I226" i="1"/>
  <c r="F199" i="1"/>
  <c r="D171" i="1"/>
  <c r="I167" i="1"/>
  <c r="A146" i="1"/>
  <c r="B141" i="1"/>
  <c r="C130" i="1"/>
  <c r="C162" i="1"/>
  <c r="D151" i="1"/>
  <c r="F140" i="1"/>
  <c r="G129" i="1"/>
  <c r="G161" i="1"/>
  <c r="D234" i="1"/>
  <c r="F187" i="1"/>
  <c r="C180" i="1"/>
  <c r="H184" i="1"/>
  <c r="A142" i="1"/>
  <c r="B138" i="1"/>
  <c r="C127" i="1"/>
  <c r="C159" i="1"/>
  <c r="D148" i="1"/>
  <c r="F137" i="1"/>
  <c r="G126" i="1"/>
  <c r="I189" i="1"/>
  <c r="B152" i="1"/>
  <c r="F151" i="1"/>
  <c r="H125" i="1"/>
  <c r="H163" i="1"/>
  <c r="I152" i="1"/>
  <c r="C161" i="1"/>
  <c r="I149" i="1"/>
  <c r="A129" i="1"/>
  <c r="D138" i="1"/>
  <c r="G150" i="1"/>
  <c r="H149" i="1"/>
  <c r="I138" i="1"/>
  <c r="A123" i="1"/>
  <c r="H127" i="1"/>
  <c r="I161" i="1"/>
  <c r="A134" i="1"/>
  <c r="D142" i="1"/>
  <c r="G151" i="1"/>
  <c r="H150" i="1"/>
  <c r="I139" i="1"/>
  <c r="A166" i="1"/>
  <c r="H143" i="1"/>
  <c r="D14" i="1"/>
  <c r="D46" i="1"/>
  <c r="D78" i="1"/>
  <c r="D110" i="1"/>
  <c r="D23" i="1"/>
  <c r="D55" i="1"/>
  <c r="D87" i="1"/>
  <c r="D119" i="1"/>
  <c r="D37" i="1"/>
  <c r="D109" i="1"/>
  <c r="D28" i="1"/>
  <c r="D60" i="1"/>
  <c r="D92" i="1"/>
  <c r="D33" i="1"/>
  <c r="D89" i="1"/>
  <c r="H18" i="1"/>
  <c r="H50" i="1"/>
  <c r="H82" i="1"/>
  <c r="H114" i="1"/>
  <c r="H41" i="1"/>
  <c r="H117" i="1"/>
  <c r="H31" i="1"/>
  <c r="H63" i="1"/>
  <c r="H95" i="1"/>
  <c r="H119" i="1"/>
  <c r="H20" i="1"/>
  <c r="H36" i="1"/>
  <c r="H52" i="1"/>
  <c r="H68" i="1"/>
  <c r="H84" i="1"/>
  <c r="H108" i="1"/>
  <c r="H13" i="1"/>
  <c r="H37" i="1"/>
  <c r="H65" i="1"/>
  <c r="H93" i="1"/>
  <c r="I2" i="1"/>
  <c r="I18" i="1"/>
  <c r="I34" i="1"/>
  <c r="I50" i="1"/>
  <c r="I66" i="1"/>
  <c r="I82" i="1"/>
  <c r="I98" i="1"/>
  <c r="I114" i="1"/>
  <c r="I11" i="1"/>
  <c r="I27" i="1"/>
  <c r="I43" i="1"/>
  <c r="I59" i="1"/>
  <c r="I75" i="1"/>
  <c r="I91" i="1"/>
  <c r="I107" i="1"/>
  <c r="I4" i="1"/>
  <c r="I20" i="1"/>
  <c r="I36" i="1"/>
  <c r="I52" i="1"/>
  <c r="I68" i="1"/>
  <c r="I84" i="1"/>
  <c r="I100" i="1"/>
  <c r="I53" i="1"/>
  <c r="I109" i="1"/>
  <c r="I41" i="1"/>
  <c r="I104" i="1"/>
  <c r="I29" i="1"/>
  <c r="I93" i="1"/>
  <c r="I33" i="1"/>
  <c r="I97" i="1"/>
  <c r="G8" i="1"/>
  <c r="G24" i="1"/>
  <c r="G40" i="1"/>
  <c r="G56" i="1"/>
  <c r="G72" i="1"/>
  <c r="G88" i="1"/>
  <c r="G104" i="1"/>
  <c r="G120" i="1"/>
  <c r="G109" i="1"/>
  <c r="G118" i="1"/>
  <c r="G39" i="1"/>
  <c r="G71" i="1"/>
  <c r="G111" i="1"/>
  <c r="G13" i="1"/>
  <c r="G29" i="1"/>
  <c r="G45" i="1"/>
  <c r="G61" i="1"/>
  <c r="G77" i="1"/>
  <c r="G105" i="1"/>
  <c r="G19" i="1"/>
  <c r="G75" i="1"/>
  <c r="G2" i="1"/>
  <c r="G18" i="1"/>
  <c r="G34" i="1"/>
  <c r="G50" i="1"/>
  <c r="G66" i="1"/>
  <c r="G82" i="1"/>
  <c r="G98" i="1"/>
  <c r="G31" i="1"/>
  <c r="G95" i="1"/>
  <c r="A2" i="1"/>
  <c r="B55" i="1"/>
  <c r="A99" i="1"/>
  <c r="A111" i="1"/>
  <c r="A102" i="1"/>
  <c r="A107" i="1"/>
  <c r="A115" i="1"/>
  <c r="A119" i="1"/>
  <c r="A5" i="1"/>
  <c r="A60" i="1"/>
  <c r="A87" i="1"/>
  <c r="A23" i="1"/>
  <c r="B66" i="1"/>
  <c r="B41" i="1"/>
  <c r="B20" i="1"/>
  <c r="B64" i="1"/>
  <c r="B73" i="1"/>
  <c r="C80" i="1"/>
  <c r="F71" i="1"/>
  <c r="C53" i="1"/>
  <c r="F44" i="1"/>
  <c r="C12" i="1"/>
  <c r="C105" i="1"/>
  <c r="F96" i="1"/>
  <c r="C98" i="1"/>
  <c r="C34" i="1"/>
  <c r="F89" i="1"/>
  <c r="F25" i="1"/>
  <c r="C107" i="1"/>
  <c r="C43" i="1"/>
  <c r="F98" i="1"/>
  <c r="F34" i="1"/>
  <c r="B47" i="1"/>
  <c r="B87" i="1"/>
  <c r="A112" i="1"/>
  <c r="A48" i="1"/>
  <c r="A75" i="1"/>
  <c r="A11" i="1"/>
  <c r="B107" i="1"/>
  <c r="B96" i="1"/>
  <c r="B83" i="1"/>
  <c r="B62" i="1"/>
  <c r="B29" i="1"/>
  <c r="C56" i="1"/>
  <c r="F47" i="1"/>
  <c r="C29" i="1"/>
  <c r="C116" i="1"/>
  <c r="F107" i="1"/>
  <c r="C81" i="1"/>
  <c r="F72" i="1"/>
  <c r="C86" i="1"/>
  <c r="C22" i="1"/>
  <c r="F77" i="1"/>
  <c r="F13" i="1"/>
  <c r="C95" i="1"/>
  <c r="C31" i="1"/>
  <c r="F86" i="1"/>
  <c r="F22" i="1"/>
  <c r="B49" i="1"/>
  <c r="B58" i="1"/>
  <c r="A57" i="1"/>
  <c r="A49" i="1"/>
  <c r="A22" i="1"/>
  <c r="A29" i="1"/>
  <c r="A72" i="1"/>
  <c r="A8" i="1"/>
  <c r="A35" i="1"/>
  <c r="B78" i="1"/>
  <c r="B43" i="1"/>
  <c r="B114" i="1"/>
  <c r="B19" i="1"/>
  <c r="B71" i="1"/>
  <c r="C104" i="1"/>
  <c r="F95" i="1"/>
  <c r="C77" i="1"/>
  <c r="F68" i="1"/>
  <c r="C36" i="1"/>
  <c r="F24" i="1"/>
  <c r="F120" i="1"/>
  <c r="C110" i="1"/>
  <c r="C46" i="1"/>
  <c r="F101" i="1"/>
  <c r="F37" i="1"/>
  <c r="C119" i="1"/>
  <c r="C55" i="1"/>
  <c r="F110" i="1"/>
  <c r="F46" i="1"/>
  <c r="B44" i="1"/>
  <c r="B119" i="1"/>
  <c r="A42" i="1"/>
  <c r="A82" i="1"/>
  <c r="A105" i="1"/>
  <c r="A109" i="1"/>
  <c r="A116" i="1"/>
  <c r="A52" i="1"/>
  <c r="A79" i="1"/>
  <c r="A15" i="1"/>
  <c r="B4" i="1"/>
  <c r="B9" i="1"/>
  <c r="B99" i="1"/>
  <c r="B26" i="1"/>
  <c r="B7" i="1"/>
  <c r="C64" i="1"/>
  <c r="F55" i="1"/>
  <c r="C37" i="1"/>
  <c r="F28" i="1"/>
  <c r="F115" i="1"/>
  <c r="C89" i="1"/>
  <c r="F80" i="1"/>
  <c r="C90" i="1"/>
  <c r="C26" i="1"/>
  <c r="F81" i="1"/>
  <c r="F17" i="1"/>
  <c r="C99" i="1"/>
  <c r="C35" i="1"/>
  <c r="F90" i="1"/>
  <c r="F26" i="1"/>
  <c r="B81" i="1"/>
  <c r="B80" i="1"/>
  <c r="B453" i="1"/>
  <c r="C546" i="1"/>
  <c r="C454" i="1"/>
  <c r="B570" i="1"/>
  <c r="F461" i="1"/>
  <c r="G579" i="1"/>
  <c r="B482" i="1"/>
  <c r="F282" i="1"/>
  <c r="G240" i="1"/>
  <c r="G580" i="1"/>
  <c r="C267" i="1"/>
  <c r="F479" i="1"/>
  <c r="G609" i="1"/>
  <c r="D412" i="1"/>
  <c r="F603" i="1"/>
  <c r="G565" i="1"/>
  <c r="B530" i="1"/>
  <c r="F616" i="1"/>
  <c r="H516" i="1"/>
  <c r="I306" i="1"/>
  <c r="I474" i="1"/>
  <c r="I598" i="1"/>
  <c r="F464" i="1"/>
  <c r="H388" i="1"/>
  <c r="I272" i="1"/>
  <c r="I440" i="1"/>
  <c r="I604" i="1"/>
  <c r="C511" i="1"/>
  <c r="F364" i="1"/>
  <c r="G286" i="1"/>
  <c r="G542" i="1"/>
  <c r="H416" i="1"/>
  <c r="H549" i="1"/>
  <c r="H613" i="1"/>
  <c r="I295" i="1"/>
  <c r="I359" i="1"/>
  <c r="I423" i="1"/>
  <c r="I487" i="1"/>
  <c r="I551" i="1"/>
  <c r="I615" i="1"/>
  <c r="F448" i="1"/>
  <c r="G578" i="1"/>
  <c r="H554" i="1"/>
  <c r="I300" i="1"/>
  <c r="I428" i="1"/>
  <c r="I556" i="1"/>
  <c r="C590" i="1"/>
  <c r="F420" i="1"/>
  <c r="H488" i="1"/>
  <c r="I377" i="1"/>
  <c r="G326" i="1"/>
  <c r="I513" i="1"/>
  <c r="I373" i="1"/>
  <c r="H376" i="1"/>
  <c r="I349" i="1"/>
  <c r="I605" i="1"/>
  <c r="I433" i="1"/>
  <c r="I293" i="1"/>
  <c r="B229" i="1"/>
  <c r="H223" i="1"/>
  <c r="B219" i="1"/>
  <c r="G203" i="1"/>
  <c r="C233" i="1"/>
  <c r="I227" i="1"/>
  <c r="C217" i="1"/>
  <c r="G221" i="1"/>
  <c r="B189" i="1"/>
  <c r="B228" i="1"/>
  <c r="G236" i="1"/>
  <c r="B218" i="1"/>
  <c r="F222" i="1"/>
  <c r="A220" i="1"/>
  <c r="A201" i="1"/>
  <c r="G188" i="1"/>
  <c r="A177" i="1"/>
  <c r="D178" i="1"/>
  <c r="F224" i="1"/>
  <c r="I215" i="1"/>
  <c r="F188" i="1"/>
  <c r="I198" i="1"/>
  <c r="C181" i="1"/>
  <c r="G182" i="1"/>
  <c r="A140" i="1"/>
  <c r="B212" i="1"/>
  <c r="B187" i="1"/>
  <c r="G187" i="1"/>
  <c r="H201" i="1"/>
  <c r="A176" i="1"/>
  <c r="C166" i="1"/>
  <c r="D177" i="1"/>
  <c r="G167" i="1"/>
  <c r="F208" i="1"/>
  <c r="H187" i="1"/>
  <c r="F174" i="1"/>
  <c r="I175" i="1"/>
  <c r="A154" i="1"/>
  <c r="B147" i="1"/>
  <c r="C136" i="1"/>
  <c r="D125" i="1"/>
  <c r="D157" i="1"/>
  <c r="F146" i="1"/>
  <c r="C216" i="1"/>
  <c r="G197" i="1"/>
  <c r="F166" i="1"/>
  <c r="I173" i="1"/>
  <c r="A151" i="1"/>
  <c r="B145" i="1"/>
  <c r="C134" i="1"/>
  <c r="D123" i="1"/>
  <c r="D155" i="1"/>
  <c r="F144" i="1"/>
  <c r="G133" i="1"/>
  <c r="H122" i="1"/>
  <c r="A208" i="1"/>
  <c r="G185" i="1"/>
  <c r="D175" i="1"/>
  <c r="I169" i="1"/>
  <c r="A147" i="1"/>
  <c r="B142" i="1"/>
  <c r="C131" i="1"/>
  <c r="C163" i="1"/>
  <c r="D152" i="1"/>
  <c r="F141" i="1"/>
  <c r="G130" i="1"/>
  <c r="C172" i="1"/>
  <c r="C125" i="1"/>
  <c r="G124" i="1"/>
  <c r="H131" i="1"/>
  <c r="I124" i="1"/>
  <c r="I156" i="1"/>
  <c r="F155" i="1"/>
  <c r="B220" i="1"/>
  <c r="A150" i="1"/>
  <c r="D154" i="1"/>
  <c r="G155" i="1"/>
  <c r="H153" i="1"/>
  <c r="I142" i="1"/>
  <c r="B140" i="1"/>
  <c r="H137" i="1"/>
  <c r="G204" i="1"/>
  <c r="A155" i="1"/>
  <c r="D158" i="1"/>
  <c r="G156" i="1"/>
  <c r="H154" i="1"/>
  <c r="I143" i="1"/>
  <c r="I166" i="1"/>
  <c r="H156" i="1"/>
  <c r="D18" i="1"/>
  <c r="D50" i="1"/>
  <c r="D82" i="1"/>
  <c r="D114" i="1"/>
  <c r="D27" i="1"/>
  <c r="D59" i="1"/>
  <c r="D91" i="1"/>
  <c r="D104" i="1"/>
  <c r="D45" i="1"/>
  <c r="D117" i="1"/>
  <c r="D32" i="1"/>
  <c r="D64" i="1"/>
  <c r="D96" i="1"/>
  <c r="D41" i="1"/>
  <c r="D97" i="1"/>
  <c r="H22" i="1"/>
  <c r="H54" i="1"/>
  <c r="H86" i="1"/>
  <c r="H118" i="1"/>
  <c r="H49" i="1"/>
  <c r="H3" i="1"/>
  <c r="H35" i="1"/>
  <c r="H67" i="1"/>
  <c r="H99" i="1"/>
  <c r="H8" i="1"/>
  <c r="H24" i="1"/>
  <c r="H40" i="1"/>
  <c r="H56" i="1"/>
  <c r="H72" i="1"/>
  <c r="H88" i="1"/>
  <c r="H112" i="1"/>
  <c r="H17" i="1"/>
  <c r="H45" i="1"/>
  <c r="H73" i="1"/>
  <c r="H101" i="1"/>
  <c r="I6" i="1"/>
  <c r="I22" i="1"/>
  <c r="I38" i="1"/>
  <c r="I54" i="1"/>
  <c r="I70" i="1"/>
  <c r="I86" i="1"/>
  <c r="I102" i="1"/>
  <c r="I118" i="1"/>
  <c r="I15" i="1"/>
  <c r="I31" i="1"/>
  <c r="I47" i="1"/>
  <c r="I63" i="1"/>
  <c r="I79" i="1"/>
  <c r="I95" i="1"/>
  <c r="I111" i="1"/>
  <c r="I8" i="1"/>
  <c r="I24" i="1"/>
  <c r="I40" i="1"/>
  <c r="I56" i="1"/>
  <c r="I72" i="1"/>
  <c r="I88" i="1"/>
  <c r="I5" i="1"/>
  <c r="I69" i="1"/>
  <c r="I117" i="1"/>
  <c r="I57" i="1"/>
  <c r="I112" i="1"/>
  <c r="I45" i="1"/>
  <c r="I105" i="1"/>
  <c r="I49" i="1"/>
  <c r="I108" i="1"/>
  <c r="G12" i="1"/>
  <c r="G28" i="1"/>
  <c r="G44" i="1"/>
  <c r="G60" i="1"/>
  <c r="G76" i="1"/>
  <c r="G92" i="1"/>
  <c r="G108" i="1"/>
  <c r="G89" i="1"/>
  <c r="G113" i="1"/>
  <c r="G7" i="1"/>
  <c r="G43" i="1"/>
  <c r="G83" i="1"/>
  <c r="G115" i="1"/>
  <c r="G17" i="1"/>
  <c r="G33" i="1"/>
  <c r="G49" i="1"/>
  <c r="G65" i="1"/>
  <c r="G81" i="1"/>
  <c r="G117" i="1"/>
  <c r="G35" i="1"/>
  <c r="G91" i="1"/>
  <c r="G6" i="1"/>
  <c r="G22" i="1"/>
  <c r="G38" i="1"/>
  <c r="G54" i="1"/>
  <c r="G70" i="1"/>
  <c r="G86" i="1"/>
  <c r="G106" i="1"/>
  <c r="G47" i="1"/>
  <c r="G107" i="1"/>
  <c r="A77" i="1"/>
  <c r="B23" i="1"/>
  <c r="A103" i="1"/>
  <c r="A81" i="1"/>
  <c r="A10" i="1"/>
  <c r="A50" i="1"/>
  <c r="A94" i="1"/>
  <c r="A98" i="1"/>
  <c r="A108" i="1"/>
  <c r="A44" i="1"/>
  <c r="A71" i="1"/>
  <c r="A7" i="1"/>
  <c r="B91" i="1"/>
  <c r="B112" i="1"/>
  <c r="B67" i="1"/>
  <c r="B116" i="1"/>
  <c r="B14" i="1"/>
  <c r="C48" i="1"/>
  <c r="F39" i="1"/>
  <c r="C21" i="1"/>
  <c r="C108" i="1"/>
  <c r="F99" i="1"/>
  <c r="C73" i="1"/>
  <c r="F64" i="1"/>
  <c r="C82" i="1"/>
  <c r="C18" i="1"/>
  <c r="F73" i="1"/>
  <c r="F9" i="1"/>
  <c r="C91" i="1"/>
  <c r="C27" i="1"/>
  <c r="F82" i="1"/>
  <c r="F18" i="1"/>
  <c r="B15" i="1"/>
  <c r="B5" i="1"/>
  <c r="A96" i="1"/>
  <c r="A32" i="1"/>
  <c r="A59" i="1"/>
  <c r="B120" i="1"/>
  <c r="B40" i="1"/>
  <c r="B86" i="1"/>
  <c r="B117" i="1"/>
  <c r="B94" i="1"/>
  <c r="B95" i="1"/>
  <c r="C24" i="1"/>
  <c r="F12" i="1"/>
  <c r="F116" i="1"/>
  <c r="C84" i="1"/>
  <c r="F75" i="1"/>
  <c r="C49" i="1"/>
  <c r="F40" i="1"/>
  <c r="C70" i="1"/>
  <c r="C6" i="1"/>
  <c r="F61" i="1"/>
  <c r="F23" i="1"/>
  <c r="C79" i="1"/>
  <c r="C15" i="1"/>
  <c r="F70" i="1"/>
  <c r="F6" i="1"/>
  <c r="B34" i="1"/>
  <c r="A73" i="1"/>
  <c r="A97" i="1"/>
  <c r="A110" i="1"/>
  <c r="A114" i="1"/>
  <c r="A120" i="1"/>
  <c r="A56" i="1"/>
  <c r="A83" i="1"/>
  <c r="A19" i="1"/>
  <c r="B36" i="1"/>
  <c r="B25" i="1"/>
  <c r="B115" i="1"/>
  <c r="B72" i="1"/>
  <c r="B39" i="1"/>
  <c r="C72" i="1"/>
  <c r="F63" i="1"/>
  <c r="C45" i="1"/>
  <c r="F36" i="1"/>
  <c r="C4" i="1"/>
  <c r="C97" i="1"/>
  <c r="F88" i="1"/>
  <c r="C94" i="1"/>
  <c r="C30" i="1"/>
  <c r="F85" i="1"/>
  <c r="F21" i="1"/>
  <c r="C103" i="1"/>
  <c r="C39" i="1"/>
  <c r="F94" i="1"/>
  <c r="F30" i="1"/>
  <c r="B113" i="1"/>
  <c r="B57" i="1"/>
  <c r="A41" i="1"/>
  <c r="A18" i="1"/>
  <c r="A78" i="1"/>
  <c r="A85" i="1"/>
  <c r="A100" i="1"/>
  <c r="A36" i="1"/>
  <c r="A63" i="1"/>
  <c r="B48" i="1"/>
  <c r="B59" i="1"/>
  <c r="B56" i="1"/>
  <c r="B24" i="1"/>
  <c r="B52" i="1"/>
  <c r="B74" i="1"/>
  <c r="C32" i="1"/>
  <c r="F16" i="1"/>
  <c r="C5" i="1"/>
  <c r="C92" i="1"/>
  <c r="F83" i="1"/>
  <c r="C57" i="1"/>
  <c r="F48" i="1"/>
  <c r="C74" i="1"/>
  <c r="C10" i="1"/>
  <c r="F65" i="1"/>
  <c r="F27" i="1"/>
  <c r="C83" i="1"/>
  <c r="C19" i="1"/>
  <c r="F74" i="1"/>
  <c r="F10" i="1"/>
  <c r="B30" i="1"/>
  <c r="B68" i="1"/>
  <c r="A574" i="1"/>
  <c r="D324" i="1"/>
  <c r="G243" i="1"/>
  <c r="C584" i="1"/>
  <c r="G352" i="1"/>
  <c r="D404" i="1"/>
  <c r="H395" i="1"/>
  <c r="G341" i="1"/>
  <c r="D470" i="1"/>
  <c r="H576" i="1"/>
  <c r="I518" i="1"/>
  <c r="G306" i="1"/>
  <c r="I320" i="1"/>
  <c r="F372" i="1"/>
  <c r="F476" i="1"/>
  <c r="H240" i="1"/>
  <c r="H569" i="1"/>
  <c r="I315" i="1"/>
  <c r="I443" i="1"/>
  <c r="I571" i="1"/>
  <c r="F608" i="1"/>
  <c r="H594" i="1"/>
  <c r="I468" i="1"/>
  <c r="D398" i="1"/>
  <c r="H583" i="1"/>
  <c r="H527" i="1"/>
  <c r="I533" i="1"/>
  <c r="I429" i="1"/>
  <c r="I593" i="1"/>
  <c r="C235" i="1"/>
  <c r="C219" i="1"/>
  <c r="F225" i="1"/>
  <c r="D217" i="1"/>
  <c r="C191" i="1"/>
  <c r="I228" i="1"/>
  <c r="G222" i="1"/>
  <c r="C192" i="1"/>
  <c r="B176" i="1"/>
  <c r="B208" i="1"/>
  <c r="G190" i="1"/>
  <c r="D180" i="1"/>
  <c r="A160" i="1"/>
  <c r="C196" i="1"/>
  <c r="I195" i="1"/>
  <c r="C178" i="1"/>
  <c r="G179" i="1"/>
  <c r="A178" i="1"/>
  <c r="A127" i="1"/>
  <c r="B159" i="1"/>
  <c r="D137" i="1"/>
  <c r="F158" i="1"/>
  <c r="A170" i="1"/>
  <c r="A125" i="1"/>
  <c r="B157" i="1"/>
  <c r="D135" i="1"/>
  <c r="F156" i="1"/>
  <c r="H134" i="1"/>
  <c r="I197" i="1"/>
  <c r="A121" i="1"/>
  <c r="B154" i="1"/>
  <c r="D132" i="1"/>
  <c r="F153" i="1"/>
  <c r="I182" i="1"/>
  <c r="G147" i="1"/>
  <c r="I136" i="1"/>
  <c r="H132" i="1"/>
  <c r="B160" i="1"/>
  <c r="H128" i="1"/>
  <c r="I154" i="1"/>
  <c r="I125" i="1"/>
  <c r="C121" i="1"/>
  <c r="H129" i="1"/>
  <c r="I155" i="1"/>
  <c r="I157" i="1"/>
  <c r="D62" i="1"/>
  <c r="D7" i="1"/>
  <c r="D71" i="1"/>
  <c r="D5" i="1"/>
  <c r="D12" i="1"/>
  <c r="D76" i="1"/>
  <c r="D61" i="1"/>
  <c r="H34" i="1"/>
  <c r="H98" i="1"/>
  <c r="H77" i="1"/>
  <c r="H47" i="1"/>
  <c r="H111" i="1"/>
  <c r="H28" i="1"/>
  <c r="H60" i="1"/>
  <c r="H92" i="1"/>
  <c r="H25" i="1"/>
  <c r="H81" i="1"/>
  <c r="I10" i="1"/>
  <c r="I42" i="1"/>
  <c r="I74" i="1"/>
  <c r="I106" i="1"/>
  <c r="I19" i="1"/>
  <c r="I51" i="1"/>
  <c r="I83" i="1"/>
  <c r="I115" i="1"/>
  <c r="I28" i="1"/>
  <c r="I60" i="1"/>
  <c r="I92" i="1"/>
  <c r="I85" i="1"/>
  <c r="I73" i="1"/>
  <c r="I61" i="1"/>
  <c r="I65" i="1"/>
  <c r="G16" i="1"/>
  <c r="G48" i="1"/>
  <c r="G80" i="1"/>
  <c r="G112" i="1"/>
  <c r="G102" i="1"/>
  <c r="G55" i="1"/>
  <c r="G5" i="1"/>
  <c r="G37" i="1"/>
  <c r="G69" i="1"/>
  <c r="G110" i="1"/>
  <c r="G103" i="1"/>
  <c r="G26" i="1"/>
  <c r="G58" i="1"/>
  <c r="G90" i="1"/>
  <c r="G59" i="1"/>
  <c r="A17" i="1"/>
  <c r="A113" i="1"/>
  <c r="A90" i="1"/>
  <c r="A62" i="1"/>
  <c r="A92" i="1"/>
  <c r="A55" i="1"/>
  <c r="B8" i="1"/>
  <c r="B101" i="1"/>
  <c r="B16" i="1"/>
  <c r="C117" i="1"/>
  <c r="C76" i="1"/>
  <c r="C41" i="1"/>
  <c r="C66" i="1"/>
  <c r="F57" i="1"/>
  <c r="C75" i="1"/>
  <c r="F66" i="1"/>
  <c r="B12" i="1"/>
  <c r="A80" i="1"/>
  <c r="A43" i="1"/>
  <c r="B77" i="1"/>
  <c r="B53" i="1"/>
  <c r="C120" i="1"/>
  <c r="C93" i="1"/>
  <c r="C52" i="1"/>
  <c r="C17" i="1"/>
  <c r="C54" i="1"/>
  <c r="F45" i="1"/>
  <c r="C63" i="1"/>
  <c r="F54" i="1"/>
  <c r="B31" i="1"/>
  <c r="A34" i="1"/>
  <c r="A93" i="1"/>
  <c r="A40" i="1"/>
  <c r="A3" i="1"/>
  <c r="B104" i="1"/>
  <c r="B84" i="1"/>
  <c r="C40" i="1"/>
  <c r="C13" i="1"/>
  <c r="F91" i="1"/>
  <c r="F56" i="1"/>
  <c r="C14" i="1"/>
  <c r="F5" i="1"/>
  <c r="C23" i="1"/>
  <c r="F14" i="1"/>
  <c r="B45" i="1"/>
  <c r="A95" i="1"/>
  <c r="A53" i="1"/>
  <c r="A20" i="1"/>
  <c r="B108" i="1"/>
  <c r="B60" i="1"/>
  <c r="B90" i="1"/>
  <c r="F119" i="1"/>
  <c r="F92" i="1"/>
  <c r="F51" i="1"/>
  <c r="F4" i="1"/>
  <c r="F113" i="1"/>
  <c r="F11" i="1"/>
  <c r="C3" i="1"/>
  <c r="B102" i="1"/>
  <c r="C313" i="1"/>
  <c r="D417" i="1"/>
  <c r="G335" i="1"/>
  <c r="D354" i="1"/>
  <c r="G412" i="1"/>
  <c r="D580" i="1"/>
  <c r="H483" i="1"/>
  <c r="G397" i="1"/>
  <c r="F280" i="1"/>
  <c r="H600" i="1"/>
  <c r="I538" i="1"/>
  <c r="G434" i="1"/>
  <c r="I352" i="1"/>
  <c r="F500" i="1"/>
  <c r="F540" i="1"/>
  <c r="H288" i="1"/>
  <c r="H581" i="1"/>
  <c r="I327" i="1"/>
  <c r="I455" i="1"/>
  <c r="I583" i="1"/>
  <c r="G322" i="1"/>
  <c r="H618" i="1"/>
  <c r="I492" i="1"/>
  <c r="D526" i="1"/>
  <c r="I249" i="1"/>
  <c r="I241" i="1"/>
  <c r="G246" i="1"/>
  <c r="I477" i="1"/>
  <c r="G534" i="1"/>
  <c r="D233" i="1"/>
  <c r="D211" i="1"/>
  <c r="G223" i="1"/>
  <c r="F209" i="1"/>
  <c r="D185" i="1"/>
  <c r="A206" i="1"/>
  <c r="A224" i="1"/>
  <c r="D190" i="1"/>
  <c r="C167" i="1"/>
  <c r="D216" i="1"/>
  <c r="G202" i="1"/>
  <c r="F171" i="1"/>
  <c r="A236" i="1"/>
  <c r="D194" i="1"/>
  <c r="I199" i="1"/>
  <c r="C182" i="1"/>
  <c r="G183" i="1"/>
  <c r="B173" i="1"/>
  <c r="A133" i="1"/>
  <c r="B163" i="1"/>
  <c r="D141" i="1"/>
  <c r="F162" i="1"/>
  <c r="B165" i="1"/>
  <c r="A130" i="1"/>
  <c r="B161" i="1"/>
  <c r="D139" i="1"/>
  <c r="F160" i="1"/>
  <c r="H138" i="1"/>
  <c r="A174" i="1"/>
  <c r="A126" i="1"/>
  <c r="B158" i="1"/>
  <c r="D136" i="1"/>
  <c r="F157" i="1"/>
  <c r="A139" i="1"/>
  <c r="G152" i="1"/>
  <c r="I140" i="1"/>
  <c r="H152" i="1"/>
  <c r="C133" i="1"/>
  <c r="H133" i="1"/>
  <c r="I158" i="1"/>
  <c r="I133" i="1"/>
  <c r="C137" i="1"/>
  <c r="H135" i="1"/>
  <c r="I159" i="1"/>
  <c r="D2" i="1"/>
  <c r="D66" i="1"/>
  <c r="D11" i="1"/>
  <c r="D75" i="1"/>
  <c r="D13" i="1"/>
  <c r="D16" i="1"/>
  <c r="D80" i="1"/>
  <c r="D69" i="1"/>
  <c r="H38" i="1"/>
  <c r="H102" i="1"/>
  <c r="H89" i="1"/>
  <c r="H51" i="1"/>
  <c r="H115" i="1"/>
  <c r="H32" i="1"/>
  <c r="H64" i="1"/>
  <c r="H100" i="1"/>
  <c r="H33" i="1"/>
  <c r="H85" i="1"/>
  <c r="I14" i="1"/>
  <c r="I46" i="1"/>
  <c r="I78" i="1"/>
  <c r="I110" i="1"/>
  <c r="I23" i="1"/>
  <c r="I55" i="1"/>
  <c r="I87" i="1"/>
  <c r="I119" i="1"/>
  <c r="I32" i="1"/>
  <c r="I64" i="1"/>
  <c r="I96" i="1"/>
  <c r="I101" i="1"/>
  <c r="I89" i="1"/>
  <c r="I77" i="1"/>
  <c r="I81" i="1"/>
  <c r="G20" i="1"/>
  <c r="G52" i="1"/>
  <c r="G84" i="1"/>
  <c r="G116" i="1"/>
  <c r="G114" i="1"/>
  <c r="G67" i="1"/>
  <c r="G9" i="1"/>
  <c r="G41" i="1"/>
  <c r="G73" i="1"/>
  <c r="G3" i="1"/>
  <c r="G119" i="1"/>
  <c r="G30" i="1"/>
  <c r="G62" i="1"/>
  <c r="G94" i="1"/>
  <c r="G79" i="1"/>
  <c r="A9" i="1"/>
  <c r="A70" i="1"/>
  <c r="A89" i="1"/>
  <c r="A30" i="1"/>
  <c r="A76" i="1"/>
  <c r="A39" i="1"/>
  <c r="B61" i="1"/>
  <c r="B35" i="1"/>
  <c r="C112" i="1"/>
  <c r="C85" i="1"/>
  <c r="C44" i="1"/>
  <c r="C9" i="1"/>
  <c r="C50" i="1"/>
  <c r="F41" i="1"/>
  <c r="C59" i="1"/>
  <c r="F50" i="1"/>
  <c r="B21" i="1"/>
  <c r="A64" i="1"/>
  <c r="A27" i="1"/>
  <c r="B11" i="1"/>
  <c r="B17" i="1"/>
  <c r="C88" i="1"/>
  <c r="C61" i="1"/>
  <c r="C20" i="1"/>
  <c r="F104" i="1"/>
  <c r="C38" i="1"/>
  <c r="F29" i="1"/>
  <c r="C47" i="1"/>
  <c r="F38" i="1"/>
  <c r="B13" i="1"/>
  <c r="A106" i="1"/>
  <c r="A61" i="1"/>
  <c r="A24" i="1"/>
  <c r="B38" i="1"/>
  <c r="B92" i="1"/>
  <c r="B70" i="1"/>
  <c r="C8" i="1"/>
  <c r="F100" i="1"/>
  <c r="F59" i="1"/>
  <c r="F20" i="1"/>
  <c r="F117" i="1"/>
  <c r="F15" i="1"/>
  <c r="C7" i="1"/>
  <c r="B46" i="1"/>
  <c r="B2" i="1"/>
  <c r="A33" i="1"/>
  <c r="A21" i="1"/>
  <c r="A4" i="1"/>
  <c r="B18" i="1"/>
  <c r="B82" i="1"/>
  <c r="B32" i="1"/>
  <c r="F87" i="1"/>
  <c r="F60" i="1"/>
  <c r="F8" i="1"/>
  <c r="C106" i="1"/>
  <c r="F97" i="1"/>
  <c r="C115" i="1"/>
  <c r="F106" i="1"/>
  <c r="B111" i="1"/>
  <c r="D423" i="1"/>
  <c r="H309" i="1"/>
  <c r="F394" i="1"/>
  <c r="H310" i="1"/>
  <c r="G265" i="1"/>
  <c r="F307" i="1"/>
  <c r="H303" i="1"/>
  <c r="I362" i="1"/>
  <c r="H534" i="1"/>
  <c r="D382" i="1"/>
  <c r="H496" i="1"/>
  <c r="I379" i="1"/>
  <c r="D325" i="1"/>
  <c r="I340" i="1"/>
  <c r="F580" i="1"/>
  <c r="I457" i="1"/>
  <c r="H555" i="1"/>
  <c r="I453" i="1"/>
  <c r="H203" i="1"/>
  <c r="H221" i="1"/>
  <c r="C218" i="1"/>
  <c r="H190" i="1"/>
  <c r="B186" i="1"/>
  <c r="H181" i="1"/>
  <c r="G199" i="1"/>
  <c r="F168" i="1"/>
  <c r="H170" i="1"/>
  <c r="C148" i="1"/>
  <c r="A192" i="1"/>
  <c r="B124" i="1"/>
  <c r="F124" i="1"/>
  <c r="G145" i="1"/>
  <c r="G181" i="1"/>
  <c r="C143" i="1"/>
  <c r="G142" i="1"/>
  <c r="H147" i="1"/>
  <c r="A182" i="1"/>
  <c r="I122" i="1"/>
  <c r="B177" i="1"/>
  <c r="D134" i="1"/>
  <c r="D30" i="1"/>
  <c r="D39" i="1"/>
  <c r="D77" i="1"/>
  <c r="D116" i="1"/>
  <c r="H66" i="1"/>
  <c r="H15" i="1"/>
  <c r="H79" i="1"/>
  <c r="H44" i="1"/>
  <c r="H120" i="1"/>
  <c r="H105" i="1"/>
  <c r="I58" i="1"/>
  <c r="I3" i="1"/>
  <c r="D547" i="1"/>
  <c r="D544" i="1"/>
  <c r="H369" i="1"/>
  <c r="F450" i="1"/>
  <c r="H370" i="1"/>
  <c r="G353" i="1"/>
  <c r="F395" i="1"/>
  <c r="H351" i="1"/>
  <c r="G586" i="1"/>
  <c r="I390" i="1"/>
  <c r="D358" i="1"/>
  <c r="H566" i="1"/>
  <c r="I528" i="1"/>
  <c r="D510" i="1"/>
  <c r="G414" i="1"/>
  <c r="H517" i="1"/>
  <c r="I263" i="1"/>
  <c r="I391" i="1"/>
  <c r="I519" i="1"/>
  <c r="D518" i="1"/>
  <c r="H436" i="1"/>
  <c r="I364" i="1"/>
  <c r="B328" i="1"/>
  <c r="G358" i="1"/>
  <c r="I505" i="1"/>
  <c r="H472" i="1"/>
  <c r="H603" i="1"/>
  <c r="H575" i="1"/>
  <c r="I549" i="1"/>
  <c r="A207" i="1"/>
  <c r="A229" i="1"/>
  <c r="B205" i="1"/>
  <c r="I213" i="1"/>
  <c r="D232" i="1"/>
  <c r="D210" i="1"/>
  <c r="H216" i="1"/>
  <c r="H202" i="1"/>
  <c r="G168" i="1"/>
  <c r="B202" i="1"/>
  <c r="B170" i="1"/>
  <c r="I172" i="1"/>
  <c r="H220" i="1"/>
  <c r="H185" i="1"/>
  <c r="B171" i="1"/>
  <c r="F172" i="1"/>
  <c r="C188" i="1"/>
  <c r="H175" i="1"/>
  <c r="B131" i="1"/>
  <c r="C152" i="1"/>
  <c r="F130" i="1"/>
  <c r="B195" i="1"/>
  <c r="H172" i="1"/>
  <c r="B129" i="1"/>
  <c r="C150" i="1"/>
  <c r="F128" i="1"/>
  <c r="G149" i="1"/>
  <c r="A197" i="1"/>
  <c r="H168" i="1"/>
  <c r="B126" i="1"/>
  <c r="C147" i="1"/>
  <c r="F125" i="1"/>
  <c r="B230" i="1"/>
  <c r="D146" i="1"/>
  <c r="H151" i="1"/>
  <c r="H166" i="1"/>
  <c r="D183" i="1"/>
  <c r="G128" i="1"/>
  <c r="I126" i="1"/>
  <c r="G127" i="1"/>
  <c r="F178" i="1"/>
  <c r="G131" i="1"/>
  <c r="I127" i="1"/>
  <c r="F139" i="1"/>
  <c r="D34" i="1"/>
  <c r="D98" i="1"/>
  <c r="D43" i="1"/>
  <c r="D107" i="1"/>
  <c r="D85" i="1"/>
  <c r="D48" i="1"/>
  <c r="D9" i="1"/>
  <c r="H6" i="1"/>
  <c r="H70" i="1"/>
  <c r="H5" i="1"/>
  <c r="H19" i="1"/>
  <c r="H83" i="1"/>
  <c r="H16" i="1"/>
  <c r="H48" i="1"/>
  <c r="H80" i="1"/>
  <c r="H9" i="1"/>
  <c r="H57" i="1"/>
  <c r="H113" i="1"/>
  <c r="I30" i="1"/>
  <c r="I62" i="1"/>
  <c r="I94" i="1"/>
  <c r="I7" i="1"/>
  <c r="I39" i="1"/>
  <c r="I71" i="1"/>
  <c r="I103" i="1"/>
  <c r="I16" i="1"/>
  <c r="I48" i="1"/>
  <c r="I80" i="1"/>
  <c r="I37" i="1"/>
  <c r="I25" i="1"/>
  <c r="I13" i="1"/>
  <c r="I17" i="1"/>
  <c r="G4" i="1"/>
  <c r="G36" i="1"/>
  <c r="G68" i="1"/>
  <c r="G100" i="1"/>
  <c r="G101" i="1"/>
  <c r="G27" i="1"/>
  <c r="G99" i="1"/>
  <c r="G25" i="1"/>
  <c r="G57" i="1"/>
  <c r="G97" i="1"/>
  <c r="G63" i="1"/>
  <c r="G14" i="1"/>
  <c r="G46" i="1"/>
  <c r="G78" i="1"/>
  <c r="G23" i="1"/>
  <c r="A6" i="1"/>
  <c r="A66" i="1"/>
  <c r="A45" i="1"/>
  <c r="A65" i="1"/>
  <c r="A37" i="1"/>
  <c r="A12" i="1"/>
  <c r="B42" i="1"/>
  <c r="B54" i="1"/>
  <c r="B103" i="1"/>
  <c r="F103" i="1"/>
  <c r="F76" i="1"/>
  <c r="F35" i="1"/>
  <c r="C114" i="1"/>
  <c r="F105" i="1"/>
  <c r="F3" i="1"/>
  <c r="F114" i="1"/>
  <c r="B106" i="1"/>
  <c r="A13" i="1"/>
  <c r="A91" i="1"/>
  <c r="B98" i="1"/>
  <c r="B50" i="1"/>
  <c r="B105" i="1"/>
  <c r="F79" i="1"/>
  <c r="F52" i="1"/>
  <c r="C113" i="1"/>
  <c r="C102" i="1"/>
  <c r="F93" i="1"/>
  <c r="C111" i="1"/>
  <c r="F102" i="1"/>
  <c r="B79" i="1"/>
  <c r="A58" i="1"/>
  <c r="A54" i="1"/>
  <c r="A88" i="1"/>
  <c r="A51" i="1"/>
  <c r="B109" i="1"/>
  <c r="B85" i="1"/>
  <c r="B65" i="1"/>
  <c r="C109" i="1"/>
  <c r="C68" i="1"/>
  <c r="C33" i="1"/>
  <c r="C62" i="1"/>
  <c r="F53" i="1"/>
  <c r="C71" i="1"/>
  <c r="F62" i="1"/>
  <c r="B63" i="1"/>
  <c r="A25" i="1"/>
  <c r="A14" i="1"/>
  <c r="A68" i="1"/>
  <c r="A31" i="1"/>
  <c r="B27" i="1"/>
  <c r="B33" i="1"/>
  <c r="C96" i="1"/>
  <c r="C69" i="1"/>
  <c r="C28" i="1"/>
  <c r="F112" i="1"/>
  <c r="C42" i="1"/>
  <c r="F33" i="1"/>
  <c r="C51" i="1"/>
  <c r="F42" i="1"/>
  <c r="B89" i="1"/>
  <c r="D360" i="1"/>
  <c r="G474" i="1"/>
  <c r="C335" i="1"/>
  <c r="I496" i="1"/>
  <c r="G366" i="1"/>
  <c r="I251" i="1"/>
  <c r="I507" i="1"/>
  <c r="H356" i="1"/>
  <c r="I600" i="1"/>
  <c r="G470" i="1"/>
  <c r="H392" i="1"/>
  <c r="I229" i="1"/>
  <c r="A213" i="1"/>
  <c r="C234" i="1"/>
  <c r="F220" i="1"/>
  <c r="F177" i="1"/>
  <c r="A179" i="1"/>
  <c r="G212" i="1"/>
  <c r="B167" i="1"/>
  <c r="A202" i="1"/>
  <c r="B127" i="1"/>
  <c r="F126" i="1"/>
  <c r="H167" i="1"/>
  <c r="C146" i="1"/>
  <c r="I214" i="1"/>
  <c r="A163" i="1"/>
  <c r="F121" i="1"/>
  <c r="D130" i="1"/>
  <c r="D167" i="1"/>
  <c r="F159" i="1"/>
  <c r="F123" i="1"/>
  <c r="F163" i="1"/>
  <c r="I123" i="1"/>
  <c r="D94" i="1"/>
  <c r="D103" i="1"/>
  <c r="D44" i="1"/>
  <c r="H2" i="1"/>
  <c r="H116" i="1"/>
  <c r="H12" i="1"/>
  <c r="H76" i="1"/>
  <c r="H53" i="1"/>
  <c r="I26" i="1"/>
  <c r="I90" i="1"/>
  <c r="I35" i="1"/>
  <c r="I44" i="1"/>
  <c r="I120" i="1"/>
  <c r="G64" i="1"/>
  <c r="G87" i="1"/>
  <c r="G51" i="1"/>
  <c r="G11" i="1"/>
  <c r="A117" i="1"/>
  <c r="B6" i="1"/>
  <c r="F67" i="1"/>
  <c r="C11" i="1"/>
  <c r="B76" i="1"/>
  <c r="F84" i="1"/>
  <c r="F7" i="1"/>
  <c r="A86" i="1"/>
  <c r="B51" i="1"/>
  <c r="C65" i="1"/>
  <c r="F78" i="1"/>
  <c r="A84" i="1"/>
  <c r="B3" i="1"/>
  <c r="C58" i="1"/>
  <c r="B97" i="1"/>
  <c r="I99" i="1"/>
  <c r="I116" i="1"/>
  <c r="G53" i="1"/>
  <c r="A74" i="1"/>
  <c r="A28" i="1"/>
  <c r="C2" i="1"/>
  <c r="B28" i="1"/>
  <c r="B10" i="1"/>
  <c r="F31" i="1"/>
  <c r="A26" i="1"/>
  <c r="C60" i="1"/>
  <c r="I12" i="1"/>
  <c r="G32" i="1"/>
  <c r="G15" i="1"/>
  <c r="G74" i="1"/>
  <c r="B118" i="1"/>
  <c r="F19" i="1"/>
  <c r="A16" i="1"/>
  <c r="F109" i="1"/>
  <c r="B75" i="1"/>
  <c r="C87" i="1"/>
  <c r="B69" i="1"/>
  <c r="F58" i="1"/>
  <c r="I67" i="1"/>
  <c r="I76" i="1"/>
  <c r="I113" i="1"/>
  <c r="G96" i="1"/>
  <c r="G21" i="1"/>
  <c r="G10" i="1"/>
  <c r="A118" i="1"/>
  <c r="A69" i="1"/>
  <c r="B22" i="1"/>
  <c r="F32" i="1"/>
  <c r="F2" i="1"/>
  <c r="B110" i="1"/>
  <c r="F43" i="1"/>
  <c r="F118" i="1"/>
  <c r="A104" i="1"/>
  <c r="B100" i="1"/>
  <c r="C78" i="1"/>
  <c r="B37" i="1"/>
  <c r="A47" i="1"/>
  <c r="C101" i="1"/>
  <c r="F49" i="1"/>
  <c r="I21" i="1"/>
  <c r="G93" i="1"/>
  <c r="G42" i="1"/>
  <c r="C16" i="1"/>
  <c r="B88" i="1"/>
  <c r="C118" i="1"/>
  <c r="A67" i="1"/>
  <c r="F69" i="1"/>
  <c r="B93" i="1"/>
  <c r="C67" i="1"/>
  <c r="I9" i="1"/>
  <c r="G85" i="1"/>
  <c r="A38" i="1"/>
  <c r="F108" i="1"/>
  <c r="F111" i="1"/>
  <c r="A101" i="1"/>
  <c r="C100" i="1"/>
  <c r="A46" i="1"/>
  <c r="C25" i="1"/>
</calcChain>
</file>

<file path=xl/sharedStrings.xml><?xml version="1.0" encoding="utf-8"?>
<sst xmlns="http://schemas.openxmlformats.org/spreadsheetml/2006/main" count="17581" uniqueCount="6762">
  <si>
    <t>ID</t>
  </si>
  <si>
    <t>Komponent</t>
  </si>
  <si>
    <t>Alternativa Sökord</t>
  </si>
  <si>
    <t>System</t>
  </si>
  <si>
    <t>Remisstext</t>
  </si>
  <si>
    <t>Remisslänk</t>
  </si>
  <si>
    <t>Anges på remiss</t>
  </si>
  <si>
    <t>Provtagning/Provtagningsmaterial</t>
  </si>
  <si>
    <t>Kommentar/Viktigt att veta</t>
  </si>
  <si>
    <t>Specialitet</t>
  </si>
  <si>
    <t>Klass</t>
  </si>
  <si>
    <t>Rörfärg</t>
  </si>
  <si>
    <t>Dos</t>
  </si>
  <si>
    <t>Ljus</t>
  </si>
  <si>
    <t>Mat</t>
  </si>
  <si>
    <t>Is</t>
  </si>
  <si>
    <t>Tid</t>
  </si>
  <si>
    <t>Laboratoriet tillhanda</t>
  </si>
  <si>
    <t>Lämnas till</t>
  </si>
  <si>
    <t>Analyserande laboratorium</t>
  </si>
  <si>
    <t>Provhantering</t>
  </si>
  <si>
    <t>Förvaring, hållbarhet och transport</t>
  </si>
  <si>
    <t>Referensintervall</t>
  </si>
  <si>
    <t>Metod och analysprincip</t>
  </si>
  <si>
    <t>Indikation/Tolkning</t>
  </si>
  <si>
    <t>Metodansvarig läkare</t>
  </si>
  <si>
    <t>Ackrediterad</t>
  </si>
  <si>
    <t>Biobank</t>
  </si>
  <si>
    <t>Skickas till</t>
  </si>
  <si>
    <t>Informationskälla</t>
  </si>
  <si>
    <t>Svarstid</t>
  </si>
  <si>
    <t>Akut/Rutin</t>
  </si>
  <si>
    <t>Uppdaterad</t>
  </si>
  <si>
    <t>Sign.</t>
  </si>
  <si>
    <t>Nästa externa ID:</t>
  </si>
  <si>
    <t>X</t>
  </si>
  <si>
    <t>Nästa interna ID:</t>
  </si>
  <si>
    <t>X1</t>
  </si>
  <si>
    <t>1:a trimester screening/KUB-test</t>
  </si>
  <si>
    <t>1 gelrör (gul propp) 5 mL.</t>
  </si>
  <si>
    <t xml:space="preserve">Prover tas i graviditetsvecka 9-13. </t>
  </si>
  <si>
    <t>Klinisk Kemi</t>
  </si>
  <si>
    <t>Extern</t>
  </si>
  <si>
    <t>Gul (serum m gel)</t>
  </si>
  <si>
    <t>Förvaras och skickas fryst.</t>
  </si>
  <si>
    <t>http://www.karolinska.se/KUL/Alla-anvisningar/Anvisning/10144</t>
  </si>
  <si>
    <t>GS</t>
  </si>
  <si>
    <t>X2</t>
  </si>
  <si>
    <t>21-Hydroxylas-AK</t>
  </si>
  <si>
    <t>21-Hydroxylas-antikroppar</t>
  </si>
  <si>
    <t>S-</t>
  </si>
  <si>
    <t>Autoimmunitet och Allergi (UAS)</t>
  </si>
  <si>
    <t>http://www.akademiska.se/Global/DAT/Provtagningsanvisningar/40003_allergi.pdf</t>
  </si>
  <si>
    <t>Analyseras på Immunlab C5 Uppsala 2 ggr/månad.</t>
  </si>
  <si>
    <t>Centrifugera och avskilj serum.</t>
  </si>
  <si>
    <t>http://labhandboken.u5054800.fsdata.se/findny.asp?State=2&amp;Analysid=346</t>
  </si>
  <si>
    <t>X3</t>
  </si>
  <si>
    <t>ACE</t>
  </si>
  <si>
    <t>Angiotensin converting enzyme</t>
  </si>
  <si>
    <t>Csv-</t>
  </si>
  <si>
    <r>
      <rPr>
        <b/>
        <sz val="8"/>
        <color theme="1"/>
        <rFont val="Calibri"/>
        <family val="2"/>
        <scheme val="minor"/>
      </rPr>
      <t>Sterilt plaströr med skruvkork</t>
    </r>
    <r>
      <rPr>
        <sz val="8"/>
        <color theme="1"/>
        <rFont val="Calibri"/>
        <family val="2"/>
        <scheme val="minor"/>
      </rPr>
      <t xml:space="preserve"> (koniskt centrifugrör med gul skruvkork). Minsta mängd 1 ml</t>
    </r>
  </si>
  <si>
    <t>Inom 3 h.</t>
  </si>
  <si>
    <t>Centrifugera och häll över till nytt sterilt plaströr med skruvkork (koniskt centrifugrör med gul skruvkork)</t>
  </si>
  <si>
    <t>Fryses inom 4 h.</t>
  </si>
  <si>
    <t>http://www.karolinska.se/KUL/Alla-anvisningar/Anvisning/8999</t>
  </si>
  <si>
    <t>X4</t>
  </si>
  <si>
    <t>1 gelrör (gul propp).</t>
  </si>
  <si>
    <t>Hållbart 1 v i kyl. Prover från patienter som behandlas med ACE hämmare (t. ex. Captopril) bör analyseras inom 4 timmar.</t>
  </si>
  <si>
    <t>http://www.karolinska.se/KUL/Alla-anvisningar/Anvisning/9000</t>
  </si>
  <si>
    <t>X5</t>
  </si>
  <si>
    <t>Acetylkolinreceptor-antikroppar (IgG)</t>
  </si>
  <si>
    <t>1 gelrör (gul propp) eller 1 rör utan tillsats (röd propp) 5 mL. Minsta mängd 1 mL.</t>
  </si>
  <si>
    <t>Kompletterande analyser: Antikroppar mot Muskelspecifik Tyrosinkinas (MuSK)</t>
  </si>
  <si>
    <t xml:space="preserve">Kylförvaring om transport inte sker samma dag som provtagningen. 
Om möjligt skicka provet direkt till Karolinska Universitetslaboratoriet, Solna. </t>
  </si>
  <si>
    <t>http://www.karolinska.se/KUL/Alla-anvisningar/Anvisning/9600</t>
  </si>
  <si>
    <t>X6</t>
  </si>
  <si>
    <t>ACTH</t>
  </si>
  <si>
    <t>Adrenokortikotropt hormon</t>
  </si>
  <si>
    <t>P-</t>
  </si>
  <si>
    <t>KKF (UAS)</t>
  </si>
  <si>
    <t>1 EDTA-rör (lila propp, OBS! Plast-EDTA). Kan tas kapillärt. Minsta mängd plasma 500 µL.</t>
  </si>
  <si>
    <t>Dygnsvariation. 
Analyseras 2 ggr/v.
OBS! ACTH-belastning: belastning där S-Kortisol analyseras.</t>
  </si>
  <si>
    <t>Lila (EDTA)</t>
  </si>
  <si>
    <t>Fryst plasma skickas fryst.</t>
  </si>
  <si>
    <t>http://labhandboken.u5054800.fsdata.se/findny.asp?State=2&amp;Analysid=433</t>
  </si>
  <si>
    <t>X7</t>
  </si>
  <si>
    <t>Acylkarnitin</t>
  </si>
  <si>
    <t>anamnes, frågeställning, läkemedelsintag</t>
  </si>
  <si>
    <t xml:space="preserve">Helst fasteprov, om detta inte är möjligt bör senaste födointag anges på remissen. </t>
  </si>
  <si>
    <t>CMMS</t>
  </si>
  <si>
    <t>Mörkblå (NaHeparin)</t>
  </si>
  <si>
    <t>http://www.karolinska.se/KUL/Alla-anvisningar/Anvisning/9964</t>
  </si>
  <si>
    <t>X8</t>
  </si>
  <si>
    <t>ADA</t>
  </si>
  <si>
    <t>Adenosindeaminas</t>
  </si>
  <si>
    <t>Erc-</t>
  </si>
  <si>
    <t>http://sahlgrenska-klinkem-analyser.vgregion.se/KKAP0024.pdf</t>
  </si>
  <si>
    <t>1 EDTA-rör (lila propp).
Det är viktigt att blodprovet tas FÖRE ev. blodtransfusion.</t>
  </si>
  <si>
    <t>Kontakta laboratoriet före provtagning tel: 031-3422425.</t>
  </si>
  <si>
    <t>Provet sänds ocentrifugerat till laboratoriet.
Transporteras snarast, med Expressbrev, till laboratoriet. Transporteras i rumstemperatur.</t>
  </si>
  <si>
    <t>http://sahlgrenska-klinkem-analyser.vgregion.se/1285.html</t>
  </si>
  <si>
    <t>X9</t>
  </si>
  <si>
    <t>1 rör utan tillsats (röd propp), 5mL.</t>
  </si>
  <si>
    <t>Förvaras kylt. Transporteras i rumstemperatur.</t>
  </si>
  <si>
    <t>http://sahlgrenska-klinkem-analyser.vgregion.se/0876.html</t>
  </si>
  <si>
    <t>X10</t>
  </si>
  <si>
    <t>Humira, TNF</t>
  </si>
  <si>
    <t xml:space="preserve">datum för senaste behandling med läkemedlet </t>
  </si>
  <si>
    <t xml:space="preserve">5 mL i gelrör (gul propp). Minsta mängd 1 mL serum eller 2 mL helblod. 
 Barn: Kapillärprovtagning, minsta mängd 300 µL serum. </t>
  </si>
  <si>
    <t xml:space="preserve">Kylförvaring om transport inte sker samma dag som provtagningen.  </t>
  </si>
  <si>
    <t>http://www.karolinska.se/KUL/Alla-anvisningar/Anvisning/10198</t>
  </si>
  <si>
    <t>X11</t>
  </si>
  <si>
    <t>ADAMTS13 protein</t>
  </si>
  <si>
    <t>Ljusblå/svart (NaCitrat)</t>
  </si>
  <si>
    <t>Inom 30 min</t>
  </si>
  <si>
    <t>X12</t>
  </si>
  <si>
    <t>fP-</t>
  </si>
  <si>
    <t>provtagningstid</t>
  </si>
  <si>
    <t>Informera beställaren att S-Osmolalitet bör tas vid samma tillfälle (separat beställning rör+remiss), detta provsvar behöver inte anges på remissen till Karolinska.</t>
  </si>
  <si>
    <t>http://www.karolinska.se/KUL/Alla-anvisningar/Anvisning/9321</t>
  </si>
  <si>
    <t>X13</t>
  </si>
  <si>
    <t>Adhesivitet, trombocyt-</t>
  </si>
  <si>
    <t>Kontakta koag.lab UAS. Provet tas på UAS.</t>
  </si>
  <si>
    <t>X14</t>
  </si>
  <si>
    <t>U-</t>
  </si>
  <si>
    <t>Porfyriutredning (Karolinska)</t>
  </si>
  <si>
    <t>http://www.karolinska.se/globalassets/global/kul/kul-gemensamma/kul-lankblock-remisser-for--utskrift/porfyriutredning.pdf</t>
  </si>
  <si>
    <t>önskemål/frågeställning/diagnos, kortfattat kliniska data, medicinering</t>
  </si>
  <si>
    <t>Ca 20 mL stickprov urin u t (gärna morgonurin). Ljusskyddas med ex. aluminiumfolie.</t>
  </si>
  <si>
    <t>Ljusskyddas med ex aluminiumfolie.</t>
  </si>
  <si>
    <t>Förvaras i kyl när det ej är under transport. Fryses och skickas fryst, om prov ej når lab Solna (porfyricentrum, CMMS) inom 24 h</t>
  </si>
  <si>
    <t xml:space="preserve">Porfyricentrum CMMS, Provinlämningen L7:00, Karolinska Universitetslaboratoriet, Karolinska Universitetssjukhuset Solna, 171 64 Solna  </t>
  </si>
  <si>
    <t>X15</t>
  </si>
  <si>
    <t>Aldolas</t>
  </si>
  <si>
    <t>Analysen är nedlagd och har ersatts av S-CK (kreatinkinas). Vidare utredning av muskelsjukdomar bör ske med analyser av genotyp.</t>
  </si>
  <si>
    <t>X16</t>
  </si>
  <si>
    <t>Aldosteron</t>
  </si>
  <si>
    <t xml:space="preserve"> </t>
  </si>
  <si>
    <t>1 EDTA-rör (lila propp).</t>
  </si>
  <si>
    <t>Om avd/mott beställt Aldosteron och Renin på separata remisser och två rör:
skriv båda analyserna på samma remiss samt skicka endast ett rör!
Aldosteron/Renin-kvot lämnas automatiskt ut när både Renin och Aldosteron är beställt på samma remiss.</t>
  </si>
  <si>
    <t>Centrifugeras snarast, inom 2 h från provtagning. 
Avskilj plasma till 5 mL plaströr och frys omedelbart i &lt;-15°C (ska vara infryst inom 3 h från provtagning).</t>
  </si>
  <si>
    <t xml:space="preserve">I frys. Fryst plasma skickas fryst.   </t>
  </si>
  <si>
    <t>http://labhandboken.u5054800.fsdata.se/findny.asp?State=2&amp;Analysid=452</t>
  </si>
  <si>
    <t>X17</t>
  </si>
  <si>
    <t>dygnsmängd, uppsamlingsperiod</t>
  </si>
  <si>
    <r>
      <t>En dygnsmängd</t>
    </r>
    <r>
      <rPr>
        <b/>
        <sz val="8"/>
        <color theme="1"/>
        <rFont val="Calibri"/>
        <family val="2"/>
        <scheme val="minor"/>
      </rPr>
      <t xml:space="preserve"> urin u t</t>
    </r>
    <r>
      <rPr>
        <sz val="8"/>
        <color theme="1"/>
        <rFont val="Calibri"/>
        <family val="2"/>
        <scheme val="minor"/>
      </rPr>
      <t>.
Förvaras kylt under uppsamlingsperioden.</t>
    </r>
  </si>
  <si>
    <t>Pt(U)-Natrium och Kalium utförs samtidigt för att underlätta bedömningen.</t>
  </si>
  <si>
    <t>Skicka ca 10 mL (centrifugrör) av väl blandad dygnsmängd.</t>
  </si>
  <si>
    <t>Förvaras kylt (även under uppsamlingsperioden). Provrör transporteras kylt. Provet skickas fryst om ankomst till Klinisk kemi senare än 3 dygn efter provtagning.</t>
  </si>
  <si>
    <t>http://www.karolinska.se/KUL/Alla-anvisningar/Anvisning/8988</t>
  </si>
  <si>
    <t>X18</t>
  </si>
  <si>
    <t>Remiss 5</t>
  </si>
  <si>
    <t>Prov tas i gelrör (gul propp) 5 mL Minsta provvolym är 250 µL serum.</t>
  </si>
  <si>
    <t>Kan förvaras i kyl upp till 4 dygn. Vid längre förvaring ska serum frysas.</t>
  </si>
  <si>
    <t>http://www.analysportalen-labmedicin.skane.se/viewAnalys.asp?Nr=862</t>
  </si>
  <si>
    <t>X19</t>
  </si>
  <si>
    <t>Alkaliskt fosfatas, benspecifikt</t>
  </si>
  <si>
    <t>Benspecifikt ALP, BALP, Skelett-ALP</t>
  </si>
  <si>
    <t>1 gelrör (gul propp)</t>
  </si>
  <si>
    <t>Kompletterande analys: Beställning av totalmängd ALP (P-Alkaliskt fosfatas) rekommenderas.</t>
  </si>
  <si>
    <t>http://www.karolinska.se/KUL/Alla-anvisningar/Anvisning/8989</t>
  </si>
  <si>
    <t>X20</t>
  </si>
  <si>
    <t>Alkaliskt fosfatas, placentatyp</t>
  </si>
  <si>
    <t>PLAP, ALP placentatyp</t>
  </si>
  <si>
    <t xml:space="preserve">I kyl. Provet kan skickas i rumstemperatur om ankomst till KS, Solna, senast påföljande dag. Vid längre tids förvaring fryses avhällt serum. </t>
  </si>
  <si>
    <t>http://www.karolinska.se/KUL/Alla-anvisningar/Anvisning/8992</t>
  </si>
  <si>
    <t>X21</t>
  </si>
  <si>
    <t>Alkoholer</t>
  </si>
  <si>
    <t>Etanol, Metanol, Isopropanol, Aceton</t>
  </si>
  <si>
    <t>1 gelrör (gul propp). 
 Tvätta ej huden med sprit.</t>
  </si>
  <si>
    <t>S-Etanol kan även beställas som enskild analys. 
Om endast Isopropanol önskas, se Isopropanol.</t>
  </si>
  <si>
    <t xml:space="preserve">Centrifugera och avskilj serum. OBS! Vid centrifugering får ej proppen tas bort. </t>
  </si>
  <si>
    <t>http://www.karolinska.se/KUL/Alla-anvisningar/Anvisning/8993</t>
  </si>
  <si>
    <t>X22</t>
  </si>
  <si>
    <t>Allergener, specifika</t>
  </si>
  <si>
    <t>7 d i kyl, annars frys.</t>
  </si>
  <si>
    <t>X23</t>
  </si>
  <si>
    <t>ALP i neutrofila leukocyter</t>
  </si>
  <si>
    <t>LAP-score</t>
  </si>
  <si>
    <t>B-</t>
  </si>
  <si>
    <t>Analysen utförs ej längre.
Vid ev förfrågningar får beställaren kontakta Patologen i Västerås.</t>
  </si>
  <si>
    <t>X24</t>
  </si>
  <si>
    <t>ALP Isoenzymer</t>
  </si>
  <si>
    <t>Alkaliskt fosfatas isoenzymer</t>
  </si>
  <si>
    <t>Förvaras i kyl i 3 d, annars frys.</t>
  </si>
  <si>
    <t>http://www.karolinska.se/KUL/Alla-anvisningar/Anvisning/8990</t>
  </si>
  <si>
    <t>X25</t>
  </si>
  <si>
    <t>Aluminium</t>
  </si>
  <si>
    <t>Al</t>
  </si>
  <si>
    <t>http://sahlgrenska-klinkem-analyser.vgregion.se/KKAP0044.pdf</t>
  </si>
  <si>
    <t>Om fler rör tas på samma patient bör aluminiumprovet tas först för att undvika kontamination. Tag alltid ett slaskrör innan aluminiumprovet för att undvika kontamination från provtagningsutrustningen.
Ta ej prov om patient fått gadolinium-, jod- eller bariuminnehållande kontrastmedel de senaste 96 timmarna (interferens).</t>
  </si>
  <si>
    <t>Det tar lång tid för blodet att koagulera i dessa rör, låt provrör stå ca 3 h före centrifugering. (Om provet inte har koagulerat efter 3 timmar, centrifugera provet och kontrollera att det inte bildas efterkoagel.)
Centrifugera (10 min, 3000g) och häll av serum till nytt rör helt utan tillsats (vit/svart kork).
OBS! Använd puderfria handskar och använd inte pipett, serum ska hällas av pga  kontamineringsrisk från utensilier!</t>
  </si>
  <si>
    <t>I kyl. Kyltransport ej nödvändig.</t>
  </si>
  <si>
    <t>X26</t>
  </si>
  <si>
    <t>Alzheimermarkörer</t>
  </si>
  <si>
    <t>Demensmarkörer, Tau, Beta-Amyloid, Ptau, fosfo-tau</t>
  </si>
  <si>
    <t>http://sahlgrenska-klinkem-analyser.vgregion.se/KKAP0028.pdf</t>
  </si>
  <si>
    <t>Cerebrospinalvätska (Csv) i ett centrifugrör med gul skruvkork (sterilt plaströr, polypropen, polypropylen).
Vuxna: minst 10 mL, barn &lt;16 år: 3 mL.
Vid stickblödning kasseras den första mL, anges på remissen.
Provröret vänds minst 5 ggr efter provtagning.</t>
  </si>
  <si>
    <t>Centrifugera 10 min vid 2000g och avskilj till kryorör. Frys.
OBS! Centrifugering efter eventuell cellräkning!
Prov får inte tinas efter infrysning!</t>
  </si>
  <si>
    <t>Fryst prov skickas med kolsyreis i frigolitlåda.
I undantagsfall kan prov skickas ofryst provtagningsdagen (mån-tors, ej dag före helg) om prov ankommer Neurokemi Mölndal inom 24 h.</t>
  </si>
  <si>
    <t>http://sahlgrenska-klinkem-analyser.vgregion.se/12394.html</t>
  </si>
  <si>
    <t>X27</t>
  </si>
  <si>
    <t>Amatoxin</t>
  </si>
  <si>
    <t>Svampgift, flugsvampgift</t>
  </si>
  <si>
    <t>1 centrifugrör. Minst 10 mL.</t>
  </si>
  <si>
    <t>Förvaras och skickas kylt. Fryst om transporttiden överskrider 4h.</t>
  </si>
  <si>
    <t>http://www.karolinska.se/KUL/Alla-anvisningar/Anvisning/8994</t>
  </si>
  <si>
    <t>X28</t>
  </si>
  <si>
    <t>AMH</t>
  </si>
  <si>
    <t xml:space="preserve">Minst två prover bör tas i två olika menscykler före kliniska ställningstagnaden vid till exempel in vitro fertilisering.
Kompletterande analyser: S-FSH, S-LH, S-Östradiol, S-Inhibin B. </t>
  </si>
  <si>
    <t>Avhällt prov kan förvaras i kyl 3 dygn efter provtagning. Därefter fryses avhälld serum och transporteras fryst.</t>
  </si>
  <si>
    <t>http://www.karolinska.se/KUL/Alla-anvisningar/Anvisning/9003</t>
  </si>
  <si>
    <t>Biklin</t>
  </si>
  <si>
    <t>Läkemedel (UAS)</t>
  </si>
  <si>
    <t>X30</t>
  </si>
  <si>
    <t>Aminosyror, kvant</t>
  </si>
  <si>
    <t>Förvaras och skickas fryst. Undvik att skicka prover per post på torsdagar och fredagar. Informationsansvarig: CMMS Biokemiavdelningen.</t>
  </si>
  <si>
    <t>http://www.karolinska.se/KUL/Alla-anvisningar/Anvisning/9470</t>
  </si>
  <si>
    <t>X31</t>
  </si>
  <si>
    <t>Amiodaron</t>
  </si>
  <si>
    <t>Läkemedel (LMS)</t>
  </si>
  <si>
    <t>1 serumrör utan tillsats (röd propp). Lämplig mängd serum 1 ml. Minsta mängd 0.2ml.
Prov tas omedelbart före dos (morgondos).</t>
  </si>
  <si>
    <t>Provet behöver inte frysas eller kylas under transporten. Provet är hållbart i rumstemperatur i 3 dygn och i -20 °C i 3 månader.</t>
  </si>
  <si>
    <t>http://www.analysportalen-labmedicin.skane.se/viewAnalys.asp?Nr=47</t>
  </si>
  <si>
    <t>X32</t>
  </si>
  <si>
    <t>Amitriptylin</t>
  </si>
  <si>
    <t>P-/S-</t>
  </si>
  <si>
    <t>Läkemedel, Klinisk farmakologi (Karolinska)</t>
  </si>
  <si>
    <t>provtagningsdatum och klockslag, datum och klockslag för senast intagen dos, aktuell dos,  datum för senaste dosjustering och föregående dos, övriga läkemedel, vikt och frågeställning</t>
  </si>
  <si>
    <t>Analys utförs 1 ggn/v. 
Svar även på den aktiva metaboliten Nortriptylin</t>
  </si>
  <si>
    <t>Centrifugera och avskilj plasma/serum.</t>
  </si>
  <si>
    <t>I kyl/rumstemperatur i 7 d, annars frys. Fryst prov skickas fryst.</t>
  </si>
  <si>
    <t>Karolinska, Huddinge</t>
  </si>
  <si>
    <t>http://www.karolinska.se/KUL/Alla-anvisningar/Anvisning/9335</t>
  </si>
  <si>
    <t>X33</t>
  </si>
  <si>
    <t>X34</t>
  </si>
  <si>
    <t>Amylas (total)</t>
  </si>
  <si>
    <t>1 urinprovtagningsrör 6 mL med snabel.</t>
  </si>
  <si>
    <t>Förvaras i kyl.</t>
  </si>
  <si>
    <t>http://sahlgrenska-klinkem-analyser.vgregion.se/12581.html</t>
  </si>
  <si>
    <t>X35</t>
  </si>
  <si>
    <t>1 gel-rör (serum eller LiHeparin).</t>
  </si>
  <si>
    <t>3 d i kyl, annars frys.</t>
  </si>
  <si>
    <t>http://www.karolinska.se/KUL/Alla-anvisningar/Anvisning/8996</t>
  </si>
  <si>
    <t>X36</t>
  </si>
  <si>
    <t>Amyloid A</t>
  </si>
  <si>
    <t>SAA, Serum Amyloid A protein</t>
  </si>
  <si>
    <t>1 gel-rör (serum eller LiHeparin). Minst 1 mL blod.</t>
  </si>
  <si>
    <t>http://www.karolinska.se/KUL/Alla-anvisningar/Anvisning/8997</t>
  </si>
  <si>
    <t>X37</t>
  </si>
  <si>
    <t>Amyloid, beta-</t>
  </si>
  <si>
    <t>Lumbalpunktion minst 10 mL tappas i ett rör (barn &lt;16 år 3 ml). Vid stickblödning kasseras den första mL. Minsta volym 0.5 mL. Provröret vänds minst 5 ggr (fram och åter) efter provtagning.</t>
  </si>
  <si>
    <t>Likvor kan fraktioneras för analys på andra laboratorier. Efter cellräkning centrifugeras provet vid 2000 g i 10 min och hälls över i ett nytt polypropenrör.</t>
  </si>
  <si>
    <t>Om provet anländer till laboratoriet inom 24 h, transporteras provet i rumstemperatur förpackat i provhylsa och vadderat kuvert. Om provet inte anländer till laboratoriet inom 24 h skall provet centrifugeras före transport. 0.5 mL centrifugerad likvor fryses i kryorör och skickas fryst. Obs! Får ej tina. Transporteras med kolsyreis i frigolitlåda</t>
  </si>
  <si>
    <t>http://sahlgrenska-klinkem-analyser.vgregion.se/10922.html</t>
  </si>
  <si>
    <t>X38</t>
  </si>
  <si>
    <t>Anabola androgena steroider</t>
  </si>
  <si>
    <t>AAS</t>
  </si>
  <si>
    <t>Övervakad provtagning.
10 ml urinrör med gul kork ska användas (rör med platt botten). Fyll max till 1 cm från övre kanten.
Minst 5 ml urin ska finnas i provröret, annars underkänns provet och analysen blir inte utförd.</t>
  </si>
  <si>
    <t xml:space="preserve">Förvara provet i kyl i väntan på transport. Skickas måndag-torsdag. Skickas med A-post. </t>
  </si>
  <si>
    <t>http://www.karolinska.se/KUL/Alla-anvisningar/Anvisning/9438</t>
  </si>
  <si>
    <t>X39</t>
  </si>
  <si>
    <t>Androstendion</t>
  </si>
  <si>
    <t>A-4, A4</t>
  </si>
  <si>
    <t>1 gelrör (gul propp).
Prov ska tas mellan kl 09 -13 p g a dygnsvariation.</t>
  </si>
  <si>
    <t>Skickas till Solna samma dag som provtagningen, annars fryses serum.</t>
  </si>
  <si>
    <t>http://www.karolinska.se/KUL/Alla-anvisningar/Anvisning/8998</t>
  </si>
  <si>
    <t>X40</t>
  </si>
  <si>
    <t>Fosfolipidantikroppar:, P- Lupusantikoagulans, S-Kardiolipin-ak (IgG/IgM), S-b-2-Glykoprot I-ak (IgG/IgM)</t>
  </si>
  <si>
    <t>X41</t>
  </si>
  <si>
    <t>1 NaCitrat-rör (ljusblå/svart propp) (3.5 mL)</t>
  </si>
  <si>
    <t>Fryst plasma skickas i frysbehållare så att proverna är frysta vid ankomst till analyserande lab.</t>
  </si>
  <si>
    <t>http://labhandboken.u5054800.fsdata.se/findny.asp?State=3&amp;Analysid=636</t>
  </si>
  <si>
    <t>X42</t>
  </si>
  <si>
    <t>Anti-IgA-antikroppar</t>
  </si>
  <si>
    <t>IgA</t>
  </si>
  <si>
    <t>1 gelrör (gul propp) 5 mL. Minsta mängd 1 mL.</t>
  </si>
  <si>
    <t>I kyl.</t>
  </si>
  <si>
    <t>http://www.karolinska.se/KUL/Alla-anvisningar/Anvisning/9607</t>
  </si>
  <si>
    <t>http://labhandboken.u5054800.fsdata.se/findny.asp?State=2&amp;Analysid=364</t>
  </si>
  <si>
    <t>X44</t>
  </si>
  <si>
    <t>Antitrypsin</t>
  </si>
  <si>
    <t>a1-Antitrypsin, alfa1-, AAT</t>
  </si>
  <si>
    <t>F-</t>
  </si>
  <si>
    <t>Om läckage från magsäcken misstänks bör syrasekretionshämmare ges några dagar innan provtagningen.</t>
  </si>
  <si>
    <t>https://webappl.vll.se/appl/qnova/qnwebportal.nsf/WebMainFrameset?OpenFrameSet</t>
  </si>
  <si>
    <t>X45</t>
  </si>
  <si>
    <t>Apixaban</t>
  </si>
  <si>
    <t>Eliquis, antitrombotiska läkemedel, DOAK, NOAK, NOAC</t>
  </si>
  <si>
    <t>provtagningsdatum och klockslag, datum och klockslag för senast intagen dos, aktuell dos, datum för senaste dosjustering och föregående dos, orsak till provtagning, vikt och S-kreatinin, ange interagerande läkemedel (se fullständig lista på Karolinska Universitetslaboratoriets hemsida)</t>
  </si>
  <si>
    <t>1 NaCitrat-rör (ljusblå/svart propp).
Provtagning före dos.</t>
  </si>
  <si>
    <t>För mätning av koagulationsmonitorering (aktivitetsmätning) beställs istället Apixaban, akut.</t>
  </si>
  <si>
    <t>Centrifugera och avskilj plasma.</t>
  </si>
  <si>
    <t>Plasma kan förvaras/transporteras i rumstemperatur/kylt om ankomst till Klinisk farmakologi, Huddinge, sker inom 7 dygn från provtagning. Vid längre tids förvaring/transport skall provet hållas fryst.</t>
  </si>
  <si>
    <t>http://www.karolinska.se/KUL/Alla-anvisningar/Anvisning/10184</t>
  </si>
  <si>
    <t>X46</t>
  </si>
  <si>
    <t>Apixaban, akut</t>
  </si>
  <si>
    <t>Eliquis, antitrombotiska läkemedel,DOAK, NOAK, NOAC, Anti-Xa</t>
  </si>
  <si>
    <t xml:space="preserve">1 NaCitrat-rör (ljusblå/svart propp). Ta provet genom direkt venpunktion, ej via inneliggande kanyl. </t>
  </si>
  <si>
    <t>Inom 15 min</t>
  </si>
  <si>
    <t>Avhälld plasma fryses vid -70 C. Proverna förpackas i fryspaket, rikligt med kolsyreis och skickas med expresspost. Skicka proverna i början av veckan för att undvika distributionsproblem.</t>
  </si>
  <si>
    <t>http://www.karolinska.se/KUL/Alla-anvisningar/Anvisning/10177</t>
  </si>
  <si>
    <t>X47</t>
  </si>
  <si>
    <t>Apolipoprotein A1, B</t>
  </si>
  <si>
    <t>ApoA1, ApoB</t>
  </si>
  <si>
    <t>En kvot ApoB/ApoA1 beräknas alltid vid beställning av ovanstående analyser.</t>
  </si>
  <si>
    <t>2 d i kyl, annars frys.
Fryst prov skickas fryst.</t>
  </si>
  <si>
    <t>http://labhandboken.u5054800.fsdata.se/findny.asp?State=2&amp;Analysid=1264
http://labhandboken.u5054800.fsdata.se/findny.asp?State=2&amp;Analysid=1262</t>
  </si>
  <si>
    <t>X48</t>
  </si>
  <si>
    <t>Apolipoprotein E (genotyp)</t>
  </si>
  <si>
    <t>ApoE, genotyp (lipidrubbning)</t>
  </si>
  <si>
    <t>Pt(Lkc)-</t>
  </si>
  <si>
    <t>Genotypning (UAS)</t>
  </si>
  <si>
    <t>anamnes/frågeställning</t>
  </si>
  <si>
    <t>1 EDTA-rör (lila propp, helblod). Minsta volym 1-4 mL.</t>
  </si>
  <si>
    <t>Centrifugeras ej!</t>
  </si>
  <si>
    <t>http://labhandboken.u5054800.fsdata.se/findny.asp?State=2&amp;Analysid=1327</t>
  </si>
  <si>
    <t>X49</t>
  </si>
  <si>
    <t>APS1-diagnostik</t>
  </si>
  <si>
    <t>APS1-diagnostik innefattar: 21-hydroxylas ak (IgG), GAD ak (IgG), Ö-cell (IA2) ak (IgG), Side chain cleavage enzyme ak samt APS1-screen.</t>
  </si>
  <si>
    <t>http://labhandboken.u5054800.fsdata.se/findny.asp?State=2&amp;Analysid=1279</t>
  </si>
  <si>
    <t>X50</t>
  </si>
  <si>
    <t>Aquaporin-4-ak</t>
  </si>
  <si>
    <t>AQP4, antikroppar, NMO, neuromyelit</t>
  </si>
  <si>
    <t xml:space="preserve">1 gelrör (gul propp) 5 mL. Minsta mängd venblod 2 mL.
Barn: Kapillärprovtagning, minsta mängd 300 µL serum. </t>
  </si>
  <si>
    <t xml:space="preserve">För ytterligare information kontakta laboratoriet, telefon 08-517 759 30  </t>
  </si>
  <si>
    <t>Avhällt prov kan förvaras i kyl 3 dygn efter provtagning. Vid längre tids förvaring ska provet frysas och skickas fryst.</t>
  </si>
  <si>
    <t>http://www.karolinska.se/KUL/Alla-anvisningar/Anvisning/10176</t>
  </si>
  <si>
    <t>X51</t>
  </si>
  <si>
    <t>Aripiprazol</t>
  </si>
  <si>
    <t>Abilify</t>
  </si>
  <si>
    <t>provtagningsdatum och klockslag, datum och klockslag för senast intagen dos, aktuell dos, datum för senaste dosjustering och föregående dosering, övriga läkemedel, frågeställning</t>
  </si>
  <si>
    <t>1 NaHeparin-rör (mörkblå propp) eller 1 rör utan tillsats (röd propp). Volym 2mL venblod.
Prov tas före dos.</t>
  </si>
  <si>
    <t>http://www.karolinska.se/KUL/Alla-anvisningar/Anvisning/9337</t>
  </si>
  <si>
    <t>X52</t>
  </si>
  <si>
    <t>Array-CGH</t>
  </si>
  <si>
    <t>http://www.akademiska.se/Verksamheter/Akademiska-laboratoriet/Klinisk-genetik/For-dig-som-remittent/Remisser/</t>
  </si>
  <si>
    <t>1. EDTA-blod (lila propp) för DNA-baserad arrayCGH på barnet
2. EDTA-blod (lila propp) från båda föräldrarna för att ev. verifiera en avvikelse.</t>
  </si>
  <si>
    <t>Förslag till genetisk utredning vid oklar utvecklingsförsening, symptomutredning
- Nyfödda och äldre med missbildningssyndrom
- Utvecklingsstörning
 - Autism</t>
  </si>
  <si>
    <t>Får ej frysas eller centrifugeras!</t>
  </si>
  <si>
    <t>X53</t>
  </si>
  <si>
    <t>Autoimmundiagnostik (Wieslab)</t>
  </si>
  <si>
    <t>Autoimmundiagnostik</t>
  </si>
  <si>
    <t>http://www.wieslab.se/diagnostic-services/index.php?langId=2&amp;headId=69&amp;pageId=69</t>
  </si>
  <si>
    <t>X54</t>
  </si>
  <si>
    <t xml:space="preserve">Aspergillusantigen </t>
  </si>
  <si>
    <t>Bakteriologi (SU)</t>
  </si>
  <si>
    <t>http://sahlgrenska-klinkem-analyser.vgregion.se/BAAP0118.pdf</t>
  </si>
  <si>
    <t>Klinisk Mikrobiologi</t>
  </si>
  <si>
    <t>https://www2.sahlgrenska.se/sv/SU/Omraden/4/Verksamhetsomraden/Laboratoriemedicin/Klinisk-mikrobiologi/Analyslista-A-O/Lista-over-analyseragens/Svampdiagnostik/</t>
  </si>
  <si>
    <t>X55</t>
  </si>
  <si>
    <t>Atazanavir</t>
  </si>
  <si>
    <t>Reyataz</t>
  </si>
  <si>
    <t>provtagningsdatum och klockslag, datum och klockslag för senast intagen dos, datum för senaste dosjustering och föregående dos, övriga läkemedel, vikt, frågeställning</t>
  </si>
  <si>
    <t>1 NaHeparin-rör (mörkblå propp) eller 1 rör utan tillsats (röd propp). Volym 1mL venblod.
Prov tas före morgondos, tidigast en vecka efter dosändring.</t>
  </si>
  <si>
    <t>http://www.karolinska.se/KUL/Alla-anvisningar/Anvisning/9338</t>
  </si>
  <si>
    <t>X56</t>
  </si>
  <si>
    <t>Basal lymfocytanalys</t>
  </si>
  <si>
    <t>T-lymfocyter, CD3, CD4, CD8, B-lymfocyter, CD19, NK celler, CD16, CD56, Lymfocytprofil</t>
  </si>
  <si>
    <t xml:space="preserve">Proverna förvaras i rumstemperatur och ska vara KITM, Karolinska tillhanda inom 24 tim efter provtagning. </t>
  </si>
  <si>
    <t>http://www.karolinska.se/KUL/Alla-anvisningar/Anvisning/9649</t>
  </si>
  <si>
    <t>X58</t>
  </si>
  <si>
    <t>BDD</t>
  </si>
  <si>
    <t>Bättre Diabetes Diagnostik</t>
  </si>
  <si>
    <t>BDD (LMS)</t>
  </si>
  <si>
    <t>OBS! Tag proverna i nedanstående ordning:
- 2 st gelrör (gul propp) á 5mL
- 3 st EDTA-rör (lila propp) á 6mL
- 1 st LiHeparin-rör (mintgrön propp) á 5mL.</t>
  </si>
  <si>
    <t>X59</t>
  </si>
  <si>
    <t>Benmärgsdiagnostik</t>
  </si>
  <si>
    <t>X60</t>
  </si>
  <si>
    <t>Bensodiazepiner</t>
  </si>
  <si>
    <t xml:space="preserve">Analysen är inte lämplig vid misstänkt intag/missbruk, då rekommenderas urinanalys.
Vid beställning av diazepam lämnas även svar på dess aktiva metaboliter nordiazepam och oxazepam. </t>
  </si>
  <si>
    <t>Skickas till Huddinge samma dag som provtagningen, annars fryses plasma/serum. Fryst prov skickas fryst.</t>
  </si>
  <si>
    <t>http://www.karolinska.se/KUL/Alla-anvisningar/Anvisning/9339</t>
  </si>
  <si>
    <t>X61</t>
  </si>
  <si>
    <t xml:space="preserve">Alprazolam, Diazepam, Flunitrazepam, Klonazepam, Lorazepam, Midazolam, Nitrazepam, Oxazepam, Temazepam,  Triazolam 
</t>
  </si>
  <si>
    <t xml:space="preserve">provtagningsdatum, frågeställning, anamnes, remitterande läkare </t>
  </si>
  <si>
    <t>Övervakad provtagning.
 10 mL urinrör med gul kork skall användas. Fyll max till 1 cm från övre kanten.
 Minst 5 ml urin ska finnas i provröret, annars underkänns provet och analysen blir inte utförd.</t>
  </si>
  <si>
    <t xml:space="preserve">Fenazepam och etizolam ingår inte i U-Bensodiazepiner utan beställs som egen analys </t>
  </si>
  <si>
    <t>Förvara provet i kyl i väntan på transport. Skickas måndag-torsdag. Skickas med A-post.</t>
  </si>
  <si>
    <t>http://www.karolinska.se/KUL/Alla-anvisningar/Anvisning/9440</t>
  </si>
  <si>
    <t>X62</t>
  </si>
  <si>
    <t>Beta-2-Glykoprotein-1-antikroppar (IgG/IgM)</t>
  </si>
  <si>
    <t>GP1-beta2-ak, b-2-Glykoprotein-1 AK</t>
  </si>
  <si>
    <t>E-remiss Cosmic eller Remiss 5 (ger pappers-svar)</t>
  </si>
  <si>
    <t>1 gelrör (gul propp). Minsta provmängd 1 mL.</t>
  </si>
  <si>
    <t>Räcker även till S-Kardiolipin-ak (IgG/IgM).</t>
  </si>
  <si>
    <t>Centrifugeras inom 4 h efter provtagning.
Avskilj (och frys) serum om prov inte anländer analyserande laboratorium inom 21 h.</t>
  </si>
  <si>
    <t>Ocentrifugerat blodprov förvaras i rumstemperatur.
Centrifugerat rör förvaras i kyl.
Avskilt serum fryses och skickas fryst.</t>
  </si>
  <si>
    <t>http://labhandboken.u5054800.fsdata.se/findny.asp?State=2&amp;Analysid=312</t>
  </si>
  <si>
    <t>X63</t>
  </si>
  <si>
    <t>Beta-2-Mikroglobulin</t>
  </si>
  <si>
    <r>
      <rPr>
        <sz val="8"/>
        <color theme="1"/>
        <rFont val="Calibri"/>
        <family val="2"/>
      </rPr>
      <t>β2-</t>
    </r>
    <r>
      <rPr>
        <sz val="8"/>
        <color theme="1"/>
        <rFont val="Calibri"/>
        <family val="2"/>
        <scheme val="minor"/>
      </rPr>
      <t>Mikroglobulin</t>
    </r>
  </si>
  <si>
    <t>http://www.karolinska.se/KUL/Alla-anvisningar/Anvisning/9203</t>
  </si>
  <si>
    <t>X64</t>
  </si>
  <si>
    <t>ß2-Mikroglobulin i urin analyseras ej (instabil i urin). Rekommendera analys av α1-Mikroglobulin (Protein HC) i urin i stället.</t>
  </si>
  <si>
    <t>X65</t>
  </si>
  <si>
    <t>Binjurebark, Anti-</t>
  </si>
  <si>
    <t>Analyseras 2 gg/mån. Serum räcker även till S-21-hydroxylas-AK.</t>
  </si>
  <si>
    <t>http://labhandboken.u5054800.fsdata.se/findny.asp?State=2&amp;Analysid=313</t>
  </si>
  <si>
    <t>X66</t>
  </si>
  <si>
    <t>Bly</t>
  </si>
  <si>
    <t>Pb</t>
  </si>
  <si>
    <t>Analysbeställning, biologiska prover (USÖ)</t>
  </si>
  <si>
    <t>http://www.regionorebrolan.se/PageFiles/5811/BLA%20003%20Analysbest%c3%a4llning%20biologiska%20prover.pdf</t>
  </si>
  <si>
    <r>
      <t xml:space="preserve">1  </t>
    </r>
    <r>
      <rPr>
        <b/>
        <sz val="8"/>
        <color theme="1"/>
        <rFont val="Calibri"/>
        <family val="2"/>
        <scheme val="minor"/>
      </rPr>
      <t xml:space="preserve">NaHeparin-rör </t>
    </r>
    <r>
      <rPr>
        <sz val="8"/>
        <color theme="1"/>
        <rFont val="Calibri"/>
        <family val="2"/>
        <scheme val="minor"/>
      </rPr>
      <t>(mörkblå kork).
OBS! Viktigt att vända (blanda) röret efter provtagning minst 20 ggr, så att det ej bildas koagel (bly finns till största delen i erytrocyterna).</t>
    </r>
  </si>
  <si>
    <t>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t>
  </si>
  <si>
    <t>Arbets- och miljömedicin</t>
  </si>
  <si>
    <t>Skicka helblod.</t>
  </si>
  <si>
    <t>Kylförvaras (hållbarhet upp till flera veckor).</t>
  </si>
  <si>
    <t>X67</t>
  </si>
  <si>
    <t>dU-</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</si>
  <si>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</si>
  <si>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X68</t>
  </si>
  <si>
    <t>Brands test</t>
  </si>
  <si>
    <t>Cystin, svavelhaltiga aminosyror, nitroprussidtest</t>
  </si>
  <si>
    <t>X69</t>
  </si>
  <si>
    <t>BRCA-1 mutation</t>
  </si>
  <si>
    <t>1 EDTA-rör (lila propp), 5-7 mL</t>
  </si>
  <si>
    <t>BRCA-mutationsanalys kan beställas av två olika anledningar:
1. Genetisk utredning av patienter och familjer med bröstcancer. I dessa fall ska prov endast ordineras av läkare på Klinisk genitik i Uppsala efter att patienten varit där på genetisk utredning och vägledning.
2. Provtagning av cancersjuka patienter inför val av behandling. Det finns ett nytt läkemedel som bara ska ges om patienten har mutationern. I dessa fall ska den behandlingsansvariga läkaren själv ordinera provtagning.</t>
  </si>
  <si>
    <t>Helblod skickas.</t>
  </si>
  <si>
    <t>X70</t>
  </si>
  <si>
    <t>Buprenorfin</t>
  </si>
  <si>
    <t>Suboxone, Temgesic</t>
  </si>
  <si>
    <t>provtagningsdatum och klockslag, datum och klockslag för senast intagen dos, dosering, datum för senaste dosjustering och föregående dosering, övriga läkemedel, vikt, S-kreatinin, frågeställning</t>
  </si>
  <si>
    <t>1 NaHeparin-rör (mörkblå propp) eller 1 rör utan tillsats (röd propp). Volym 4mL venblod.
Prov tas före dos.</t>
  </si>
  <si>
    <t>Centrifugera och avskilj plasma/serum. Provet fryses.</t>
  </si>
  <si>
    <t>Fryst prov skickas fryst.</t>
  </si>
  <si>
    <t>http://www.karolinska.se/KUL/Alla-anvisningar/Anvisning/9340</t>
  </si>
  <si>
    <t>X71</t>
  </si>
  <si>
    <t>Suboxone, Subutex, Temgesic</t>
  </si>
  <si>
    <t>provtagningsdatum, frågeställning, anamnes, remitterande läkare</t>
  </si>
  <si>
    <t>http://www.karolinska.se/KUL/Alla-anvisningar/Anvisning/9441</t>
  </si>
  <si>
    <t>X72</t>
  </si>
  <si>
    <t>P+S-</t>
  </si>
  <si>
    <t>OBS! Två rör. 1 gelrör (gul propp) + 1 EDTA-rör (lila propp).  Minsta mängd serum/plasma 500µL.</t>
  </si>
  <si>
    <t>http://labhandboken.u5054800.fsdata.se/findny.asp?State=2&amp;Analysid=1455</t>
  </si>
  <si>
    <t>X73</t>
  </si>
  <si>
    <t>C1q-AK</t>
  </si>
  <si>
    <t>C1q-antikroppar, nefrit</t>
  </si>
  <si>
    <t>1 gelrör (gul propp) 5 ml. Minsta mängd 1 ml.</t>
  </si>
  <si>
    <t xml:space="preserve">Kylförvaring om transport till KITM inte sker samma dag som provtagningen. </t>
  </si>
  <si>
    <t>http://www.karolinska.se/KUL/Alla-anvisningar/Anvisning/10024</t>
  </si>
  <si>
    <t>X74</t>
  </si>
  <si>
    <t>C2</t>
  </si>
  <si>
    <t>Fryses och skickas fryst.</t>
  </si>
  <si>
    <t>http://www.analysportalen-labmedicin.skane.se/viewAnalys.asp?Nr=1154</t>
  </si>
  <si>
    <t>X75</t>
  </si>
  <si>
    <t>CA 15-3</t>
  </si>
  <si>
    <t>Cancerantigen 15-3</t>
  </si>
  <si>
    <t>Analysen utförs dagtid mån-fre.</t>
  </si>
  <si>
    <t>Centrifugeras inom 4h. Om prov inte anländer analyserande laboratorium inom 48 h: avskilj och frys serum.</t>
  </si>
  <si>
    <t>http://labhandboken.u5054800.fsdata.se/findny.asp?State=2&amp;Analysid=502</t>
  </si>
  <si>
    <t>X76</t>
  </si>
  <si>
    <t>CA 19-9</t>
  </si>
  <si>
    <t>Cancerantigen 19-9</t>
  </si>
  <si>
    <t>http://labhandboken.u5054800.fsdata.se/findny.asp?State=2&amp;Analysid=503</t>
  </si>
  <si>
    <t>X77</t>
  </si>
  <si>
    <t xml:space="preserve">CA 72-4 </t>
  </si>
  <si>
    <t>Cancerantigen 72-4</t>
  </si>
  <si>
    <t>http://labhandboken.u5054800.fsdata.se/findny.asp?State=2&amp;Analysid=1493</t>
  </si>
  <si>
    <t>X79</t>
  </si>
  <si>
    <t>CALR mutationsanalys</t>
  </si>
  <si>
    <t>Calretikulin</t>
  </si>
  <si>
    <t>http://sahlgrenska-klinkem-analyser.vgregion.se/KKAP0017.pdf</t>
  </si>
  <si>
    <t>EDTA-blod (lila propp)</t>
  </si>
  <si>
    <t>Ocentrifugerat helblod skickas.</t>
  </si>
  <si>
    <t>http://sahlgrenska-klinkem-analyser.vgregion.se/15911.html</t>
  </si>
  <si>
    <t>X80</t>
  </si>
  <si>
    <t>CCL18</t>
  </si>
  <si>
    <t>Blodprov får ej frysas eller centrifugeras! Förvaras i RUMSTEMP.</t>
  </si>
  <si>
    <t xml:space="preserve">Transporteras i rumstemperatur, post express, förpackat i provhylsa och vadderat kuvert. Provet ska vara laboratoriet (Klinisk kemi, Sahlgrenska) tillhanda inom 24 h och mottages måndag - torsdag före kl. 16, fredag före kl. 12.   </t>
  </si>
  <si>
    <t>http://sahlgrenska-klinkem-analyser.vgregion.se/12953.html</t>
  </si>
  <si>
    <t>X81</t>
  </si>
  <si>
    <t>CD19, CD16, CD20, CD56</t>
  </si>
  <si>
    <t>Cellulär Immunologi (UAS)</t>
  </si>
  <si>
    <t>frågeställning</t>
  </si>
  <si>
    <t>1 EDTA-rör (lila propp, helblod)</t>
  </si>
  <si>
    <t>X83</t>
  </si>
  <si>
    <t>CD-sens</t>
  </si>
  <si>
    <t>Cdsens</t>
  </si>
  <si>
    <t>Flödescytometri, KKF (UAS)</t>
  </si>
  <si>
    <t>OBS! Innan provtagning, kontakta CoM, Inflammationslab på tfn 018-611 42 21 för tidsplanering.</t>
  </si>
  <si>
    <t>Provet skickas ocentrifugerat till Uppsala samma dag som provtagningen.</t>
  </si>
  <si>
    <t>Prov kan förvaras i rumstemp i max 4 timmar därefter förvaras provet i kylskåp. Prov transporteras i rumstemperatur.</t>
  </si>
  <si>
    <t>http://labhandboken.u5054800.fsdata.se/findny.asp?State=2&amp;Analysid=1830</t>
  </si>
  <si>
    <t>X464</t>
  </si>
  <si>
    <t>Ceruloplasmin</t>
  </si>
  <si>
    <t>http://sahlgrenska-klinkem-analyser.vgregion.se/KKAP0025.pdf</t>
  </si>
  <si>
    <t>http://sahlgrenska-klinkem-analyser.vgregion.se/13297.html</t>
  </si>
  <si>
    <t>X85</t>
  </si>
  <si>
    <t>CGD utredning</t>
  </si>
  <si>
    <t>Kronisk granulomatös sjukdom</t>
  </si>
  <si>
    <t>Se Granulocytfunktion- screening resp utvidgad</t>
  </si>
  <si>
    <t>X86</t>
  </si>
  <si>
    <t>Chitotriosidas</t>
  </si>
  <si>
    <t>Mb Gaucher</t>
  </si>
  <si>
    <t>Vid frågor kontakta Sektionen för Metabolism DNA och enzymanalyser, telefon 031-3430170.</t>
  </si>
  <si>
    <t>Rumstemperatur. Får ej frysas. Prov skickas med Express-brev (mån-tors), skall vara Neurokemi, Mölndal tillhanda inom 24 h.</t>
  </si>
  <si>
    <t>http://sahlgrenska-klinkem-analyser.vgregion.se/11752.html</t>
  </si>
  <si>
    <t>X87</t>
  </si>
  <si>
    <t>Patienten bör vara fastande, ej ett krav.</t>
  </si>
  <si>
    <t>Inom 1 h.</t>
  </si>
  <si>
    <t>Centrifugera och avskilj plasma snarast. Avskiljd plasma fryses i &lt;15°C inom 4h.</t>
  </si>
  <si>
    <t>http://labhandboken.u5054800.fsdata.se/findny.asp?State=2&amp;Analysid=514</t>
  </si>
  <si>
    <t>X88</t>
  </si>
  <si>
    <t>Citalopram</t>
  </si>
  <si>
    <t>demetylcitalopram, Cipramil</t>
  </si>
  <si>
    <t>provtagningsdatum och klockslag, datum och klockslag för senast intagen dos, datum för senaste dosjustering och föregående dos, övriga läkemedel, frågeställning</t>
  </si>
  <si>
    <t>Analyseras 1 ggn/v.</t>
  </si>
  <si>
    <t>http://www.karolinska.se/KUL/Alla-anvisningar/Anvisning/9345</t>
  </si>
  <si>
    <t>X89</t>
  </si>
  <si>
    <t>Citrat</t>
  </si>
  <si>
    <t>Om stickprov från dygnssamling skickas ange samlingstid och samlingsvolym. 
Vid Njurstensutredning från Urologmott, se "Njurstensutredning"</t>
  </si>
  <si>
    <t>Undvik att skicka prover per post på torsdagar och fredagar. Post märkes A-post.</t>
  </si>
  <si>
    <t>http://www.karolinska.se/KUL/Alla-anvisningar/Anvisning/9483</t>
  </si>
  <si>
    <t>X91</t>
  </si>
  <si>
    <t>Colonpolypos (DNA-analys)</t>
  </si>
  <si>
    <t>APC-gen, Adenomatous polyposis coli, MUTYH mutationsanalys, MAP, FAP, Familjär Adenomatös Polypos, Familjär Colonpolypos</t>
  </si>
  <si>
    <t>Ca 10 mL EDTA-blod (lila propp) (helblod). Minsta mängd 2 mL (barn).</t>
  </si>
  <si>
    <t>Ej detsamma som APC-resistens! Ej detsamma som Familjär Amyloid Polyneuropati (FAP)!</t>
  </si>
  <si>
    <t>Rumstemp (kyl OK). Skickas helst provtagningsdagen (OK någon dag efter).</t>
  </si>
  <si>
    <t>http://www.karolinska.se/KUL/Alla-anvisningar/Anvisning/9920</t>
  </si>
  <si>
    <t>X465</t>
  </si>
  <si>
    <t>C-peptid</t>
  </si>
  <si>
    <t>1 gelrör (gul propp). Patienten bör vara fastande.</t>
  </si>
  <si>
    <t>Förvaras i kyl. Om transporten inte når analyserande lab inom 24 h fryses serum. Fryst prov skickas fryst.</t>
  </si>
  <si>
    <t>http://labhandboken.u5054800.fsdata.se/findny.asp?State=2&amp;Analysid=496</t>
  </si>
  <si>
    <t>X93</t>
  </si>
  <si>
    <t>X94</t>
  </si>
  <si>
    <t>C-peptid (Beställningsbar i Cosmic)</t>
  </si>
  <si>
    <t>fS-</t>
  </si>
  <si>
    <t>Fasteprov.
1 gelrör (gul propp). Minsta mängd 250 µL.</t>
  </si>
  <si>
    <t>Centrifugeras inom 4h. Om prov inte anländer analyserande laboratorium inom 24 h: Avskilj och frys serum.</t>
  </si>
  <si>
    <t>Centrifugerat gel-rör (primärrör) kan förvaras i kyl upp till 24 h. Avskiljt serum i frys.
Transporteras i rumstemp.
Fryst prov skickas fryst.</t>
  </si>
  <si>
    <t>X95</t>
  </si>
  <si>
    <t>CRH</t>
  </si>
  <si>
    <t>Kortikoliberin, CRF, Corticotropin releasing factor</t>
  </si>
  <si>
    <t>Kylcentrifugeras inom 1 h. Minst 1 mL plasma pipetteras av och fryses omgående.</t>
  </si>
  <si>
    <t>X96</t>
  </si>
  <si>
    <t>CrossLaps, beta-</t>
  </si>
  <si>
    <t>1 gelrör (gul propp). Rekomenderas att tas som fastande på morgonen.</t>
  </si>
  <si>
    <t>För upprepade undersökningar bör proverna alltid tas under samma förhållanden som första provet.</t>
  </si>
  <si>
    <t>Centrifugera och avskilj serum.
Om transporten inte når analyserande lab inom 8 timmar måste serum frysas.</t>
  </si>
  <si>
    <t>Provet kan förvaras i kyl i 8h. Därefter i frys &lt;-15C.
Fryst prov skickas fryst. Kylt prov kan skickas i rumstemp.</t>
  </si>
  <si>
    <t>http://labhandboken.u5054800.fsdata.se/findny.asp?State=2&amp;Analysid=596</t>
  </si>
  <si>
    <t>X97</t>
  </si>
  <si>
    <t>CRP, högkänsligt</t>
  </si>
  <si>
    <t>X98</t>
  </si>
  <si>
    <t>CTx</t>
  </si>
  <si>
    <t>Viktigt att upprepad provtagning standardiseras (fasteprov, morgonprov, vid samma tidpunkt etc.)</t>
  </si>
  <si>
    <t xml:space="preserve">Förvaras kylt i väntan på transport. Kan skickas i rumstemperatur om transporttiden understiger 5-6 timmar och prov ankommer Klinisk kemi Karolinska provtagningsdagen. 
Vid längre tids förvaring fryses avhällt serum och skickas fryst. </t>
  </si>
  <si>
    <t>http://www.karolinska.se/KUL/Alla-anvisningar/Anvisning/9155</t>
  </si>
  <si>
    <t>X99</t>
  </si>
  <si>
    <t>Cysteinyldopa</t>
  </si>
  <si>
    <t>Kontakta läkare på Klinisk Kemi. Analysen S100B kan vara ett alternativ.</t>
  </si>
  <si>
    <t>X100</t>
  </si>
  <si>
    <t>Cystin, kvant</t>
  </si>
  <si>
    <t xml:space="preserve">cystinuri, U-CYS2, cystinsten </t>
  </si>
  <si>
    <t>anamnes, frågeställning, läkemedelsintag, tid för senast tagen cysteamindos</t>
  </si>
  <si>
    <t>2-10 mL urin utan tillsats, helst morgonurin eller stickprov från dygnsmängd.</t>
  </si>
  <si>
    <t>Urinen ska frysas snarast.</t>
  </si>
  <si>
    <t>Förvaras och skickas fryst. 
Undvik att skicka prover per post på torsdagar och fredagar. Post märkes A-post.</t>
  </si>
  <si>
    <t>http://www.karolinska.se/KUL/Alla-anvisningar/Anvisning/9486</t>
  </si>
  <si>
    <t>X101</t>
  </si>
  <si>
    <t>Dabigatran</t>
  </si>
  <si>
    <t>Pradaxa, hemoclot, antitrombotiska läkemedel, DOAK, NOAK, NOAC</t>
  </si>
  <si>
    <t>provtagningsdatum och klockslag, datum och klockslag för senast intagen dos, aktuell dos, datum för senaste dosjustering och föregående dos, orsak till provtagning, vikt, S-kreatinin, övriga läkemedel</t>
  </si>
  <si>
    <t>För mätning av koagulationsmonitorering (aktivitetsmätning) beställs istället Dabigatran, akut.</t>
  </si>
  <si>
    <t>http://www.karolinska.se/KUL/Alla-anvisningar/Anvisning/10078</t>
  </si>
  <si>
    <t>X102</t>
  </si>
  <si>
    <t>Dabigatran, akut</t>
  </si>
  <si>
    <t>1 NaCitrat-rör (ljusblå/svart propp). Ta provet genom direkt venpunktion, ej via inneliggande kanyl.</t>
  </si>
  <si>
    <t>Provtagning cirka 2 timmar efter Dabigatran-intag återspeglar i regel maximal plasmakoncentration.
För mätning av direkt plasmakoncentration beställs istället P-Dabigatran.</t>
  </si>
  <si>
    <t>http://www.karolinska.se/KUL/Alla-anvisningar/Anvisning/10130</t>
  </si>
  <si>
    <t>X103</t>
  </si>
  <si>
    <t>Dehydrokolesterol, 7-</t>
  </si>
  <si>
    <t>7-dehydrokolesterol</t>
  </si>
  <si>
    <t>1 rör utan tillsats (röd propp). Minst 0.5 mL serum.</t>
  </si>
  <si>
    <t xml:space="preserve">Centrifugera och avskilj serum. </t>
  </si>
  <si>
    <t>Förvaras och skickas kylt om ankomst till Klinisk kemi Huddinge senast påföljande dag. Vid längre tids förvaring fryses avhällt serum.</t>
  </si>
  <si>
    <t>http://www.karolinska.se/KUL/Alla-anvisningar/Anvisning/9045</t>
  </si>
  <si>
    <t>X104</t>
  </si>
  <si>
    <t>Deoxykortisol (DOC)</t>
  </si>
  <si>
    <t>11-Deoxykortisol</t>
  </si>
  <si>
    <t>Special 1 (LMS)</t>
  </si>
  <si>
    <t>Hållbart upp till 24 h i kyl. Därefter i frys -20C.</t>
  </si>
  <si>
    <t>http://www.analysportalen-labmedicin.skane.se/viewAnalys.asp?Nr=294</t>
  </si>
  <si>
    <t>X105</t>
  </si>
  <si>
    <t>DHEA</t>
  </si>
  <si>
    <t>Dehydroepiandrosteron</t>
  </si>
  <si>
    <t>http://www.karolinska.se/KUL/Alla-anvisningar/Anvisning/9043</t>
  </si>
  <si>
    <t>X106</t>
  </si>
  <si>
    <t>DHEAS</t>
  </si>
  <si>
    <t>Dehydroepiandrosteronsulfat, DHEA-SO4, DHEA-sulfat</t>
  </si>
  <si>
    <t xml:space="preserve">3 d i kyl, annars frys. Vid postbefordran skickas fryst serum. </t>
  </si>
  <si>
    <t>http://www.karolinska.se/KUL/Alla-anvisningar/Anvisning/9044</t>
  </si>
  <si>
    <t>X107</t>
  </si>
  <si>
    <t>Diaminoxidas</t>
  </si>
  <si>
    <t>DAO</t>
  </si>
  <si>
    <t>http://sahlgrenska-klinkem-analyser.vgregion.se/KITMAP0095.pdf</t>
  </si>
  <si>
    <t>1 EDTA-rör (lila propp). Minst 0.5 mL.</t>
  </si>
  <si>
    <t>https://www2.sahlgrenska.se/sv/SU/Omraden/4/Verksamhetsomraden/Laboratoriemedicin/Klinisk-Immunologi-och-Transfusionsmedicin/Analyser/Ny-analyslista-klinisk-immunologi/Diaminoxidas-DAO/</t>
  </si>
  <si>
    <t>X108</t>
  </si>
  <si>
    <t>Dihydrotestosteron</t>
  </si>
  <si>
    <t>DHT</t>
  </si>
  <si>
    <t xml:space="preserve">I kyl. Kan skickas i rumstemp.
Om ej ankomst inom 1 d ska serum frysas. </t>
  </si>
  <si>
    <t>http://www.karolinska.se/KUL/Alla-anvisningar/Anvisning/10190</t>
  </si>
  <si>
    <t>X109</t>
  </si>
  <si>
    <t>Dihydroxi-vitamin D, 1,25-</t>
  </si>
  <si>
    <t xml:space="preserve">Kalcitriol, 1.25-Dihydroxi-vitamin D, Vitamin D, 1.25-dihydroxi-, Vitamin D 1.25- (OH)2- </t>
  </si>
  <si>
    <t>OBS! Om Vitamin D efterfrågas, analyseras ej detta prov (utan Vitamin D, 25-hydroxi-).</t>
  </si>
  <si>
    <t>Centrifugera och avskilj serum inom 2 h efter provtagning.</t>
  </si>
  <si>
    <t>4 d i kyl, annars frys.</t>
  </si>
  <si>
    <t>http://www.karolinska.se/KUL/Alla-anvisningar/Anvisning/9050</t>
  </si>
  <si>
    <t>X111</t>
  </si>
  <si>
    <t>Disopyramid</t>
  </si>
  <si>
    <t>Desisopropyldisopyramid, Durbis</t>
  </si>
  <si>
    <t>http://www.karolinska.se/KUL/Alla-anvisningar/Anvisning/9351</t>
  </si>
  <si>
    <t>X112</t>
  </si>
  <si>
    <t>D-Laktat, kvant</t>
  </si>
  <si>
    <t>Venblod: Na-fluorid/K-oxalatrör (grå propp). Rörstorlek: 4-5 ml. Minst 0,5 ml avskild plasma.
Kapillärblod: Mikrorör Na-fluorid/K-oxalat. 1 ml blod. Minst 0,3 ml avskild plasma.</t>
  </si>
  <si>
    <t>Ta helst provet i början på veckan.</t>
  </si>
  <si>
    <t>Skickas fryst till CMMS Karolinska inom 48h. 
Undvik att skicka prover per post på torsdagar och fredagar. Post märkes A-post.</t>
  </si>
  <si>
    <t>http://www.karolinska.se/KUL/Alla-anvisningar/Anvisning/9538</t>
  </si>
  <si>
    <t>X113</t>
  </si>
  <si>
    <t>2-10 mL urin utan tillsats, helst morgonurin.</t>
  </si>
  <si>
    <t>Fryses snarast.</t>
  </si>
  <si>
    <t xml:space="preserve">Förvara och skicka fryst. Välj transportsätt så att det är säkert att provet anländer till CMMS inom 48 timmar från provtagningen.
Undvik att skicka prover per post på torsdagar och fredagar. Post märkes A-post. </t>
  </si>
  <si>
    <t>http://www.karolinska.se/KUL/Alla-anvisningar/Anvisning/9539</t>
  </si>
  <si>
    <t>X114</t>
  </si>
  <si>
    <t>DNA-baserad analys</t>
  </si>
  <si>
    <t>Konstitutionella förändringar:, Långt QT syndrom, LQT-syndrom, LQTS, Huntingtons sjukdom, Huntington chorea, danssjukan, huntingtin, Fragilt-X, Fragile X, FRAXA, Arrythmogenic Right Ventricular Cardiomyopathy (ARVC), Ärftlig tryckkänslig neuropati (HNPP), polycystisk njursjukdom (PKD1/PKD2)</t>
  </si>
  <si>
    <t>Kromosomanalys/DNA-baserad diagnostik (UAS)</t>
  </si>
  <si>
    <t>http://www.akademiska.se/Global/KB/Klinisk%20genetik/Dokument/KromosomanalysDNAbaserad%20diagnostik.pdf</t>
  </si>
  <si>
    <t>provmaterial, provtagningsdatum och tid, diagnos/frågeställning/anamnes, samtycke till biobank</t>
  </si>
  <si>
    <t>Prov som ej kan skickas samma dag skall förvaras i kylskåp.
Prover skickas i vadderat kuvert. Proverna måste vara laboratoriet tillhanda senast kl 15 må-fre.</t>
  </si>
  <si>
    <t>X115</t>
  </si>
  <si>
    <t>Dopamin</t>
  </si>
  <si>
    <t>Urin (UAS)</t>
  </si>
  <si>
    <t>läkemedelsbehandling, dygnsvolym</t>
  </si>
  <si>
    <t>Vuxna:
Dygnsmängd samlas i plastflaskor innehållande 20 mL 6 mol/L saltsyra.
Barn:
Tag 1 mL 6 mol/L saltsyra per 100 mL urin.</t>
  </si>
  <si>
    <t>För transporter &lt;2 dygn kan provet skickas icke fryst tillsammans med en frysklamp.
För längre transporter skickas provet fryst tillsammans med en frysklamp.</t>
  </si>
  <si>
    <t>http://labhandboken.u5054800.fsdata.se/findny.asp?State=2&amp;Analysid=537</t>
  </si>
  <si>
    <t>X116</t>
  </si>
  <si>
    <t>Dopingprover</t>
  </si>
  <si>
    <t>Om det ej gäller U-screening, kontakta dopingjouren.
www.dopingjouren.se
020 - 546 987</t>
  </si>
  <si>
    <t>X117</t>
  </si>
  <si>
    <t>Droger (ex LSD) vid rättsfall</t>
  </si>
  <si>
    <t>Toxologisk undersökning (RMV)</t>
  </si>
  <si>
    <t>http://www.rmv.se/fileadmin/RMVFiles/rk/IF039.023_REMISS_Toxikologisk_undersoekning__patient.pdf</t>
  </si>
  <si>
    <t>Rättskemi</t>
  </si>
  <si>
    <t>I kyl. Bör postas så att det kommer till laboratoriet nästkommande dag. Prov ska inte skickas på fredag eller dag innan helg då rättskemi inte har öppet på helger.</t>
  </si>
  <si>
    <t>http://rmv.se/fileadmin/RMVFiles/rk/IF004.018_Provtagningsanvisningar_foer_sjukvaard_m_fl.pdf</t>
  </si>
  <si>
    <t>X118</t>
  </si>
  <si>
    <t>Duloxetin</t>
  </si>
  <si>
    <t>X119</t>
  </si>
  <si>
    <t>Dyskondrosteos</t>
  </si>
  <si>
    <t>SHOX, mutation</t>
  </si>
  <si>
    <t>Venöst blod, EDTA-rör (lila propp): Vuxen 10 ml, barn 2-10 ml.</t>
  </si>
  <si>
    <t>http://www.karolinska.se/KUL/Alla-anvisningar/Anvisning/9888</t>
  </si>
  <si>
    <t>X120</t>
  </si>
  <si>
    <t>ECP</t>
  </si>
  <si>
    <t>Eosinofil Cationic Protein, Eosinofilt katjoniskt protein</t>
  </si>
  <si>
    <t>exakt provtagningstid</t>
  </si>
  <si>
    <t>1 gelrör (gul propp). Ej kapillärprov. Minsta mängd serum 500 µL.</t>
  </si>
  <si>
    <t>Centrifugering ska utföras mellan 50 minuter - 2 timmar efter provtagningen.
Serum avskiljs direkt till ett plaströr.</t>
  </si>
  <si>
    <t>http://labhandboken.u5054800.fsdata.se/findny.asp?State=2&amp;Analysid=545</t>
  </si>
  <si>
    <t>X121</t>
  </si>
  <si>
    <t>Efavirenz</t>
  </si>
  <si>
    <t>Stocrin, Sustiva</t>
  </si>
  <si>
    <t>1 NaHeparin-rör (mörkblå propp) eller rör utan tillsats (röd propp). Minsta volym 1 mL venblod.</t>
  </si>
  <si>
    <t>Provtagning 12-14 h efter dos.</t>
  </si>
  <si>
    <t>Plasma/serum kan förvaras/transporteras i rumstemperatur/kylt om ankomst till Klinisk farmakologi, Huddinge, sker inom 6 dygn från provtagning. Vid längre tids förvaring/transport skall provet hållas fryst.</t>
  </si>
  <si>
    <t>http://www.karolinska.se/KUL/Alla-anvisningar/Anvisning/9352</t>
  </si>
  <si>
    <t>X122</t>
  </si>
  <si>
    <t>Elastas</t>
  </si>
  <si>
    <t>Pankreaselastas, pancreas-elastas</t>
  </si>
  <si>
    <t>Fecesrör eller fecesburk med sked inklusive transporthylsa.
Fyll fecesröret med avföring motsvarande minst en tesked. Fyll dock inte röret mer än till hälften. 
Särskild patientanvisning finns.</t>
  </si>
  <si>
    <t>Analyseras 2 ggr/månad.</t>
  </si>
  <si>
    <t>En teskedsstor faecesportion placeras i faecesbägare med sked i skruvlocket (20 mL) eller i ett rör med skruvlock (fylls inte mer än till hälften).</t>
  </si>
  <si>
    <t>6 d i kyl (3 d i rumstemperatur. Kan skickas med vanlig post.</t>
  </si>
  <si>
    <t>http://www.karolinska.se/KUL/Alla-anvisningar/Anvisning/9053</t>
  </si>
  <si>
    <t>X123</t>
  </si>
  <si>
    <t>Erytropoietin</t>
  </si>
  <si>
    <t>EPO</t>
  </si>
  <si>
    <t>1 gelrör (gul propp). Prov bör tas på förmiddagen (före kl 12.00).</t>
  </si>
  <si>
    <t>2 d i kyl, annars frys. Fryst prov skickas fryst.</t>
  </si>
  <si>
    <t>http://labhandboken.u5054800.fsdata.se/findny.asp?State=2&amp;Analysid=553</t>
  </si>
  <si>
    <t>X124</t>
  </si>
  <si>
    <t>Escitalopram</t>
  </si>
  <si>
    <t>provtagningsdatum och klockslag, datum och klockslag för senast intagen dos, aktuell dos, datum för senaste dosjustering och föregående dos, övriga läkemedel, frågeställning</t>
  </si>
  <si>
    <t>http://www.karolinska.se/KUL/Alla-anvisningar/Anvisning/9353</t>
  </si>
  <si>
    <t>Plasma/serum kan förvaras/transporteras i rumstemperatur/kylt om ankomst till Klinisk farmakologi, Huddinge, sker inom 7 dygn från provtagning. Vid längre tids förvaring/transport skall provet hållas fryst.</t>
  </si>
  <si>
    <t>http://www.karolinska.se/KUL/Alla-anvisningar/Anvisning/9354</t>
  </si>
  <si>
    <t>X126</t>
  </si>
  <si>
    <t>Etosuximid</t>
  </si>
  <si>
    <t>Petnidan, Suxinutin, Zarondan</t>
  </si>
  <si>
    <t>provtagningsdatum och klockslag, datum och klockslag för senast intagen dos, datum för senaste dosjustering och föregående dos, övriga läkemedel, vikt, S-kreatinin, frågeställning</t>
  </si>
  <si>
    <t>1 NaHeparin-rör (mörkblå propp) eller 1 rör utan tillsats (röd propp). Volym 1 mL venblod.
Prov tas före dos.
Kapillärrör/mikrorör: Li-heparin, mörkgrön propp eller rör utan tillsats, röd propp.</t>
  </si>
  <si>
    <t>http://www.karolinska.se/KUL/Alla-anvisningar/Anvisning/9355</t>
  </si>
  <si>
    <t>X127</t>
  </si>
  <si>
    <t>Etylenglykol</t>
  </si>
  <si>
    <t>Ring före skickning  tel: 08-123 910 90 (kundtjänst), 08-517 724 26 (provinl) eller 
08-517 733 20 (akutlab).
Vid fler begärda alkoholanalyser samtidigt, kontrollera om dessa kan analyseras på samma rör.</t>
  </si>
  <si>
    <t>3 d i kyl, annars fryst. Fryst prov skickas fryst.</t>
  </si>
  <si>
    <t>http://www.karolinska.se/KUL/Alla-anvisningar/Anvisning/9061</t>
  </si>
  <si>
    <t>X128</t>
  </si>
  <si>
    <t>Etylglukuronid</t>
  </si>
  <si>
    <t>Etylglucuronid, ETG, EGL</t>
  </si>
  <si>
    <t>Övervakad provtagning
10 ml urinrör med gul kork skall användas. Fyll max till 1 cm från övre kanten.
Minst 5 ml urin ska finnas i provröret, annars underkänns provet och analysen blir inte utförd.</t>
  </si>
  <si>
    <t xml:space="preserve">Provet förvaras i kyl i väntan på transport. Skickas måndag-torsdag. skickas med A-post. </t>
  </si>
  <si>
    <t>http://www.karolinska.se/KUL/Alla-anvisningar/Anvisning/9445</t>
  </si>
  <si>
    <t>X129</t>
  </si>
  <si>
    <t>Everolimus (Vid prov från Njurmottagningen samt Dialysavdelningen beställd på UAS-remiss)</t>
  </si>
  <si>
    <t>Certican</t>
  </si>
  <si>
    <t>provtagningsdatum och tid, datum och tid för senaste dosintag, nuvarande dosering, datum för senaste dosjustering och föregående dosering, övriga läkemedel, vikt, S-kreatinin, frågeställning</t>
  </si>
  <si>
    <t>Kyl 3-4 d, annars frys</t>
  </si>
  <si>
    <t>http://labhandboken.u5054800.fsdata.se/findny.asp?State=2&amp;Analysid=1609</t>
  </si>
  <si>
    <t>X130</t>
  </si>
  <si>
    <t>Everolimus (Vid prov från övriga beställare)</t>
  </si>
  <si>
    <t>RAD, RAD001</t>
  </si>
  <si>
    <t>1 EDTA-rör (lila propp). Minsta volym 1 mL.
Prov tas före dos.</t>
  </si>
  <si>
    <t>http://www.karolinska.se/KUL/Alla-anvisningar/Anvisning/9977</t>
  </si>
  <si>
    <t>X131</t>
  </si>
  <si>
    <t>FACS</t>
  </si>
  <si>
    <t>= Flödescytometri</t>
  </si>
  <si>
    <t>X132</t>
  </si>
  <si>
    <t>Faktor II</t>
  </si>
  <si>
    <t>Protrombin koncentrationsbestämning, koagulationsfaktor II, FII, Faktor 2</t>
  </si>
  <si>
    <t>1 NaCitrat-rör (ljusblå/svart propp). Prov tas genom direkt venpunktion, ej via inneliggande kanyl.</t>
  </si>
  <si>
    <t>OBS! Ej detsamma som analysen Protrombin, genotyp.
Analys av P-Koagulationsfaktor V, VII och X kan utföras på samma rör.</t>
  </si>
  <si>
    <t xml:space="preserve">Proverna förpackas i fryspaket innehållande rikligt med kolsyreis och skickas med expresspost. Skicka proverna i början av veckan för att undvika distributionsproblem. </t>
  </si>
  <si>
    <t>http://www.karolinska.se/KUL/Alla-anvisningar/Anvisning/9258</t>
  </si>
  <si>
    <t>X133</t>
  </si>
  <si>
    <t>Faktor IX (koag)</t>
  </si>
  <si>
    <t>Koagulationsfaktor IX, FIX, Faktor 9</t>
  </si>
  <si>
    <t>Centrifugeras inom 30 min efter provtagning vid 15°C (2000g, 15 min).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</si>
  <si>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http://www.karolinska.se/KUL/Alla-anvisningar/Anvisning/9064</t>
  </si>
  <si>
    <t>X134</t>
  </si>
  <si>
    <t>Faktor V (koag)</t>
  </si>
  <si>
    <t>Koagulationsfaktor V, FV, Faktor 5</t>
  </si>
  <si>
    <t>OBS! Ej det samma som analysen Faktor V, genotyp (Leiden).
Analys av P-Koagulationsfaktor II (protrombin), VII och X kan utföras på samma rör.</t>
  </si>
  <si>
    <t>http://www.karolinska.se/KUL/Alla-anvisningar/Anvisning/9065</t>
  </si>
  <si>
    <t>X135</t>
  </si>
  <si>
    <t>Faktor V, genotyp</t>
  </si>
  <si>
    <t>FV Leiden, APC-resistens</t>
  </si>
  <si>
    <t>anamnes/frågeställning, om patienten genomgått allogen stamcellstransplantation eller levertransplantation under sitt liv,  om patienten fått allogen blodtransfusion under den senaste veckan</t>
  </si>
  <si>
    <t>3 d i kyl, annars frys. Fryst prov skickas fryst.</t>
  </si>
  <si>
    <t>http://labhandboken.u5054800.fsdata.se/findny.asp?State=2&amp;Analysid=690</t>
  </si>
  <si>
    <t>X136</t>
  </si>
  <si>
    <t>Faktor VII (koag)</t>
  </si>
  <si>
    <t>Koagulationsfaktor VII, FVII, Faktor 7</t>
  </si>
  <si>
    <t>Analys av P-Koagulationsfaktor II (protrombin), V och X kan utföras på samma rör.</t>
  </si>
  <si>
    <t>http://www.karolinska.se/KUL/Alla-anvisningar/Anvisning/9066</t>
  </si>
  <si>
    <t>X137</t>
  </si>
  <si>
    <t>Faktor VIII (aktivitet)</t>
  </si>
  <si>
    <t>Koagulationsfaktor VIII, Faktor 8</t>
  </si>
  <si>
    <t>1 NaCitrat-rör (ljusblå/svart propp). Observera att det är väldigt noga att provet blir ordentligt blandat.</t>
  </si>
  <si>
    <t>Förvaras i frys och skickas fryst.</t>
  </si>
  <si>
    <t>http://labhandboken.u5054800.fsdata.se/findny.asp?State=2&amp;Analysid=693</t>
  </si>
  <si>
    <t>X138</t>
  </si>
  <si>
    <t>Faktor VIII (enz)</t>
  </si>
  <si>
    <t>1 NaCitrat-rör (ljusblå/svart propp). Prov tas genom direkt venpunktion, ej via inneliggande kanyl.
Observera att det är väldigt noga att provet blir ordentligt blandat.</t>
  </si>
  <si>
    <t>http://www.karolinska.se/KUL/Alla-anvisningar/Anvisning/9068</t>
  </si>
  <si>
    <t>X139</t>
  </si>
  <si>
    <t>Faktor VIII-antikropp</t>
  </si>
  <si>
    <t>1 NaCitratrör. Ta provet genom direkt venpunktion, ej via inneliggande kanyl eller port.</t>
  </si>
  <si>
    <t xml:space="preserve">Analyseras endast vid låg nivå av Faktor VIII (enz). </t>
  </si>
  <si>
    <t>Proverna förpackas i fryspaket innehållande rikligt med kolsyreis och skickas med expresspost. Skicka proverna i början av veckan för att undvika distributionsproblem.</t>
  </si>
  <si>
    <t>http://www.karolinska.se/KUL/Alla-anvisningar/Anvisning/9067</t>
  </si>
  <si>
    <t>X140</t>
  </si>
  <si>
    <t>Faktor X (koag)</t>
  </si>
  <si>
    <t>Koagulationsfaktor X, FX, Faktor 10</t>
  </si>
  <si>
    <t>OBS! Förväxla inte med analysen Antifaktor Xa (lågmolekylärt heparin).
Analys av P-Koagulationsfaktor II (Protrombin), V och VII kan utföras på samma rör.</t>
  </si>
  <si>
    <t>http://www.karolinska.se/KUL/Alla-anvisningar/Anvisning/9069</t>
  </si>
  <si>
    <t>X141</t>
  </si>
  <si>
    <t>Faktor XI (koag)</t>
  </si>
  <si>
    <t>Koagulationsfaktor XI, FXI, Faktor 11</t>
  </si>
  <si>
    <t>http://www.karolinska.se/KUL/Alla-anvisningar/Anvisning/9070</t>
  </si>
  <si>
    <t>X142</t>
  </si>
  <si>
    <t>Faktor XII (koag)</t>
  </si>
  <si>
    <t>Koagulationsfaktor XII, FXII, Faktor 12</t>
  </si>
  <si>
    <t>http://www.karolinska.se/KUL/Alla-anvisningar/Anvisning/9071</t>
  </si>
  <si>
    <t>X143</t>
  </si>
  <si>
    <t>Faktor XIII (enz)</t>
  </si>
  <si>
    <t>Koagulationsfaktor XIII, FXIII, Faktor 13</t>
  </si>
  <si>
    <t>http://www.karolinska.se/KUL/Alla-anvisningar/Anvisning/9072</t>
  </si>
  <si>
    <t>X144</t>
  </si>
  <si>
    <t>Familjär Amyloid Polyneuropati</t>
  </si>
  <si>
    <t>OBS! Ej detsamma som Familjär Adenomatös Polypos (FAP)!
Remiss skickas i 2 ex till laboratoriet.</t>
  </si>
  <si>
    <t>Förvaras i rumstemperatur eller kylskåp i väntan på transport.
Skickas till laboratoriet så snart som möjligt.</t>
  </si>
  <si>
    <t>X145</t>
  </si>
  <si>
    <t>Familjär medelhavsfeber</t>
  </si>
  <si>
    <t>FMF, FMF-gen, MEFV-gen, pyrin-gen</t>
  </si>
  <si>
    <t>Venöst blod, EDTA-rör (lila propp):
Vuxen 10 mL, barn 2-10 mL.</t>
  </si>
  <si>
    <t>Rumstemperatur (eller kyl). Transporteras i rumstemperatur.</t>
  </si>
  <si>
    <t>http://www.karolinska.se/KUL/Alla-anvisningar/Anvisning/9893</t>
  </si>
  <si>
    <t>X146</t>
  </si>
  <si>
    <t>OBS! Är inte samma analys som Fosfolipidantikroppar/Anti fosfolipid ak.</t>
  </si>
  <si>
    <t>http://www.karolinska.se/KUL/Alla-anvisningar/Anvisning/9495</t>
  </si>
  <si>
    <t>X147</t>
  </si>
  <si>
    <t>Fettsyror, mycket långkedjiga</t>
  </si>
  <si>
    <t xml:space="preserve">Dimetylacetaler, Fytansyra, Very Long Chained Fatty Acid, Pristansyra, Plasmalogener, VLCFA, peroxisomal screening, peroxisomal sjukdom 
</t>
  </si>
  <si>
    <t>I frys. Skickas fryst till CMMS, Huddinge. 
Undvik att skicka prover per post på torsdagar och fredagar.
Post märkes A-post.</t>
  </si>
  <si>
    <t>http://www.karolinska.se/KUL/Alla-anvisningar/Anvisning/9498</t>
  </si>
  <si>
    <t>X149</t>
  </si>
  <si>
    <t>FISH analys</t>
  </si>
  <si>
    <t>Benm-</t>
  </si>
  <si>
    <t>Hematologisk genetisk diagnostik VUXEN/BARN (UAS)
UCAN (UAS)</t>
  </si>
  <si>
    <t>4 st benmärgs-utstryk
OBS! Vid myelom skickas BM-aspirat (heparin rör) direkt till Patologen för anrikning före FISH-analysen.</t>
  </si>
  <si>
    <t>Prov som ej kan skickas samma dag skall förvaras i kylskåp.
Prover måste vara laboratoriet tillhanda senast kl 15 mån-fre.
OBS! Fredagar och dag före röd dag måste Myelom-prover vara Patologi-laboratoriet tillhanda senast kl 12.00</t>
  </si>
  <si>
    <t>X150</t>
  </si>
  <si>
    <t>1 NaHeparin-rör (mörkblå propp) (2-6 mL, helblod).
Spädbarn 0-1 månader: 0,5-1 ml kapillärblod/venblod i NaHeparin- alt. LiHeparin-rör.
OBS! Använd ej gel-rör!</t>
  </si>
  <si>
    <t>För remiss för förvärvade benmärgsjukdomar (leukemidiagnostik) se "FISH analys (benmärg)".</t>
  </si>
  <si>
    <t>X151</t>
  </si>
  <si>
    <t>Flekainid</t>
  </si>
  <si>
    <t>1 rör utan tillsats (röd propp) 5mL. Minsta mängd serum 0.2 mL. 
Prov tas omedelbart före nästa dos.</t>
  </si>
  <si>
    <t>http://www.analysportalen-labmedicin.skane.se/viewAnalys.asp?Nr=226</t>
  </si>
  <si>
    <t>X152</t>
  </si>
  <si>
    <t>Flufenazin</t>
  </si>
  <si>
    <t>Observera att Perfenazin i vattenbaserad miljö inte är hållbar i ljus så dessa prov skall skyddas mot ljus.</t>
  </si>
  <si>
    <t>Förvaras och transporteras fryst (-20C).</t>
  </si>
  <si>
    <t>http://www.analysportalen-labmedicin.skane.se/viewAnalys.asp?Nr=229</t>
  </si>
  <si>
    <t>Heracillin</t>
  </si>
  <si>
    <t>http://www.karolinska.se/KUL/Alla-anvisningar/Anvisning/9359</t>
  </si>
  <si>
    <t>X154</t>
  </si>
  <si>
    <t>Flukonazol</t>
  </si>
  <si>
    <t>Diflucan, Fluconazol</t>
  </si>
  <si>
    <t xml:space="preserve">provtagningsdatum och klockslag, datum och klockslag för senast intagen dos, aktuell dos, datum för senaste dosjustering och föregående dos, övriga läkemedel, vikt och S-kreatinin, frågeställning, typ av dialys om förekommande, tidpunkt för genomförd senaste dialys om intermittent </t>
  </si>
  <si>
    <t>NaHeparin-rör (mörkblå propp) eller rör utan tillsats (röd propp). Volym 2 mL venblod.
Provtagning före dos.
Alternativt för AUC: före dos, 1, 2 och 4 timmar efter dos.</t>
  </si>
  <si>
    <t>Plasma kan förvaras/transporteras i rumstemperatur/kylt om ankomst till Klinisk farmakologi, Huddinge, sker inom 1 dygn från provtagning. Vid längre tids förvaring/transport skall provet hållas fryst.</t>
  </si>
  <si>
    <t>http://www.karolinska.se/KUL/Alla-anvisningar/Anvisning/9360</t>
  </si>
  <si>
    <t>X155</t>
  </si>
  <si>
    <t xml:space="preserve">Fluoxetin </t>
  </si>
  <si>
    <t xml:space="preserve">provtagningsdatum och klockslag, datum och klockslag för senast intagen dos, aktuell dos, datum för senaste dosjustering och föregående dos, övriga läkemedel, frågeställning </t>
  </si>
  <si>
    <t>1 NaHeparin-rör (mörkblå propp) eller 1 rör utan tillsats (röd propp). Volym 2 mL venblod.
Prov tas före dos.</t>
  </si>
  <si>
    <t>http://www.karolinska.se/KUL/Alla-anvisningar/Anvisning/9362</t>
  </si>
  <si>
    <t>X156</t>
  </si>
  <si>
    <t>Flupentixol</t>
  </si>
  <si>
    <t>1 NaHeparin-rör (mörkblå propp) eller 1 rör utan tillsats (röd propp). Volym 4 mL venblod. 
Prov tas före dos.</t>
  </si>
  <si>
    <t>Centrifugera, avskilj plasma/serum och frys.</t>
  </si>
  <si>
    <t>Plasma/serum förvaras/transporteras fryst till Klinisk farmakologi, Huddinge inom 7 dygn från provtagning.</t>
  </si>
  <si>
    <t>http://www.karolinska.se/KUL/Alla-anvisningar/Anvisning/9363</t>
  </si>
  <si>
    <t>X157</t>
  </si>
  <si>
    <t>Flödescytometri</t>
  </si>
  <si>
    <t>X158</t>
  </si>
  <si>
    <t>Folat</t>
  </si>
  <si>
    <t>Folsyra, Vitamin B9</t>
  </si>
  <si>
    <t>X159</t>
  </si>
  <si>
    <t>Fosfolipas-A2-receptor-ak</t>
  </si>
  <si>
    <t>antikroppar, IgG, PLA2R-ak, nefropati, phospholipas</t>
  </si>
  <si>
    <t>1 rör utan tillsats (röd propp) eller gelrör (gul propp) 5 mL.</t>
  </si>
  <si>
    <t xml:space="preserve">Kylförvaring om transport inte sker samma dag som provtagningen. </t>
  </si>
  <si>
    <t>http://www.karolinska.se/KUL/Alla-anvisningar/Anvisning/10066</t>
  </si>
  <si>
    <t>X160</t>
  </si>
  <si>
    <t>Fria fettsyror</t>
  </si>
  <si>
    <t>FFA</t>
  </si>
  <si>
    <t>Heparinbehandling och provtagning i nål som hepariniserats kan ge falskt förhöjda värden.</t>
  </si>
  <si>
    <t>Plasma fryses och skickas fryst.</t>
  </si>
  <si>
    <t>http://sahlgrenska-klinkem-analyser.vgregion.se/0875.html</t>
  </si>
  <si>
    <t>X161</t>
  </si>
  <si>
    <t>Fria lätta Ig-kedjor</t>
  </si>
  <si>
    <t>Både fria kappa- och lambda-kedjor kommer att analyseras och dess kvot beräknas eftersom alla tre uppgifterna behövs för adekvat diagnostik.</t>
  </si>
  <si>
    <t>http://labhandboken.u5054800.fsdata.se/findny.asp?State=2&amp;Analysid=1657</t>
  </si>
  <si>
    <t>X162</t>
  </si>
  <si>
    <t>http://www.karolinska.se/KUL/Alla-anvisningar/Anvisning/10167</t>
  </si>
  <si>
    <t>X163</t>
  </si>
  <si>
    <t>Gabapentin</t>
  </si>
  <si>
    <t>1 NaHeparin-rör (mörkblå propp) eller rör utan tillsats (röd propp). Volym 2 mL.
Provtagning före dos.</t>
  </si>
  <si>
    <t>Plasma/serum kan förvaras/transporteras i rumstemperatur/kylt om ankomst till Klinisk farmakologi, Huddinge, sker inom 3 dygn från provtagning. Vid längre tids förvaring/transport skall provet hållas fryst.</t>
  </si>
  <si>
    <t>http://www.karolinska.se/KUL/Alla-anvisningar/Anvisning/9364</t>
  </si>
  <si>
    <t>X164</t>
  </si>
  <si>
    <t>GAD-antikroppar</t>
  </si>
  <si>
    <t>GAD-ak (IgG), GAD65, AK mot glutaminsyra dekarboxylas</t>
  </si>
  <si>
    <t>Analyseras 1 g/v på Klinisk Immunologi och Transfusionsmedicin Uppsala:
018-611 40 62</t>
  </si>
  <si>
    <t>http://labhandboken.u5054800.fsdata.se/findny.asp?State=2&amp;Analysid=337</t>
  </si>
  <si>
    <t>X165</t>
  </si>
  <si>
    <t>Galaktosidas, alfa-</t>
  </si>
  <si>
    <t>Fabry</t>
  </si>
  <si>
    <t>Lkc-</t>
  </si>
  <si>
    <t>Skriv tydligt på remissen: "Får ej centrifugeras eller frysas"</t>
  </si>
  <si>
    <t xml:space="preserve">EDTA-blod (lila propp), helst 10 mL (minsta volym 5 mL). </t>
  </si>
  <si>
    <t xml:space="preserve">Ska skickas som helblod i rumstemperatur, måste komma till CMMS inom 24 tim så att leukocyterna är intakta och kan isoleras. 
Ankomst till laboratoriet måste ske måndag-torsdag före kl. 13:00. </t>
  </si>
  <si>
    <t>http://www.karolinska.se/KUL/Alla-anvisningar/Anvisning/9507</t>
  </si>
  <si>
    <t>X166</t>
  </si>
  <si>
    <t>Gallsyror</t>
  </si>
  <si>
    <t>Kolat</t>
  </si>
  <si>
    <t>5 d i kyl, kan skickas i rumstemperatur. Därefter förvaras och skickas fryst.</t>
  </si>
  <si>
    <t>http://labhandboken.u5054800.fsdata.se/findny.asp?State=2&amp;Analysid=1599</t>
  </si>
  <si>
    <t>X168</t>
  </si>
  <si>
    <t>Gastrin</t>
  </si>
  <si>
    <t>1 gelrör (gul propp). Patienten bör vara fastande, det är dock inte ett krav.</t>
  </si>
  <si>
    <t>I kyl i 24h, därefter frys. Fryst serum skickas fryst.</t>
  </si>
  <si>
    <t>http://labhandboken.u5054800.fsdata.se/findny.asp?State=2&amp;Analysid=587</t>
  </si>
  <si>
    <t>X169</t>
  </si>
  <si>
    <t>GBM, Anti-</t>
  </si>
  <si>
    <t>X170</t>
  </si>
  <si>
    <t>Gilberts syndrom, genotypning</t>
  </si>
  <si>
    <t>UGT1A1*28, UGT1A1, genotyp</t>
  </si>
  <si>
    <t>1 EDTA-rör (lila propp) (helblod, 1-4 ml)</t>
  </si>
  <si>
    <t>Vid frågor kontakta FoU-lab (Lena Fredriksson, processansvarig)
tel: 018-611 42 59</t>
  </si>
  <si>
    <t>Förvaras i kyl. Prov kan sändas i rumstemp om det kommer till lab inom 3 d, annars fryses prov (plaströr) och skickas fryst.</t>
  </si>
  <si>
    <t>http://labhandboken.u5054800.fsdata.se/findny.asp?State=2&amp;Analysid=1354</t>
  </si>
  <si>
    <t>X171</t>
  </si>
  <si>
    <t>Glia-fibrillärt surt protein</t>
  </si>
  <si>
    <t>GFAp</t>
  </si>
  <si>
    <t>http://sahlgrenska-klinkem-analyser.vgregion.se/1147.html</t>
  </si>
  <si>
    <t>X172</t>
  </si>
  <si>
    <t>50 mL morgonurin, utan tillsats.</t>
  </si>
  <si>
    <t>Urinen skall innehålla sedimentet. Provet fryses.</t>
  </si>
  <si>
    <t xml:space="preserve">Transporteras med kolsyreis i frigolitlåda. Provet ska vara laboratoriet tillhanda måndag - torsdag före kl. 16, fredag före kl. 12.   </t>
  </si>
  <si>
    <t>http://sahlgrenska-klinkem-analyser.vgregion.se/12734.html</t>
  </si>
  <si>
    <t>X173</t>
  </si>
  <si>
    <t>EDTA-blod (lila propp), 8mL. För barn &lt;1 år: 4 mL.</t>
  </si>
  <si>
    <t>Får ej centrifugeras eller frysas!</t>
  </si>
  <si>
    <t>Transporteras i rumstemperatur med post express, förpackat i provhylsa och vadderat kuvert. Provet ska vara laboratoriet tillhanda inom 24 h och mottages måndag - torsdag före kl. 16, fredag före kl. 12.</t>
  </si>
  <si>
    <t>http://sahlgrenska-klinkem-analyser.vgregion.se/11814.html</t>
  </si>
  <si>
    <t>X174</t>
  </si>
  <si>
    <t>Glukagon</t>
  </si>
  <si>
    <t>1 EDTA-rör (lila propp). Patienten skall vara fastande.</t>
  </si>
  <si>
    <t>Analyseras 1 ggn/månad.</t>
  </si>
  <si>
    <t>Inom 2 h.</t>
  </si>
  <si>
    <t>Centrifugeras snarast, inom 3 h från provtagning. 
Avskilj plasma och frys omedelbart (ska vara infryst inom 4 h från provtagning).</t>
  </si>
  <si>
    <t>Fryst plasma skickas i frysbehållare så att provet är fryst vid ankomst till analyserande lab.</t>
  </si>
  <si>
    <t>http://labhandboken.u5054800.fsdata.se/findny.asp?State=2&amp;Analysid=593</t>
  </si>
  <si>
    <t>X175</t>
  </si>
  <si>
    <r>
      <t xml:space="preserve">2-10 mL </t>
    </r>
    <r>
      <rPr>
        <b/>
        <sz val="8"/>
        <color theme="1"/>
        <rFont val="Calibri"/>
        <family val="2"/>
        <scheme val="minor"/>
      </rPr>
      <t>urin u t</t>
    </r>
    <r>
      <rPr>
        <sz val="8"/>
        <color theme="1"/>
        <rFont val="Calibri"/>
        <family val="2"/>
        <scheme val="minor"/>
      </rPr>
      <t>, helst morgonurin (annars stickprov).</t>
    </r>
  </si>
  <si>
    <t>http://www.karolinska.se/KUL/Alla-anvisningar/Anvisning/9563</t>
  </si>
  <si>
    <t>X176</t>
  </si>
  <si>
    <t>Glukosidas, alfa-</t>
  </si>
  <si>
    <t>Pompe, surt maltas</t>
  </si>
  <si>
    <t>Lyc-</t>
  </si>
  <si>
    <t xml:space="preserve">EDTA-blod (lila propp), 10 mL
Barn under 2 år: 2 x 3 mL blod. </t>
  </si>
  <si>
    <t xml:space="preserve">Ska skickas som helblod i rumstemperatur, måste komma till CMMS inom 24 tim så att lymfocyterna är intakta och kan isoleras.
Bör sändas med snabbast möjliga transport, dock ej torsdag eller fredag. 
Ankomst till laboratoriet måste ske före 13.00. </t>
  </si>
  <si>
    <t>http://www.karolinska.se/KUL/Alla-anvisningar/Anvisning/9510</t>
  </si>
  <si>
    <t>X177</t>
  </si>
  <si>
    <t>Glukosylceramid</t>
  </si>
  <si>
    <t>http://sahlgrenska-klinkem-analyser.vgregion.se/11525.html</t>
  </si>
  <si>
    <t>X178</t>
  </si>
  <si>
    <t>Glukosylceramidas</t>
  </si>
  <si>
    <t>http://sahlgrenska-klinkem-analyser.vgregion.se/11529.html</t>
  </si>
  <si>
    <t>X179</t>
  </si>
  <si>
    <t>Glycerol</t>
  </si>
  <si>
    <t xml:space="preserve">Glycerolkinasbrist </t>
  </si>
  <si>
    <t>Fryst prov skickas fryst. Undvik att skicka prover per post på torsdagar och fredagar. 
Post märkes A-post.</t>
  </si>
  <si>
    <t>http://www.karolinska.se/KUL/Alla-anvisningar/Anvisning/9513</t>
  </si>
  <si>
    <t>X180</t>
  </si>
  <si>
    <t>http://www.karolinska.se/KUL/Alla-anvisningar/Anvisning/9514</t>
  </si>
  <si>
    <t>X181</t>
  </si>
  <si>
    <t>Glykolipid-antikroppar</t>
  </si>
  <si>
    <t>Remiss immunologi (SU)</t>
  </si>
  <si>
    <t>http://sahlgrenska-klinkem-analyser.vgregion.se/KITMAP0098.pdf</t>
  </si>
  <si>
    <t>1 rör utan tillsats (röd propp) eller gelrör (gul propp), minsta mängd 1 mL blod.</t>
  </si>
  <si>
    <t>Provet förvaras i kyl innan transport. Hållbart 24h i kyl, annars frys.</t>
  </si>
  <si>
    <t>https://www2.sahlgrenska.se/sv/SU/Omraden/4/Verksamhetsomraden/Laboratoriemedicin/Klinisk-Immunologi-och-Transfusionsmedicin/Analyser/Ny-analyslista-klinisk-immunologi/Glykolipid-antikroppar-mot/</t>
  </si>
  <si>
    <t>X182</t>
  </si>
  <si>
    <t>Glykoproteinhormon, fri alfa-subenhet</t>
  </si>
  <si>
    <t>GPH, Humant koriongonadotropin, hCG alfa</t>
  </si>
  <si>
    <t>Analysen utföres en gång per månad.</t>
  </si>
  <si>
    <t>Centrifugera och avskilj serum snarast, senast 2 h efter provtagningen. Serum ska vara infryst inom 3 h från provtagningen.</t>
  </si>
  <si>
    <t>http://labhandboken.u5054800.fsdata.se/findny.asp?State=2&amp;Analysid=611</t>
  </si>
  <si>
    <t>X183</t>
  </si>
  <si>
    <t>Granulocyt-antikroppar</t>
  </si>
  <si>
    <t>Granulocyt-ak, LPK, leukocyt-antikroppar, neutropeniutredning, neutrofilspecifika antikroppar, neutrofila antikroppar</t>
  </si>
  <si>
    <t>anamnes</t>
  </si>
  <si>
    <t>Vuxna: 4 mL EDTA-blod (lila propp)
Barn: 2 mL EDTA-blod (lila propp).</t>
  </si>
  <si>
    <t>I rumstemperatur. Prov skickas så att det är lab, TRoLL Huddinge, tillhanda senast dagen efter provtagning.</t>
  </si>
  <si>
    <t>http://www.karolinska.se/KUL/Alla-anvisningar/Anvisning/9631</t>
  </si>
  <si>
    <t>X184</t>
  </si>
  <si>
    <t>Granulocytfunktion- screening resp utvidgad</t>
  </si>
  <si>
    <t>OBS! Detta prov är inte detsamma som CDG!
OBS! Granulocytfunktionsanalyser utförs även på Cellulär Immunologi KS Huddinge med andra provtagningsanvisningar än ovanstående.
Ansvarig läkare kan bedöma att prov i stället skall skickas till KS, kontrollera då gällande provtagningsanvisningar för Huddinge!</t>
  </si>
  <si>
    <t>Prov analyseras samma dag som provtagningen (inom ca 16 h).</t>
  </si>
  <si>
    <t>X185</t>
  </si>
  <si>
    <t>Guld</t>
  </si>
  <si>
    <t>Au</t>
  </si>
  <si>
    <t>Helblodsröret centrifugeras ej (NaHeparin).
Rör helt utan tillsats:
Centrifugera och häll av serum till nytt rör helt utan tillsats (vit/svart kork).
OBS! Det tar lång tid för blodet att koagulera i detta rör, låt provrör stå ca
3 h före centrifugering.</t>
  </si>
  <si>
    <t>X186</t>
  </si>
  <si>
    <t>Haloperidol</t>
  </si>
  <si>
    <t>Haldol</t>
  </si>
  <si>
    <t>I samma analys kan haloperidol, risperidon, sertralin och zuklopentixol mätas om så specificeras av beställaren. En remiss och ett rör räcker.</t>
  </si>
  <si>
    <t>http://www.karolinska.se/KUL/Alla-anvisningar/Anvisning/9370</t>
  </si>
  <si>
    <t>X187</t>
  </si>
  <si>
    <t>Hemoglobin fetalt</t>
  </si>
  <si>
    <t>HbF, Kleihauer Betke test</t>
  </si>
  <si>
    <t>diagnos (t ex intrauterin död/anemi hos foster eller nyfödd/nedsatt fosteraktivitet/hydrops/annat), om modern har järnbristanemi eller hemoglobinopati</t>
  </si>
  <si>
    <t>Ocentrifugerat helblod ska vara lab tillhanda inom 48 timmar.
Prov förvaras ocentrifugerat, kan förvaras i rumstemperatur upp till 6 timmar eller i kylskåp upp till 48 timmar.</t>
  </si>
  <si>
    <t>http://labhandboken.u5054800.fsdata.se/findny.asp?State=2&amp;Analysid=1765</t>
  </si>
  <si>
    <t>X188</t>
  </si>
  <si>
    <t>Hemoglobinfraktionering</t>
  </si>
  <si>
    <t>Hb-fraktionering, talassemi, thalassemi, abnormt hemoglobin, Hb-A2/-S/-C/-E/-D, Hb-varianter, hemoglobinelektrofores, hemoglobiner abnorma</t>
  </si>
  <si>
    <t>information om patientens härkomst, ev. hereditet, labresultat för Hb och MCH samt Ferritin</t>
  </si>
  <si>
    <t>I kyl i 5 d.
Provet kan också skickas till Karolinska.</t>
  </si>
  <si>
    <t>https://provtagningsanvisningar.regionorebrolan.se/index.aspx</t>
  </si>
  <si>
    <t>X189</t>
  </si>
  <si>
    <t>Heparin-antikroppar</t>
  </si>
  <si>
    <t>4T-score</t>
  </si>
  <si>
    <t>http://www.karolinska.se/contentassets/abb1533a063d4cd086d1496d6e4adf1c/4t-score-2011-12-12v2.pdf</t>
  </si>
  <si>
    <t xml:space="preserve">OBS! Remiss kompletteras med ifyllt formulär (4T-score) som måste bifogas. 
Vid frågor och för vidare utredning kontaktas kundtjänst, Klinisk kemi 08-123 910 90. </t>
  </si>
  <si>
    <t>Centrifugeras inom 30 min (15 min, 2000g, 15C). 
Plasman avskiljs och fördelas i 5-6 små plaströr exempelvis Ellermanrör ca 1 mL/rör. 
OBS! Lämna alltid kvar 5 – 7 mm plasma ovanför de röda blodkropparna för att undvika tillblandning av trombocyter.
Rören fryses omedelbart i -70C.</t>
  </si>
  <si>
    <t>Proverna förpackas i fryspaket, rikligt med kolsyreis och skickas med expresspost. Skicka proverna i början av veckan för att undvika distributionsproblem.</t>
  </si>
  <si>
    <t>http://www.karolinska.se/KUL/Alla-anvisningar/Anvisning/9116</t>
  </si>
  <si>
    <t>X190</t>
  </si>
  <si>
    <t>Hepcidin</t>
  </si>
  <si>
    <t>1 gelrör (gul propp) 5mL.</t>
  </si>
  <si>
    <t>http://www.analysportalen-labmedicin.skane.se/viewAnalys.asp?Nr=2783</t>
  </si>
  <si>
    <t>X191</t>
  </si>
  <si>
    <t>HFE, genotyp</t>
  </si>
  <si>
    <t>Hereditär hemokromatos</t>
  </si>
  <si>
    <t>http://labhandboken.u5054800.fsdata.se/findny.asp?State=2&amp;Analysid=1141</t>
  </si>
  <si>
    <t>X192</t>
  </si>
  <si>
    <t>HIAA, 5-</t>
  </si>
  <si>
    <t>5-hydroxiindolacetat</t>
  </si>
  <si>
    <t xml:space="preserve">Hela mängden sändes alt 2 rör á 5-10 mL urin av väl blandad dygnsmängd.
Om prov ej samlats i kärl med HCl, kontakta laboratoriet Uppsala för rådgivning (i undantagsfall kan prov eventuellt frysas). </t>
  </si>
  <si>
    <t>1 v i kyl.
För transporter &lt; 2 dygn kan provet skickas icke fryst tillsammans med en frysklamp.
För längre transporter skickas provet fryst tillsammans med en frysklamp.</t>
  </si>
  <si>
    <t>http://labhandboken.u5054800.fsdata.se/findny.asp?State=2&amp;Analysid=645</t>
  </si>
  <si>
    <t>X193</t>
  </si>
  <si>
    <t>Histon-ak (IgG)</t>
  </si>
  <si>
    <t>antikroppar</t>
  </si>
  <si>
    <t>1 gelrör (gul propp) 5mL. Minsta mängd 1mL.</t>
  </si>
  <si>
    <t>http://www.karolinska.se/KUL/Alla-anvisningar/Anvisning/9634</t>
  </si>
  <si>
    <t>X194</t>
  </si>
  <si>
    <t xml:space="preserve">HLA A, B, C*, (Klass I) typning </t>
  </si>
  <si>
    <t>provtagningsdatum, frågeställning</t>
  </si>
  <si>
    <t xml:space="preserve">1 ACD-rör (ljusgul propp)   </t>
  </si>
  <si>
    <t xml:space="preserve">En * markerar att genomisk teknik använts.
För frågor kontakta lab. 018-611 41 88   </t>
  </si>
  <si>
    <t>Prov skickas snarast möjligt till anlayserande lab. Senast nästkommande dag.
Prov kan förvaras i rumstemperatur i väntan på transport till laboratoriet.</t>
  </si>
  <si>
    <t xml:space="preserve">Transport av prov kan ske i rumstemperatur.   </t>
  </si>
  <si>
    <t>http://labhandboken.u5054800.fsdata.se/findny.asp?State=2&amp;Analysid=339</t>
  </si>
  <si>
    <t>X195</t>
  </si>
  <si>
    <t xml:space="preserve">HLA DR*, DQ*, DP*, (Klass II) typning </t>
  </si>
  <si>
    <t>Prov skickas snarast möjligt till anlayserande lab.
Prov kan förvaras i rumstemperatur i några dagar i väntan på transport till laboratoriet.</t>
  </si>
  <si>
    <t>http://labhandboken.u5054800.fsdata.se/findny.asp?State=2&amp;Analysid=341</t>
  </si>
  <si>
    <t>X196</t>
  </si>
  <si>
    <t>HLA-antikroppar</t>
  </si>
  <si>
    <t>Lymfocytotoxicitetstest, LCT, HLA-antigen</t>
  </si>
  <si>
    <t>1 rör utan tillsats (röd propp).</t>
  </si>
  <si>
    <t>X197</t>
  </si>
  <si>
    <t>HLA-B*57:01, typning</t>
  </si>
  <si>
    <t>Lymfocytotoxicitetstest, LCT, HLA-B5701, HLAB75</t>
  </si>
  <si>
    <t>1 EDTA-rör (lila propp, helblod).</t>
  </si>
  <si>
    <t>Förvaras i kyl. Bör ankomma lab UAS (cellulär immunologi, ing 11) så snart som möjligt med ordinarie budtur,
kan i undantagsfall stå över en helg.</t>
  </si>
  <si>
    <t>http://labhandboken.u5054800.fsdata.se/findny.asp?State=2&amp;Analysid=1381</t>
  </si>
  <si>
    <t>X198</t>
  </si>
  <si>
    <t>HLA-typning (inför transplantation)</t>
  </si>
  <si>
    <t>HLA Klass I + II + antikropps-undersökning, korstest</t>
  </si>
  <si>
    <t>B-/S-</t>
  </si>
  <si>
    <t>1 ACD-rör (ljusgul propp),
2 EDTA-rör (lila propp),
1 rör utan tillsats (röd propp) (endast pat.).</t>
  </si>
  <si>
    <t xml:space="preserve">Provtagning av mottagare och givare bör ske samma dag. </t>
  </si>
  <si>
    <t>http://labhandboken.u5054800.fsdata.se/findny.asp?State=2&amp;Analysid=323
http://labhandboken.u5054800.fsdata.se/findny.asp?State=2&amp;Analysid=1139</t>
  </si>
  <si>
    <t>X199</t>
  </si>
  <si>
    <t>Holotranskobalamin</t>
  </si>
  <si>
    <t>1 gelrör (gul propp) 5 mL eller kapillärprov i motsvarande mikrorör.</t>
  </si>
  <si>
    <t>http://sahlgrenska-klinkem-analyser.vgregion.se/15014.html</t>
  </si>
  <si>
    <t>X200</t>
  </si>
  <si>
    <t>Homocystein och Metionin, kvant</t>
  </si>
  <si>
    <t>tHcy, Met</t>
  </si>
  <si>
    <t>http://www.karolinska.se/KUL/Alla-anvisningar/Anvisning/9524</t>
  </si>
  <si>
    <t>X201</t>
  </si>
  <si>
    <t>dygnsmängd, förekommande läkemedelsbehandling.</t>
  </si>
  <si>
    <t>Vuxna: En dygnsmängd urin med tillsats av 25 mL 5 M HCl i flaskor 2,5 L.
Barn: OK med stickprov, 10mL. Specialrör finns på kemlab men provet kan också surgöras i efterhand (1 mL 6 mol/L HCl per 100 mL urin).</t>
  </si>
  <si>
    <t>http://labhandboken.u5054800.fsdata.se/findny.asp?State=2&amp;Analysid=643</t>
  </si>
  <si>
    <t>X202</t>
  </si>
  <si>
    <t>Requisition form</t>
  </si>
  <si>
    <t>http://reflab.dk/wp-content/uploads/Requistion-of-HR-Urticaria-Test-MAR-14.pdf</t>
  </si>
  <si>
    <t>1 gelrör (gul propp) 1-2 mL</t>
  </si>
  <si>
    <t>Skickas med ifyllt formulär</t>
  </si>
  <si>
    <t>Hållbart 2 v i rumstemperatur. Skickas med vanlig post.</t>
  </si>
  <si>
    <t>RefLab, Köpenhamn</t>
  </si>
  <si>
    <t>http://reflab.dk/urticaria-test/sample-submission/</t>
  </si>
  <si>
    <t>X203</t>
  </si>
  <si>
    <t>HSP-70-ak</t>
  </si>
  <si>
    <t xml:space="preserve"> antikroppar, Heat shock protein</t>
  </si>
  <si>
    <t>Immunologi (LMS)</t>
  </si>
  <si>
    <t>1 gelrör (gul propp).  Minsta analyserbara provmängd 10 µL serum.</t>
  </si>
  <si>
    <t>Serum fryses och skickas fryst.</t>
  </si>
  <si>
    <t>http://www.analysportalen-labmedicin.skane.se/viewAnalys.asp?Nr=1177</t>
  </si>
  <si>
    <t>X204</t>
  </si>
  <si>
    <t>Hudbiopsi, metabol utredning</t>
  </si>
  <si>
    <t>Fibroblaster</t>
  </si>
  <si>
    <t>Skriv på remissen "Får ej frysas"</t>
  </si>
  <si>
    <t>Får ej frysas!</t>
  </si>
  <si>
    <t>Provet måste vara framme till CMMS inom 2 dygn.
Sänd ej torsdag eller fredag då det riskerar att bli liggande över helgen. 
Sänds i  rumstemperatur. 
Skriv utanpå paketet: "Får ej frysas!".</t>
  </si>
  <si>
    <t>http://www.karolinska.se/KUL/Alla-anvisningar/Anvisning/9526</t>
  </si>
  <si>
    <t>X205</t>
  </si>
  <si>
    <t>Hudbiopsi, vävnadsbundna ak</t>
  </si>
  <si>
    <t>var biopsin är tagen,  definierad klinisk frågeställning, relevanta patientuppgifter</t>
  </si>
  <si>
    <t>Biopsin läggs i rör med Histoconmedium.</t>
  </si>
  <si>
    <t>I väntan på transport ska provet kylförvaras vid 2 - 8°C.</t>
  </si>
  <si>
    <t>http://labhandboken.u5054800.fsdata.se/findny.asp?State=2&amp;Analysid=345</t>
  </si>
  <si>
    <t>X206</t>
  </si>
  <si>
    <t>Hyaluronsyra</t>
  </si>
  <si>
    <t xml:space="preserve">0,5 mL exsudat skickas färskt i blodglucos-rör (NaF-rör). Även Fc-mixture-rör är OK.
Om dessa rör saknas, kan 0,5-1 mL exsudat blandas med lika volym 50% alkohol (dvs slutkonc ca 25%) för att sedan sändas in i annat provrör. Ange på remissen att denna spädning gjorts (nödvändig för korrekt beräkning av halten). </t>
  </si>
  <si>
    <t>Analyseras var 14:e dag.</t>
  </si>
  <si>
    <t xml:space="preserve">Kylförvaras i väntan av transport. </t>
  </si>
  <si>
    <t>http://www.karolinska.se/KUL/Alla-anvisningar/Anvisning/9844</t>
  </si>
  <si>
    <t>X207</t>
  </si>
  <si>
    <t>Hydroxibutyrat, 3-</t>
  </si>
  <si>
    <t>beta-hydroxibutyrat, 3-OH-butyrat, 3-hydroxismörsyra, hydroxismörsyra, 3-hydroxybutyrate, ketonkroppar</t>
  </si>
  <si>
    <t>provtagningsdatum och föregående provtagningsdatum, remitterande läkarens namn, kombikakod och beställarens fullständiga adress samt eventuell fakturaadress, provmaterial, samtycke/ej samtycke till sparande av provet, kliniska data och önskemål/frågeställning, medicinering</t>
  </si>
  <si>
    <t>Vid frågor kontakta CMMS (08-517 714 40).</t>
  </si>
  <si>
    <t>Centrifugera och avskilj plasma. Minst 0,5 ml plasma ska avhällningsröret innehålla (0,3 ml ifall provet har tagits kapillärt). 
Skriv vilken typ av plasma röret innehåller (t ex ”Na-heparinplasma”). 
Frys omedelbart.</t>
  </si>
  <si>
    <t xml:space="preserve">Plasman hålls fryst både innan och under transport. </t>
  </si>
  <si>
    <t>http://www.karolinska.se/KUL/Alla-anvisningar/Anvisning/9528</t>
  </si>
  <si>
    <t>X208</t>
  </si>
  <si>
    <t>http://labhandboken.u5054800.fsdata.se/findny.asp?State=2&amp;Analysid=764</t>
  </si>
  <si>
    <t>X209</t>
  </si>
  <si>
    <t xml:space="preserve">Hydroxiprogesteron, 17 -alfa </t>
  </si>
  <si>
    <t>Fryst serum skickas fryst.</t>
  </si>
  <si>
    <t>http://labhandboken.u5054800.fsdata.se/findny.asp?State=2&amp;Analysid=647</t>
  </si>
  <si>
    <t>X210</t>
  </si>
  <si>
    <t>Hydroxyprolin</t>
  </si>
  <si>
    <t>anamnes, aktuell medicinering</t>
  </si>
  <si>
    <t>2 mL urin utan tillsats av dygnsmängd eller stickprov, helst morgonurin.</t>
  </si>
  <si>
    <t>Förvaras kylt eller fryst.</t>
  </si>
  <si>
    <t>http://sahlgrenska-klinkem-analyser.vgregion.se/0172.html</t>
  </si>
  <si>
    <t>X211</t>
  </si>
  <si>
    <t>Hypertrof kardiomyopati</t>
  </si>
  <si>
    <t>Familjär hypertrof kardiomyopati, Hypertrophic cardiomyopathy, HCM, FHC, MYBPC3, MYH7, ACTN2, MYL2, TNNI3</t>
  </si>
  <si>
    <t>Remiss Genetik (NUS)</t>
  </si>
  <si>
    <t>EDTA-rör (lila propp). Vuxna 5-10 ml, barn 2-10 ml venöst blod.</t>
  </si>
  <si>
    <t>Remissen skickas i 2 ex. till laboratoriet</t>
  </si>
  <si>
    <t>Förvaras i rumstemperatur eller kylskåp i väntan på transport. Hållbart 1 v i kyl.
Skickas till NUS så snart som möjligt.</t>
  </si>
  <si>
    <t>X212</t>
  </si>
  <si>
    <t>IA2-antikroppar (IgG)</t>
  </si>
  <si>
    <t>EDTA</t>
  </si>
  <si>
    <t>X214</t>
  </si>
  <si>
    <t>IgA-Fibronektin komplex</t>
  </si>
  <si>
    <t>Test för IgA Fibronektin komplex har tagits bort och ersatts av anti-THSD7A.</t>
  </si>
  <si>
    <t>X474</t>
  </si>
  <si>
    <t>anti-THSD7A</t>
  </si>
  <si>
    <t>1 rör utan tillsats (röd propp) eller gelrör (gul propp). Kapillära prover OK.</t>
  </si>
  <si>
    <t>Serumprovet förvaras i kyl i väntan på transport och kan skickas i rumstemperatur med vanlig post.
Vid tillfällen då provet inte skickas direkt skall det förvaras i kyl (ca 2-8°C i upp till en vecka) eller i frys (ca -20°C vid längre förvaring) i väntan på transport.</t>
  </si>
  <si>
    <t>X215</t>
  </si>
  <si>
    <t>IgD</t>
  </si>
  <si>
    <t>Immunglobulin D, Hyper IgD Syndrom, HIDS</t>
  </si>
  <si>
    <t xml:space="preserve">Kompletterande analyser: IgA, Mevalonat U- </t>
  </si>
  <si>
    <t>Kylförvaring om transport inte sker samma dag som provtagningen.</t>
  </si>
  <si>
    <t>http://www.karolinska.se/KUL/Alla-anvisningar/Anvisning/9639</t>
  </si>
  <si>
    <t>X216</t>
  </si>
  <si>
    <t xml:space="preserve">Överblivet serum sparas ca 2 månader på laboratoriet, för eventuell kompletterande analyser. </t>
  </si>
  <si>
    <t xml:space="preserve">Kylförvaring om transport inte sker samma dag, som provtagningen. </t>
  </si>
  <si>
    <t>http://www.karolinska.se/KUL/Alla-anvisningar/Anvisning/9664</t>
  </si>
  <si>
    <t>X217</t>
  </si>
  <si>
    <t>IGF-1</t>
  </si>
  <si>
    <t>Insulin-like growth factor 1</t>
  </si>
  <si>
    <t>1 gelrör (gul propp). Minsta mängd serum 250 µl.</t>
  </si>
  <si>
    <t>I kyl i 24h, därefter frys. Transporteras i rumstemperatur. Fryst serum skickas fryst.</t>
  </si>
  <si>
    <t>http://labhandboken.u5054800.fsdata.se/findny.asp?State=2&amp;Analysid=663</t>
  </si>
  <si>
    <t>X218</t>
  </si>
  <si>
    <t>IGFBP-3 (till Karolinska)</t>
  </si>
  <si>
    <t>IGF-bindningsprotein-3</t>
  </si>
  <si>
    <t>Förvaras i kyl om ankomst till laboratoriet KS påföljande dag annars frys.</t>
  </si>
  <si>
    <t>http://www.karolinska.se/KUL/Alla-anvisningar/Anvisning/9124</t>
  </si>
  <si>
    <t>X219</t>
  </si>
  <si>
    <t>IGFBP-3 (till Tillväxtlab, Sahlgrenska)</t>
  </si>
  <si>
    <t>S-IGF-1/S-IGFBP-3 (SU)</t>
  </si>
  <si>
    <t>https://www2.sahlgrenska.se/upload/SU/omrade_1/Tillv%c3%a4xtlaboratoriet/IGF-I.pdf</t>
  </si>
  <si>
    <t>Tillväxtlaboratoriet</t>
  </si>
  <si>
    <t>Tillväxtlaboratoriet, Sahlgrenska</t>
  </si>
  <si>
    <t>https://www2.sahlgrenska.se/sv/SU/Vardgivare/Laboratorier/Tillvaxtlaboratoriet1/Analyser/IGFBP-3/</t>
  </si>
  <si>
    <t>X220</t>
  </si>
  <si>
    <t>IgG subklasser 1, 2, 3, 4</t>
  </si>
  <si>
    <t>Immunglobulin G, IgG1, IgG2, IgG3, IgG4</t>
  </si>
  <si>
    <t>1 gelrör (gul propp). Minsta mängd serum 200 µL.</t>
  </si>
  <si>
    <t>X221</t>
  </si>
  <si>
    <t>B-/Benm-</t>
  </si>
  <si>
    <t>Patologi (UAS)</t>
  </si>
  <si>
    <t>http://labhandboken.u5054800.fsdata.se/findny.asp?State=2&amp;Analysid=1439</t>
  </si>
  <si>
    <t>X222</t>
  </si>
  <si>
    <t>http://labhandboken.u5054800.fsdata.se/findny.asp?State=2&amp;Analysid=1825</t>
  </si>
  <si>
    <t>X223</t>
  </si>
  <si>
    <t>beställande avd/mott´s telefonnummer</t>
  </si>
  <si>
    <t>Ring laboratoriet i Uppsala och meddela att prov som ska vara dem tillhanda inom 24 timmar är på väg.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</si>
  <si>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
Transport och förvaring av prov sker i rumstempertatur (får ej frysas).</t>
  </si>
  <si>
    <t>X224</t>
  </si>
  <si>
    <t>1 NaHeparin-rör (mörkblå propp). Vänd röret direkt efter provtagning.</t>
  </si>
  <si>
    <t>X225</t>
  </si>
  <si>
    <t>Sterilt plaströr med skruvkork 10 mL. Minst 7-10 mL vätska.</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</si>
  <si>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
Transport och förvaring av prov sker i rumstempertatur (får ej frysas).</t>
  </si>
  <si>
    <t>http://labhandboken.u5054800.fsdata.se/findny.asp?State=2&amp;Analysid=1424</t>
  </si>
  <si>
    <t>ISAC</t>
  </si>
  <si>
    <t>X227</t>
  </si>
  <si>
    <t>Infliximab och -ak</t>
  </si>
  <si>
    <t>antikroppar, Remicade, TNF, ATI</t>
  </si>
  <si>
    <t>datum för senaste behandling med läkemedlet</t>
  </si>
  <si>
    <t xml:space="preserve">1 gelrör (gul propp) 5 ml. Minsta mängd 2 mL helblod.
Barn: Kapillärprovtagning, minsta mängd 300 µL serum. </t>
  </si>
  <si>
    <t xml:space="preserve">Analys av s-Infliximab kompletteras med ATI vid omätbar serumkoncentration av läkemedlet.
Vid beställning av ATI analyseras alltid s-Infliximab, eftersom ATI ej kan analyseras vid detekterbara serumnivåer av Infliximab. </t>
  </si>
  <si>
    <t>http://www.karolinska.se/KUL/Alla-anvisningar/Anvisning/10173</t>
  </si>
  <si>
    <t>X228</t>
  </si>
  <si>
    <t>Inhibin B</t>
  </si>
  <si>
    <t>Skickas samma dag som provtagningen, annars fryses prov. Provröret kan i undantagsfall förvaras 2 d i kyl efter centrifugering.</t>
  </si>
  <si>
    <t>http://www.analysportalen-labmedicin.skane.se/viewAnalys.asp?Nr=1</t>
  </si>
  <si>
    <t>X229</t>
  </si>
  <si>
    <t>Insulin</t>
  </si>
  <si>
    <t>1 gelrör (gul propp). Minsta mängd 250 µL.</t>
  </si>
  <si>
    <t>Hemolyskänsligt.</t>
  </si>
  <si>
    <t>http://labhandboken.u5054800.fsdata.se/findny.asp?State=2&amp;Analysid=661</t>
  </si>
  <si>
    <t>X230</t>
  </si>
  <si>
    <t>Insulin-antikroppar</t>
  </si>
  <si>
    <t>Insulin-AK</t>
  </si>
  <si>
    <t>Allmän (LMS)</t>
  </si>
  <si>
    <t>5 d i kyl, annars frys.</t>
  </si>
  <si>
    <t>http://www.analysportalen-labmedicin.skane.se/viewAnalys.asp?Nr=326</t>
  </si>
  <si>
    <t>X231</t>
  </si>
  <si>
    <t>Interleukin 2 receptor</t>
  </si>
  <si>
    <t>Cellulär immunologi och cytokiner (LMS)</t>
  </si>
  <si>
    <t>X232</t>
  </si>
  <si>
    <t>Interleukin 2 receptor, övriga kroppsvätskor</t>
  </si>
  <si>
    <t>Sterilt plaströr. Minsta analyserbara provmängd 150 µL .</t>
  </si>
  <si>
    <t>Vid provtagning av urin, likvor, kateter, biomaterial, punktat, abscessinnehåll, trackealsekret, bronksköljvätska.</t>
  </si>
  <si>
    <t>I kyl. Överstiger förvaring och transporttid mer än 24 tim skickas provet fryst.</t>
  </si>
  <si>
    <t>http://www.analysportalen-labmedicin.skane.se/viewAnalys.asp?Nr=1619</t>
  </si>
  <si>
    <t>X233</t>
  </si>
  <si>
    <t>Interleukin-1 beta</t>
  </si>
  <si>
    <t>IL-1-beta</t>
  </si>
  <si>
    <t xml:space="preserve">Plaströr, 12 mL, genomskinligt med konisk botten och skruvkork. 
Minst 0,5 mL. 
Om ytterligare cytokiner i spinalvätska önskas krävs minst 1 mL. </t>
  </si>
  <si>
    <t>Centrifugera provet och frys avhälld spinalvätska inom 4h.</t>
  </si>
  <si>
    <t>http://www.karolinska.se/KUL/Alla-anvisningar/Anvisning/10119</t>
  </si>
  <si>
    <t>X234</t>
  </si>
  <si>
    <t>Interleukin-10</t>
  </si>
  <si>
    <t>http://www.karolinska.se/KUL/Alla-anvisningar/Anvisning/10122</t>
  </si>
  <si>
    <t>X235</t>
  </si>
  <si>
    <t>Interleukin-5</t>
  </si>
  <si>
    <t>IL-5</t>
  </si>
  <si>
    <t>https://www2.sahlgrenska.se/sv/SU/Omraden/4/Verksamhetsomraden/Laboratoriemedicin/Klinisk-Immunologi-och-Transfusionsmedicin/Analyser/Ny-analyslista-klinisk-immunologi/Cytokiner-i-serum-eller-likvor/IL-5-Interleukin-5/</t>
  </si>
  <si>
    <t>X236</t>
  </si>
  <si>
    <t>Interleukin-6</t>
  </si>
  <si>
    <t>http://www.karolinska.se/KUL/Alla-anvisningar/Anvisning/10120</t>
  </si>
  <si>
    <t>X237</t>
  </si>
  <si>
    <t>Interleukin-8</t>
  </si>
  <si>
    <t>http://www.karolinska.se/KUL/Alla-anvisningar/Anvisning/10121</t>
  </si>
  <si>
    <t>X238</t>
  </si>
  <si>
    <t>Intrinsic faktor-AK</t>
  </si>
  <si>
    <t>INF, intrinsic factor-antikroppar</t>
  </si>
  <si>
    <t>http://www.wieslab.se/index.php?langId=2&amp;headId=5&amp;subId=26&amp;pageId=26</t>
  </si>
  <si>
    <t>X239</t>
  </si>
  <si>
    <t>Isoagglutininer</t>
  </si>
  <si>
    <t>Blodcentralen (UAS)</t>
  </si>
  <si>
    <t>Analyseras inom 7d.
Även LTVs Remiss till Transfusionsmedicin OK. Ange då "Isoagglutininer".</t>
  </si>
  <si>
    <t>X240</t>
  </si>
  <si>
    <t>Isoamylas (makro)</t>
  </si>
  <si>
    <t>Amylas iso-, saliv-</t>
  </si>
  <si>
    <t>I kyl i en vecka.</t>
  </si>
  <si>
    <t>http://www.analysportalen-labmedicin.skane.se/viewAnalys.asp?Nr=945</t>
  </si>
  <si>
    <t>X241</t>
  </si>
  <si>
    <t>Isocyanat-ak (IgE)</t>
  </si>
  <si>
    <t>Isocyanat-antikroppar</t>
  </si>
  <si>
    <t>X242</t>
  </si>
  <si>
    <t>Isolering Leukocyter</t>
  </si>
  <si>
    <t>Rumstemp. Måste ankomma till lab i Huddinge inom 24 h samt före kl 13.00
(Express-brev).</t>
  </si>
  <si>
    <t>http://www.karolinska.se/KUL/Alla-anvisningar/Anvisning/9543</t>
  </si>
  <si>
    <t>http://www.karolinska.se/KUL/Alla-anvisningar/Anvisning/9373</t>
  </si>
  <si>
    <t>X244</t>
  </si>
  <si>
    <t>Isopropanol</t>
  </si>
  <si>
    <t>Laboratorieremiss Allmän</t>
  </si>
  <si>
    <t>http://www.anvisningar.se/Global/Provtagningsanvisningar/Remisser/Laboratorieremiss%20Allm%c3%a4n%20150528.pdf</t>
  </si>
  <si>
    <t>Vid fler begärda alkoholanalyser samtidigt, kontrollera om det kan analyseras på samma rör.</t>
  </si>
  <si>
    <t>http://www.anvisningar.se/Anvisningar/Klinisk-kemi/I/S--Isopropanol/</t>
  </si>
  <si>
    <t>X245</t>
  </si>
  <si>
    <t>JAK2, genotyp (DNA)</t>
  </si>
  <si>
    <t>Januskinas 2</t>
  </si>
  <si>
    <t>Hematologisk genetisk diagnostik VUXEN/BARN (UAS)</t>
  </si>
  <si>
    <t>X246</t>
  </si>
  <si>
    <t>Järn</t>
  </si>
  <si>
    <t>Fe, Desferaltest</t>
  </si>
  <si>
    <t xml:space="preserve">"desferaltest", dygnsvolymen </t>
  </si>
  <si>
    <t>Dygnsmängd urin samlad i plastdunk utan tillsats</t>
  </si>
  <si>
    <t>http://sahlgrenska-klinkem-analyser.vgregion.se/0766.html</t>
  </si>
  <si>
    <t>X247</t>
  </si>
  <si>
    <t>Kadmium</t>
  </si>
  <si>
    <t>Cd</t>
  </si>
  <si>
    <t>uppgift om rökvanor anges (antal/mängd).</t>
  </si>
  <si>
    <r>
      <t xml:space="preserve">1 </t>
    </r>
    <r>
      <rPr>
        <b/>
        <sz val="8"/>
        <color theme="1"/>
        <rFont val="Calibri"/>
        <family val="2"/>
        <scheme val="minor"/>
      </rPr>
      <t>NaHeparin-rör</t>
    </r>
    <r>
      <rPr>
        <sz val="8"/>
        <color theme="1"/>
        <rFont val="Calibri"/>
        <family val="2"/>
        <scheme val="minor"/>
      </rPr>
      <t xml:space="preserve"> (mörkblå kork). OBS! Vänd röret minst 20 ggr efter provtagning!</t>
    </r>
  </si>
  <si>
    <t>X248</t>
  </si>
  <si>
    <t>Kalcitonin</t>
  </si>
  <si>
    <t>Calcitonin, CT</t>
  </si>
  <si>
    <t xml:space="preserve">Analysen utföres dagtid, måndag-fredag. </t>
  </si>
  <si>
    <t>Centrifugera och avskilj serum snarast. Serum ska vara infryst inom 4 h från provtagningen.</t>
  </si>
  <si>
    <t xml:space="preserve">Fryst serum skickas i frysbehållare så att provet är fryst vid ankomst till analyserande lab.   </t>
  </si>
  <si>
    <t>http://labhandboken.u5054800.fsdata.se/findny.asp?State=2&amp;Analysid=673</t>
  </si>
  <si>
    <t>X249</t>
  </si>
  <si>
    <t>Kardiolipin-antikroppar</t>
  </si>
  <si>
    <t xml:space="preserve">1 gelrör (gul propp). Minsta provmängd  1 mL. </t>
  </si>
  <si>
    <t>Räcker även till S-Beta2-glykoprotein1-ak (IgG/IgM).</t>
  </si>
  <si>
    <t>http://labhandboken.u5054800.fsdata.se/findny.asp?State=2&amp;Analysid=370</t>
  </si>
  <si>
    <t>X250</t>
  </si>
  <si>
    <t>Karnitin, fritt och totalt</t>
  </si>
  <si>
    <t>Carnitine, förestrat</t>
  </si>
  <si>
    <t xml:space="preserve">Centrifugera och avskilj plasma inom 1h. Skriv vilken typ av plasma röret innehåller (t ex ”Na-heparinplasma”). </t>
  </si>
  <si>
    <t>http://www.karolinska.se/KUL/Alla-anvisningar/Anvisning/9532</t>
  </si>
  <si>
    <t>X251</t>
  </si>
  <si>
    <t xml:space="preserve">Kompletterande analys till karnitin i plasma. </t>
  </si>
  <si>
    <t>http://www.karolinska.se/KUL/Alla-anvisningar/Anvisning/9533</t>
  </si>
  <si>
    <t>X252</t>
  </si>
  <si>
    <t>Karyotypering</t>
  </si>
  <si>
    <t>Kromosomanalys</t>
  </si>
  <si>
    <t>2-6 mL venblod i NaHeparin-rör (mörkblå propp).
Spädbarn 0-1 månader: 0,5-1 ml kapillärblod/venblod i Na-heparin alt. Li-heparinrör.
OBS! Använd EJ gel-rör!</t>
  </si>
  <si>
    <t>X253</t>
  </si>
  <si>
    <t>Katekolaminer</t>
  </si>
  <si>
    <t>Adrenalin, Noradrenalin</t>
  </si>
  <si>
    <t>pH skall vara &lt;3.
Analyseras 1 ggn/v.</t>
  </si>
  <si>
    <t>http://labhandboken.u5054800.fsdata.se/findny.asp?State=2&amp;Analysid=679</t>
  </si>
  <si>
    <t>X254</t>
  </si>
  <si>
    <t>provtagningstid, relevant anamnes, frågeställning</t>
  </si>
  <si>
    <t>All läkemedelsbehandling bör avbrytas minst 2 veckor före provtagningen.</t>
  </si>
  <si>
    <t>Frystransport.</t>
  </si>
  <si>
    <t>http://www.karolinska.se/KUL/Alla-anvisningar/Anvisning/9143</t>
  </si>
  <si>
    <t>X255</t>
  </si>
  <si>
    <t>Ketobemidon</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</si>
  <si>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</si>
  <si>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X256</t>
  </si>
  <si>
    <t>Ketoner i blod</t>
  </si>
  <si>
    <t>Analysen utförs inte inom KKTM Västmanland. Beställaren får kontakta Diabetes- och njuravd Västmanlands sjukhus Västerås för analys.</t>
  </si>
  <si>
    <t>X257</t>
  </si>
  <si>
    <t>Kiralt Metadon</t>
  </si>
  <si>
    <t>http://www.karolinska.se/KUL/Alla-anvisningar/Anvisning/9379</t>
  </si>
  <si>
    <t>X258</t>
  </si>
  <si>
    <t>Klomipramin</t>
  </si>
  <si>
    <t xml:space="preserve">1 NaHeparin-rör (mörkblå propp) eller 1 rör utan tillsats (röd propp). Volym minst 2 mL venblod. </t>
  </si>
  <si>
    <t>http://www.karolinska.se/KUL/Alla-anvisningar/Anvisning/9380</t>
  </si>
  <si>
    <t>X259</t>
  </si>
  <si>
    <t>Klonazepam</t>
  </si>
  <si>
    <t>1 NaHeparin-rör (mörkblå propp) eller 1 rör utan tillsats (röd propp). Volym minst 2 mL venblod.
Prov tas före dos.</t>
  </si>
  <si>
    <t>I frys.</t>
  </si>
  <si>
    <t>http://www.karolinska.se/KUL/Alla-anvisningar/Anvisning/9381</t>
  </si>
  <si>
    <t>X260</t>
  </si>
  <si>
    <t>Klorid</t>
  </si>
  <si>
    <t>Urin samlas under 24 timmar. Utan tillsats.</t>
  </si>
  <si>
    <t>Om dygnsmängd ej kan samlas, kan analys utföras på stickprov.</t>
  </si>
  <si>
    <t>1 v i kyl. Prov skickas i rumstemperatur.</t>
  </si>
  <si>
    <t>http://labhandboken.u5054800.fsdata.se/findny.asp?State=2&amp;Analysid=687</t>
  </si>
  <si>
    <t>X261</t>
  </si>
  <si>
    <t>Klozapin</t>
  </si>
  <si>
    <t>provtagningsdatum och klockslag, datum och klockslag för senast intagen dos, aktuell dos, datum för senaste dosjustering och föregående dos, övriga läkemedel, om patienten är rökare, frågeställning</t>
  </si>
  <si>
    <t>http://www.karolinska.se/KUL/Alla-anvisningar/Anvisning/9382</t>
  </si>
  <si>
    <t>X262</t>
  </si>
  <si>
    <t>Koagulationsfaktor VIII, genetisk utredning</t>
  </si>
  <si>
    <t>Hemofili A DNA-diagnostik, Blödarsjuka, Fosterdiagnostik, Intron 22, Intron 1, inversionsmutation, Sekvensering, Faktor VIII, Faktor 8</t>
  </si>
  <si>
    <t>Hemofili A (Karolinska)</t>
  </si>
  <si>
    <t>2 st EDTA-rör (lila propp) á 6 mL. Minsta mängd helblod 10 mL.
Alternativ provtagning enbart efter överenskommelse med Klinisk kemi, Karolinska: Chorionvillibiopsi</t>
  </si>
  <si>
    <t>Ifyllt formulär måste bifogas så att rätt analys/analyser skall kunna väljas.
Analysen bör ej beställas om patienten erhållit blodtransfusion under de senaste 3 månaderna.</t>
  </si>
  <si>
    <t xml:space="preserve">Förvaras och skickas kylt eller i rumstemperatur om ankomst till Klinisk kemi inom 3 dygn. Vid längre tids förvaring fryses avhällt EDTA-blod.
Vid analys av Chorionvillibiopsi ska provet först skickas till Klinisk genetik för könsbestämning. </t>
  </si>
  <si>
    <t>http://www.karolinska.se/KUL/Alla-anvisningar/Anvisning/9149</t>
  </si>
  <si>
    <t>X466</t>
  </si>
  <si>
    <t>Kobolt</t>
  </si>
  <si>
    <t>Co</t>
  </si>
  <si>
    <t>Orderblankett Humanprover (ALSSAB)</t>
  </si>
  <si>
    <t>https://www.alsglobal.se/media-se/excel/order_form_human_sv_140129.xls</t>
  </si>
  <si>
    <t>Rör för spårmetallanalys beställs från ALS Scandinavia AB.
https://www.alsglobal.se/kundtjaenst/bestaell-provkaerl</t>
  </si>
  <si>
    <t>Centrifugera och avskijl serum. Tänk på kontaminationsrisken.</t>
  </si>
  <si>
    <t>Kan frysas.</t>
  </si>
  <si>
    <t>https://www.alsglobal.se/kundtjaenst/provtagningsinstruktioner/provtagning-human</t>
  </si>
  <si>
    <t>X467</t>
  </si>
  <si>
    <t>Får ej frysas.</t>
  </si>
  <si>
    <t>X263</t>
  </si>
  <si>
    <t xml:space="preserve">Vid förfrågningar angående denna analys, kontaktar beställaren i första hand själv Arbets- och miljömedicinska kliniken i Örebro för rådgivning om val av provmaterial (blod, serum, urin) för aktuell frågeställning samt bedömning av analysresultat.
Tel: 019-602 24 90, 602 24 75
</t>
  </si>
  <si>
    <t>X264</t>
  </si>
  <si>
    <t>Kodein</t>
  </si>
  <si>
    <t xml:space="preserve">provtagningsdatum och klockslag, datum och klockslag för senast intagen dos, aktuell dos, datum för senaste dosjustering och föregående dos, övriga läkemedel, vikt, frågeställning </t>
  </si>
  <si>
    <t>1 NaHeparin-rör (mörkblå propp) eller rör utan tillsats (röd propp). Volym 4 mL.
Provtagning före dos.</t>
  </si>
  <si>
    <t>http://www.karolinska.se/KUL/Alla-anvisningar/Anvisning/9383</t>
  </si>
  <si>
    <t>X265</t>
  </si>
  <si>
    <t>Koffein</t>
  </si>
  <si>
    <t>Peyona, koffeincitrat</t>
  </si>
  <si>
    <t>1 NaHeparin-rör (mörkblå propp) eller rör utan tillsats (röd propp). Volym 1 mL.
Provtagning före dos.</t>
  </si>
  <si>
    <t>Plasma/serum förvaras/transporteras kylt om ankomst till Klinisk farmakologi, Huddinge, sker inom 5 dygn från provtagning. Vid längre tids förvaring/transport skall provet hållas fryst.</t>
  </si>
  <si>
    <t>http://www.karolinska.se/KUL/Alla-anvisningar/Anvisning/9384</t>
  </si>
  <si>
    <t>X266</t>
  </si>
  <si>
    <t>Komplementscreen</t>
  </si>
  <si>
    <t>Klassisk funktion, komplementfunktion, C1q, C3, C3d, C4</t>
  </si>
  <si>
    <t xml:space="preserve">OBS! Två rör. 1 gelrör (gul propp) + 1 EDTA-rör (lila propp). </t>
  </si>
  <si>
    <t>Fryst serum och plasma skickas fryst med kolsyreis.</t>
  </si>
  <si>
    <t>http://labhandboken.u5054800.fsdata.se/findny.asp?State=2&amp;Analysid=1457</t>
  </si>
  <si>
    <t>X267</t>
  </si>
  <si>
    <t>Kongenital adrenal hyperplasi</t>
  </si>
  <si>
    <t>EDTA-blod (lila propp). Vuxen: 10 mL. Barn: 2-10 mL.</t>
  </si>
  <si>
    <t>http://www.karolinska.se/KUL/Alla-anvisningar/Anvisning/9903</t>
  </si>
  <si>
    <t>X268</t>
  </si>
  <si>
    <t>Koppar</t>
  </si>
  <si>
    <t>Cu</t>
  </si>
  <si>
    <t>1 gelrör (gul propp) 5 mL eller 1 rör utan tillsats (röd propp). Venöst.</t>
  </si>
  <si>
    <t>För en bättre medicinsk bedömning av kopparresultatet så analyseras alltid koncentrationen av ceruloplasmin på samma prov.
Ta ej prov om patient fått gadolinium-, jod- eller bariuminnehållande kontrastmedel de senaste 96 timmarna (interferens).</t>
  </si>
  <si>
    <t>Centrifugera och avskilj serum.
Om avd/mott även beställt Ceruloplasmin på separat remiss: skriv båda analyserna på Koppar-remissen och skicka endast ett rör (till Sahlgrenska)!</t>
  </si>
  <si>
    <t>http://sahlgrenska-klinkem-analyser.vgregion.se/0016.html</t>
  </si>
  <si>
    <t>X269</t>
  </si>
  <si>
    <t>dygnsvolym</t>
  </si>
  <si>
    <t>En dygnsmängd urin i plastkärl utan tillsats.</t>
  </si>
  <si>
    <t>Ta ej prov om patient fått gadolinium-, jod- eller bariuminnehållande kontrastmedel de senaste 96 timmarna (interferens).</t>
  </si>
  <si>
    <t>http://sahlgrenska-klinkem-analyser.vgregion.se/0639.html</t>
  </si>
  <si>
    <t>X270</t>
  </si>
  <si>
    <t>Kortisol</t>
  </si>
  <si>
    <t xml:space="preserve">dygnsmängd, eventuellt uppsamlingsperiod </t>
  </si>
  <si>
    <t>En dygnsmängd urin u t.
Förvaras kylt under uppsamlingsperioden.</t>
  </si>
  <si>
    <t>Analys utförs även vid avvikande insamlingstid och resultatet räknas om till utsöndring per 24 timmar. Dock blir jämförelsen med referensintervallet i dessa fall osäker då utsöndringen av substansen kan variera över dygnet. Ifall uppgift om tid eller volym saknas eller vid kraftigt avvikande urinsamlingstid, besvaras provet endast med koncentration.</t>
  </si>
  <si>
    <t xml:space="preserve">Förvara urinen kyld före transport. Om hela dunken skickas kan den transporteras i rumstemperatur (volymen gör att kylan bibehålls ett tag). Provrör skickas kylt. 
Provet skickas fryst om ankomst till Klinisk kemi senare än 1 dygn efter provtagning. </t>
  </si>
  <si>
    <t>http://www.karolinska.se/KUL/Alla-anvisningar/Anvisning/9165</t>
  </si>
  <si>
    <t>X271</t>
  </si>
  <si>
    <t>Saliv-</t>
  </si>
  <si>
    <t>http://labhandboken.u5054800.fsdata.se/findny.asp?State=2&amp;Analysid=710</t>
  </si>
  <si>
    <t>X468</t>
  </si>
  <si>
    <t>Krom</t>
  </si>
  <si>
    <t>Cr</t>
  </si>
  <si>
    <t>X469</t>
  </si>
  <si>
    <t>X272</t>
  </si>
  <si>
    <t>X273</t>
  </si>
  <si>
    <t>Kromosomodling</t>
  </si>
  <si>
    <t>Benmärgsaspirat sprutas ner i ett NaHeparinrör med 3-5 ml steril, rumstempererad fysiologisk koksaltlösning.</t>
  </si>
  <si>
    <t>X274</t>
  </si>
  <si>
    <t>Prov som ej kan skickas samma dag skall förvaras i kylskåp.
Proverna måste vara laboratoriet tillhanda senast kl 15 må-fre.
Kan i undantagsfall stå över helgen och skickas med budbilen till UAS på måndag.</t>
  </si>
  <si>
    <t>X275</t>
  </si>
  <si>
    <t>Kromosomodling, moderkaka, CVS</t>
  </si>
  <si>
    <t>Placenta-</t>
  </si>
  <si>
    <t>Fosterdiagnostik (UAS)</t>
  </si>
  <si>
    <t>Minst 15mg (ca 10st) chorionvilli i odlingsmediumrör (rör beställs tel. 611 59 44).
Önskas även DNA analys krävs ytterligare 15mg (10st) villi.</t>
  </si>
  <si>
    <t>Maternell vävnad stör analysen och ska vara avlägsnad.</t>
  </si>
  <si>
    <t>Prover förvaras i rumstemperatur i väntan på transport.
Proverna måste vara laboratoriet tillhanda senast kl 13 må-fre.</t>
  </si>
  <si>
    <t>X276</t>
  </si>
  <si>
    <t>Kvicksilver</t>
  </si>
  <si>
    <t>Hg</t>
  </si>
  <si>
    <t>X277</t>
  </si>
  <si>
    <t>Köldagglutininer</t>
  </si>
  <si>
    <t>Köldantikroppar</t>
  </si>
  <si>
    <t>Om inte UAS remiss används är det viktigt att tydligt ange att provet ska till blodcentralen.</t>
  </si>
  <si>
    <t>http://labhandboken.u5054800.fsdata.se/findny.asp?State=2&amp;Analysid=380</t>
  </si>
  <si>
    <t>X278</t>
  </si>
  <si>
    <t>Laktosintolerans, Adult hypolaktasi, LPH (laktas-florizinhydrolas)-13910, MCM6 genotyp, LCT-13910</t>
  </si>
  <si>
    <t>etnisk tillhörighet</t>
  </si>
  <si>
    <t>1 EDTA-rör (lila propp, helblod). Volym 1-4 ml.
Kan tas kapillärt (1 EDTA-rör (lila propp) för kapillärprovtagning).</t>
  </si>
  <si>
    <t>Bör förvaras i kyl. Prov kan sändas i rumstemp om det kommer till lab inom 3 d, annars fryses prov (plaströr).</t>
  </si>
  <si>
    <t>http://labhandboken.u5054800.fsdata.se/findny.asp?State=2&amp;Analysid=541</t>
  </si>
  <si>
    <t>X279</t>
  </si>
  <si>
    <t>Lamotrigin</t>
  </si>
  <si>
    <t>provtagningsdatum och klockslag, datum och klockslag för senast intagen dos, aktuell dos, datum för senaste dosjustering och föregående dos, behandlingsorsak, övriga läkemedel, vikt, S-kreatinin, frågeställning</t>
  </si>
  <si>
    <t>1 NaHeparin-rör (mörkblå propp) eller 1 rör utan tillsats (röd propp). Volym 1 mL.
Prov tas före dos.</t>
  </si>
  <si>
    <t>Centrifugera och avskilj plasma/serum.
OK även med LiHeparin-rör (utan gel).</t>
  </si>
  <si>
    <t>I kyl/rumstemperatur i 10 d, annars frys. Fryst prov skickas fryst.</t>
  </si>
  <si>
    <t>http://www.karolinska.se/KUL/Alla-anvisningar/Anvisning/9385</t>
  </si>
  <si>
    <t>X280</t>
  </si>
  <si>
    <t>namn och födelsedatum för familjemedlem med känd sjukdom, hur patienten är släkt med denna</t>
  </si>
  <si>
    <t>I kyl. Skickas helst samma dag som provtagningen.
Märk kuvertet med "fvb CMMS"!</t>
  </si>
  <si>
    <t>http://www.karolinska.se/KUL/Alla-anvisningar/Anvisning/9540</t>
  </si>
  <si>
    <t>X281</t>
  </si>
  <si>
    <t>Laktatdehydrogenas isoenzymer</t>
  </si>
  <si>
    <t>1 gelrör (gul propp) 5 mL. Venöst.</t>
  </si>
  <si>
    <t>Centrifugera och avskilj serum. 
Får ej kylförvaras.</t>
  </si>
  <si>
    <t>Förvaras i rumstemperatur.</t>
  </si>
  <si>
    <t>http://sahlgrenska-klinkem-analyser.vgregion.se/13233.html</t>
  </si>
  <si>
    <t>X282</t>
  </si>
  <si>
    <t>Leptin</t>
  </si>
  <si>
    <t xml:space="preserve">Förvaras och skickas kylt om ankomst till Klinisk kemi senast påföljande dag. Vid längre tids förvaring avhälls serum och skickas fryst. </t>
  </si>
  <si>
    <t>http://www.karolinska.se/KUL/Alla-anvisningar/Anvisning/9184</t>
  </si>
  <si>
    <t>X283</t>
  </si>
  <si>
    <t>Leukemidiagnostik (DNA-analys)</t>
  </si>
  <si>
    <t>DNA-baserad analys (Chimerism, mutationsanalys).
Vissa DNA-analyser har separat analyskod/information.</t>
  </si>
  <si>
    <t xml:space="preserve">Prov som inte skickas samma dag förvaras i kyl. Prov bör vara laboratoriet Uppsala tillhanda inom 48h och senast kl 15 mån-fre.
Fredagar och dag före röd dag måste MPN och Chimerism-prover vara laboratoriet tillhanda senast kl 12.00
Vid frågor angående hållbarhet/förvaring utanför dessa tidpunkter, kontakta 
laboratoriet Uppsala för rådgivning.
</t>
  </si>
  <si>
    <t>X284</t>
  </si>
  <si>
    <t>Levetiracetam</t>
  </si>
  <si>
    <t>Keppra</t>
  </si>
  <si>
    <t>X285</t>
  </si>
  <si>
    <t>Levomepromazin</t>
  </si>
  <si>
    <t>X287</t>
  </si>
  <si>
    <t>Lipas</t>
  </si>
  <si>
    <t>1 LiHeparin-rör med gel 4mL. OK med gelrör (gul propp) 5mL.
Kapillärprov: Minsta mängd 300 µL.</t>
  </si>
  <si>
    <t>https://provtagningsanvisningar.regionorebrolan.se/</t>
  </si>
  <si>
    <t>X288</t>
  </si>
  <si>
    <t>Lipoprotein (a)</t>
  </si>
  <si>
    <t>LP(a)</t>
  </si>
  <si>
    <t>7 d i kyl, annars frys. Undvik upprepad infrysning och upptining.</t>
  </si>
  <si>
    <t>http://labhandboken.u5054800.fsdata.se/findny.asp?State=2&amp;Analysid=1263</t>
  </si>
  <si>
    <t>Lipoproteinfraktioner</t>
  </si>
  <si>
    <t>http://www.karolinska.se/KUL/Alla-anvisningar/Anvisning/9191</t>
  </si>
  <si>
    <t>X290</t>
  </si>
  <si>
    <t>Lupusantikoagulans</t>
  </si>
  <si>
    <t>Lupusinhibitor</t>
  </si>
  <si>
    <t>http://labhandboken.u5054800.fsdata.se/findny.asp?State=2&amp;Analysid=742</t>
  </si>
  <si>
    <t>X291</t>
  </si>
  <si>
    <t>Lymfocyter, T</t>
  </si>
  <si>
    <t>Bör analyseras inom 24 h.
Prov kan tas på morgonen (Västerås), så att det skickas med ordinarie budtransport från Västerås till UAS samma dag.</t>
  </si>
  <si>
    <t>http://labhandboken.u5054800.fsdata.se/findny.asp?State=2&amp;Analysid=384</t>
  </si>
  <si>
    <t>X292</t>
  </si>
  <si>
    <t>Lysosomala enzymer</t>
  </si>
  <si>
    <t>http://www.karolinska.se/KUL/Alla-anvisningar/Anvisning/9547</t>
  </si>
  <si>
    <t>X293</t>
  </si>
  <si>
    <t>Lysozym</t>
  </si>
  <si>
    <t>1 gelrör (gul propp). Ej kapillärprov.</t>
  </si>
  <si>
    <t>Centrifugering ska utföras mellan 50 minuter - 2 timmar efter provtagningen.
Serum hälls av direkt i plaströr och kan förvaras i kylskåp upp till 48 timmar innan frysning. Serum fryses i -20°C.</t>
  </si>
  <si>
    <t>http://labhandboken.u5054800.fsdata.se/findny.asp?State=2&amp;Analysid=746</t>
  </si>
  <si>
    <t>X294</t>
  </si>
  <si>
    <t>Analysen utförs en gång per månad.</t>
  </si>
  <si>
    <t>http://labhandboken.u5054800.fsdata.se/findny.asp?State=2&amp;Analysid=747</t>
  </si>
  <si>
    <t>X295</t>
  </si>
  <si>
    <t>Övervakad provtagning 
10 ml urinrör med gul kork skall användas. Fyll max till 1 cm från övre kanten. 
Minst 5 ml urin ska finnas i provröret, annars underkänns provet och analysen blir inte utförd.</t>
  </si>
  <si>
    <t xml:space="preserve">Läkemedel beställs som grupp, inte som enstaka analyser. </t>
  </si>
  <si>
    <t>http://www.karolinska.se/KUL/Alla-anvisningar/Anvisning/10027</t>
  </si>
  <si>
    <t>X472</t>
  </si>
  <si>
    <t xml:space="preserve">Cytokrom P450 2C9, genotyp </t>
  </si>
  <si>
    <t xml:space="preserve">Läkemedelsmetaboliserande enzym, CYP2C9, tolbutamidhydroxilas </t>
  </si>
  <si>
    <t>1 EDTA-rör (lila propp). Provvolym 1-4mL.</t>
  </si>
  <si>
    <t>http://www.labhandbok.se/findny.asp?State=2&amp;Analysid=525</t>
  </si>
  <si>
    <t>X473</t>
  </si>
  <si>
    <t>Cytokrom P450 2C19, genotyp</t>
  </si>
  <si>
    <t>Läkemedelsmetaboliserande enzym, CYP2C19, mefenytoinhydroxilas</t>
  </si>
  <si>
    <t>http://www.labhandbok.se/findny.asp?State=2&amp;Analysid=526</t>
  </si>
  <si>
    <t>X475</t>
  </si>
  <si>
    <t>Cytokrom P450 2D6, genotyp</t>
  </si>
  <si>
    <t>Läkemedelsmetaboliserande enzym, CYP2D6, debrisokinhydroxilas, debrisokin-test</t>
  </si>
  <si>
    <t>http://www.labhandbok.se/findny.asp?State=2&amp;Analysid=527</t>
  </si>
  <si>
    <t>X296</t>
  </si>
  <si>
    <t>N-Acetyltransferas 2, genotyp</t>
  </si>
  <si>
    <t>Läkemedelsmetaboliserande enzym, NAT2</t>
  </si>
  <si>
    <t>http://www.labhandbok.se/findny.asp?State=2&amp;Analysid=777</t>
  </si>
  <si>
    <t>X297</t>
  </si>
  <si>
    <t>MAG-ak</t>
  </si>
  <si>
    <t>Myelinassocierat glykoprotein-antikroppar</t>
  </si>
  <si>
    <t>Neurologi (Wieslab)</t>
  </si>
  <si>
    <t>1 rör utan tillsats (röd propp) eller gelrör (gul propp).</t>
  </si>
  <si>
    <t>Neurologi</t>
  </si>
  <si>
    <t>Serumprovet förvaras i kyl i väntan på transport och kan skickas i rumstemperatur med vanlig post.
Vid tillfällen då provet inte skickas direkt skall det förvaras i kyl (ca 2-8°C i upp till 1 vecka) eller i frys (ca -20°C vid längre förvaring) i väntan på transport.</t>
  </si>
  <si>
    <t>X298</t>
  </si>
  <si>
    <t>X299</t>
  </si>
  <si>
    <t>Mangan</t>
  </si>
  <si>
    <t>X300</t>
  </si>
  <si>
    <t>namn och födelsedatum för familjemedlem med känd sjukdom, hur patienten är släkt med denna.</t>
  </si>
  <si>
    <t>http://www.karolinska.se/KUL/Alla-anvisningar/Anvisning/9549</t>
  </si>
  <si>
    <t>X301</t>
  </si>
  <si>
    <t>Retikulocythemoglobin equivalent, hypokroma retikulocyter</t>
  </si>
  <si>
    <t>Ret(B)-</t>
  </si>
  <si>
    <t>Allmän (UAS)</t>
  </si>
  <si>
    <t>1 EDTA-rör (lila propp). Minsta provmängd 1 mL.</t>
  </si>
  <si>
    <t>Prov ska vara KKF, UAS tillhanda inom 47 timmar.
Prov kan förvaras i rumstemperatur i max 4 timmar. Därefter förvaras provet i kylskåp.
Transporteras i rumstemperatur.</t>
  </si>
  <si>
    <t>http://labhandboken.u5054800.fsdata.se/findny.asp?State=2&amp;Analysid=1683</t>
  </si>
  <si>
    <t>X302</t>
  </si>
  <si>
    <t>Melatonin</t>
  </si>
  <si>
    <t>Prov ska vara analyserande lab tillhanda inom 24 h.
Om transporten inte når analyserande lab inom 24 h måste provet centrifugeras och frysas i &lt;-15°C:
Centrifugera Salivette-/Salimetricsröret. Avlägsna insatsen med tussen, och återförslut ordentligt med proppen. Frys in provet.</t>
  </si>
  <si>
    <t xml:space="preserve">Hållbart 24h i kyl. Transporteras i kyla.
Fryst prov skickas i fryst.   </t>
  </si>
  <si>
    <t>http://labhandboken.u5054800.fsdata.se/findny.asp?State=2&amp;Analysid=1393</t>
  </si>
  <si>
    <t>X303</t>
  </si>
  <si>
    <t>Membranproteiner</t>
  </si>
  <si>
    <t>Erc(B)-</t>
  </si>
  <si>
    <t>Förvaras i rumstemperatur och transporteras snarast till Klinisk kemi, Solna, eftersom det måste analyseras inom 24 timmar efter provtagning. 
Kontrollera bästa transportsätt (taxi/expressbrev) med lab i Solna</t>
  </si>
  <si>
    <t>http://www.karolinska.se/KUL/Alla-anvisningar/Anvisning/9198</t>
  </si>
  <si>
    <t xml:space="preserve">provtagningsdatum och klockslag, datum och klockslag för senast intagen dos, aktuell dos, datum för senaste dosjustering och föregående dos, övriga läkemedel, vikt, S-kreatinin, frågeställning </t>
  </si>
  <si>
    <t>http://www.karolinska.se/KUL/Alla-anvisningar/Anvisning/9389</t>
  </si>
  <si>
    <t>X305</t>
  </si>
  <si>
    <t>Metabol utredning</t>
  </si>
  <si>
    <t>Metabolisk screening, organiska syror, aminosyror</t>
  </si>
  <si>
    <t>Prov fryses snarast.</t>
  </si>
  <si>
    <t>Prov fryses och skickas fryst.
Undantag: akuta prover kan skickas i rumstemperatur om det ankommer CMMS provtagningsdagen.</t>
  </si>
  <si>
    <t>http://www.karolinska.se/KUL/Alla-anvisningar/Anvisning/9552</t>
  </si>
  <si>
    <t>X306</t>
  </si>
  <si>
    <t>Metabolisk screening, aminosyror, aminogram</t>
  </si>
  <si>
    <t>X307</t>
  </si>
  <si>
    <t>Metadon</t>
  </si>
  <si>
    <t>provtagningsdatum och klockslag, datum och klockslag för senast intagen dos, aktuell dos, datum för senaste dosjustering och föregående dos, övriga läkemedel, vikt, S-kreatinin, frågeställning</t>
  </si>
  <si>
    <t>OBS! Ej detsamma som Kiralt Metadon!</t>
  </si>
  <si>
    <t>http://www.karolinska.se/KUL/Alla-anvisningar/Anvisning/9390</t>
  </si>
  <si>
    <t>X308</t>
  </si>
  <si>
    <t>Metanol</t>
  </si>
  <si>
    <t>Vid fler begärda alkoholanalyser samtidigt, kontrollera om det kan analyseras på samma rör</t>
  </si>
  <si>
    <t>Centrifugeras. OBS! Proppen får ej tas av.
Ring alltid laboratoriet i Eskilstuna före skickning och meddela att prov kommer.
Om de inte kan ta emot prov, skickas prov till Karolinska Solna. Ring även dem i föreväg.</t>
  </si>
  <si>
    <t>http://www.anvisningar.se/Anvisningar/Klinisk-kemi/M/S--Metanol/</t>
  </si>
  <si>
    <t>X309</t>
  </si>
  <si>
    <t>Metformin</t>
  </si>
  <si>
    <t>1 rör utan tillsats (röd propp).  Minsta mängd serum 0.2 mL.
Prov tas omedelbart före nästa dos.</t>
  </si>
  <si>
    <t>2 d i kyl/rumstemperatur, annars frys -20C. Kan transporteras i rumstemperatur.</t>
  </si>
  <si>
    <t>http://www.analysportalen-labmedicin.skane.se/viewAnalys.asp?Nr=1452</t>
  </si>
  <si>
    <t>X310</t>
  </si>
  <si>
    <t>Metoxikatekolaminer</t>
  </si>
  <si>
    <t>Normetanefrin, Metanefrin, Metoxiadrenalin, Metoxinoradrenalin, 3-Metoxityramin</t>
  </si>
  <si>
    <t>dygnsvolym, provtagningstid, förekommande läkemedelsbehandling</t>
  </si>
  <si>
    <t xml:space="preserve">För transporter &lt; 2 dygn kan provet skickas icke fryst tillsammans med en frysklamp.
Om transporttiden överstiger 2 dygn måste prov frysas och skickas fryst. 
Fryst urin skickas i frysbehållare så att provet är fryst vid ankomst till analyserande lab. </t>
  </si>
  <si>
    <t>http://labhandboken.u5054800.fsdata.se/findny.asp?State=2&amp;Analysid=766</t>
  </si>
  <si>
    <t>X311</t>
  </si>
  <si>
    <t>Metylfenidat</t>
  </si>
  <si>
    <t xml:space="preserve">Provtagning motsvarande maxkoncentration, som ses 1-2 tim samt 5-7 tim efter intag av Ritalinakapsel samt 1-2 tim liksom 6-8 tim efter depottablett Concerta. </t>
  </si>
  <si>
    <t>http://www.karolinska.se/KUL/Alla-anvisningar/Anvisning/10019</t>
  </si>
  <si>
    <t>X312</t>
  </si>
  <si>
    <t>Mianserin</t>
  </si>
  <si>
    <t>Desmetylmianserin</t>
  </si>
  <si>
    <t>I kyl 2 d. I frys 3 mån.
Transport av provet skall ske i kylt eller fryst tillstånd.</t>
  </si>
  <si>
    <t>http://www.analysportalen-labmedicin.skane.se/viewAnalys.asp?Nr=480</t>
  </si>
  <si>
    <t>X313</t>
  </si>
  <si>
    <t xml:space="preserve">Minimal residual disease </t>
  </si>
  <si>
    <t>MRD</t>
  </si>
  <si>
    <t>Lila propp (EDTA) alt. Mörkblå propp (Na-heparin)
Vid samtidig analys av immunfenotyp krävs 2 rör med Mörkblå propp (Na-heparin)
Benmärg: 1 mL märg sprutas ner i rör med antikoagulantia och 2 mL 0,9% NaCl.</t>
  </si>
  <si>
    <t>Molekylär patologi med realtids-PCR</t>
  </si>
  <si>
    <t>Vid samtidig analys av immunfenotyp: Omedelbart</t>
  </si>
  <si>
    <t>http://labhandboken.u5054800.fsdata.se/findny.asp?State=2&amp;Analysid=1427</t>
  </si>
  <si>
    <t>X314</t>
  </si>
  <si>
    <t>Mirtazapin</t>
  </si>
  <si>
    <t>provtagningsdatum och klockslag, datum och klockslag för senast intagen dos, datum för senaste dosjustering och föregående dosering, övriga läkemedel, vikt, S-kreatinin, frågeställning</t>
  </si>
  <si>
    <t>1 NaHeparin-rör (mörkblå propp) eller 1 rör utan tillsats (röd propp). Volym 4 mL venblod.
Prov tas före dos.</t>
  </si>
  <si>
    <t>http://www.karolinska.se/KUL/Alla-anvisningar/Anvisning/9393</t>
  </si>
  <si>
    <t>Mixingtest</t>
  </si>
  <si>
    <t>Se metodbeskrivning ”Mixingtest, APTtid” i Centuri.</t>
  </si>
  <si>
    <t>X316</t>
  </si>
  <si>
    <t>MODY-genotyp, DNA</t>
  </si>
  <si>
    <t>MODY-diagnostik (LMS)</t>
  </si>
  <si>
    <t>1 v i kyl, därefter frys.</t>
  </si>
  <si>
    <t>http://www.analysportalen-labmedicin.skane.se/viewAnalys.asp?Nr=1584</t>
  </si>
  <si>
    <t>X317</t>
  </si>
  <si>
    <t>Moklobemid</t>
  </si>
  <si>
    <t>providentitet (Viktigt att provrör och remiss har samma märkning), datum och tidpunkt när provet togs, tid för senaste dos, önskade analyser, kort beskrivning av bakgrunden till varför provet tagits, uppdragsgivarens kontaktuppgifter, faktureringsadress och referensnummer/kostnadsställe</t>
  </si>
  <si>
    <t>X318</t>
  </si>
  <si>
    <t>längd och vikt</t>
  </si>
  <si>
    <t>Vuxna: Tag de första 12 mL spinalvätska.
Barn: Tag de första 3 mL.
Minsta volym 1.5 mL</t>
  </si>
  <si>
    <t>Blanda väl och centrifugera (om möjligt kylcentrifugera).
Portionera minst 1,5 mL i plaströr (polypropen).</t>
  </si>
  <si>
    <t>Prov sändes ev som Express-brev (bör anlända Neurokemi inom 24 h).
Prov fryses i kryorör om det ej skickas samma dag som provtagningen.
Frystransport med kolsyre-is. Undvik att skicka prov över en helg.</t>
  </si>
  <si>
    <t>http://sahlgrenska-klinkem-analyser.vgregion.se/11675.html</t>
  </si>
  <si>
    <t>X319</t>
  </si>
  <si>
    <t>Morfin</t>
  </si>
  <si>
    <t>http://www.karolinska.se/KUL/Alla-anvisningar/Anvisning/9394</t>
  </si>
  <si>
    <t>X320</t>
  </si>
  <si>
    <t>MTHFR, genotyp</t>
  </si>
  <si>
    <t>Metylentetrahydrofolatreduktas genotyp</t>
  </si>
  <si>
    <t>1 EDTA-rör (lila propp, helblod). Provvolym 1-4 ml.</t>
  </si>
  <si>
    <t>http://labhandboken.u5054800.fsdata.se/findny.asp?State=2&amp;Analysid=1325</t>
  </si>
  <si>
    <t>X321</t>
  </si>
  <si>
    <t>Multipel endokrin neoplasi</t>
  </si>
  <si>
    <t>MEN1, MEN2, RET, Menin</t>
  </si>
  <si>
    <t xml:space="preserve">EDTA-rör (lila propp), vuxen 10 mL, barn 2-10 mL </t>
  </si>
  <si>
    <t>Förvaras och transporteras i rumstemperatur.
Ordinär postgång kan användas.</t>
  </si>
  <si>
    <t>http://www.karolinska.se/KUL/Alla-anvisningar/Anvisning/9917</t>
  </si>
  <si>
    <t>X322</t>
  </si>
  <si>
    <t>Multiplate</t>
  </si>
  <si>
    <t>Trombocytaggregation, ASA-resistens, Prasugrel-resistens</t>
  </si>
  <si>
    <t>Vid förfrågning, kontakta läkare på KlinKem, Västerås.</t>
  </si>
  <si>
    <t>X323</t>
  </si>
  <si>
    <t>Muskelspecifikt tyrosinkinas-ak (IgG)</t>
  </si>
  <si>
    <t>MuSK-ak, Myasteni, antikroppar</t>
  </si>
  <si>
    <t>http://www.karolinska.se/KUL/Alla-anvisningar/Anvisning/10018</t>
  </si>
  <si>
    <t>X324</t>
  </si>
  <si>
    <t>Myastenia gravis</t>
  </si>
  <si>
    <t>Myasteni</t>
  </si>
  <si>
    <t>Antikroppar mot tvärstrimmig muskel, acetylcholinreceptor. Positiv anti-AChR kompletteras med anti-Titin. Negativ anti-AChR kompletteras med anti-MuSK.</t>
  </si>
  <si>
    <t>X325</t>
  </si>
  <si>
    <t>Mykofenolsyra på Karolinska</t>
  </si>
  <si>
    <t>MPA-konc, MMF, Myfortic CellCept, Myclausen, Myfenax, Mykofenolatmofetil</t>
  </si>
  <si>
    <t>provtagningsdatum och klockslag, datum och klockslag för senast intagen dos, aktuell dos, preparat och administrationsväg, behandlingsindikation (t.ex. njurtransplantation/autoimmun sjukdom), datum för senaste dosjustering och föregående dos, övriga läkemedel, vikt, S-kreatinin, frågeställning</t>
  </si>
  <si>
    <t>1 NaHeparin-rör (mörkblå propp) eller 1 rör utan tillsats (röd propp). Volym 1 mL venblod.
Prov tas 0, 1, 2 och 4 h efter peroral dos eller efter påbörjad intravenös infusion.</t>
  </si>
  <si>
    <t>Provtagning och provhantering sker enligt anvisning från respektive sjukhus där patienten är transplanterad.
Om uppgift om transplantationssjukhus (ort) inte kan fås, tas prov enligt Uppsalas provtagningsföreskrifter</t>
  </si>
  <si>
    <t>http://www.karolinska.se/KUL/Alla-anvisningar/Anvisning/9395</t>
  </si>
  <si>
    <t>X326</t>
  </si>
  <si>
    <t>Mykofenolsyra på SU</t>
  </si>
  <si>
    <t>MPA-konc, CellCept</t>
  </si>
  <si>
    <t>provtagningstid, senaste dos</t>
  </si>
  <si>
    <t>7 d i kyl. Kyltransport ej nödvändigt.</t>
  </si>
  <si>
    <t>http://sahlgrenska-klinkem-analyser.vgregion.se/10934.html</t>
  </si>
  <si>
    <t>X327</t>
  </si>
  <si>
    <t>Mykofenolsyra på UAS</t>
  </si>
  <si>
    <t xml:space="preserve">Ev. centrifugera (minst 7 min, 2400g) och avskilj plasma. </t>
  </si>
  <si>
    <t>http://labhandboken.u5054800.fsdata.se/findny.asp?State=2&amp;Analysid=1288</t>
  </si>
  <si>
    <t>X328</t>
  </si>
  <si>
    <t>7 d i kyl. Därefter frys.
Fryst prov skickas fryst.</t>
  </si>
  <si>
    <t>http://labhandboken.u5054800.fsdata.se/findny.asp?State=2&amp;Analysid=1612</t>
  </si>
  <si>
    <t>X329</t>
  </si>
  <si>
    <t>Anti-Hu, Ri, Yo, limbisk encefalit, NMDAR, NR1</t>
  </si>
  <si>
    <t>Minsta provmängd 0,5 mL.</t>
  </si>
  <si>
    <t>Vid beställning av analys för limbisk encefalit, kontakta läkare på Klinisk Kemi, Västerås, innan provtagning.</t>
  </si>
  <si>
    <t>OBS! Om prov ankommer med Wieslab-remiss, kontakta Mattias Karlman
Prov förvaras i rumstemperatur i högst 4 timmar. Därefter förvaras provet i 2-8°C. Efter 7 dagar fryses provet i -20°C.</t>
  </si>
  <si>
    <t>Transport till lab kan ske i rumstemperatur högst 30 h.
Fryst prov skickas fryst.</t>
  </si>
  <si>
    <t>http://labhandboken.u5054800.fsdata.se/findny.asp?State=2&amp;Analysid=1614</t>
  </si>
  <si>
    <t>X330</t>
  </si>
  <si>
    <t>1 gelrör (gul propp). Minsta mängd 1 mL.</t>
  </si>
  <si>
    <t>X332</t>
  </si>
  <si>
    <t>Neuronspecifikt enolas</t>
  </si>
  <si>
    <t>NSE</t>
  </si>
  <si>
    <t>X333</t>
  </si>
  <si>
    <t>Neuropeptid K</t>
  </si>
  <si>
    <t>NPK, neurokinin A</t>
  </si>
  <si>
    <t>X334</t>
  </si>
  <si>
    <t>Neuropeptid Y</t>
  </si>
  <si>
    <t>NPY</t>
  </si>
  <si>
    <t>X335</t>
  </si>
  <si>
    <t>Neutraliserande antikroppar mot Interferon Beta</t>
  </si>
  <si>
    <t>Nab, nADA, IFNbeta</t>
  </si>
  <si>
    <t>Interferon remiss</t>
  </si>
  <si>
    <t>OBS! Fyll i särskild remiss.</t>
  </si>
  <si>
    <t>Centrifugera och avskilj serum inom 3 h. Minsta mängd serum 1-2mL.</t>
  </si>
  <si>
    <t>X336</t>
  </si>
  <si>
    <t>Neutraliserande antikroppar mot Tysabri</t>
  </si>
  <si>
    <t>Nab, nADA, Natalizumab</t>
  </si>
  <si>
    <t>Tysabri remiss</t>
  </si>
  <si>
    <t>http://ki.se/sites/default/files/tysabri_remiss_ny_2014-06-04_1.doc</t>
  </si>
  <si>
    <t>10 ml blod tas som en venpunktion i serumrör.
Prov tas just innan Tysabri-infusion (dvs. ca 4 veckor efter föregående dos)</t>
  </si>
  <si>
    <t xml:space="preserve">OBS! Fyll i särskild remiss.
Vid frågor ring tel: 08-517 702 58 </t>
  </si>
  <si>
    <t>X337</t>
  </si>
  <si>
    <t>NFL</t>
  </si>
  <si>
    <t>Neutrofilament light protein, NFp, parenkymskademarkörer</t>
  </si>
  <si>
    <t>Ingår även i gruppen Parenkymskademarkörer.
Rör av polypropen (sterilt centrifugrör med gul skruvkork) skall användas då många proteiner fastnar på väggarna i rör av glas eller polystyren, vilket medför ett för lågt värde.</t>
  </si>
  <si>
    <t xml:space="preserve">Prov fryses och skickas fryst.
I undantagsfall kan prov skickas ofryst provtagningsdagen (mån-tors, ej dag före helg) om prov ankommer Neurokemi Mölndal inom 24 h
</t>
  </si>
  <si>
    <t>http://sahlgrenska-klinkem-analyser.vgregion.se/14310.html</t>
  </si>
  <si>
    <t>X338</t>
  </si>
  <si>
    <t>Nitisinon</t>
  </si>
  <si>
    <t>Orfadin, NTBC</t>
  </si>
  <si>
    <t>1 gelrör (gul propp) 5 mL eller kapillärprov i motsvarande mikrorör</t>
  </si>
  <si>
    <t>I kyl 7d.</t>
  </si>
  <si>
    <t>http://sahlgrenska-klinkem-analyser.vgregion.se/13261.html</t>
  </si>
  <si>
    <t>X339</t>
  </si>
  <si>
    <t>Njurstensutredning från urologen</t>
  </si>
  <si>
    <t>1. En dygnssamling urin (24h) med tillsats av HCl för analys av dU-Ca.
Beställs i Cosmic eller på remiss 4 och analyseras på Klin kemi.
2. En dygnssamling urin (24h) utan tillsats för analys av dU-Urat.
Beställs i Cosmic eller på remiss 4 och analyseras på Klin kemi.
3. Ett stickprov, helst morgonurin för analys av U-Citrat, U-Cystin och 
U-Oxalat.
Beställs på remiss 5 och skickas enl nedan.</t>
  </si>
  <si>
    <t>Detta gäller endast patienter från urologen med frågeställning ”Njurstensutredning”.
Dygnssamlingarna för analys av dU-Ca och dU-Urat kan tas till laboratoriet samtidigt, förutsatt att de förvaras i kyl.
U-Cystin kan också benämnas som Brands test eller Nitroprussidtest.</t>
  </si>
  <si>
    <t>Ange respektive volym på remisserna.</t>
  </si>
  <si>
    <t>Dygnssamlingarna förvaras i kyl och analyseras på KLinKem i Västerås. Stickprovet för analys av U-Citrat, U-Cystin och U-Oxalat fryses och skickas fryst tii Karolinska.</t>
  </si>
  <si>
    <t>X340</t>
  </si>
  <si>
    <t>Nortriptylin</t>
  </si>
  <si>
    <t>Sensaval</t>
  </si>
  <si>
    <t>provtagningsdatum och klockslag, datum och klockslag för senast intagen dos, aktuell dos, datum för senaste dosjustering och föregående dos, övriga läkemedel, vikt, frågeställning</t>
  </si>
  <si>
    <t xml:space="preserve">Analys utförs 1 ggn/v. </t>
  </si>
  <si>
    <t>http://www.karolinska.se/KUL/Alla-anvisningar/Anvisning/9400</t>
  </si>
  <si>
    <t>X341</t>
  </si>
  <si>
    <t>NTx/Kreatinin</t>
  </si>
  <si>
    <t>N-terminal telopeptid av kollagen typ 1/Kreatinin-kvot</t>
  </si>
  <si>
    <t>10 mL i centrifugrör.Tag stickprov från mittstråle-urin, morgonurin.</t>
  </si>
  <si>
    <t xml:space="preserve">Blanda urinen innan den hälls av i rör. </t>
  </si>
  <si>
    <t xml:space="preserve">Förvara och skicka urinen kylt om ankomst till Klinisk kemi inom 3 dygn. Vid längre tids förvaring fryses provet. </t>
  </si>
  <si>
    <t>http://www.karolinska.se/KUL/Alla-anvisningar/Anvisning/9215</t>
  </si>
  <si>
    <t>X342</t>
  </si>
  <si>
    <t>Olanzapin</t>
  </si>
  <si>
    <t>Arkolamyl, Zalasta, Zyprexa</t>
  </si>
  <si>
    <t>provtagningsdatum och klockslag, datum och klockslag för senast intagen dos, aktuell dos, datum för senaste dosjustering och föregående dos, övriga läkemedel, om patienten är rökare, vikt, S-kreatinin, frågeställning</t>
  </si>
  <si>
    <t>http://www.karolinska.se/KUL/Alla-anvisningar/Anvisning/9401</t>
  </si>
  <si>
    <t>X343</t>
  </si>
  <si>
    <t>Orexin-A</t>
  </si>
  <si>
    <t>Hypokretin-1</t>
  </si>
  <si>
    <t>Lumbalpunktion, minst 10 mL tappas i ett rör (barn &lt;16 år 3 mL). Vid stickblödning kasseras den första mL.</t>
  </si>
  <si>
    <t>Provet centrifugeras (2000g, 10 min) och fryses i kryorör.</t>
  </si>
  <si>
    <t xml:space="preserve">Fryst prov skickas fryst. Undvik att skicka prov över en helg.   </t>
  </si>
  <si>
    <t>http://sahlgrenska-klinkem-analyser.vgregion.se/15535.html</t>
  </si>
  <si>
    <t>X344</t>
  </si>
  <si>
    <t>Orotat</t>
  </si>
  <si>
    <t>Orotsyra</t>
  </si>
  <si>
    <t>http://www.karolinska.se/KUL/Alla-anvisningar/Anvisning/9565</t>
  </si>
  <si>
    <t>X345</t>
  </si>
  <si>
    <t>Osmotisk fragilitet</t>
  </si>
  <si>
    <t>Osmotisk resistens</t>
  </si>
  <si>
    <t xml:space="preserve">Välj i första hand analysen Erc(B)-Membranproteiner.
I andra hand, kontakta Klinisk kemi, Södersjukhuset före provtagning, telefon 08-616 3463/3440. </t>
  </si>
  <si>
    <t>http://www.karolinska.se/KUL/Alla-anvisningar/Anvisning/9220</t>
  </si>
  <si>
    <t>X346</t>
  </si>
  <si>
    <t>Osteokalcin</t>
  </si>
  <si>
    <t>1 gelrör (gul propp).
Provet rekommenderas att tas som fastande på morgonen.</t>
  </si>
  <si>
    <t>I kyl i 48 h, därefter frys.
Fryst prov skickas fryst.</t>
  </si>
  <si>
    <t>http://labhandboken.u5054800.fsdata.se/findny.asp?State=3&amp;Analysid=580</t>
  </si>
  <si>
    <t>X347</t>
  </si>
  <si>
    <t>Oxalat</t>
  </si>
  <si>
    <t>Oxalsyra, Glycerat, Glykolat</t>
  </si>
  <si>
    <t>Vid Njurutredning från Urologen skickas ett rör för analys av U-Cystin, U-Citrat och U-Oxalat.</t>
  </si>
  <si>
    <t>Urinen fryses.</t>
  </si>
  <si>
    <t>Skickas fryst. Undvik att skicka prover per post på torsdagar och fredagar.
Post märkes A-post.</t>
  </si>
  <si>
    <t>http://www.karolinska.se/KUL/Alla-anvisningar/Anvisning/9566</t>
  </si>
  <si>
    <t>X348</t>
  </si>
  <si>
    <t>Oxkarbazepin</t>
  </si>
  <si>
    <t>Hydroxykarbazepin, monohydroxykarbazepin, Trileptal, Oxcarbazepine</t>
  </si>
  <si>
    <t xml:space="preserve">1 NaHeparin-rör (mörkblå propp) eller 1 rör utan tillsats (röd propp). Volym 1 mL venblod. 
Prov tas före dos. </t>
  </si>
  <si>
    <t xml:space="preserve">Centrifugera och avskilj plasma/serum. </t>
  </si>
  <si>
    <t>Plasma/serum kan förvaras/transporteras i rumstemperatur/kylt om ankomst till Klinisk farmakologi, Huddinge, sker inom sju dygn från provtagning. Vid längre tids förvaring/transport skall provet hållas fryst.</t>
  </si>
  <si>
    <t>http://www.karolinska.se/KUL/Alla-anvisningar/Anvisning/9403</t>
  </si>
  <si>
    <t>X349</t>
  </si>
  <si>
    <t>Oxykodon</t>
  </si>
  <si>
    <t>provtagningsdatum och klockslag, datum och klockslag för senast intagen dos, datum för senaste dosjustering och föregående dos, aktuell dos, övriga läkemedel, vikt, S-kreatinin, frågeställning</t>
  </si>
  <si>
    <t>NaHeparin-rör (mörkblå propp), eller rör utan tillsats (röd propp). Volym 4 mL venblod.
Provtagning före dos.</t>
  </si>
  <si>
    <t xml:space="preserve">Plasma/serum kan förvaras/transporteras i rumstemperatur/kylt om ankomst till Klinisk farmakologi, Huddinge, sker inom 5 dygn från provtagning. Vid längre tids förvaring/transport skall provet hållas fryst. </t>
  </si>
  <si>
    <t>http://www.karolinska.se/KUL/Alla-anvisningar/Anvisning/9404</t>
  </si>
  <si>
    <t>X350</t>
  </si>
  <si>
    <t>Pankreaspolypeptid</t>
  </si>
  <si>
    <t>Pancreas-polypeptid, PP</t>
  </si>
  <si>
    <t>Fasteprov.
1 gelrör (gul propp).</t>
  </si>
  <si>
    <t>Centrifugeras snarast, inom 2 h från provtagning. 
Avskilj serum och frys omedelbart (ska vara infryst inom 3 h från provtagning).</t>
  </si>
  <si>
    <t>http://labhandboken.u5054800.fsdata.se/findny.asp?State=2&amp;Analysid=798</t>
  </si>
  <si>
    <t>X351</t>
  </si>
  <si>
    <t>Pankreastatin</t>
  </si>
  <si>
    <t>Kromogranin A (prekursor), pancreastatin</t>
  </si>
  <si>
    <t>http://www.karolinska.se/KUL/Alla-anvisningar/Anvisning/9228</t>
  </si>
  <si>
    <t>X352</t>
  </si>
  <si>
    <t>Parenkymskademarkörer</t>
  </si>
  <si>
    <t>Rör av polypropen (sterilt centrifugrör med gul skruvkork) skall användas då många proteiner fastnar på väggarna i rör av glas eller polystyren, vilket medför ett för lågt värde.
I gruppen ingår Csv-NFL, GFAp och Tau.
Serum behövs inte.</t>
  </si>
  <si>
    <t>Prov fryses och skickas fryst.
I undantagsfall kan prov skickas ofryst provtagningsdagen (mån-tors, ej dag före helg) om prov ankommer Neurokemi Mölndal inom 24 h.
Prov får inte tinas efter infrysning!</t>
  </si>
  <si>
    <t>http://sahlgrenska-klinkem-analyser.vgregion.se/12428.html</t>
  </si>
  <si>
    <t>X353</t>
  </si>
  <si>
    <t>Paroxetin</t>
  </si>
  <si>
    <t>provtagningsdatum och klockslag, datum och klockslag för senast intagen dos, aktuell dos, datum för senaste dosjustering och föregående dosering, övriga läkemedel, vikt, S-kreatinin, frågeställning</t>
  </si>
  <si>
    <t>Analyseras varannan vecka.</t>
  </si>
  <si>
    <t>Centrifugera och avskilj plasma/serum. Frys.</t>
  </si>
  <si>
    <t>http://www.karolinska.se/KUL/Alla-anvisningar/Anvisning/9406</t>
  </si>
  <si>
    <t>X354</t>
  </si>
  <si>
    <t>Pepsinogen</t>
  </si>
  <si>
    <t>Pepsinogen A</t>
  </si>
  <si>
    <t>I kyl om ankomst till lab senast påföljande dag, annars frys.</t>
  </si>
  <si>
    <t>http://www.karolinska.se/KUL/Alla-anvisningar/Anvisning/9234</t>
  </si>
  <si>
    <t>X355</t>
  </si>
  <si>
    <t>Peptidscreening</t>
  </si>
  <si>
    <t xml:space="preserve">frågeställning (för medicinsk bedömning från laboratoriet), provtagningstid
</t>
  </si>
  <si>
    <t>Om denna "analys" är begärd, skicka till KS (trots att vissa normalt skickas till UAS).</t>
  </si>
  <si>
    <t>Kylcentrifugeras inom 1 h. Minst 9 mL plasma pipetteras av och fryses omgående.</t>
  </si>
  <si>
    <t>http://www.karolinska.se/KUL/Alla-anvisningar/Anvisning/9235</t>
  </si>
  <si>
    <t>X356</t>
  </si>
  <si>
    <t>Perfenazin</t>
  </si>
  <si>
    <t>1 NaHeparin-rör (mörkblå propp) eller 1 rör utan tillsats (röd propp). Ej gelrör! Volym minst 4 mL venblod.
Prov tas före dos.</t>
  </si>
  <si>
    <t>Ljusskyddas.</t>
  </si>
  <si>
    <t>Centrifugera och avskilj plasma/serum. Ljusskyddas.</t>
  </si>
  <si>
    <t>http://www.karolinska.se/KUL/Alla-anvisningar/Anvisning/9407</t>
  </si>
  <si>
    <t>X357</t>
  </si>
  <si>
    <t>PEth</t>
  </si>
  <si>
    <t>X358</t>
  </si>
  <si>
    <t>L-Pipekolsyra, Homoprolin, Piperidin-2-karboxylsyra, Pipekolinsyra</t>
  </si>
  <si>
    <t>http://www.karolinska.se/KUL/Alla-anvisningar/Anvisning/9568</t>
  </si>
  <si>
    <t>X359</t>
  </si>
  <si>
    <t>Plasminogenaktivatorhämmare 1 (enz)</t>
  </si>
  <si>
    <t>PAI-1</t>
  </si>
  <si>
    <t>Provtagning bör ske mellan kl 07 och 11.00 (dygnsvariation).</t>
  </si>
  <si>
    <t>http://www.karolinska.se/KUL/Alla-anvisningar/Anvisning/9225</t>
  </si>
  <si>
    <t>X360</t>
  </si>
  <si>
    <t>PNH-diagnostik</t>
  </si>
  <si>
    <t>Paroxymal Noktum Hemoglobinuri, CD55/CD59</t>
  </si>
  <si>
    <t>Rumstemp. Prov ska vara analyserande lab tillhanda snarast. Bör analyseras inom 24 h.</t>
  </si>
  <si>
    <t>http://labhandboken.u5054800.fsdata.se/findny.asp?State=2&amp;Analysid=1604</t>
  </si>
  <si>
    <t>X361</t>
  </si>
  <si>
    <t>Porfobilinogendeaminas</t>
  </si>
  <si>
    <t>EC 2.5.1.61 tidigare EC 4.3.1.8, PBGD, Hydroxymetylbilansyntas, HMBS, Uroporfyrinogen-I-syntas, UIS</t>
  </si>
  <si>
    <t xml:space="preserve">provtagningsdatum och eventuell föregående provtagningsdatum, remitterande läkarens namn, kombikakod och beställarens fullständiga adress samt eventuell fakturaadress , provmaterial samtycke/ej samtycke till sparande av provet, data och önskemål/frågeställning, medicinering </t>
  </si>
  <si>
    <t xml:space="preserve">Venblod. Planera provtagningen till början av veckan. 4 st Na-heparinrör. Rörstorlek: 4-5 ml. Vänd rören 5-10 gånger direkt efter provtagningen. Ljusskydda. Förvara som helblod i rumstemperatur.  </t>
  </si>
  <si>
    <t>http://www.karolinska.se/KUL/Alla-anvisningar/Anvisning/9570</t>
  </si>
  <si>
    <t>X362</t>
  </si>
  <si>
    <t>Porfyri-utredning</t>
  </si>
  <si>
    <t>B-/F-/U-</t>
  </si>
  <si>
    <t>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</si>
  <si>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Blodprov får ej frysas eller centrifugeras! Förvaras i RUMSTEMP.
Faeces och urin förvaras i KYL.
Alla prover förvaras mörkt, ex folie.</t>
  </si>
  <si>
    <t>OBS! Prov skall vara laboratoriet (Porfyricentrum, CMMS, Solna) tillhanda nästa dag, dvs inom ca 24 h!
Skicka aldrig prov på en fredag eller dag före helgdag!
Urin- och faecesprover som inte kan skickas omedelbart, t ex vid en helg, bör frysas och skickas fryst vid senare tillfälle. Blodprov kan ej frysas utan måste vara lab Solna tillhanda inom ca 24 h.</t>
  </si>
  <si>
    <t>http://www.karolinska.se/KUL/Alla-anvisningar/Anvisning/9582</t>
  </si>
  <si>
    <t>X364</t>
  </si>
  <si>
    <t>Pregabalin</t>
  </si>
  <si>
    <t>Lyrica</t>
  </si>
  <si>
    <t>NaHeparin-rör (mörkblå propp) eller rör utan tillsats (röd propp). Volym 1 mL venblod.
Provtagning före dos.</t>
  </si>
  <si>
    <t>Plasma/serum förvaras/transporteras fryst till Klinisk farmakologi, Huddinge.</t>
  </si>
  <si>
    <t>http://www.karolinska.se/KUL/Alla-anvisningar/Anvisning/9410</t>
  </si>
  <si>
    <t>X365</t>
  </si>
  <si>
    <t>Pregnantriol</t>
  </si>
  <si>
    <t>P3</t>
  </si>
  <si>
    <t>dygnsmängd, uppsamlingstid</t>
  </si>
  <si>
    <t>En dygnsmängd urin u t.
Vid prov från små barn, kontakta laboratoriet KS för rådgivning.
Förvaras i kyl under uppsamlingsperioden.</t>
  </si>
  <si>
    <t>Urinsamling ska ske under 24 h, vid avvikande insamlingstid räknas resultatet om till utsöndring per 24 timmar. Dock blir jämförelsen med referensintervallet i dessa fall osäker då utsöndringen av substansen kan variera över dygnet.</t>
  </si>
  <si>
    <t>I kyl om ankomst till lab inom 1 d, annars frys.</t>
  </si>
  <si>
    <t>http://www.karolinska.se/KUL/Alla-anvisningar/Anvisning/9238</t>
  </si>
  <si>
    <t>X366</t>
  </si>
  <si>
    <t>Proinsulin</t>
  </si>
  <si>
    <t>http://labhandboken.u5054800.fsdata.se/findny.asp?State=2&amp;Analysid=821</t>
  </si>
  <si>
    <t>X367</t>
  </si>
  <si>
    <t>Prokollagen III peptid</t>
  </si>
  <si>
    <t>PIIIP</t>
  </si>
  <si>
    <t>http://www.karolinska.se/KUL/Alla-anvisningar/Anvisning/9243</t>
  </si>
  <si>
    <t>X368</t>
  </si>
  <si>
    <t>Prokollagen-1-N-propeptid</t>
  </si>
  <si>
    <t>P1NP</t>
  </si>
  <si>
    <t xml:space="preserve">Kompletterande analyser: S-Osteokalcin, S-ALP, benspecifikt och fP-PTH.
Analyseras endast för studier med studieavtal. </t>
  </si>
  <si>
    <t>Hållbart 3 d i kyl. Därefter fryst. Fryst prov skickas fryst.</t>
  </si>
  <si>
    <t>http://www.karolinska.se/KUL/Alla-anvisningar/Anvisning/9244</t>
  </si>
  <si>
    <t>X369</t>
  </si>
  <si>
    <t>Protein C</t>
  </si>
  <si>
    <t>Fryst prov skickas fryst så att det är fryst vid ankomst till analyserande lab.</t>
  </si>
  <si>
    <t>http://labhandboken.u5054800.fsdata.se/findny.asp?State=2&amp;Analysid=825</t>
  </si>
  <si>
    <t>X370</t>
  </si>
  <si>
    <t>Protein S</t>
  </si>
  <si>
    <t>http://labhandboken.u5054800.fsdata.se/findny.asp?State=2&amp;Analysid=827</t>
  </si>
  <si>
    <t>X371</t>
  </si>
  <si>
    <t>Proteinelektrofores</t>
  </si>
  <si>
    <t>1 v i kyl.</t>
  </si>
  <si>
    <t>X372</t>
  </si>
  <si>
    <t>Protrombin, genotyp</t>
  </si>
  <si>
    <t>Protrombin-gen mutation, Faktor II</t>
  </si>
  <si>
    <t>OBS! Ej detsamma som analysen P-Koagulationsfaktor II (protrombin).
Analyseras 1 ggn/v.</t>
  </si>
  <si>
    <t>http://labhandboken.u5054800.fsdata.se/findny.asp?State=2&amp;Analysid=832</t>
  </si>
  <si>
    <t>X373</t>
  </si>
  <si>
    <t>Pseudokolinesteras</t>
  </si>
  <si>
    <t>Acetylkolinesteras-aktivitet, pseudocholinesteras</t>
  </si>
  <si>
    <t>http://labhandboken.u5054800.fsdata.se/findny.asp?State=2&amp;Analysid=836</t>
  </si>
  <si>
    <t>X374</t>
  </si>
  <si>
    <t>Ptau</t>
  </si>
  <si>
    <t>Fosfo-tau</t>
  </si>
  <si>
    <t xml:space="preserve">Lumbalpunktion minst 10 mL tappas i ett rör (barn &lt;16 år 3 mL). Vid stickblödning kasseras den första mL.
Minsta volym: 0.5 mL. </t>
  </si>
  <si>
    <t>Ingår i gruppen alzheimermarkörer.</t>
  </si>
  <si>
    <t>Provröret vänds minst 5 ggr (fram och åter) efter provtagning. Därefter kan likvor fraktioneras för analys på andra laboratorier. 
Efter cellräkning centrifugeras och hälls över i ett nytt polypropenrör.</t>
  </si>
  <si>
    <t>Om provet anländer till laboratoriet inom 24 h centrifugeras provet och transporteras i rumstemperatur förpackat i provhylsa och vadderat kuvert. 
Om provet inte anländer till laboratoriet inom 24 h skall provet centrifugeras före transport. 0.5 mL centrifugerad likvor fryses i kryorör skickas fryst. Obs! Får ej tina. Transporteras med kolsyreis i frigolitlåda. Undvik att skicka prov över en helg.</t>
  </si>
  <si>
    <t>http://sahlgrenska-klinkem-analyser.vgregion.se/10935.html</t>
  </si>
  <si>
    <t>X375</t>
  </si>
  <si>
    <t>PTH, biointakt</t>
  </si>
  <si>
    <t>parathormon</t>
  </si>
  <si>
    <t xml:space="preserve">I kyl. Om transporten inte når KKF, UAS inom 24 timmar måste serum frysas i &lt;-15°C.
Transporteras i rumstemperatur. Fryst prov skickas i fryst. </t>
  </si>
  <si>
    <t>http://labhandboken.u5054800.fsdata.se/findny.asp?State=3&amp;Analysid=1260</t>
  </si>
  <si>
    <t>X376</t>
  </si>
  <si>
    <t>I frys. Skickas som frysprov.</t>
  </si>
  <si>
    <t>http://sahlgrenska-klinkem-analyser.vgregion.se/0978.html</t>
  </si>
  <si>
    <t>X377</t>
  </si>
  <si>
    <t>Pyrazinamid</t>
  </si>
  <si>
    <t>Rimcure, Rimstar</t>
  </si>
  <si>
    <t xml:space="preserve">1 NaHeparin-rör (mörkblå propp). Volym 2 mL. 
Företrädesvis motsvarar Cmax cirka 1-2 timmar efter dos. För AUC-beräkning rekommenderas dalvärde 0 tim (provtagning inför ny dos) samt 2, 4 och 6 tim efter dos, eller vid misstanke på fördröjt upptag 0, 2, 4 och 6 tim efter dos. </t>
  </si>
  <si>
    <t xml:space="preserve">I samma analys kan Pyrazinamid och Isoniazid samt dess metabolit Acetylisoniazid mätas om så specificeras av beställaren. En remiss och ett rör räcker. OBS! vid sambeställning måste provet hanteras enligt provtagningsanvisningen för Isoniazid pga kort hållbarhet hos dess metabolit Acetylisoniazid! </t>
  </si>
  <si>
    <t>http://www.karolinska.se/KUL/Alla-anvisningar/Anvisning/10185</t>
  </si>
  <si>
    <t>X378</t>
  </si>
  <si>
    <t>Pyridoxal-5-fosfat</t>
  </si>
  <si>
    <t>Pyridoxin, vitamin B6</t>
  </si>
  <si>
    <t>Fasteprov.
1 EDTA-rör (lila propp). Ljusskyddas med aluminiumfolie. Prov tas på morgonen och före eventuella medikamentintag.</t>
  </si>
  <si>
    <t>Ljusskyddas!</t>
  </si>
  <si>
    <t>X379</t>
  </si>
  <si>
    <t>Quetiapin</t>
  </si>
  <si>
    <t>Seroquel</t>
  </si>
  <si>
    <t>provtagningsdatum och klockslag, datum och klockslag för senst intagen dos, aktuell dos, datum för senaste dosjustering och föregående dos, övriga läkemedel, vikt, S-kreatinin, frågeställning</t>
  </si>
  <si>
    <t>http://www.karolinska.se/KUL/Alla-anvisningar/Anvisning/9411</t>
  </si>
  <si>
    <t>X380</t>
  </si>
  <si>
    <t>Reboxetin</t>
  </si>
  <si>
    <t>Edronax</t>
  </si>
  <si>
    <t>1 EDTA-rör (lila propp) 6 mL.</t>
  </si>
  <si>
    <t>Provet tas vanligen som ett dalvärde (det vill säga strax innan nästa dosintag, allra helst innan morgondosen) och vid jämviktskoncentration/steady-state.</t>
  </si>
  <si>
    <t>http://lioappl1.lio.se/lmcsortiment/Analysis.aspx?service=136906</t>
  </si>
  <si>
    <t>X381</t>
  </si>
  <si>
    <t>Renin</t>
  </si>
  <si>
    <t>1 EDTA-rör (lila propp). Minsta mängd plasma 350 µL.
Kapillärprov OK.</t>
  </si>
  <si>
    <t xml:space="preserve">Om avd/mott beställt Aldosteron och Renin på separata remisser och två rör:
skriv båda analyserna på samma remiss samt skicka endast ett rör!
Aldosteron/Renin-kvot lämnas automatiskt ut när både Renin och Aldosteron är beställt på samma remiss. </t>
  </si>
  <si>
    <t>http://labhandboken.u5054800.fsdata.se/findny.asp?State=2&amp;Analysid=842</t>
  </si>
  <si>
    <t>X382</t>
  </si>
  <si>
    <t>Retinol</t>
  </si>
  <si>
    <t>A-Vitamin, Vitamin A</t>
  </si>
  <si>
    <t>http://www.karolinska.se/KUL/Alla-anvisningar/Anvisning/9267</t>
  </si>
  <si>
    <t>X383</t>
  </si>
  <si>
    <t>Reverse trijodtyronin, rT3, 3.3'5'-trijod-L-tyronin</t>
  </si>
  <si>
    <t>Hormonlaboratoriet (Oslo)</t>
  </si>
  <si>
    <t>Behöver ej frysas, utan kan skickas i rumstemperatur i vadderat kuvert.
Kontakta läkare på KlinKem ang. hållbarhet.</t>
  </si>
  <si>
    <t>X384</t>
  </si>
  <si>
    <t>Ribavirin</t>
  </si>
  <si>
    <t>NaHeparin-rör (mörkblå propp) eller rör utan tillsats (röd propp). Volym 2 mL venblod.
Provtagning före dos.</t>
  </si>
  <si>
    <t>Centrifugera inom 2 h och avskilj plasma/serum.</t>
  </si>
  <si>
    <t xml:space="preserve">Plasma/serum kan förvaras/transporteras i rumstemperatur/kylt om ankomst till Klinisk farmakologi, Huddinge, sker inom 7 dygn från provtagning. Vid längre tids förvaring/transport skall provet hållas fryst. </t>
  </si>
  <si>
    <t>http://www.karolinska.se/KUL/Alla-anvisningar/Anvisning/9412</t>
  </si>
  <si>
    <t>http://www.karolinska.se/KUL/Alla-anvisningar/Anvisning/10055</t>
  </si>
  <si>
    <t>X386</t>
  </si>
  <si>
    <t>Risperidon</t>
  </si>
  <si>
    <t>1 NaHeparin-rör (mörkblå propp) eller 1 rör utan tillsats (röd propp). Ej gelrör!
Prov tas före dos.</t>
  </si>
  <si>
    <t>Analyseras varannan vecka.
Analys även av den aktiva metaboliten hydroxyrisperidon.</t>
  </si>
  <si>
    <t>http://www.karolinska.se/KUL/Alla-anvisningar/Anvisning/9413</t>
  </si>
  <si>
    <t>X387</t>
  </si>
  <si>
    <t>Ritonavir</t>
  </si>
  <si>
    <t>provtagningsdatum och klockslag, datum och klockslag för senast intagen dos, datum för senaste dosjustering och föregående dosering, övriga läkemedel, vikt och frågeställning</t>
  </si>
  <si>
    <t>NaHeparin-rör (mörkblå propp) eller rör utan tillsats (röd propp). Volym 1 mL venblod.
Provtagning 6-12 h efter dos, &gt;14 d efter dosändring.</t>
  </si>
  <si>
    <t>http://www.karolinska.se/KUL/Alla-anvisningar/Anvisning/9414</t>
  </si>
  <si>
    <t>X388</t>
  </si>
  <si>
    <t>Rivaroxaban</t>
  </si>
  <si>
    <t>Xarelto, antitrombotiska läkemedel, DOAK, NOAK, NOAC</t>
  </si>
  <si>
    <t xml:space="preserve">provtagningsdatum och klockslag, datum och klockslag för senast intagen dos, aktuell dos, datum för senaste dosjustering, föregående dos, orsak till provtagning, vikt, S-kreatinin, övriga läkemedel </t>
  </si>
  <si>
    <t>För mätning av koagulationsmonitorering (aktivitetsmätning) beställs istället Rivaroxaban, akut.</t>
  </si>
  <si>
    <t>http://www.karolinska.se/KUL/Alla-anvisningar/Anvisning/10200</t>
  </si>
  <si>
    <t>X389</t>
  </si>
  <si>
    <t>Rivaroxaban, akut</t>
  </si>
  <si>
    <t>Xarelto, antitrombotiska läkemedel, DOAK, NOAK, NOAC, Anti-Xa</t>
  </si>
  <si>
    <t>Provtagning cirka 2 timmar efter Rivaroxaban-intag återspeglar i regel maximal plasmakoncentration. 
För mätning av direkt plasmakoncentration beställs P-Rivaroxaban
Analyseras dagligen.</t>
  </si>
  <si>
    <t>http://www.karolinska.se/KUL/Alla-anvisningar/Anvisning/10131</t>
  </si>
  <si>
    <t>X390</t>
  </si>
  <si>
    <t>RNA-baserad analys</t>
  </si>
  <si>
    <t>RT-PCR, sekvensering, ex. Leukemidiagnostik</t>
  </si>
  <si>
    <t>Perifert blod: 6 mL venblod EDTA-rör (lila propp). 
OBS! Vid basalutredning Leukemi tas både ett NaHeparin-rör (mörkblå propp) och ett EDTA-rör (lila propp).
Benmärg: Benmärgsaspiratet sprutas ner i ett 6 mL EDTA-rör (lila propp). 
Vid önskemål om både RT-PCR och Chimerismanalys önskas, krävs två EDTA-rör (lila propp) dvs ett EDTA-rör (lila propp)/analys samt två remisser.</t>
  </si>
  <si>
    <t xml:space="preserve">Prov som inte skickas samma dag förvaras i kyl. Prov bör vara laboratoriet Uppsala tillhanda inom 24h och senast kl 15 nästa vardag. Skicka ej RNA-prover på fredagar eller dag före röd dag.
Vid frågor angående hållbarhet/förvaring utanför dessa tidpunkter, kontakta 
laboratoriet Uppsala för rådgivning.
</t>
  </si>
  <si>
    <t>X391</t>
  </si>
  <si>
    <t>RPP-ak</t>
  </si>
  <si>
    <t>Ribosomalt P-protein antikroppar, antiribosomalt</t>
  </si>
  <si>
    <t>Förvaras kylt. Kan transporteras i rumstemperatur.</t>
  </si>
  <si>
    <t>http://www.analysportalen-labmedicin.skane.se/viewAnalys.asp?Nr=1211</t>
  </si>
  <si>
    <t>X392</t>
  </si>
  <si>
    <t>Rufinamid</t>
  </si>
  <si>
    <t xml:space="preserve">provtagningsdatum och klockslag, datum och klockslag för senast intagen dos, aktuell dos, datum för senaste dosjustering och föregående dos, övriga läkemedel, vikt och frågeställning </t>
  </si>
  <si>
    <t>http://www.karolinska.se/KUL/Alla-anvisningar/Anvisning/10025</t>
  </si>
  <si>
    <t>X393</t>
  </si>
  <si>
    <t>Selen</t>
  </si>
  <si>
    <t>Se</t>
  </si>
  <si>
    <t>http://sahlgrenska-klinkem-analyser.vgregion.se/0797.html</t>
  </si>
  <si>
    <t>X394</t>
  </si>
  <si>
    <t>Serotonin</t>
  </si>
  <si>
    <t>Vid förfrågningar kontakta läkare på KlinKem.</t>
  </si>
  <si>
    <t>X395</t>
  </si>
  <si>
    <t>Sertralin</t>
  </si>
  <si>
    <t>Desmetylsertralin, Zoloft</t>
  </si>
  <si>
    <t>1 NaHeparin-rör (mörkblå propp) eller 1 rör utan tillsats (röd propp). Volym 2 mL venblod.
Prov tas 12-24h efter dos.</t>
  </si>
  <si>
    <t>Analys även av den aktiva metaboliten desmetylsertralin.</t>
  </si>
  <si>
    <t>http://www.karolinska.se/KUL/Alla-anvisningar/Anvisning/9416</t>
  </si>
  <si>
    <t>X396</t>
  </si>
  <si>
    <t>SHBG</t>
  </si>
  <si>
    <t>Könshormonbindande globulin, Sex Hormone Binding Globulin</t>
  </si>
  <si>
    <t>http://labhandboken.u5054800.fsdata.se/findny.asp?State=2&amp;Analysid=719</t>
  </si>
  <si>
    <t>X397</t>
  </si>
  <si>
    <t>Sialinsyra, fri och total</t>
  </si>
  <si>
    <t>Acetylneuraminsyra, neuraminsyra</t>
  </si>
  <si>
    <t>http://www.karolinska.se/KUL/Alla-anvisningar/Anvisning/9591</t>
  </si>
  <si>
    <t>X398</t>
  </si>
  <si>
    <t>Sirolimus (konc)</t>
  </si>
  <si>
    <t>Rapamycin, Rapamune</t>
  </si>
  <si>
    <t>1 EDTA-rör (lila propp, helblod). Volym minst 1 mL venblod.
Provtagning före dos.</t>
  </si>
  <si>
    <t>Akuta prover tas emot till kl. 15:00 på vardagar.
Lördag, söndag och helgdag ska proverna vara akutmärkta och vara på farmlab i Huddinge senast kl. 11:00.
Svarsrutiner: Prov som kommer till farmlab Huddinge senast kl.13:00 på vardagar svaras ut samma dag.</t>
  </si>
  <si>
    <t>http://www.karolinska.se/KUL/Alla-anvisningar/Anvisning/9417</t>
  </si>
  <si>
    <t>X399</t>
  </si>
  <si>
    <t>Somatostatin</t>
  </si>
  <si>
    <t>Fasteprov. 
1 iskylt NaHeparin-rör (mörkblå propp). Minst 2 mL blod krävs.
Ring KlinKem Västerås innan provtagning för att de ska hinna förbereda för kylcentrifugering. 
Prov ställs omedelbart på isbad efter provtagning.</t>
  </si>
  <si>
    <t>Om fler peptider beställs samtidigt, lägg till 2 mL per  komponent.
För fullständig peptidscreening, se fP-Peptidscreening.</t>
  </si>
  <si>
    <t>Kylcentrifugeras inom 1 h och avskilj minst 1 mL plasma. Frys omgående</t>
  </si>
  <si>
    <t>http://www.karolinska.se/KUL/Alla-anvisningar/Anvisning/9273</t>
  </si>
  <si>
    <t>X400</t>
  </si>
  <si>
    <t>Spice-metaboliter</t>
  </si>
  <si>
    <t xml:space="preserve">syntetiska cannabinoider, spice, internetdrog, JWH-018, JWH-019, JWH-073, JWH-081, JWH-122, JWH-200, JWH-203, JWH-210, JWH-250, JWH-398, AM-694, AM-2201, AM-1220, MAM-2201, BB-22, PB-22, 5F-PB-22, AKB48, XLR-11, RCS-4, CP47.497C-7, CP47.497C-8, UR-144 </t>
  </si>
  <si>
    <t xml:space="preserve">Förvara provet i kyl i väntan på transport. Behöver inte skickas kylt. Skickas måndag-torsdag. Skickas med A-post. </t>
  </si>
  <si>
    <t>http://www.karolinska.se/KUL/Alla-anvisningar/Anvisning/10026</t>
  </si>
  <si>
    <t>X401</t>
  </si>
  <si>
    <t>Stenanalys</t>
  </si>
  <si>
    <t>Urinvägskonkrement, konkrement, njursten</t>
  </si>
  <si>
    <t>Stenarna tvättas rena från blod och urin innan de sänds till lab.</t>
  </si>
  <si>
    <t>Skickas i "lämplig" förpackning (burk/rör).</t>
  </si>
  <si>
    <t>X402</t>
  </si>
  <si>
    <t>Steroidmönster</t>
  </si>
  <si>
    <t xml:space="preserve">Steroidmetaboliter, Steroidprofil, Androgener, Kortisolmetaboliter, Ketogena steroider, 17-Ketosteroider, C19-/C21-Steroider </t>
  </si>
  <si>
    <t>dygnsmängd, uppsamlingsperiod, frågeställning</t>
  </si>
  <si>
    <t>Urinsamling ska ske under 24 h, vid avvikande insamlingstid  räknas resultatet om till utsöndring per 24 timmar. Dock blir jämförelsen med referensintervallet i dessa fall osäker då utsöndringen av steroider kan variera över dygnet.</t>
  </si>
  <si>
    <t xml:space="preserve">Provet skickas fryst om ankomst till Klinisk kemi senare än 1 dygn efter provtagning. </t>
  </si>
  <si>
    <t>http://www.karolinska.se/KUL/Alla-anvisningar/Anvisning/9276</t>
  </si>
  <si>
    <t>X403</t>
  </si>
  <si>
    <t>Streptolysin O-antikroppar</t>
  </si>
  <si>
    <t>X404</t>
  </si>
  <si>
    <t>STRIDA</t>
  </si>
  <si>
    <t>Samverkansprojekt avseende Toxicitetsutredning och Riskbedömning av InternetDroger baserat på laboratorieAnalyser</t>
  </si>
  <si>
    <t>Projektet är avslutat. Vid speciella fall, kontakta Giftinformationscentralen (GIC) på 010-456 6700</t>
  </si>
  <si>
    <t>X405</t>
  </si>
  <si>
    <t>Störd könsutveckling</t>
  </si>
  <si>
    <t xml:space="preserve">AR, SRD5A2, WT1, HSD3B2, HSD17B3, NR5A1, SF1, SRY, SOX9, STAR, FSHR, LCHR, DHH, BMP15, DSD, intersex, Disorder of sex development
</t>
  </si>
  <si>
    <t>EDTA-blod (lila propp), venöst. Vuxen: 10 mL, barn: 2-10 mL.</t>
  </si>
  <si>
    <t>http://www.karolinska.se/KUL/Alla-anvisningar/Anvisning/9906</t>
  </si>
  <si>
    <t>X406</t>
  </si>
  <si>
    <t>Substans P</t>
  </si>
  <si>
    <t>SP</t>
  </si>
  <si>
    <t>X407</t>
  </si>
  <si>
    <t>Succinylaceton</t>
  </si>
  <si>
    <t>aktuell medicinering</t>
  </si>
  <si>
    <t>10 mL utan tillsats
Minsta provvolym 2 mL.</t>
  </si>
  <si>
    <t>Förvaras fryst.
Transporteras fryst om provet inte anländer till laboratoriet inom 1 dygn.</t>
  </si>
  <si>
    <t>http://sahlgrenska-klinkem-analyser.vgregion.se/13322.html</t>
  </si>
  <si>
    <t>X408</t>
  </si>
  <si>
    <t>Tau</t>
  </si>
  <si>
    <t>http://sahlgrenska-klinkem-analyser.vgregion.se/10923.html</t>
  </si>
  <si>
    <t>X409</t>
  </si>
  <si>
    <t>I kyl, ca 1 v.</t>
  </si>
  <si>
    <t>http://sahlgrenska-klinkem-analyser.vgregion.se/12463.html</t>
  </si>
  <si>
    <t>X410</t>
  </si>
  <si>
    <t>Teikoplanin</t>
  </si>
  <si>
    <t>Targocid</t>
  </si>
  <si>
    <t xml:space="preserve">provtagningsdatum och klockslag, datum och klockslag för senast intagen dos, aktuell dos, datum för senaste dosjustering och föregående dos, behandlingsorsak, övriga läkemedel, vikt och S-kreatinin, frågeställning </t>
  </si>
  <si>
    <t>1 rör utan tillsats (röd propp). Volym 1 mL.
Provtagning sker innan ny dos (0-prov). Detta värde är vägledande både för terapeutisk effekt liksom risk för biverkningar. I undantagsfall vill man bedöma den individuella elimineringshastigheten och då kan provtagning 1h och 12h efter ny dos komma ifråga.</t>
  </si>
  <si>
    <t>För teikoplanin tar det många dagar innan stabila nivåer etableras i serum. För rutinmässig kontroll rekommenderas därför analys ca 4d efter påbörjad behandling eller dosjustering.</t>
  </si>
  <si>
    <t>Centrifugera och avskilj serum. OBS! Skriv serum på röret.</t>
  </si>
  <si>
    <t>Serum kan förvaras/transporteras kylt om ankomst till Klinisk farmakologi, Huddinge, sker inom 7 dygn från provtagning. Vid längre tids förvaring/transport skall provet hållas fryst.</t>
  </si>
  <si>
    <t>http://www.karolinska.se/KUL/Alla-anvisningar/Anvisning/9420</t>
  </si>
  <si>
    <t>X411</t>
  </si>
  <si>
    <t>Testosteron, bioaktivt</t>
  </si>
  <si>
    <t>icke SHBG-bundet, biotillgängligt, fritt</t>
  </si>
  <si>
    <t>provtagningstid, om patienten varit fastande</t>
  </si>
  <si>
    <t>Patienten rekommenderas att vara fastande före provtagning.
1 gelrör (gul propp). Provet rekommenderas att tas kl 07-10 på grund av dygnsvariationen.</t>
  </si>
  <si>
    <t>I kyl i 3 d. Därefter frys. Fryst prov skickas fryst.</t>
  </si>
  <si>
    <t>http://www.karolinska.se/KUL/Alla-anvisningar/Anvisning/9280</t>
  </si>
  <si>
    <t>X412</t>
  </si>
  <si>
    <t>1 Heparin-rör (Na/Li) 5 mL. OBS! ej gelrör.</t>
  </si>
  <si>
    <t>Provet skall transporteras kylt: lägg blodröret skyddat i t.ex. en hylsa. Skicka frysklamp och hylsa i ett vadderat kuvert, men observera att blodröret inte får ligga dikt an mot frysklampen då blodet ej får frysa. 
Skicka med post express. Provet ska vara laboratoriet tillhanda inom 1 dygn.</t>
  </si>
  <si>
    <t>http://sahlgrenska-klinkem-analyser.vgregion.se/0734.html</t>
  </si>
  <si>
    <t>X413</t>
  </si>
  <si>
    <t>Tiopental</t>
  </si>
  <si>
    <t>Pentokoma, Pentocur</t>
  </si>
  <si>
    <t>1 NaHeparin-rör (mörkblå propp) eller 1 rör utan tillsats (röd propp). Volym 1 mL venblod.</t>
  </si>
  <si>
    <t>Akutmärkning är en förutsättning för akut analys. Prov skickas med akuttransport direkt efter provtagning till Klinisk farmakologi, Huddinge. OBS! Kontakta jourhavande läkare på Klinisk farmakologi, Huddinge, innan transport.</t>
  </si>
  <si>
    <t>Centrifugera och avsklij plasma/serum.</t>
  </si>
  <si>
    <t xml:space="preserve">Plasma/serum kan förvaras/transporteras kylt om ankomst till Klinisk farmakologi, Huddinge, sker inom 1 dygn från provtagning. Vid längre tids förvaring/transport skall provet hållas fryst.  </t>
  </si>
  <si>
    <t>http://www.karolinska.se/KUL/Alla-anvisningar/Anvisning/9423</t>
  </si>
  <si>
    <t>X414</t>
  </si>
  <si>
    <t>Tiopurinmetaboliter</t>
  </si>
  <si>
    <t>Meraptopurin, TGN, meTIMP, Azatioprinmetaboliter, Azathioprinmetaboliter</t>
  </si>
  <si>
    <t>http://vardgivarwebb.regionostergotland.se/pages/122212/TiopurinbehR%c3%964127_M.docm</t>
  </si>
  <si>
    <t>vilket tiopurinläkemedlet patienten tar, vilken dos, när insättning/dosändring skedde, diagnos, behandlingseffekt/biverkningar, övriga läkemedel, om patienten har erhållit blodtransfusion den senaste månaden</t>
  </si>
  <si>
    <t>1 EDTA-rör (lila propp, helblod) 6 ml.
Tag prov mån-tors. Provet måste vara provlogistiken, KlinKem, Västerås tillhanda senast torsdag kl 15.</t>
  </si>
  <si>
    <t>Patient skall ha medicinerats minst 14 dagar för att uppnå full effekt.
Tidpunkt (för provtagning) under dagen har ingen betydelse.
Det räcker med ett rör om både tiopurinmetaboliter och TPMT beställs.</t>
  </si>
  <si>
    <t>Skickas helst samma dag som provtagningen. Kan stå i kyl tills nästa dag. Provet måste ankomma till KlinFarm Linköping inom 3 dagar från provtagning.</t>
  </si>
  <si>
    <t>X415</t>
  </si>
  <si>
    <t>Tissue Polypeptide Specific antigen</t>
  </si>
  <si>
    <t>2 d i kyl, annars frys.</t>
  </si>
  <si>
    <t>X416</t>
  </si>
  <si>
    <t>http://www.karolinska.se/KUL/Alla-anvisningar/Anvisning/10199</t>
  </si>
  <si>
    <t>X417</t>
  </si>
  <si>
    <t>Tokoferol, alfa</t>
  </si>
  <si>
    <t>alfa-Tokoferol, Vitamin E, E-Vitamin</t>
  </si>
  <si>
    <t>http://www.karolinska.se/KUL/Alla-anvisningar/Anvisning/9284</t>
  </si>
  <si>
    <t>X418</t>
  </si>
  <si>
    <t>Topiramat</t>
  </si>
  <si>
    <t>Topimax, Topamac, Topiramat</t>
  </si>
  <si>
    <t>1 NaHeparin-rör (mörkblå propp) eller 1 rör utan tillsats (röd propp). Ej gelrör! Minsta volym 1 mL venblod.
Prov tas före dos.</t>
  </si>
  <si>
    <t>Plasma/serum kan förvaras/transporteras kylt om ankomst till Klinisk farmakologi, Huddinge, sker inom 7 dygn från provtagning. Vid längre tids förvaring/transport skall provet hållas fryst.</t>
  </si>
  <si>
    <t>http://www.karolinska.se/KUL/Alla-anvisningar/Anvisning/9426</t>
  </si>
  <si>
    <t>X419</t>
  </si>
  <si>
    <t>TPMT</t>
  </si>
  <si>
    <t>Tiopurinmetyltransferas, fenotyp och genotyp</t>
  </si>
  <si>
    <t>diagnos, övriga läkemedel, om patienten har erhållit blodtransfusion den senaste månaden</t>
  </si>
  <si>
    <t>Prov bör tas innan patient påbörjar medicinering med tiopurinkäkemedel (ex Imurel och Purinethol).
Tidpunkt, för provtagning, under dagen har ingen betydelse.
Det räcker med ett rör om både TPMT och tiopurinmetaboliter beställs.</t>
  </si>
  <si>
    <t>http://lioappl1.lio.se/lmcsortiment/Analysis.aspx?service=249415&amp;directlink=true</t>
  </si>
  <si>
    <t>X460</t>
  </si>
  <si>
    <t>Trace protein, beta-</t>
  </si>
  <si>
    <t>β-trace protein</t>
  </si>
  <si>
    <t>I kyl 2d, därefter frys &lt;15°C.
Transporteras i rumstemperatur. Fryst prov skickas fryst.</t>
  </si>
  <si>
    <t>http://www.labhandbok.se/findny.asp?State=2&amp;Analysid=1660</t>
  </si>
  <si>
    <t>X420</t>
  </si>
  <si>
    <t>Sekret-</t>
  </si>
  <si>
    <t xml:space="preserve">Vid frågeställning: spinalvätska (Csv) eller nässekret?
Vid analys av prover från patienter med stegrade Kreatininnivåer eller känd njurskada bör man även analysera Beta trace protein i plasma 
(LiHeparin) för att bättre kunna bedöma nivåerna i sekret.
</t>
  </si>
  <si>
    <t xml:space="preserve">Salimetric-rör ska omhändertas inom 24 efter provtagning:
Centrifugera röret (7 min, 2400 g). Tag därefter ur och släng insatsen med uppsugningstuss. Återförslut röret med proppen
Vid plaströr:
Om provet är blodigt, centrifugera enligt ovan och avskilj vätskan till nytt sterilt plaströr före skickning.
</t>
  </si>
  <si>
    <t>http://labhandboken.u5054800.fsdata.se/findny.asp?State=2&amp;Analysid=969</t>
  </si>
  <si>
    <t>X421</t>
  </si>
  <si>
    <t>TRAK (IgG)</t>
  </si>
  <si>
    <t>TSH-receptor-antikroppar</t>
  </si>
  <si>
    <t>Centrifugerat gel-rör (primärrör) kan förvaras i kyl upp till 48 h, annars avskiljs serum och fryses.</t>
  </si>
  <si>
    <t>Transporteras i rumstemperatur. Fryst prov skickas fryst.</t>
  </si>
  <si>
    <t>X422</t>
  </si>
  <si>
    <t>Tramadol</t>
  </si>
  <si>
    <t>OBS! Vid missbruksfrågeställning/icke ordinerat intag/intoxfrågeställning
tas urinprov (8-10 mL i avsett rör för urinscreening) och U-tramadol efterfrågas.</t>
  </si>
  <si>
    <t>http://www.karolinska.se/KUL/Alla-anvisningar/Anvisning/9428</t>
  </si>
  <si>
    <t>X423</t>
  </si>
  <si>
    <t>Transferrinreceptor, löslig</t>
  </si>
  <si>
    <t>sTfR</t>
  </si>
  <si>
    <t>Analyseras dagtid, mån-fre.</t>
  </si>
  <si>
    <t>http://labhandboken.u5054800.fsdata.se/findny.asp?State=2&amp;Analysid=873</t>
  </si>
  <si>
    <t>X424</t>
  </si>
  <si>
    <t>Transtyretin</t>
  </si>
  <si>
    <t>Prealbumin, TBPA, tyroxinbindande prealbumin</t>
  </si>
  <si>
    <t>http://www.karolinska.se/KUL/Alla-anvisningar/Anvisning/9291</t>
  </si>
  <si>
    <t>X426</t>
  </si>
  <si>
    <t>Trombocyt-antikroppar</t>
  </si>
  <si>
    <t>HPA-antikroppar, Trombocytopeni utredning, Typning av trombocytantigen</t>
  </si>
  <si>
    <t>diagnos, ev transfusioner, graviditet, aktuell medicinering, övriga relevanta uppgifter</t>
  </si>
  <si>
    <t>I rumstemperatur. Prov skickas så att det är TRoLL, Huddinge tillhanda senast dagen efter provtagning.</t>
  </si>
  <si>
    <t>http://www.karolinska.se/KUL/Alla-anvisningar/Anvisning/9670</t>
  </si>
  <si>
    <t>X427</t>
  </si>
  <si>
    <t>Trombocyt-funktion</t>
  </si>
  <si>
    <t>(B)Trc-</t>
  </si>
  <si>
    <t>Vid förfrågning, kontakta läkare på KlinKem, Västerås, samt CoM-lab, Uppsala tfn 018- 611 42 21 inför provtagning. Provet tas i Uppsala.</t>
  </si>
  <si>
    <t>X428</t>
  </si>
  <si>
    <t>Trombocyt-receptorer</t>
  </si>
  <si>
    <t xml:space="preserve">Vid förfrågning, kontakta CoM-lab, Uppsala tfn 018- 611 42 21 inför provtagning. Provet tas där.
</t>
  </si>
  <si>
    <t>X429</t>
  </si>
  <si>
    <t>Tryptas</t>
  </si>
  <si>
    <t>1 gelrör (gul propp).
OBS! Ej kapillärprov.</t>
  </si>
  <si>
    <t>Analyseras 1 ggn/v på klinisk immunologi.</t>
  </si>
  <si>
    <t>Centrifugeras mellan 50 minuter – 2 timmar efter provtagning.
Avskilj serum direkt efter centrifugering.</t>
  </si>
  <si>
    <t>http://labhandboken.u5054800.fsdata.se/findny.asp?State=2&amp;Analysid=883</t>
  </si>
  <si>
    <t>X431</t>
  </si>
  <si>
    <t>Tumor necrosis factor alpha</t>
  </si>
  <si>
    <t>Centrifugera och avskilj serum. Fryses.</t>
  </si>
  <si>
    <t>Skickas fryst.</t>
  </si>
  <si>
    <t>http://www.karolinska.se/KUL/Alla-anvisningar/Anvisning/9305</t>
  </si>
  <si>
    <t>X432</t>
  </si>
  <si>
    <t>Tvärstrimmig muskel, Anti-</t>
  </si>
  <si>
    <t>http://www.wieslab.se/index.php?langId=2&amp;headId=69&amp;pageId=69</t>
  </si>
  <si>
    <t>X433</t>
  </si>
  <si>
    <t>Tymidinkinas</t>
  </si>
  <si>
    <t>TK</t>
  </si>
  <si>
    <t>X434</t>
  </si>
  <si>
    <t>Tyreoglobulin</t>
  </si>
  <si>
    <t>Tg</t>
  </si>
  <si>
    <t>Vid beställning av S-Tyreoglobulin analyseras samtidigt S-Tyreoglobulin-AK för att utesluta interferens.
Vid beställning av både S-Tyreoglobulin och S-Tyreoglobulin-AK skriv dessa på samma remiss och skicka endast ett rör! 
Analysen utföres dagtid, måndag-fredag.</t>
  </si>
  <si>
    <t>http://labhandboken.u5054800.fsdata.se/findny.asp?State=2&amp;Analysid=1628</t>
  </si>
  <si>
    <t>X435</t>
  </si>
  <si>
    <t>Tyreoglobulin-antikroppar</t>
  </si>
  <si>
    <t>Anti-Tg</t>
  </si>
  <si>
    <t>Vid beställning av S-Tyreoglobulin analyseras samtidigt S-Tyreoglobulin-AK för att utesluta interferens.
Vid beställning av både S-Tyreoglobulin och S-Tyreoglobulin-AK skriv dessa på samma remiss och skicka endast ett rör!</t>
  </si>
  <si>
    <t>http://labhandboken.u5054800.fsdata.se/findny.asp?State=2&amp;Analysid=414</t>
  </si>
  <si>
    <t>X436</t>
  </si>
  <si>
    <t>TBG</t>
  </si>
  <si>
    <t>1 gelrör (gul propp). Minst 0.5 mL.</t>
  </si>
  <si>
    <t>Tidpunkt för provtagning spelar ingen roll.</t>
  </si>
  <si>
    <t>Centrifugera och avsksilj serum.</t>
  </si>
  <si>
    <t>Skickas i rumstemperatur.</t>
  </si>
  <si>
    <t>X437</t>
  </si>
  <si>
    <t>Uran</t>
  </si>
  <si>
    <t>U</t>
  </si>
  <si>
    <t>http://www.alsglobal.se/media-se/excel/order_form_human_sv_140129.xls</t>
  </si>
  <si>
    <r>
      <rPr>
        <b/>
        <sz val="8"/>
        <color theme="1"/>
        <rFont val="Calibri"/>
        <family val="2"/>
        <scheme val="minor"/>
      </rPr>
      <t>Syradiskad plastflaska</t>
    </r>
    <r>
      <rPr>
        <sz val="8"/>
        <color theme="1"/>
        <rFont val="Calibri"/>
        <family val="2"/>
        <scheme val="minor"/>
      </rPr>
      <t xml:space="preserve"> (60 mL). Stickprov lämnas i slutet av veckan efter arbetsdagens slut.
På ej yrkesexponerade personer tas morgonurin.
Prov kan i undantagsfall/akuta situationer tas i sterilt plaströr (centrifugrör med gul skruvkork).
Urinmängd: minst 10 mL.
</t>
    </r>
  </si>
  <si>
    <t>Syradiskade plastkärl (ej TCA) beställs från ALS Scandinavia AB, Luleå:
0920-28 99 00 (Kundtjänst).
Kan finnas några exemplar på Provlogistik KKTM Västerås</t>
  </si>
  <si>
    <t>Hela flaskan med urin skickas för analys.
Vid prov i sterilt plaströr vidarebefordras detta rör</t>
  </si>
  <si>
    <t>I kyl, kan förvaras över helg.
Kan frysas.</t>
  </si>
  <si>
    <t>http://www.alsglobal.se/kundtjaenst/provtagningsinstruktioner/provtagning-human</t>
  </si>
  <si>
    <t>X438</t>
  </si>
  <si>
    <t>Urinscreening, missbruksmedel</t>
  </si>
  <si>
    <t>Missbruksmedel (Karolinska)</t>
  </si>
  <si>
    <t>Ca 8-10 mL urin u t  (rör med gul skruvkork, platt botten), räcker till flera substanser.
Fyll röret max till 1 cm från övre kanten.</t>
  </si>
  <si>
    <t>(U-Krea analyseras alltid på farmlab för att utesluta ev utspädning av urin, analysen debiteras ej)!
Vid positivt resultat utförs verifiering, undantag finns.</t>
  </si>
  <si>
    <t>http://www.karolinska.se/globalassets/global/kul/farmakologi/beskrivning-provtagning-drogtester-i-urin-for-sjuk--och-missbruksvard-141201.pdf</t>
  </si>
  <si>
    <t>X439</t>
  </si>
  <si>
    <t>Vancomycin i Likvor</t>
  </si>
  <si>
    <t>Minst 1 mL cerebrospinalvätska.</t>
  </si>
  <si>
    <t>Centrifugera (7 min, 2400g) och häll över cerebrospinalvätska till ett plaströr (sekundärrör), var noga med att inga blodkroppar medföljer.</t>
  </si>
  <si>
    <t xml:space="preserve">Cerebrospinalvätska i sekundärrör är hållbart i kyl i 2 dagar. Transporteras i rumstemperatur.
Efter 2 dagar fryses cerebrospinalvätskan vid &lt;-15°C. Fryst prov skickas fryst.
</t>
  </si>
  <si>
    <t>http://labhandboken.u5054800.fsdata.se/findny.asp?State=2&amp;Analysid=1274</t>
  </si>
  <si>
    <t>X440</t>
  </si>
  <si>
    <t>VASP</t>
  </si>
  <si>
    <t>Trombocyt, clopidogrelresistens, plavixresistens</t>
  </si>
  <si>
    <t>1 NaCitat-rör. Prov tas på patient minst 6 timmar efter påbörjad medicinering (med trombocythämning).
OBS! Samtidigt med provtagning på patienten ska även 1 rör tas från en person som ej medicinerar med trombocythämmande läkemedel. 
Detta blodprov används som kontroll och transporteras samtidigt med patientprovet.
Märk detta provrör med "Kontroll VASP".</t>
  </si>
  <si>
    <t xml:space="preserve">Centrifugeras ej!
</t>
  </si>
  <si>
    <t>Förvaras och skickas i rumstemp. Skall vara KKF i Uppsala tillhanda inom 24h.</t>
  </si>
  <si>
    <t>http://labhandboken.u5054800.fsdata.se/findny.asp?State=2&amp;Analysid=1482</t>
  </si>
  <si>
    <t>X441</t>
  </si>
  <si>
    <t>VEGF</t>
  </si>
  <si>
    <t>Vascular endothelial growth factor</t>
  </si>
  <si>
    <t>1 gelrör (gul propp) 5 mL, eller motsvarande mikrorör.</t>
  </si>
  <si>
    <t>http://sahlgrenska-klinkem-analyser.vgregion.se/13313.html</t>
  </si>
  <si>
    <t>X442</t>
  </si>
  <si>
    <t>Venlafaxin</t>
  </si>
  <si>
    <t>o-desmetylvenlafaxin</t>
  </si>
  <si>
    <t>provtagningsdatum och klockslag, datum och klockslag för senst intagen dos, aktuell dos, datum för senaste dosjustering och föregående dosering, övriga läkemedel, vikt, S-kreatinin, frågeställning, om analysen avser fenotypning av CYP2D6</t>
  </si>
  <si>
    <t>Analyseras varannan vecka.
Analys även av den aktiva metaboliten o-desmetylvenlafaxin.</t>
  </si>
  <si>
    <t>http://www.karolinska.se/KUL/Alla-anvisningar/Anvisning/9434</t>
  </si>
  <si>
    <t>X443</t>
  </si>
  <si>
    <t>VIP</t>
  </si>
  <si>
    <t>Vasoaktiv intestinal peptid</t>
  </si>
  <si>
    <t>Provet ska kylcentrifugeras. Förvarna KlinKem innan provet tas.
VIP är mycket känslig för nedbrytning. De angivna provtagningsanvisningarna bör följas strikt för att undvika falskt för låga värden</t>
  </si>
  <si>
    <t>http://labhandboken.u5054800.fsdata.se/findny.asp?State=2&amp;Analysid=900</t>
  </si>
  <si>
    <t>X444</t>
  </si>
  <si>
    <t>Viskositet</t>
  </si>
  <si>
    <t>M-komponenter, kryoproteiner och andra proteiner</t>
  </si>
  <si>
    <t>X445</t>
  </si>
  <si>
    <t>Vitamin B2</t>
  </si>
  <si>
    <t>Riboflavin, FMN</t>
  </si>
  <si>
    <t>1 EDTA-rör (lila propp). Minsta mängd 60 µL.
Placera provet på is och ljusskydda.</t>
  </si>
  <si>
    <t>I frys. Transporteras fryst på torris.
Se särskild transportinfo:
http://folk.uib.no/mfapu/Pages/BV/BVSite/transport.html</t>
  </si>
  <si>
    <t>http://folk.uib.no/mfapu/Pages/BV/BVSite/analyteinfo/b2.html</t>
  </si>
  <si>
    <t>Vitamin D, 25-hydroxi</t>
  </si>
  <si>
    <t>Vitamin D.25-OH-</t>
  </si>
  <si>
    <t>X447</t>
  </si>
  <si>
    <t>von Hippel-Lindau syndrom</t>
  </si>
  <si>
    <t>VHL</t>
  </si>
  <si>
    <t>Genetisk analys (SU)</t>
  </si>
  <si>
    <t>https://www2.sahlgrenska.se/upload/SU/omrade_4/Klinisk%20genetik/Remiss%20Genetisk%20analys.pdf?epslanguage=sv</t>
  </si>
  <si>
    <t>Barn: 2-3 ml blod i EDTA-rör (lila propp).
Små barn: 0,5 ml blod i EDTA-rör (lila propp).
Vuxna: 3-5 ml blod i EDTA-rör (lila propp).</t>
  </si>
  <si>
    <t>X448</t>
  </si>
  <si>
    <t>von Willebrandfaktor antigen</t>
  </si>
  <si>
    <t>vWF (imm)</t>
  </si>
  <si>
    <t>P-von Willebrandfaktor GP1bA (aktivitet) kan utföras på samma rör.</t>
  </si>
  <si>
    <t>http://www.karolinska.se/KUL/Alla-anvisningar/Anvisning/9329</t>
  </si>
  <si>
    <t>X449</t>
  </si>
  <si>
    <t>von Willebrandfaktor GP1bA (aktivitet)</t>
  </si>
  <si>
    <t>vWF akt, Rco-akt</t>
  </si>
  <si>
    <t>P-von Willebrandfaktor antigen kan utföras på samma rör.</t>
  </si>
  <si>
    <t>http://www.karolinska.se/KUL/Alla-anvisningar/Anvisning/9328</t>
  </si>
  <si>
    <t>X450</t>
  </si>
  <si>
    <t>von Willebrandfaktor-antikropp</t>
  </si>
  <si>
    <t>vWF-ak</t>
  </si>
  <si>
    <t xml:space="preserve">1 NaCitrat-rör (ljusblå/svart propp).
Ta provet genom direkt venpunktion, ej via inneliggande kanyl eller port. </t>
  </si>
  <si>
    <t xml:space="preserve">Analyseras endast vid låg nivå av von Willebrandfaktor. </t>
  </si>
  <si>
    <t>http://www.karolinska.se/KUL/Alla-anvisningar/Anvisning/9330</t>
  </si>
  <si>
    <t>X451</t>
  </si>
  <si>
    <t>Vorikonazol</t>
  </si>
  <si>
    <t>Vfend</t>
  </si>
  <si>
    <t>provtagningsdatum och klockslag, datum och klockslag för senast intagen dos, aktuell dos, datum för behandlingsstart och senaste dosjustering, diagnos och typ av infektion, övriga läkemedel, vikt, frågeställning</t>
  </si>
  <si>
    <t xml:space="preserve">1 NaHeparin-rör (mörkblå propp) eller rör utan tillsats (röd propp). Volym 2 mL venblod.
Provtagning före dos, 2-3 dagar efter nyinsatt behandling eller ändrad dos. </t>
  </si>
  <si>
    <t>Plasma/serum kan förvaras/transporteras i rumstemperatur/kylt om ankomst till Klinisk farmakologi, Huddinge, sker inom 2 dygn från provtagning. Vid längre tids förvaring/transport skall provet hållas fryst.</t>
  </si>
  <si>
    <t>http://www.karolinska.se/KUL/Alla-anvisningar/Anvisning/9435</t>
  </si>
  <si>
    <t>X452</t>
  </si>
  <si>
    <t>Ziprasidon</t>
  </si>
  <si>
    <t>Zeldox, Metyldihydroziprasidon</t>
  </si>
  <si>
    <t>provtagningstid, akutell dos, datum/klockslag för senaste intagen dos, datum för senaste dosjustering, övriga läkemedel, ev. frågeställning</t>
  </si>
  <si>
    <t>Provet tas vanligen som ett dalvärde (det vill säga strax innan nästa dosintag, allra helst innan morgondosen) och vid jämviktskoncentration/steady-state (inom 1-3d).
Metaboliten Metyldihydroziprasidon analyseras också.</t>
  </si>
  <si>
    <t>http://lioappl1.lio.se/lmcsortiment/Analysis.aspx?service=136896</t>
  </si>
  <si>
    <t>X453</t>
  </si>
  <si>
    <t>Zolpidem</t>
  </si>
  <si>
    <t>1 rör utan tillsats (röd propp). Minsta mängd serum 0.2 mL.
Prov tas omedelbart före nästa dos.</t>
  </si>
  <si>
    <t>3 d i rumstemp, annars frys.</t>
  </si>
  <si>
    <t>http://www.analysportalen-labmedicin.skane.se/viewAnalys.asp?Nr=859</t>
  </si>
  <si>
    <t>X454</t>
  </si>
  <si>
    <t>Zonisamid</t>
  </si>
  <si>
    <t>Zonegran</t>
  </si>
  <si>
    <t>provtagningsdatum och klockslag, datum och klockslag för senast intagen dos, datum för senaste dosjustering och föregående dosering, övriga läkemedel, vikt, frågeställning</t>
  </si>
  <si>
    <t>http://www.karolinska.se/KUL/Alla-anvisningar/Anvisning/9436</t>
  </si>
  <si>
    <t>X455</t>
  </si>
  <si>
    <t>Zopiklon</t>
  </si>
  <si>
    <t>http://www.analysportalen-labmedicin.skane.se/viewAnalys.asp?Nr=1247</t>
  </si>
  <si>
    <t>X456</t>
  </si>
  <si>
    <t>Zuklopentixol</t>
  </si>
  <si>
    <t>1 NaHeparin-rör (mörkblå propp) eller 1 rör utan tillsats (röd propp). Ej gelrör! Volym 2mL venblod.
Prov tas före dos.</t>
  </si>
  <si>
    <t>http://www.karolinska.se/KUL/Alla-anvisningar/Anvisning/9437</t>
  </si>
  <si>
    <t>X457</t>
  </si>
  <si>
    <t>Östradiol, känslig</t>
  </si>
  <si>
    <t>Ö2, Estradiol, känslig</t>
  </si>
  <si>
    <t>"S-Östradiol känslig"</t>
  </si>
  <si>
    <t>http://www.karolinska.se/KUL/Alla-anvisningar/Anvisning/9222</t>
  </si>
  <si>
    <t>X458</t>
  </si>
  <si>
    <t>Östradiol, ultra-känslig</t>
  </si>
  <si>
    <t>S-Östradiol, ultrakänslig (SU)</t>
  </si>
  <si>
    <t>https://www2.sahlgrenska.se/upload/SU/omrade_1/Tillv%c3%a4xtlaboratoriet/%c3%96stradiol.pdf</t>
  </si>
  <si>
    <t>provtagningstid, pubertetsstadium</t>
  </si>
  <si>
    <t>1 gelrör (gul propp) eller 1 rör utan tillsats (röd propp). Venöst. Minst 1 mL serum.</t>
  </si>
  <si>
    <t>Vid utredning av pubertas praecox eller pubertas tarda tas prov före kl 12.
Låt provröret stå upprätt för att undvika långvarig kontakt med gummikorken. Gummi kan innehålla östrogenliknande ämnen vilket kan ge falskt för höga provsvar.</t>
  </si>
  <si>
    <t>https://www2.sahlgrenska.se/sv/SU/Vardgivare/Laboratorier/Tillvaxtlaboratoriet1/Analyser/Ostradiol-ultrakanslig/</t>
  </si>
  <si>
    <t>X459</t>
  </si>
  <si>
    <t>Mevalonat</t>
  </si>
  <si>
    <t>Mevalonsyra</t>
  </si>
  <si>
    <t>Om provet ej kan vara CMMS tillhanda provtagningsdagen, ska urinen förvaras fryst.
Fryst prov skickas fryst. Undvik att skicka prover per post på torsdagar och fredagar. Post märkes A-post.</t>
  </si>
  <si>
    <t>http://www.karolinska.se/KUL/Alla-anvisningar/Anvisning/9564</t>
  </si>
  <si>
    <t>X461</t>
  </si>
  <si>
    <t>Fyllokinon (K1)</t>
  </si>
  <si>
    <t>1 gelrör (gul propp). Minsta mängd 1 mL. Prov bör tas mån-ons.
OBS! Kontakta läkare samt processledare för provlogistik på KlinKem innan provtagning.</t>
  </si>
  <si>
    <t>Metoden analyserar inte vitamin K2 (menakonon).</t>
  </si>
  <si>
    <t>Behöver ej frysas.
För kontakt och leverering efter kl 15. ring kvällsansvarig på nr 22 90 95 08</t>
  </si>
  <si>
    <r>
      <t>Fürts medisinsk laboratorium
Postboks 158 Alabru
0614 Oslo
Om proverna skickas med speditionsfirma:
Fürst medisinsk laboratorium
S</t>
    </r>
    <r>
      <rPr>
        <sz val="11"/>
        <color theme="1"/>
        <rFont val="Calibri"/>
        <family val="2"/>
      </rPr>
      <t>ø</t>
    </r>
    <r>
      <rPr>
        <sz val="11"/>
        <color theme="1"/>
        <rFont val="Calibri"/>
        <family val="2"/>
        <scheme val="minor"/>
      </rPr>
      <t>ren Bulls vei 25
1051 Oslo</t>
    </r>
  </si>
  <si>
    <t>http://www.furstlab.se/analys-och-diagnostik/analyser/vitamin-k/</t>
  </si>
  <si>
    <t>X462</t>
  </si>
  <si>
    <t>Dihydroxifenylalanin</t>
  </si>
  <si>
    <t>L-Dopa, Levodopa, Madopark</t>
  </si>
  <si>
    <t>1 EDTA-rör (lila propp) 6 mL eller 1 heparinrör 6mL.
Rin KlinKem Västerås innan provtagning för att de ska hinna förbereda för kylcentrifugering.
Efter provtagning ställes röret omedelbart på is.</t>
  </si>
  <si>
    <t>Analysen utföres efter överenskommelse med laboratoriet, ca 1 gång/månad.
Kontakta laboratoriet tel. 031-3428870</t>
  </si>
  <si>
    <t>Kylcentrifugera vid 4 °C inom 30 min (2000 g i 10 min). Avskilj plasma och frys.</t>
  </si>
  <si>
    <t>Provet skickas fryst.</t>
  </si>
  <si>
    <t>http://sahlgrenska-klinkem-analyser.vgregion.se/1236.html</t>
  </si>
  <si>
    <t>X463</t>
  </si>
  <si>
    <t>C3 NeF</t>
  </si>
  <si>
    <t>Nephritic factor, nefritisk faktor</t>
  </si>
  <si>
    <t>Förvaras och transporteras fryst.</t>
  </si>
  <si>
    <t>http://www.analysportalen-labmedicin.skane.se/viewAnalys.asp?Nr=3038</t>
  </si>
  <si>
    <t>X470</t>
  </si>
  <si>
    <t>Neonatal diabetes, genotyp</t>
  </si>
  <si>
    <t>Genetic testing for neonatal diabetes</t>
  </si>
  <si>
    <t>http://www.diabetesgenes.org/sites/default/files/neonatal_diabetes_request_form.doc</t>
  </si>
  <si>
    <t>1 EDTA-rör (lila propp). Minsta mängd 3-5 mL blod.
OBS! Ta även prov på båda föräldrarna (1 EDTA-rör vardera).</t>
  </si>
  <si>
    <t>Förutom att skickas med provet, måste remissen även mailas till E.De-Franco@exeter.ac.uk innan provtagning.
Meddela provlogistiken på KemLab innan provtagning, då provet skickas till England. Ta provet i början av veckan.</t>
  </si>
  <si>
    <t>Transporteras i rumstemperatur så att det kommer fram inom 5 dagar från provtagning.</t>
  </si>
  <si>
    <t>Prof Sian Ellard, Department of Molecular Genetics,
RILD Level 3, Royal Devon and Exeter NHS Foundation Trust,
Barrack Road, Exeter, EX2 5DW, UK</t>
  </si>
  <si>
    <t>http://www.diabetesgenes.org/content/genetic-testing-neonatal-diabetes</t>
  </si>
  <si>
    <t>X471</t>
  </si>
  <si>
    <t>Genetic Testing for Hyperinsulinism</t>
  </si>
  <si>
    <t>http://www.exeterlaboratory.com/images/Hyperinsulinism-Request-Form-October-2016.doc</t>
  </si>
  <si>
    <t>EDTA-blod (lila-propp). För vuxna 10mL, för barn 5mL, för neonatala 1-2mL.
OBS! Skicka även prov från båda föräldrarna.</t>
  </si>
  <si>
    <t>Förutom att skickas med provet, måste remissen även mailas till rde-tr.moleculargeneticsadmin@nhs.net innan provtagning.
Meddela provlogistiken på KemLab innan provtagning, då provet skickas till England. Ta provet i början av veckan.</t>
  </si>
  <si>
    <t>Får ej frysas. Kyl vid behov.</t>
  </si>
  <si>
    <t>Prof. S. Ellard, Genetics Laboratory,
RILD Level 3, Royal Devon &amp; Exeter Hospital,
Barrack Road, Exeter EX2 5DW, UK</t>
  </si>
  <si>
    <t>http://www.exeterlaboratory.com/genetics/hyperinsulinism/</t>
  </si>
  <si>
    <t>CKMB</t>
  </si>
  <si>
    <t>Kreatinkinas MB</t>
  </si>
  <si>
    <t>Analysen utföres dagtid måndag till fredag</t>
  </si>
  <si>
    <t>Centrifugerat gelrör (primärrör) kan förvaras vid 2-8°C i 24 timmar.
Om transporten inte når analyserande lab inom 24 timmar måste plasma från gelröret hällas av i ett plaströr (sekundärrör).
Plasma i sekundärrör är hållbart i 2 dagar vid 2-8°C.
Efter 2 dagar fryses plasma i &lt;-15°C.</t>
  </si>
  <si>
    <t>http://www.labhandbok.se/findny.asp?State=3&amp;Analysid=717</t>
  </si>
  <si>
    <t>JS</t>
  </si>
  <si>
    <t>Antifosfolipidantikroppar</t>
  </si>
  <si>
    <t>Li-heparinrör (mintgrön propp) alternativt Gelrör (gul propp)</t>
  </si>
  <si>
    <t xml:space="preserve">Prov kan förvaras i rumstemperatur i max 4 timmar.
Provet ska centrifugeras inom 4 timmar från provtagningen.
Provet centrifugeras vid 2400g i 7 minuter.
Om transporten inte når analyserande lab inom 24 timmar måste plasma från gelröret hällas av i ett plaströr (sekundärrör).
Plasma i sekundärrör är hållbart i 2 dagar vid 2-8°C.
Efter 2 dagar fryses plasma i &lt;-15°C.
</t>
  </si>
  <si>
    <r>
      <t xml:space="preserve">Prov tas före morgondos.
Rör utan tillsats ska användas, gelbarriärrör får </t>
    </r>
    <r>
      <rPr>
        <u/>
        <sz val="8"/>
        <color theme="1"/>
        <rFont val="Calibri"/>
        <family val="2"/>
        <scheme val="minor"/>
      </rPr>
      <t>inte</t>
    </r>
    <r>
      <rPr>
        <sz val="8"/>
        <color theme="1"/>
        <rFont val="Calibri"/>
        <family val="2"/>
        <scheme val="minor"/>
      </rPr>
      <t xml:space="preserve"> användas.</t>
    </r>
  </si>
  <si>
    <t>Gelrör får ej användas.</t>
  </si>
  <si>
    <t>http://www.labhandbok.se/findny.asp?State=2&amp;Analysid=1784</t>
  </si>
  <si>
    <t>KKF (UAS) - Läkemedel</t>
  </si>
  <si>
    <t>Human epididymal protein 4</t>
  </si>
  <si>
    <t>Gelrör (gul propp)</t>
  </si>
  <si>
    <t>http://karolinska.se/KUL/Alla-anvisningar/Anvisning/10207</t>
  </si>
  <si>
    <t>1 NaHeparin-rör (mörkblå propp). Minsta plasmavolym 0.5 mL. Kapillärplasma (LiHeparin-rör, utan gel) kan användas. 
EDTA-rör (blod) tas inte rutinmässigt utan endast vid extraktion av DNA eller vid analys av Lysosomala enzymer.</t>
  </si>
  <si>
    <t>Centrifugera, avskilj och frys plasma snarast.
EDTA-rör centrifugeras ej.</t>
  </si>
  <si>
    <t>Proven förvaras och skickas kallt så fort som möjligt. Max 3 dygn i kylskåp. Prov kan även frysas.</t>
  </si>
  <si>
    <t>1 LiHeparin-rör med gel, alternativt 1 gelrör (gul propp), alternativt 1 EDTA-rör.
Minsta provmängd 200 µL.</t>
  </si>
  <si>
    <t>Remiss 5 alternativt Kemiremiss Kalmar</t>
  </si>
  <si>
    <t>http://www.klinkem.ltkalmar.se/Provtagningsanvisningar/remisser/6299.jpg</t>
  </si>
  <si>
    <t>Kontrollera att minst 50 min. gått från angiven provtagningstid och att provet koagulerat.
Centrifugeras inom 4 h. G-tal 2000 i 10 min.
Hemolyserade prover analyseras ej.
Två alternativ finns för separation.
Alt.1
Serum avpipetteras till nytt rör art.nr.6610 och förslutes med plastpropp.
OBS! Lämna minst 0,5 cm serum kvar närmast blodkroppscentrifugatet.
Alt.2
Serum avhälles till nytt rör art.nr. 6610.
Centrifugeras igen, avhälles till nytt rör och förslutes med plastpropp.</t>
  </si>
  <si>
    <t>Omedelbart
OBS! Proverna får ej förvaras i kyla (kylskåp) pga risk för kryoaktivering!</t>
  </si>
  <si>
    <t>http://www.klinkem.ltkalmar.se/Provtagningsanvisningar/Analys.aspx?sAnalysID=176490</t>
  </si>
  <si>
    <t>Prov ska ankomma laboratoriet Uppsala inom 24 timmar efter provtagning.
Fredagar måste prov ankomma senast kl 12.
Vid tveksamheter ang transporttid (hållbarhet) eller mängd, kontakta lab UAS.</t>
  </si>
  <si>
    <t>X478</t>
  </si>
  <si>
    <t>Posakonazol</t>
  </si>
  <si>
    <t>Noxafil</t>
  </si>
  <si>
    <t>Läkemedel, Klinisk farmakologi Karolinska alternativt remiss 5 Västmanland</t>
  </si>
  <si>
    <t>Provtagning före dos. Jämviktsförhållande gäller efter en vecka efter nyinsatt behandling eller ändrad dos.</t>
  </si>
  <si>
    <t xml:space="preserve">Centrifugera provet och avskilj plasma/serum. </t>
  </si>
  <si>
    <t>Transport med ankomst till Klinisk farmakologi inom 2 dygn från provtagning kan ske i rums- eller kyltemperatur.
Förvaring och transport med ankomst &gt;2 dygn från provtagning skall plasma/serum hållas fryst.</t>
  </si>
  <si>
    <t>Klinisk Farmakologi, Karolinska</t>
  </si>
  <si>
    <t>http://karolinska.se/KUL/Alla-anvisningar/Anvisning/9409</t>
  </si>
  <si>
    <t>Ocentrifugerat blodprov förvaras i rumstemperatur i högst 4 timmar.
Därefter förvaras provet i 2-8°C.
Centrifugera provet inom 72 timmar från provtagning.</t>
  </si>
  <si>
    <t xml:space="preserve">Transporteras i rumstemperatur i högst 30 timmar.
Om transporten överstiger 72 timmar måste provet beredas och skickas avhällt och fryst, se ovan under provhantering.
Fryst serum skickas i frysbehållare så att provet är fryst vid ankomst till analyserande lab.  </t>
  </si>
  <si>
    <t>http://www.labhandbok.se/findny.asp?State=2&amp;Analysid=1295</t>
  </si>
  <si>
    <t xml:space="preserve">Transporteras i rumstemperatur högst 30 h.
Om transporten överstiger 72 timmar måste provet beredas och skickas avhällt, se ovan under provhantering.
Fryst serum skickas i frysbehållare så att provet är fryst vid ankomst till analyserande lab.  </t>
  </si>
  <si>
    <t>X479</t>
  </si>
  <si>
    <t>Paliperidon</t>
  </si>
  <si>
    <t>Hydroxyrisperidon, OH-risperidon, INVEGA, Xeplion</t>
  </si>
  <si>
    <t>I samma analys kan haloperidol, sertralin och zuklopentixol mätas om så specificeras av beställaren. En remiss och ett rör räcker.</t>
  </si>
  <si>
    <t>http://www.karolinska.se/KUL/Alla-anvisningar/Anvisning/9405</t>
  </si>
  <si>
    <t>Providentitet (Viktigt att provrör och remiss har samma märkning), datum och tidpunkt när provet togs, önskade analyser, kort beskrivning av bakgrunden till varför provet tagits, uppdragsgivarens kontaktuppgifter, faktureringsadress och referensnummer/kostnadsställe</t>
  </si>
  <si>
    <t>Provmaterial, provtagningsdatum och tid, diagnos/frågeställning/anamnes, samtycke till biobank</t>
  </si>
  <si>
    <t>Tid för senaste dosintag (datum och klockslag), Medicinering (Preparat. Dos. Tidpunkt för in-sättning/dosändring), Provtagningstid för blodprovet (datum och klockslag)</t>
  </si>
  <si>
    <t>1 NaHeparin-rör (mörkblå propp) (2-6 mL, helblod).
Spädbarn 0-1 månader: 0,5-1 ml kapillärblod/venblod i NaHeparin-rör.
I undantagsfall kan LiHeparinrör användas till spädbarn.
OBS! Använd ej gel-rör!</t>
  </si>
  <si>
    <t>Bukfettsbiopsi för amyloidtypning</t>
  </si>
  <si>
    <t>Bukfett-</t>
  </si>
  <si>
    <t>Akademiska laboratoriet remiss patologi 
Alt. Pappersremiss 5 Västmanland</t>
  </si>
  <si>
    <t>Provtagning:
För diagnostik av amyloidos rekommenderas:
Alt 1. En ca sockerbitsstor biopsi från subkutan fettvävnad över bukväggen.
Alt 2. En 8 mm stor och djup stansbiopsi, som också måste omfatta ordentligt med fettvävnad.
Kirurgisk biopsi är dock att föredra.</t>
  </si>
  <si>
    <t>OBS! Använd inte gasväv, då partiklar av gasväven fastnar i provmaterialet.</t>
  </si>
  <si>
    <t xml:space="preserve">Provet kan insändas med vanlig post om det sänds så att det kommer fram inom en vecka.
Is eller kolsyreis är således inte nödvändigt.  </t>
  </si>
  <si>
    <t>Biopsin insändes ofixerad (ingen formalin) i en burk eller rör med fysiologisk koksaltlösning.</t>
  </si>
  <si>
    <t>http://www.labhandbok.se/findny.asp?State=2&amp;Analysid=841</t>
  </si>
  <si>
    <t>Amyloidtypning</t>
  </si>
  <si>
    <t>1 gelrör (gul propp).
OBS! Punktionsstället får ej tvättas med alkoholhaltigt desinfektionsmedel!</t>
  </si>
  <si>
    <t xml:space="preserve">Östradiol på barn &lt;19 år och män.
OBS! Inte detsamma som analysen S-Östradiol, ultrakänslig! </t>
  </si>
  <si>
    <t>Måste analyseras inom 24 timmar, vid osäkerhet kontrollera med Klinisk Kemi Västerås så att prov kan skickas och analyseras inom tidsgränsen.</t>
  </si>
  <si>
    <t>Ring gärna till CMMS innan provtagningen, tel. 08-517 714 40, då viss förberedelse krävs. 
Det är även möjligt att i undantagsfall analysera i plasma (heparin-rör), kontakta i så fall läkare på CMMS för rådgivning i förväg.
Måste analyseras inom 24 timmar, vid osäkerhet kontrollera med Klinisk Kemi Västerås så att prov kan skickas och analyseras inom tidsgränsen.</t>
  </si>
  <si>
    <t>Ring gärna till CMMS innan provtagningen, tel. 08-585 827 64 så att da kan förbereda sig.
Måste analyseras inom 24 timmar, vid osäkerhet kontrollera med Klinisk Kemi Västerås så att prov kan skickas och analyseras inom tidsgränsen.</t>
  </si>
  <si>
    <t>OBS! Vid utredning av neonatala neutropenier gäller att prov tas på modern (8-10 mL EDTA-blod) samt på fadern (4 mL EDTA-blod).
Måste analyseras inom 24 timmar, vid osäkerhet kontrollera med Klinisk Kemi Västerås så att prov kan skickas och analyseras inom tidsgränsen.</t>
  </si>
  <si>
    <t>Prov kan tas på morgonen (Västerås), så att det skickas med ordinarie budtransport från Västerås till UAS samma dag.
Måste analyseras inom 24 timmar, vid osäkerhet kontrollera med Klinisk Kemi Västerås så att prov kan skickas och analyseras inom tidsgränsen.</t>
  </si>
  <si>
    <t>Analysen utföres dagtid, måndag-fredag.
Måste analyseras inom 24 timmar, vid osäkerhet kontrollera med Klinisk Kemi Västerås så att prov kan skickas och analyseras inom tidsgränsen.</t>
  </si>
  <si>
    <t>Planera provtagningen till början av veckan. Måste analyseras inom 24 timmar, vid osäkerhet kontrollera med Klinisk Kemi Västerås så att prov kan skickas och analyseras inom tidsgränsen.
TIPS! Be patienten att börja med faecesprovet och därefter urin- och blodprov, så att all provtagning kan ske under samma dag.</t>
  </si>
  <si>
    <t>Information angående analysutbud se Klinisk genetiks hemsida. 
Måste analyseras inom 24 timmar, vid osäkerhet kontrollera med Klinisk Kemi Västerås så att prov kan skickas och analyseras inom tidsgränsen.</t>
  </si>
  <si>
    <t>Uppsala utför vissa analyser, kontrollera vid behov vilka CD-analyser de gör.
Måste analyseras inom 24 timmar, vid osäkerhet kontrollera med Klinisk Kemi Västerås så att prov kan skickas och analyseras inom tidsgränsen.</t>
  </si>
  <si>
    <t>OBS! Vid utredning av neonatala trombocytopenier gäller att prov tas på modern (8-10 mL EDTA-blod) samt på fadern (4 mL EDTA-blod).
Måste analyseras inom 24 timmar, vid osäkerhet kontrollera med Klinisk Kemi Västerås så att prov kan skickas och analyseras inom tidsgränsen.</t>
  </si>
  <si>
    <t>Information angående analysutbud se Klinisk genetiks, UAS, hemsida.
Vissa analyser har kort tidgräns, vid osäkerhet kontrollera med Klinisk Kemi Västerås så att prov kan skickas och analyseras inom tidsgränsen.</t>
  </si>
  <si>
    <t>https://www.regionvastmanland.se/globalassets/vardgivare-och-sammarbetspartners/laboratoriemedicin/remisser/37140-1-remiss-5-klinisk-kemi_laboratoriemedicin_konsultremiss.pdf</t>
  </si>
  <si>
    <t>Helblod: EDTA-rör (lila propp)
Serum: Rör utan tillsats (röd propp)</t>
  </si>
  <si>
    <t xml:space="preserve">Helblod förvaras i kylskåp men kan transporteras i rumstemperatur. Serum centrifugeras och förvaras i kylskåp.
</t>
  </si>
  <si>
    <t>Rättsmedicinalverket, Linköping alternativt Fürst-laboratoriet Oslo</t>
  </si>
  <si>
    <t>http://www.furstlab.se/analys-och-diagnostik/analyser/duloxetin/</t>
  </si>
  <si>
    <t>B-/P-</t>
  </si>
  <si>
    <t xml:space="preserve">2 (två) st EDTA-rör (lila propp).
</t>
  </si>
  <si>
    <t>Hemolyskänsligt.
Vid analys på helblod måste provet vara analyserande laboratorium tillhanda inom 6 timmar. Kontakta laboratoriemedicin Västerås för att se om detta är möjligt.</t>
  </si>
  <si>
    <t>Helblod: Hållbart 6h i rumstemperatur.
Plasma: Avhällt plasma kan förvaras 7 dygn i rumstemperatur. Får ej frysas.</t>
  </si>
  <si>
    <t>3-Metoxityramin</t>
  </si>
  <si>
    <t>Metanefrin, metoxikatekolamin, plasmanormetanefrin, metoxytyramin</t>
  </si>
  <si>
    <t>E-remiss Cosmic eller remiss 5. Ingår i analyspaket metoxikatekolaminer.</t>
  </si>
  <si>
    <t>Ange aktuell medicinering</t>
  </si>
  <si>
    <t>1 EDTA-rör (lila propp)</t>
  </si>
  <si>
    <t>Intern</t>
  </si>
  <si>
    <t>Kylcentrifugeras och plasman fryses inom 30 minuter.</t>
  </si>
  <si>
    <t>Västerås</t>
  </si>
  <si>
    <t>Kylcentrifugeras och plasman fryses inom 30 minuter vid -20 grader C.</t>
  </si>
  <si>
    <t xml:space="preserve">Förvaras fryst. </t>
  </si>
  <si>
    <t>&lt;0,2 nmol/L</t>
  </si>
  <si>
    <t>Vätskekromatografi, masspektrometri</t>
  </si>
  <si>
    <t>Tas vid misstänkt feokromocytom eller paragangliom samt vid utredning av incidentalom.</t>
  </si>
  <si>
    <t>Per Bjellerup</t>
  </si>
  <si>
    <t>Ja</t>
  </si>
  <si>
    <t>Analyseras en gång i vecka</t>
  </si>
  <si>
    <t>Rutin</t>
  </si>
  <si>
    <t>Absorbanskurva</t>
  </si>
  <si>
    <t>CSV-absorbans, hemoglobinderivat, subaraknoidalblödning, CSV-spektrofotometri</t>
  </si>
  <si>
    <t>Klinisk kemi</t>
  </si>
  <si>
    <t>Klinisk Kemi, Västerås</t>
  </si>
  <si>
    <t>Centrifugeras 10 min vid 2200 g inom 1h. Avskilj till 5 mL plaströr. 
2200 g inom 1 h.
Avskiljs till nytt sterilt plaströr.
Eventuell cellräkning utförs på samma rör före centrifugering. Analysen bör utföras på det sist fyllda röret (rör nr 3 eller senare).</t>
  </si>
  <si>
    <t>Utsvaras med tolkningsmall med referensintervall eller med läkarbedömning.</t>
  </si>
  <si>
    <t>Spektrofometrisk mätning av oxihemoglobin och bilirubin.</t>
  </si>
  <si>
    <t>Mattias Karlman</t>
  </si>
  <si>
    <t>Nej</t>
  </si>
  <si>
    <t>Akut</t>
  </si>
  <si>
    <t>ALAT</t>
  </si>
  <si>
    <t>Alaninaminotransferas</t>
  </si>
  <si>
    <t>E-remiss Cosmic eller Remiss 1</t>
  </si>
  <si>
    <t>Gul (Serum m gel)</t>
  </si>
  <si>
    <t>Hemolyskänslig analyt.
Falskt låga resultat kan erhållas om patienten intar läkemedel innehållande Sulfasalazin (exempelvis Salazopyrin®). Interferensen är dosberoende och kan uppgå till ca 35%.</t>
  </si>
  <si>
    <t>Västerås, Köping.</t>
  </si>
  <si>
    <t>Centrifugeras efter 30 min men inom 4 h i 10 minuter vid 2200 g.</t>
  </si>
  <si>
    <t xml:space="preserve">Förvaras i kylskåp. Primärrör hållbart 48 timmar. Avskiljt serum hållbart 7 dygn. </t>
  </si>
  <si>
    <r>
      <t xml:space="preserve">0-16 år - &lt; 0,71 µkat/L
17 år - &lt; 0,76 µkat/L
Kvinnor </t>
    </r>
    <r>
      <rPr>
        <u/>
        <sz val="8"/>
        <color theme="1"/>
        <rFont val="Calibri"/>
        <family val="2"/>
        <scheme val="minor"/>
      </rPr>
      <t>&gt;</t>
    </r>
    <r>
      <rPr>
        <sz val="8"/>
        <color theme="1"/>
        <rFont val="Calibri"/>
        <family val="2"/>
        <scheme val="minor"/>
      </rPr>
      <t xml:space="preserve">18 år - &lt; 0,76 µkat/L
Män </t>
    </r>
    <r>
      <rPr>
        <u/>
        <sz val="8"/>
        <color theme="1"/>
        <rFont val="Calibri"/>
        <family val="2"/>
        <scheme val="minor"/>
      </rPr>
      <t>&gt;</t>
    </r>
    <r>
      <rPr>
        <sz val="8"/>
        <color theme="1"/>
        <rFont val="Calibri"/>
        <family val="2"/>
        <scheme val="minor"/>
      </rPr>
      <t>18 år - &lt; 1,11 µkat/L</t>
    </r>
  </si>
  <si>
    <t>Fotometri AU680</t>
  </si>
  <si>
    <t>Screeningprov för leversjukdom.</t>
  </si>
  <si>
    <t>Akutprov besvaras inom 2 timmar från ankomst till laboratoriet. Rutinanalyser inom 4 timmar.</t>
  </si>
  <si>
    <t>Akut och rutin</t>
  </si>
  <si>
    <t>Albumin</t>
  </si>
  <si>
    <t>Dygnsurinsamling Albumin, Nattsamling albumin, Albuminkreatinin-kvot, Urinstickprov-albumin, mikroalbuminuri</t>
  </si>
  <si>
    <t>U-, dU-</t>
  </si>
  <si>
    <t>E-remiss Cosmic eller pappersremiss 4</t>
  </si>
  <si>
    <t>Vid urinsamling anges samlingstiden samt urinvolym</t>
  </si>
  <si>
    <t>Dygnsurinsamling: Urinsamlingskärl utan tillsats. 
Kreatininkvot: 5 mL plaströr.</t>
  </si>
  <si>
    <t>Ange starttid samt tidpunkt för sista urinportion.
Samla inte under pågående menstruation.
Albumin/kreatininkvot ger de mest tillförlitliga resultaten vid de flesta utredningar hos flertalet patienter och innebär minst besvär vid insamlingen av prov.</t>
  </si>
  <si>
    <t>Urinsamlingar väges enligt särskilt instruktion.
Centrifugeras 10 min vid 2200 g.</t>
  </si>
  <si>
    <t>Hållbart 1 vecka i kylskåp.</t>
  </si>
  <si>
    <t>För urinsamling under natt (minst 12 timmar):
Diskriminationsgräns för diabetiker &lt;20 µg/min. 
För dygnsurinsamling:
&lt;25 mg/dygn
För albumin/kreatininkvot:
Morgonurin: &lt;3,0 g/mol kreatinin
Annat stickprov:  &lt;5,0 g/mol kreatinin</t>
  </si>
  <si>
    <t>Turbidimetri AU680</t>
  </si>
  <si>
    <t>Bedömning av förekomst av mikroangiopati. Behandlingskontroll vid diabetes, hypertoni och ateroskleros. Uppföljning och diagnos av akuta/subakuta glomerulära njursjukdomar. Dygnsurinsamling används när albumin/kreatinin-kvot inte är tillämpbart på grund av avvikande kreatininutsöndring.</t>
  </si>
  <si>
    <t>Varierar beroende av provtyp och beställning. Akuta analyser svaras ut inom 2 timmar och rutinanalyser inom 4 timmar.</t>
  </si>
  <si>
    <t>Rutin.</t>
  </si>
  <si>
    <t>Serumkoncentrationen påverkas av kroppsläge före provtagningen.</t>
  </si>
  <si>
    <t>Västerås, Köping</t>
  </si>
  <si>
    <t>Förvaras i kylskåp. Primärrör hållbart 72 timmar. Avskiljt serum 6 dagar.</t>
  </si>
  <si>
    <t>1 d - 30-45 g/L
2d-4 veckor - 30-42 g/L
1-3 mån - 30-45 g/L
4-12 mån - 32-45 g/L
1-6 år - 35-51 g/L
7-10 år - 37-51 g/L
11-40 år - 36-48 g/L
41-70 år - 36-45 g/L
&gt;70 år - 34-45 g/L</t>
  </si>
  <si>
    <t>Fotometri, enzymatisk. AU680.</t>
  </si>
  <si>
    <t>Bedömning av kolloidosmotiska trycket och hydreringsgrad. Utredning av ödem av oklar genes. Malnutrituion.</t>
  </si>
  <si>
    <t>Albumin, ascites</t>
  </si>
  <si>
    <t>Albumin i ascites</t>
  </si>
  <si>
    <t>Ascites-</t>
  </si>
  <si>
    <t>Pappersremiss 5</t>
  </si>
  <si>
    <t>Typ av kroppsvätska, önskad analys</t>
  </si>
  <si>
    <t>1 Na-Heparin-rör
Prov för S-albumin ska tas samtidigt</t>
  </si>
  <si>
    <t>Prov för S-albumin ska tas samtidigt</t>
  </si>
  <si>
    <t>Centrifugeras 10 min vid 2200 g. 
Avskilj till 5 mL plaströr.</t>
  </si>
  <si>
    <t>5 dygn i kyl</t>
  </si>
  <si>
    <t>Referensintervall saknas</t>
  </si>
  <si>
    <t>Analysen används för att avgöra om den ökande vätskemängden är ett transsudat eller exsudat.</t>
  </si>
  <si>
    <t>Analysen utförs dagtid måndag-fredag</t>
  </si>
  <si>
    <t>Albumin, Csv-</t>
  </si>
  <si>
    <t>Albumin i cerebrospinalvätska</t>
  </si>
  <si>
    <t>CSV-</t>
  </si>
  <si>
    <t>E-remiss Cosmic eller Pappersremiss 5</t>
  </si>
  <si>
    <t>1 sterilt plaströr med skruvkork
1mL Cerebrospinalvätska (Csv) (rör nr 3 eller senare i tappningsordningen).</t>
  </si>
  <si>
    <t xml:space="preserve">På samma rör kan analys av Csv-Celler och Csv-Glukos utföras.
Önskas även analys av Csv-Absorbanskurva på samma rör behövs 3 mL cerebrospinalvätska samt att provet måste ljusskyddas med aluminiumfolie. </t>
  </si>
  <si>
    <t xml:space="preserve">Centrifugeras 10 min vid 2200 g.
Avskilj till nytt sterilt plaströr.
Eventuell cellräkning utförs på samma rör före centrifugering. Analysen bör utföras på det sist fyllda röret (rör nr 3 eller senare).
Blodtillblandat prov bör ej analyseras.
</t>
  </si>
  <si>
    <t xml:space="preserve">1 vecka i Kyl
Fryses efter analys i 2 mån på provlogistik. </t>
  </si>
  <si>
    <t xml:space="preserve">0-30 dagar &lt;700 mg/L
1-3 mån &lt;450 mg/L
3-6 mån &lt;250 mg/L
6 mån-14 år &lt;225 mg/L
15-45 år &lt;320 mg/L
46 år och över &lt;420 mg/L </t>
  </si>
  <si>
    <t>Turbidimetri AU681</t>
  </si>
  <si>
    <t>Misstänkt blodhjärnbarriärskada eller avflödeshinder för cerebrospinalvätskan.</t>
  </si>
  <si>
    <t>Akuta prover besvaras inom 2 timmar från ankomst till laboratoriet. Rutinprover inom 4 timmar från ankomst till laboratoriet.</t>
  </si>
  <si>
    <t>Albumin, perikard</t>
  </si>
  <si>
    <t>Albumin i perikardvätska</t>
  </si>
  <si>
    <t>Peppersremiss 5</t>
  </si>
  <si>
    <t>Albumin, pleura</t>
  </si>
  <si>
    <t>Albumin i pleuravätska</t>
  </si>
  <si>
    <t>Allergenspecifikt IgE</t>
  </si>
  <si>
    <t>"Allergiprov", "RAST", Specifikt IgE</t>
  </si>
  <si>
    <t>E-remiss Cosmic eller pappersremiss 5</t>
  </si>
  <si>
    <t>Önskad undersökning</t>
  </si>
  <si>
    <t>1 gult gelrör (serum)</t>
  </si>
  <si>
    <t>&lt;0,10 kU/L</t>
  </si>
  <si>
    <t>Verifiera reaktionsbenägenhet mot ett utpekat allergen eller allergengrupp.</t>
  </si>
  <si>
    <t>Analyseras dagtid - 2 gånger/vecka</t>
  </si>
  <si>
    <t>ALP</t>
  </si>
  <si>
    <t>Alkaliskt fosfatas, alkaliska fosfataser</t>
  </si>
  <si>
    <t>Hemolyskänslig analyt.</t>
  </si>
  <si>
    <t>Diagnostik och uppföljning av leversjukdom. Misstanke på levermetastaser. Skelettsjukdom med ökad osteoblastaktivitet.</t>
  </si>
  <si>
    <t>Ammoniak</t>
  </si>
  <si>
    <t>E-remiss Cosmic eller remiss 2</t>
  </si>
  <si>
    <t>x</t>
  </si>
  <si>
    <t xml:space="preserve">Kylcentrifugeras inom 30 min efter provtagning.
</t>
  </si>
  <si>
    <t>1 mån - 18 år  - 21-50 µmol/L
Vuxna 18 - 99 år - 11-32 µmol/L</t>
  </si>
  <si>
    <t>Enzymatisk metod. AU 680.</t>
  </si>
  <si>
    <t xml:space="preserve">Koncentrationen av ammoniumjon i perifert blod är hos friska relativt lågt.
Bestämning av ammoniaknivåerna i blod kan vara av värde vid diagnostisering av leverencefalopati, leverkoma vid teminala stadier av levercirrhos, leversvikt, akut och subakut nekros samt Reyes syndrom, då förhöjda nivåer ses.
Hyperammonemi hos spädbarn kan vara tecken på nedärvda defekter i de metabola vägarna i ureacykeln.
</t>
  </si>
  <si>
    <t>Besvaras inom 2 timmar</t>
  </si>
  <si>
    <t>Analytisk interferens</t>
  </si>
  <si>
    <t>Tyreoideainterferens, Heterofila antikroppar, Hook-effekt</t>
  </si>
  <si>
    <t>Bakgrund till interferensmisstanken, vilken analys som avses</t>
  </si>
  <si>
    <t>3 st rör av samma rörtyp som för den analyt man tror uppvisar analytisk interferens</t>
  </si>
  <si>
    <t>Se berörd analyt</t>
  </si>
  <si>
    <t>Ej tillämpligt</t>
  </si>
  <si>
    <t>Se utlåtande från laboratorieläkare</t>
  </si>
  <si>
    <t>Beror av analys</t>
  </si>
  <si>
    <t>Analytisk interferens kan drabba alla immunkemiska mätmetoder. Det är oklart hur vanligt fenomenet är.  Fenomenet orsakas vanligen av förekomst av heterofila antikroppar eller Human Anti-Animal Antibodies (HAAA) som ger interfererar med antikroppar som finns i reagenser, vilket kan leda till felaktiga resultat för en eller flera analyter. Resultaten blir oftast falskt förhöjda, men även falskt för låga eller oförutsägbara resultat kan ses. 
Analytisk interferens upptäcks lättast för tyreoideahormonanalyser eftersom analyserna (TSH, fritt T4 respektive fritt T3) kan jämföras mot varandra. Alla immunkemiska metoder kan dock drabbas. Det är därför bra ha denna felkälla i åtanke vid de tillfällen som en immunkemisk analyt ger ett resultat som inte stämmer överens med den kliniska bilden.</t>
  </si>
  <si>
    <t>Besvaras inom 2 veckor efter det att provet är taget.</t>
  </si>
  <si>
    <t>ANCA - Akut vaskulitutredning</t>
  </si>
  <si>
    <t>Anti-neutrophil cytoplasmic antibody, PR3-ANCA, MPO-ANCA, GBM, "kvalitativvaskulitutrening"</t>
  </si>
  <si>
    <t>E-remiss Cosmic eller Pappersremiss "Remiss för mikrobiologisk undersökning".</t>
  </si>
  <si>
    <t xml:space="preserve">Gelrör (serum), 7/5 mL 
alternativt rör utan tillsats, 7/6 mL
alternativt sterilt plaströr eller i undandtagsfall rör för kapillärprov utan tillsats. 
minst 500 uL serum </t>
  </si>
  <si>
    <t>Kontakta alltid laboratoriet på telefon 021-17 33 36 i samband med provtagning. 
I analyspaketet ingår kvalitativ analys av PR3-ANCA, MPO-ANCA och GBM</t>
  </si>
  <si>
    <t>Sänd provet omgående till Klinsk Mikrobiologi</t>
  </si>
  <si>
    <t>Klinisk mikrobiologi Västerås</t>
  </si>
  <si>
    <t>Se metodbeskrivning i ledningssystem.</t>
  </si>
  <si>
    <t>Sänd provet omgående. Om detta ej är möjligt, skall prov förvaras i 2-8°C i väntan på transport.</t>
  </si>
  <si>
    <t>Negativ.</t>
  </si>
  <si>
    <t>Wieslab® Vasculitis Screen testkit är en ELISA-test för kvalitativ bestämning av antikroppar riktade mot GBM, PR3 och MPO i humant serum.</t>
  </si>
  <si>
    <t xml:space="preserve">Akut analys (ELISA, Wieslab ®Vasculitis Screen) för kvalitativ påvisning av anti-GBM (glomerulärt basalmembran), PR3-ANCA (Proteinas 3) och MPO-ANCA (Myeloperoxidas).
Analysen begärs vid misstanke om renopulmonella syndrom, snabbt progredierande glomerulonefrit, snabbt stigande kreatinin, Goodpasture syndrom, Wegeners granulomatos eller mikroskopisk polyangit. Den är inte lämpad till uppföljning av sjukdomsförloppet hos patienter eller för att upptäcka återfall hos kända patienter, eftersom analysen inte är kvantitativ. Ett positivt resultat bör alltid verifieras med kvantitativ analys. </t>
  </si>
  <si>
    <t>Analysen utförs veckans alla dagar under laboratoriets ordinarie öppettider. 
Kontakta alltid laboratoriet på telefon 021-17 33 36 i samband med provtagning.</t>
  </si>
  <si>
    <t>Se ungefärlig svarstid från lab.</t>
  </si>
  <si>
    <t>ANCA - Kvantitativ vaskulitutredning</t>
  </si>
  <si>
    <t>Anti-neutrophil cytoplasmic antibody, PR3-ANCA, MPO-ANCA, icke-akut vaskulitutredning</t>
  </si>
  <si>
    <t xml:space="preserve">Gelrör (serum), 7/5 mL 
Rör utan tillsats, 7/6 mL
sterilt plaströr eller i undandtagsfall rör för kapillärprov utan tillsats. 
minst 500 uL serum </t>
  </si>
  <si>
    <t>I analyspaketet ingår kvantitativ analys av PR3-ANCA och MPO-ANCA.
OBS! Prov med frågeställning inflammatorisk tarmsjukdom eller primär skleroserande kolangit vidarebefordras till Wieslab för analys.
Använd Wieslab-remiss.</t>
  </si>
  <si>
    <t>Testerna utförs med capture-metodik som är en ELISA-metodik där en monoklonal antikropp används för att fästa antigenet (PR3 eller MPO) till plasten. Fördelen är att plastens yta inte blockerar eller denaturerar antigenet. Vid PR3 ANCA ger det en högre känslighet och vid MPO ANCA högre specificitet.
Capture-PR3
Wieslab® Capture –PR3-ANCA testki används för bestämning och kvantifiering av IgG-antikroppar mot proteinas 3 (PR3) i humant serum.
Capture-MPO
Wieslab® Capture –MPO-ANCA testkit används för bestämning och kvantifiering av IgG-antikroppar mot Myeloperoxidas (MPO) i humant serum.</t>
  </si>
  <si>
    <t>Wieslab® Capture-PR3 och Wieslab® Capture-MPO är två ELISA-tester för kvantitativ påvisning av ANCA. Testerna används för utredning av misstänkt vaskulit, verifiering av positiv akuttest och uppföljning av sjukdomsaktivitet och behandlingseffekter.
Anti-Neutrofila Cytoplasmatiska Antikroppar (ANCA) är en familj av antikroppar relaterade till vaskulit och vissa inflammatoriska sjukdomar. Antigenerna finns i granula i neutrofila vita blodkroppar. ANCA vid vaskulit är huvudsakligen riktade mot proteinas 3 (PR3) och myeloperoxidas (MPO).  Ett positivt testresultat ökar sannolikheten för att patienten lider av behandlingsbar sjukdom. Testernas specificitet är hög.
Patienter med Wegeners granulomatos (WG) har med få undantag ANCA (upp till 90 % PR3-ANCA, 5-10 % MPO-ANCA). Patienter med begränsad WG/remission har i hälften av fallen påvisbar ANCA. Patienter med mikroskopisk polyangit (MPA) har ofta positiv ANCA, oftare MPO-ANCA än PR3-ANCA. MPO-ANCA förekommer också i hälften av fallen med Churg-Strauss syndrom och vid cirka 30 % av fallen med Goodpasture syndrom.
Hos patienter, vid debuten ANCA-positiva, kan PR3- och MPO-ANCA-nivån användas för att följa sjukdomsaktiviteten, recidivrisk och behandlingseffekt. Påvisande av förändring i specifik IgG subklass-fördelning kan vara en hjälp vid uppföljning och för att upptäcka återfall.
OBS! Prov med frågeställning inflammatorisk tarmsjukdom eller primär skleroserande kolangit vidarebefordras till Wieslab för analys.
Använd Wieslab-remiss.</t>
  </si>
  <si>
    <t>Analysen utförs en gång per vecka.</t>
  </si>
  <si>
    <t>Anti-CCP</t>
  </si>
  <si>
    <t>Antikroppar mot citrullinerade peptider/proteiner, citrullin antikroppar</t>
  </si>
  <si>
    <t>Gelrör (serum), 7/5 mL 
Gelrör (serum) 5/4 mL
Rör utan tillsats, 7/6 mL 
Rör för kapillärprov (minicollect, serum) eller sterilt plaströr.
Helblod i vacutainerör utan tillsats eller minicollectrör. 
Alternativt serum eller plasma i sterilt plaströr.</t>
  </si>
  <si>
    <t>Sänd provet omgående. Om detta ej är möjligt, ska prov förvaras i 2-8°C i väntan på transport.</t>
  </si>
  <si>
    <t>Analysen utföres 1 gång/vecka.</t>
  </si>
  <si>
    <t>Antikroppar mot mitokondrier och glatt muskel</t>
  </si>
  <si>
    <t>AMA, SMA, SLA/LP, LKM-1</t>
  </si>
  <si>
    <t>Gelrör (serum) 7/5 mL, 
Rör utan tillsats 7/6 mL, 
Rör för kapillärprov 
eller serum i sterilt plaströr (minst 0,5 mL).</t>
  </si>
  <si>
    <t>Provet sänds omgående till Klinisk mikrobiologi.
Om detta ej är möjligt förvaras provet i kylskåp i avvaktan på transport.</t>
  </si>
  <si>
    <t>Mitokondrie ak (IgG) AMA - Titer &lt; 100
Anti M2 - Negativ
Glatt muskel ak (IgG) SMA - Titer &lt; 100
SLA/LP soluble liver antigen/liver pancreas - Negativ
LKM liver kidney mikrosomal antigen - Titer &lt; 100
LKM-1 liver kidney mikrosomal antigen typ 1 - Negativ</t>
  </si>
  <si>
    <t>Mitokondrie ak (IgG) AMA  - Indirekt immunofluorescens
Anti-M2 - Immunoblot
Glatt muskel ak (IgG) SMA  - Indirekt immunofluorescens
SLA/LP soluble liver antigen/liver pancreas - Immunoblot
LKM liver kidney mikrosomal antigen - Indirekt immunofluorescens
LKM-1 liver kidney mikrosomal antigen typ 1 - Immunoblot</t>
  </si>
  <si>
    <t>Mitokondrie ak (IgG) AMA - Förekommer hos 90-95 % av patienter med primär biliär cirrhos (PBC).
Anti M2 - M2 är ett specifikt antigen vid PBC.
Glatt muskel ak (IgG) SMA - Förekommer i högre titrar i ca 70 % av fallen med autoimmun hepatit typ 1.
SLA/LP soluble liver antigen/liver pancreas - anti SLA/LP kan förekomma som enda serologisk autoimmun markör vid autoimmun hepatit. Positiv anti SLA/LP vid samtidigförekomst av SMA stärker diagnosen autoimmun hepatit typ 1.
LKM liver kidney mikrosomal antigen - Förekommer vid autoimmun hepatit typ 2.
LKM-1 liver kidney mikrosomal antigen typ 1 - Specifikt antigen LKM-1 vid autoimmun hepatit typ 2. Anti LKM-1 ak är relativt sett vanligare hos barn.
Antikroppar mot SMA (i kärl, mag/tarmväggen och glomeruli) och AMA ( i njurtubuli och parietalceller) påvisas med indirekt immunofluorscensteknik på råttnjure/råttmage.
Positiva prover svaras med angivande titer upp till titer 1600 (100, 400, 1600). Prov som bedöms starkare än 1600 svaras titer &gt;/= 1600.
Alla prover positiva för AMA verifieras för antikroppar mot M2 vid första analystillfället.
Prover positiva för SMA verifieras för SLA/LP endast på begäran. Önskas sådan analys kontakta laboratoriet. Proverna sparas på Mikrobiologen under sju veckor.</t>
  </si>
  <si>
    <t>Analyserna utförs en gång per vecka.</t>
  </si>
  <si>
    <t>Antikroppar mot Parietalceller</t>
  </si>
  <si>
    <t>Paritalcells-ak</t>
  </si>
  <si>
    <t>Gelrör (serum) 7/5 mL,
Rör utan tillsats 7/6 mL,
Rör för kapillärprov eller sterilt plaströr,
Helblod i vakuumrör med gel eller rör utan tillsats eller i kapillärrör. Alternativ är serum i sterilt plaströr (minst 0,5 mL).</t>
  </si>
  <si>
    <t>Provet sänds omgående till laboratoriet.
Om detta ej är möjligt förvaras provet i kylskåp i avvaktan på transport.</t>
  </si>
  <si>
    <t>Titer &lt; 100</t>
  </si>
  <si>
    <t>Indirekt immunofluorescens</t>
  </si>
  <si>
    <t xml:space="preserve">Förekommer vid perniciös anemi (ca 85 %) och atrofisk gastrit. 6 % av friska personer kan vara positiva. </t>
  </si>
  <si>
    <t>Analysen utförs 1 gång/vecka.</t>
  </si>
  <si>
    <t>Antitrombin</t>
  </si>
  <si>
    <t>AT, tidigare kallat antitrombin III</t>
  </si>
  <si>
    <t>E-remiss eller pappersremiss 1</t>
  </si>
  <si>
    <t>Ljusblå/Svart (NaCitrat)</t>
  </si>
  <si>
    <t>Viktigt med god rörfyllnad.</t>
  </si>
  <si>
    <t>Inom 30 min.</t>
  </si>
  <si>
    <t>Centrifugeras inom 1 h efter provtagning i 10 minuter vid 2200 g.</t>
  </si>
  <si>
    <t xml:space="preserve">I kylskåp avskild plasma 48 timmar
I frys avskild plasma 3 månader
</t>
  </si>
  <si>
    <t>0,85 - 1,25 kIE/L</t>
  </si>
  <si>
    <t>Faktor Xa-inducerad turbidimetri. ACL TOP .</t>
  </si>
  <si>
    <t>Ingår i koagulationsutredning. Misstanke om DIC (disseminerad intravasal koagulation). Kontroll av behandling med antitrombinkoncentrat. Utredning av nefrotisk syndrom.</t>
  </si>
  <si>
    <t>Akut analys besvaras normalt inom 2 timmar. Rutinanalys inom 4 timmar.</t>
  </si>
  <si>
    <t>Akut och rutin.</t>
  </si>
  <si>
    <t>α1-antitrypsin, alfa-1-antitrypsin, A1AT</t>
  </si>
  <si>
    <t>E-remiss Cosmic eller Remiss 2</t>
  </si>
  <si>
    <t>Ingår även i serumproteinelektrofores.
Vid misstanke om antitrypsinbrist rekommenderas provtagning av serumproteinelektrofores för samtidig värdering av övriga akutfasreaktanter.</t>
  </si>
  <si>
    <t>Avskiljt serum hållbart 3 d i kylskåp.</t>
  </si>
  <si>
    <t>Kvinnor: 0,94 - 1,94 g/L
Män: 0,86 - 1,75 g/L</t>
  </si>
  <si>
    <t>Kinetisk nefelometri, BN ProSpec</t>
  </si>
  <si>
    <t xml:space="preserve">Screeningprov vid misstänkt α-1-antitrypsinbrist. Akutfasreaktant särskilt känsligt för hepatisk inflammation. </t>
  </si>
  <si>
    <t>Analyseras vardagar</t>
  </si>
  <si>
    <t>APTT</t>
  </si>
  <si>
    <t>Aktiverad Partiell Tromboplastintid, Koagulationsscreening, APTT, APT-tid</t>
  </si>
  <si>
    <t>Västerås. Köping.</t>
  </si>
  <si>
    <t xml:space="preserve">28-40 sekunder. </t>
  </si>
  <si>
    <t>Turbidimetrisk mätning av fibrinclotbildning. ACL TOP.</t>
  </si>
  <si>
    <t>Arteriell trombemolism - laboratoriemässig koagulationsutredning</t>
  </si>
  <si>
    <t>Trombosutredning</t>
  </si>
  <si>
    <t>https://www.regionvastmanland.se/globalassets/vardgivare-och-sammarbetspartners/laboratoriemedicin/remisser/koagulationsutredning_arteriell_remiss_version_140.pdf</t>
  </si>
  <si>
    <t>ASAT</t>
  </si>
  <si>
    <t>Aspartataminotransferas</t>
  </si>
  <si>
    <t>Tolkas tillsammans med ALAT vid misstanke om framför allt leversjukdom.</t>
  </si>
  <si>
    <t>BAS-test</t>
  </si>
  <si>
    <t>Blodgruppskontroll med antikroppsscreening</t>
  </si>
  <si>
    <t>Beställningssedel (används alltid när patienten är  blodgrupperad), alternativt Blodcentralsremiss, Gul A5.</t>
  </si>
  <si>
    <t xml:space="preserve">Ange alltid tidpunkt när BAS-testen ska vara klar. </t>
  </si>
  <si>
    <t>EDTA-rör, 7 mL alt 6 mL.
Barn: 4 mL alt. mikrorör med EDTA-tillsats 0,5 mL.
Alt navelsträngsprov i EDTA-rör.</t>
  </si>
  <si>
    <t xml:space="preserve">Bastest är giltig fem dagar.
För spädbarn &lt; 4 mån med fullständigt  personnummer är BAS-testen giltig tills dess att  barnet fyllt 4 mån.
</t>
  </si>
  <si>
    <t>Transfusionsmedicin</t>
  </si>
  <si>
    <t>Se metodbeskrivning</t>
  </si>
  <si>
    <t>Direkt och indirekt agglutinationsteknik</t>
  </si>
  <si>
    <t>I BAS-test (Blodgruppskontroll AntikroppsScreening) ingår:
ABO kontroll av förprovet och jämförelse med tidigare registrerad ABO grupp i databas för att upptäcka prov- och/eller patientförväxling.
Förfinad antikroppsscreening med särskilt utvald panel av testerytrocyter. 
Datoriserad kontroll vid reservation av blodkomponent.
Till skillnad från MG-test (traditionell korstest) ingår ej test mot varje enskild erytrocytenhet (MG-test).</t>
  </si>
  <si>
    <t>Mohammad Abedi</t>
  </si>
  <si>
    <t>Svarstid beror av undersökningsfynd.</t>
  </si>
  <si>
    <t>Basöverskott</t>
  </si>
  <si>
    <t>BE, Base excess</t>
  </si>
  <si>
    <t>vB-</t>
  </si>
  <si>
    <t>E-remiss Cosmic eller remiss Blodgas</t>
  </si>
  <si>
    <t>1 Na-heparinrör</t>
  </si>
  <si>
    <t>Västerås, Köping, PNV</t>
  </si>
  <si>
    <t>Se respektive metodbeskrivning</t>
  </si>
  <si>
    <t>Analyseras inom 30 min</t>
  </si>
  <si>
    <t xml:space="preserve"> -3 till +3 mmol</t>
  </si>
  <si>
    <t>Multipla plattformar</t>
  </si>
  <si>
    <t>Ett mått på njurarnas förmåga till kompensation av syra-bas-störning.</t>
  </si>
  <si>
    <t>Akuta analyser besvaras inom 2 timmar från ankomst till laboratoriet. Rutinanalyser besvaras som regel inom 4 h från ankomst till laboratoriet.</t>
  </si>
  <si>
    <t>Beta-streptokocker</t>
  </si>
  <si>
    <t>Hemolytiska streptokocker i svalg</t>
  </si>
  <si>
    <t>Svalgsekret</t>
  </si>
  <si>
    <t>E-remiss Cosmic eller Remiss för mikrobiologisk undersökning.</t>
  </si>
  <si>
    <t>Om utvidgad odling gällande Fusobacterium necrophorum/nucleatum på patienter &gt; 40 år önskas.</t>
  </si>
  <si>
    <t>Copanrör med svart kork. Helst bör man med spatel i vänster hand trycka ner patientens tungrot så att tonsiller och gombågar blir väl synliga. Provtagningspinnen roteras mot båda tonsillerna och gombågarna, undvik uvula, och förs helst också ner i en tonsillkrypta. Finns beläggningar förs pinnen under dessa. Efter provtagningen förs pinnen ner i transportmediet.</t>
  </si>
  <si>
    <t>Fusobacterium necrophorum/nucleatum ingår i odling hos patienter i åldersgruppen 0-40 år. 
Om odling av F. necrophorum/nucleatum önskas hos patienter över 40 år måste detta anges på remissen.</t>
  </si>
  <si>
    <t>Sänd provet omgående.</t>
  </si>
  <si>
    <t>Se metodbeskrivning.</t>
  </si>
  <si>
    <t>Om omdelbar transport ej är möjlig förvaras provet i kyl i avvaktan på transport.</t>
  </si>
  <si>
    <t>Se Svarskommentar</t>
  </si>
  <si>
    <t>Anaerob odling på agarplatta. Screening avseende förekomst av resistens mot erytromycin görs alltid på S pyogenes. Analysen  är optimerad för utsvarning av S pyogenes (GAS) dagen efter det provet anlänt.</t>
  </si>
  <si>
    <t>Analys HS utföres på svalgprov med frågeställning hemolytiska streptokocker och inkluderar odling för påvisande av Fusobacterium necrophorum/nucleatum hos patienter i åldergruppen 0-40 år.
Betahemolyserande streptokocker grupperna A (S pyogenes=GAS), C, G, Fusobacterium necrophorum/nucleatum
och virus kan ge upphov till akut tonsillit med i stort sett samma kliniska bild och symtomatologi. Någon form av mikrobiologisk diagnostik rekommenderas därför inför behandling. Odling från tonsiller och gombågar är "gyllene standard" för att fastställa bakteriell etiologi vid faryngotonsillit. Snabbtester för GAS har hög specificitet och har fördelen att vid positivt utslag ge diagnos omgående, men man bör vara uppmärksam på dess begränsningar. Således indikerar snabbtester enbart riklig eller måttlig förekomst av S pyogenes (GAS), men som regel inte sparsam förekomst som vid bärarskap eller streptokocker tillhörande någon av de övriga grupperna. Se också analys Arcanobakterier.
Anaeroba bakterier som Fusobacterium necrophorum/nucleatum kan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embolier till andra organ. Typiskt är att sjukdomen drabbar unga, tidigare friska individer.</t>
  </si>
  <si>
    <t>Se Metodbeskrivning.</t>
  </si>
  <si>
    <t>Samtliga prov med fynd av betahemolytiska streptokocker utsvaras samma dag fyndet gjorts. 
Svårbedömda fynd utsvaras efter 2-4 dygn.</t>
  </si>
  <si>
    <t>Långsammare än direkttest, men hög sensitivitet och specificitet (för S pyogenes (GAS), GCS, GGS). Vid olding viss risk för överskuggande svalgflora</t>
  </si>
  <si>
    <t>Bihålesekretodling</t>
  </si>
  <si>
    <t>Bihålesekret</t>
  </si>
  <si>
    <t>E-remiss Cosmic eller Remiss för mikrobiologisk undersökning</t>
  </si>
  <si>
    <t>Provmaterial (bihåleskeret), Önskad analys (allmän odling)</t>
  </si>
  <si>
    <t>Steril spruta, sterilt plaströr eller anaerob blododlingsflaska.
Undvik kontamination från främre delen av näsan (använd nässpekulum!). Spraya lokalanestesi under concha nasalis inferior och för in kanylen som för spolning. Aspirera sekret i steril spruta (vid dåligt utbyte kan steril spolvätska insprutas i sinus för att underlätta aspiration). Sprutan "korkas" varefter spolbehandlingen fullföljes. 
Små mängder sekret tas med provtagningspinne och transporteras i copanrör (blå kork).</t>
  </si>
  <si>
    <t>Stor risk för icke-representativt prov. Se indikation.</t>
  </si>
  <si>
    <t>Klinisk mikrobiologi</t>
  </si>
  <si>
    <t>Se Förvaring och hållbarhet</t>
  </si>
  <si>
    <t>Se Metodbeskrvining</t>
  </si>
  <si>
    <t>Vid korta transporttider (inom några timmar) skickas prov i sterilt plaströr till laboratoriet. Om transporttiden överstiger 3-5 timmar sprutas innehållet ner i anaerob blododlingsflaska. 
Prov i spruta, sterilt plaströr och copanrör förvaras i kyla. Prov i blododlingsflaska förvaras i rumstemperatur.</t>
  </si>
  <si>
    <t>Kvalitativ aerob eller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</si>
  <si>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Bakteriologisk odling av bihålesekret är av värde vid sinuiter med avvikande kliniskt förlopp, men är inte ett nödvändigt prov vid okomplicerade sinuiter. Risken för kontamination från näsans främre delar är så stor att ett prov taget från purulent sinussekret i näsan (t ex pinnprov) är att betrakta som värdelöst. I stället rekommenderas pinnprov från området av bihåleostiet eller hellre aspirerat prov som tages i samband med spolning.</t>
  </si>
  <si>
    <t>Några dagar. Eftersom anaeroba bakterier är vanliga vid sinuiter (speciellt vid komplicerade) utför laboratoriet rutinmässigt anaerobodling av bihålesekret och detta behöver därför inte efterfrågas. I princip artbestämmes och resistensbestämmes alla fynd.</t>
  </si>
  <si>
    <t>Mikrobiologisk odling.</t>
  </si>
  <si>
    <t>Bikarbonat</t>
  </si>
  <si>
    <t>Aktuell bikarbonat</t>
  </si>
  <si>
    <t>1 Gelrör (serum)
Kan även tas arteriellt i slutet system.</t>
  </si>
  <si>
    <t>Provröret ska fyllas helt.
Provet får inte tas kapillärt eller i oslutet system.
Provet ska centrifugeras senast 2 timmar efter provtagningen.
Röret får inte avkorkas.  
Kylförvaring innan transport.
Ska analyseras senast 48 timmar efter provtagning! 
Lämnas omedelbart till Klinisk kemi! 
Provtagning på vårdcentral måste ske innan veckans sista transport till Klinisk kemi i Västerås har avgått.</t>
  </si>
  <si>
    <t>Inom 1 timme</t>
  </si>
  <si>
    <t xml:space="preserve">Centrifugeras senast 2 h efter provtagning.
Korken får ej avlägsnas före analys!
Kan ej tas kapillärt eller i oslutet system! OK med arteriellt blod om det är taget i slutet system. </t>
  </si>
  <si>
    <t xml:space="preserve">Kyl Primärrör 48 h
</t>
  </si>
  <si>
    <t>24 - 29 mmol/L</t>
  </si>
  <si>
    <t>Potentiometri</t>
  </si>
  <si>
    <t>Ett mått på metabol förändring i syra-bas-balansen.</t>
  </si>
  <si>
    <t>Bilirubin, konjugerat</t>
  </si>
  <si>
    <t>Bilirubin konjugeringsgrad</t>
  </si>
  <si>
    <t>Ljuskänslig analyt, bör ljusskyddas.
Hemolyskänslig analyt.
Viss dygnsvariation.</t>
  </si>
  <si>
    <t>&lt;4 μmol/L.
I neonatalperioden högst 5% av totalbilirubin.</t>
  </si>
  <si>
    <t>Differentialdiagnostik vid hyperbilirubinemi.</t>
  </si>
  <si>
    <t>Bilirubin, totalt</t>
  </si>
  <si>
    <t>Bilirubin</t>
  </si>
  <si>
    <t>Gul (Serum m gel) alternativt hepariniserat kapillärrör</t>
  </si>
  <si>
    <t>Gelrör: Centrifugeras efter 30 min men inom 4 h i 10 minuter vid 2200 g.
Hepariniserat kapillärrör: 14926 ? i 5 minuter.</t>
  </si>
  <si>
    <t xml:space="preserve">Diagnostik och uppföljning av lever- och/eller kolestatisk sjukdom. Uppföljning av hemolytisk anemi. Värdering av gulsot hos spädbarn. </t>
  </si>
  <si>
    <t>Blodgas</t>
  </si>
  <si>
    <t>Artärblodgas</t>
  </si>
  <si>
    <t>aB-</t>
  </si>
  <si>
    <t>E-remiss Cosmic eller Remiss blodgas</t>
  </si>
  <si>
    <t>Artärblod tas i hepariniserad spruta.
Spontan fyllnad är viktig. Luft och skum avlägsnas, varefter sprutan försluts.</t>
  </si>
  <si>
    <t>Tiden mellan provtagning och analys påverkar flertalet ingående analyter. 
I Sala och Fagersta erhålls endast följande parametrar:
aB-pH, aB-pCO2, aB-PO2, aB-Basöverskott, aB-Bikarbonat och aB-Syremättnad</t>
  </si>
  <si>
    <t>Västerås, Köping, Fagersta, Sala</t>
  </si>
  <si>
    <t>Centrifugeras ej, analyseras omedelbart.</t>
  </si>
  <si>
    <t>Redan inom några minuter ses påverkan på vissa analyser</t>
  </si>
  <si>
    <t>Se respektive analyt</t>
  </si>
  <si>
    <t>Indicerad vid misstanke om eller monitorering av respiratorisk eller metaboliska rubbning.</t>
  </si>
  <si>
    <t>Analyseras och besvaras inom minuter från ankomst till laboratoriet.</t>
  </si>
  <si>
    <t>Venös blodgas</t>
  </si>
  <si>
    <t>Venblod tas i hepariniserad blodgasspruta</t>
  </si>
  <si>
    <t>Ingående analyser: vB-pH, vB-pCO2, vB-Basöverskott, vB-Standardbikarbonat, vB-Hb, vB-CoHb, vB-MetHb, vB-Natrium, vB-Kalium, vB-Klorid, vB-Calciumjon fri,  vB-Glukos, vB-Laktat</t>
  </si>
  <si>
    <t>Då artiell blodgas ej kan tas. Medvetslöshet. Elektrolytrubbning. Syra-basrubbning.</t>
  </si>
  <si>
    <t>Blodgruppering</t>
  </si>
  <si>
    <t>Blodgruppsbestämning</t>
  </si>
  <si>
    <t>Blodcentralsremiss, gul A5.</t>
  </si>
  <si>
    <t>Ange alltid tidpunkt då blodgruppering ska vara klar.</t>
  </si>
  <si>
    <t>1 EDTA-rör (7 mL) 
Spädbarn: 1EDTA-rör för kapillärprovtagning</t>
  </si>
  <si>
    <t>Vid rutingruppering utförs alltid immuniseringsundersökning.
OBS! BAS-test och Blodgruppering skall tas vid olika provtagningstillfällen.
Undantag: Barn &lt; 4 månader räcker det med 1 rör för både blodgruppering och BAS-test.</t>
  </si>
  <si>
    <t>Se Metodbeskrivning</t>
  </si>
  <si>
    <t>Rör sparas en vecka efter analys</t>
  </si>
  <si>
    <t>Kolonnseparation med glaspärlor.</t>
  </si>
  <si>
    <t>Blodgruppsbestämning.</t>
  </si>
  <si>
    <t>Beror av undersökningsfynd och behov av utvidgad analys.</t>
  </si>
  <si>
    <t>Blododling, blododling barn.</t>
  </si>
  <si>
    <t>Kontrollera utgångsdatum och kontrollera att botten i flaskan är grön. Om botten är gul eller utgångsdatum passerats skall flaskan kasseras.</t>
  </si>
  <si>
    <t>Blododling skall alltid betraktas som ett akutprov. Flaskorna bör därför sändas till laboratoriet inom 24 timmar efter provtagning. Förvaras i rumstemperatur.</t>
  </si>
  <si>
    <t>Klinisk Mikrobiologi, Västerås</t>
  </si>
  <si>
    <t>Ej tillämpbart.</t>
  </si>
  <si>
    <t>Se Metodbeskrvining.</t>
  </si>
  <si>
    <t>Blodstatus</t>
  </si>
  <si>
    <t>E-remiss Cosmic eller remiss 1</t>
  </si>
  <si>
    <t>Viktigt med god rörfyllnad. Viktigt att röret vänds 10 gånger efter provtagning.
Innehåller analyserna:
Hb, EVF, EPK, MCV, MCH, MCHC, RDW, LPK samt TPK.</t>
  </si>
  <si>
    <t>Västerås, Köping, Sala.</t>
  </si>
  <si>
    <t>Centrifugeras ej.</t>
  </si>
  <si>
    <t>Hållbart 24 timmar i kylskåp, 12 timmar i rumstemperatur.</t>
  </si>
  <si>
    <t>Se respektive analyt.</t>
  </si>
  <si>
    <t>Rutinanalys indicerad vid ett stort antal tillstånd.</t>
  </si>
  <si>
    <t>Blödningstid enligt Ivy</t>
  </si>
  <si>
    <t>Pt-</t>
  </si>
  <si>
    <t>Vårdbegäran Cosmic eller Remiss 5</t>
  </si>
  <si>
    <t>Eventuell relevant läkemedelsbehandling</t>
  </si>
  <si>
    <t>Undersökningen utförs på laboratoriet</t>
  </si>
  <si>
    <t>Utförs från 16 års ålder</t>
  </si>
  <si>
    <t>16-99 år &lt;420 sekunder</t>
  </si>
  <si>
    <t>Patientnära undersökning.</t>
  </si>
  <si>
    <t>Ger ett mått på den primära hemostasen.</t>
  </si>
  <si>
    <t>Johan Skogö</t>
  </si>
  <si>
    <t>Någon till några veckor.</t>
  </si>
  <si>
    <t>Blödningsutredning</t>
  </si>
  <si>
    <t>koagulationsutredning</t>
  </si>
  <si>
    <t>Pappersremiss 5, Blödning - Koagulationsutredning, Remiss för provtagning (externa analyser)</t>
  </si>
  <si>
    <t>https://www.regionvastmanland.se/globalassets/vardgivare-och-sammarbetspartners/laboratoriemedicin/remisser/koagulationsutredning_bl-dning_remiss_version_1404.pdf</t>
  </si>
  <si>
    <t>Se indikation och tolkning</t>
  </si>
  <si>
    <t>Borrelia</t>
  </si>
  <si>
    <t>Borrelios, Neuroborrelios, CXCL13</t>
  </si>
  <si>
    <t>S-, CSV-</t>
  </si>
  <si>
    <t xml:space="preserve">E-remiss Cosmic eller pappersremiss Immunologi/Serologi/Virologi. </t>
  </si>
  <si>
    <t>Gelrör (serum) 7 eller 5 mL,
Rör utan tillsats 7eller 5 mL, 
Rör för kapillärprov 
eller serum i sterilt plaströr (minst 0,5 mL).
Cerebrospinalvätska (Csv): minst 1mL i sterilt plaströr tillsammans med samtidigt taget serumprov</t>
  </si>
  <si>
    <t>Specifika serumantikroppar påvisas med serologisk diagnostik. Vid misstanke om neuroborrelios analyseras csv-prov och samtidigt taget serumprov. Både IgM- och IgG-antikroppar kan kvarstå i åratal efter genomgången infektion. Det innebär att ett fynd av antikroppar i serum från patienter utan aktuella specifika borrelirelaterade symptom inte går att tolka.</t>
  </si>
  <si>
    <t>Misstanke om infektion orsakad av borreliabakterier (B. afzelii, B.garinii, B. burgdorferi) efter fästingbett.
Kliniskt manifesterar sig borreliainfektion på flera olika sätt, vanligen (&gt;70 %) som erytema migrans (EM)med eller utan feber. Diagnosen EM är klinisk eftersom antikroppar produceras endast hos en del av patienterna. Neuroborrelios (NB) förekommer i 15 % av fallen med meningitsymptom och hos barn typisk facialispares. Radikuliter med svåra smärtor, särskilt nattetid förekommer hos vuxna (Bannwarth syndrom). Akut borreliainfektion kan i sällsynta fall förekomma som artrit, kardit eller ögonaffektion. Kronisk borreliainfektion förekommer som ACA i mycket sällsynta fall som artrit.
I uppställningen nedan listas de kliniska borreliasyndromen tillsammans med rekommenderad primär och eventuell kompletterande laboratoriediagnostik. Observera att tolkning från laboratoriet av laboratorieresultaten bara görs i de fall kliniska data bifogats remissen. 
När kliniska data framgår av remissen gör laboratoriet och svarar ut en värdering av det serologiska resultatet. Vid misstänkt neuroborrelios görs en sammantagen värdering av antikroppsfynd och nivå av CXCL13. 
Observera att avsaknad av pleocytos i csv talar starkt emot pågående neuroborrelios. I mycket tidigt skede kan enda laboratoriemässiga indiciet på neuroborrelios vara förhöjda nivåer av CXCL13, även i avsaknad av pleocytos. 
Klinisk manifestation: Erytema migrans (EM)
Primär laboratoriediagnostik: ingen
Klinisk manifestation: Lymfocytom
Primär laboratoriediagnostik: Serologi
Stödjande diagnostik/diffdiagnostik: Histopatologi
Klinisk manifestation: Neuroborrelios (NB)
Primär laboratoriediagnostik: Serologi (serum+csv) och differentialräkning av celler i csv: Pleocytos och intratekal produktion av specifika IgG-antikroppar
Stödjande diagnostik/diffdiagnostik: Påvisande av CXCL132) i csv som markör för tidig och pågående neuroborrelios. Utförs på alla csv-prov vid frågeställningen neuroborrelios
Klinisk manifestation: Kronisk akrodermatit (ACA)
Primär laboratoriediagnostik: Serologi
Stödjande diagnostik/diffdiagnostik: Histopatologi
Klinisk manifestation: Artrit
Primär laboratoriediagnostik: Serologi
Klinisk manifestation: Kardit
Primär laboratoriediagnostik: Serologi
Klinisk manifestation: Ögonmanifestation
Primär laboratoriediagnostik: Serologi</t>
  </si>
  <si>
    <t>Ja.</t>
  </si>
  <si>
    <t>Analysen utföres 1- 2  gånger/vecka.</t>
  </si>
  <si>
    <t>Bronkolveolärt lavage</t>
  </si>
  <si>
    <t>BAL, Borstprov, bronkoskopiprovodling, bronksköljvätska,</t>
  </si>
  <si>
    <t>BAL, Borste</t>
  </si>
  <si>
    <t>E-remiss Cosmic, eller pappersremiss "Remiss för mikrobiologisk undersökning undersökning"</t>
  </si>
  <si>
    <t>Notera vad provet utgörs av och vilken analys som efterfrågas.</t>
  </si>
  <si>
    <t>Kort transporttid viktig för att provet ej ska torka in.
Kyltransport vid transporttider längre än 2 timmar.</t>
  </si>
  <si>
    <t>Se kommentar viktigt att veta.</t>
  </si>
  <si>
    <t>Kvantitativ aerob och anaerob odling på agarplattor.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</si>
  <si>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 xml:space="preserve">Bronkoskopi bör övervägas vid svår, IVA-krävande pneumoni, vid pneumoni hos immunsupprimerade patienter, recidiverande pneumonier, eller vid misstänkt nosokomial pneumoni, särskilt vid terapisvikt. Prov från nedre luftvägarna, taget med skyddad borste i samband med fiberbronkoskopi, har hög specificitet för etablering av bakteriell infektionsetiologi, även om ingen påtaglig sekretion föreligger. Odling av bronksköljvätska (bronkoalveolärt lavage) är något mindre specifikt än odling av borstprov. Rutinmässigt odlas alla bronkialsekret även för Legionella. </t>
  </si>
  <si>
    <t>Artbestämning görs på relevanta fynd. Skriftligt svar efter 2-3 dygn.</t>
  </si>
  <si>
    <t>Bronksekretcytologi</t>
  </si>
  <si>
    <t>Cytologi av bronksköljvätska, cytologi av borstprov bronkslemhinna</t>
  </si>
  <si>
    <t>E-remiss Cosmic eller pappersremiss Remiss övrig cytologi</t>
  </si>
  <si>
    <t>Märk objektglasen med personnummer och namn eller initialer. Använd blyertspenna.</t>
  </si>
  <si>
    <t>Bronksköljvätska: 
Blandas med lika mängd 95% etanol.
Borstprov från bronkslemhinna: 
Stryks ut på objektglas och fixeras omedelbart i kyvett med 95%etanol i ca 30 min.</t>
  </si>
  <si>
    <t xml:space="preserve">Observera att dessa prover lätt kan bli helt eller delvis obedömbara p.g.a. fördröjd fixering. </t>
  </si>
  <si>
    <t>Bröstmjölkodling</t>
  </si>
  <si>
    <t>Bröstmjölk-</t>
  </si>
  <si>
    <t>E-remiss Cosmic eller Remiss för bakteriologisk undersökning</t>
  </si>
  <si>
    <t>Kryssa i rutan för bröstmjölkodling.</t>
  </si>
  <si>
    <t>3-5 mL bröstmjölk</t>
  </si>
  <si>
    <t>Odlingsresultatet svaras kvantitativt med art/typ och bedöms enligt följande tre alternativ:
Tjänlig - kan användas upptinad.
Otjänlig - kan användas efter pastörisering.
Kasseras - kan inte användas.</t>
  </si>
  <si>
    <t>Kvantitativ och kvalitativ aerob odling på agarplattor inkluderande anrikning av Salmonella i buljong. Isolerade patogena bakterier karaktäriseras till mängd (antal/ml) och genus eller species tillhörighet. Resistensbestämning med lappdiffusionsmetod på agarplattor utföres på signifikanta bakterier.</t>
  </si>
  <si>
    <t>Utföres på bröstmjölk i provrör från barnkliniken vid frågeställning "Bröstmjölksodling".
Färsk, icke värmebehandlad bröstmjölk erbjuder många fördelar för spädbarnet framför behandling med mjölkersättning. Speciellt underlättas kolonisering med laktobaciller, och sannolikt finns också immunologiska fördelar. Färsk bröstmjölk kan kontamineras med patogener (salmonella, ß-streptokocker, S aureus, Klebsiella, vissa virus som CMV och HIV), och av normalflora. Pastörisering minskar denna risk men förstör även delvis mjölken.
Internationell standard saknas beträffande gränsvärden för bakterieförekomst i färsk opasteuriserad bröstmjölk. Enligt SoS rapport 2006-123-12 är det dock tillåtet att utan pasteurisering ge bröstmjölk innehållande &lt;105/mL av S aureus och &lt;102/mL av Enterobacteriace. Däremot får ß-streptokocker eller Salmonella inte förekomma. Bröstmjölkodling utförs för att som kvalitetskontroll bestämma bakterietal inför behandling av spädbarn med färsk opastöriserad bröstmjölk.</t>
  </si>
  <si>
    <t>Bröstpreparat och sentinel node</t>
  </si>
  <si>
    <t>Pappersremiss histopatologi</t>
  </si>
  <si>
    <t>Cytologimaterial
Finnålsaspirat och mamillsekret stryks ut på objektsglas och lufttorkas. Större mängd vätska sänds in ofixerat i rör.
Biopsier
Grovnål, mellannål, mammotom (vakuum) biopsier skickas i 4% buffrad formaldehydlösning. Biopsier från lesion med mikrokalk kan med fördel röntgenundersökas, varje biopsi skickas i separat burk och röntgenbilden lagras i SECTRA.
Partiell mastektomi (sektor) och mastektomi
Preparatet röntgas och skickas färskt på frigolitplatta. Preparatet märks så att orienteringen bevaras vid preparatröntgen. 
Kompletterande mastektomi, re-resektions preparat
Skickas i första hand i färskt tillstånd. Kan skickas i 4% buffrad formalin (10 x vävnadsmängden).
Sentinel node
För fryssnitt och/eller imprint skickas körteln färsk. Annars läggs de i 4% buffrad formaldehydlösning. Intraoperativ undersökning utförs vanligtvis på maximalt 4 sentinel nodes. Dessa läggs i separata uppmärkta burkar i ordning som bestäms av kirurgen. Kirurgen avgör vad som är sentinel nodes och non sentinel nodes. 
Axillpreparat
Skickas i 4% buffrad formaldehydlösning.
Alla preparat skall vara uppmärkta!
Burkar med namn och personnummer.
Utstryksglas med personnummer + sida + ev fraktion.
All märkning på burkar måste stämma med remissen!</t>
  </si>
  <si>
    <t>Calcium</t>
  </si>
  <si>
    <t>Dygnsurinsamling Calcium, Calcium-kreatinin-kvot</t>
  </si>
  <si>
    <t>Urinvolym</t>
  </si>
  <si>
    <t>Dygnsurinsamling: Urinsamlingskärl med saltsyra
Stickprov lämnas i 10 mL sterilt plaströr med tillsats av 0,1 mL HCl 5M.</t>
  </si>
  <si>
    <t>Hänvisa patienten till patientinstruktion dygnsurinsamling i flaska/dunk med saltsyra (separat dokument på webbplatsen) för korrekt dygnsurinsamling.
Calciumkreatininkvot skall endast mätas hos barn. Calcium tas då i 5 eller 10 mL sterilt plaströr med tillsats av 0,1 mL HCl 5M. Kreatininet skall då tas i urinrör utan saltsyra, se separat instruktion.
Kontrastmedel kan störa analysen påtaglig och bör inte ha aministreras inom 24 timmar före påbörjad urinsamling.</t>
  </si>
  <si>
    <t>Dygnsurinsamling:
2,5-8,0 mmol/dygn.
U-Calcium/Kreatinin kvot:
31-365 dagar - 0,09-2,20 mmol/mol
1-2 år - 0,07-1,50 mmol/mol
2-3 år - 0,06-1,40 mmol/mol
3-5 år - 0,05-1,10 mmol/mol
5-7 år - 0,04-0,80 mmol/mol
7-17 år - 0,04-0,70 mmol/mol</t>
  </si>
  <si>
    <t>Utredning av rubbningar i kalciumbalansen. Njurstenssjukdom.</t>
  </si>
  <si>
    <t>Rutinprover besvaras inom 4 timmar från ankomst till laboratoriet.</t>
  </si>
  <si>
    <t>Calcium, albuminkorrigerat</t>
  </si>
  <si>
    <t>Albumin analyseras alltid samtidigt med calcium och svar erhålls för albuminkorrigerat calcium enligt formeln: Ca + (42,5 – Alb) x 0,02
Röntgenkontrastmedel och parenteral nutrition stör analysen och gör resultaten otillförlitliga.</t>
  </si>
  <si>
    <t>Förvaras i kylskåp. Primärrör hållbart 48 timmar. Avskiljt serum 10 dagar.</t>
  </si>
  <si>
    <t xml:space="preserve"> 1 - 7 dagar - 1,75 - 3,00 mmol/L
8 dagar - 7 år - 2,20 - 2,70 mmol/L
8 år och äldre - 2,20 - 2,60 mmol/L
≥ 18 år - 2,20 – 2,65 mmol/L</t>
  </si>
  <si>
    <t>Misstanke på rubbad kalciumomsättning. Utredning av skelettsjukdom. Utredning och uppföljning av D-vitaminbrist. Malabsorption. Sarkoidos. Myelomatos. Uremi. Myelom. Recidiverande njurstenssjukdom. Hos epileptiker med medikamentell behandling. Recidiverande duodenalulcera och pankreatiter. Anläggningsrubbningar i hjärta och/eller binjurar. Autoimmuna tillstånd med endokrina eller hematologiska manifestationer. Även motiverad analys på vida indikationer också vid monosymtomatiska besvär som huvudvärk, trötthet, obstipation, polyuri. Tetani.</t>
  </si>
  <si>
    <t>Calciumjon, fri</t>
  </si>
  <si>
    <t>Joniserat calcium</t>
  </si>
  <si>
    <t>1 gelrör (serum). Använd ej stas. Provröret ska fyllas helt.</t>
  </si>
  <si>
    <t xml:space="preserve">Provets hållbarhet är förkortad om provröret inte är helt fyllt. Hållbarheten har också visats vara förkortad hos patienter med uremi. För uremiska patienter rekommenderas därför provtagning på sjukhusen i Västerås eller Köping samt akutmärkning av provet.
Analys utförs ej vid måttlig-kraftig hemolys (ger falskt för låga resultat). 
För att motverka felaktiga resultat till följd av förlust av koldioxid måste provet tas i ett slutet system och röret fyllas helt. </t>
  </si>
  <si>
    <t xml:space="preserve">Centrifugeras i 20°C +/- 2,5 grad inom 4 timmar från provtagning.
</t>
  </si>
  <si>
    <t>Förvaras i rumstemperatur före centrifugering. Provet ska centrifugeras inom 4 timmar. Använd ej kylcentrifugering.
Provet är hållbart totalt 4 timmar i rumstemperatur (tid från provtagningstillfället). Om provet når analyserande lab inom 2 timmar kan provet skickas ocentrifugerat i rumstemperatur.
Om provet inte når analyserande laboratorium inom 2 timmar ska provet centrifugeras och därefter ställas i kylskåp i väntan på transport Transporteras i separat låda med kylklamp. Centrifugerat rör är hållbart
48 timmar vid 4 °C.</t>
  </si>
  <si>
    <t xml:space="preserve">&lt;1 år:  saknas
1-18 år:  1,20-1,38 mmol/L
&gt;18 år:  1,15-1,33 mmol/L
</t>
  </si>
  <si>
    <t>Potentiometri, jonselektiv elektrod.</t>
  </si>
  <si>
    <t>Utredning av misstänkt rubbning i kalciumomsättningen.
Hos patienter med hypoalbuminemi och/eller andra plasmaproteinrubbningar, hos patienter med njurinsufficiens samt hos patienter som har fått stora transfusioner med citratblod kan totalkalcium ge en felaktig bild av kalciumtillgången för vävnaderna. I dessa fall bör "S-Calciumjon, fri" analyseras i första hand.</t>
  </si>
  <si>
    <t>Akutmärkta prover besvaras inom 2 timmar från ankomst till laboratoriet. Rutinanalyser inom 4 timmar.</t>
  </si>
  <si>
    <t>Cancerassocierat antigen 125</t>
  </si>
  <si>
    <t>CA125, CA 125, MUC16, mucin 16</t>
  </si>
  <si>
    <t>Förvaras i kylskåp. Primärrör hållbart 24 timmar. Avskiljt serum hållbart 5 dagar.</t>
  </si>
  <si>
    <t>&lt;35 kU/L</t>
  </si>
  <si>
    <t>Kemiluminescens, Sandwichprincip, 1-stegsmetod. DxI 800</t>
  </si>
  <si>
    <t>Tas vid utredning och uppföljning av ffa ovarial- samt uteruscancer.
Serumnivån av CA 125 är förhöjd hos 50-90 % av patienter med icke mucinös ovarialcancer. Postoperativt föreligger god korrelation mellan CA 125-nivån och kvarvarande tumörmassa vid ovarialcancer. Vid understödjande cytostatikabehandling korrelerar CA 125-nivån med behandlingseffekten. Sänkningshastigheten av CA 125-koncentrationen är av betydelse för prognosbedömning. En ökning av CA 125 efter primärbehandling tyder på omfattande peritoniellt recidiv eller metastasering. En ökning av CA 125 med &gt;50 % signalerar recidiv mer än 4 månader före kliniska tecken eller andra diagnosmetoder. 
Maligna sjukdomar i kvinnliga genitalia, som cervix eller endometrium, uppvisar förhöjda CA 125-nivåer hos ca 30 % av patienterna.
CA 125-ökning kan också ses vid följande tumörformer: Uterus (ca 30 %), pankreas (ca 60 %), lungor (ca 30%) colorectala (ca 25 %), och bröst (ca 10 %).
Operativa ingrepp eller tillstånd/åtgärder som retar epitelet i hålrum som pleura, pericard och peritoneum leder ofta till en ökning av CA 125-koncentrationer i serum t ex cirros med ascites (hos 70 % av patienterna) och pankreatit. Detta måste beaktas vid bedömning av CA 125-värdet. 
Under menstruation och under sista graviditetstrimestern ses CA 125-värden upp till ca 50 KU/L
Lätta ökningar ses också vid endometrios och njurinsufficiens. Ovarialcancer ger dock i regel mycket högre serumnivåer av CA 125 än vad som ses vid benigna tillstånd.</t>
  </si>
  <si>
    <t>Utförs helgfria vardagar under kontorstid.</t>
  </si>
  <si>
    <t>CD4/CD8, B-lymfocytpopulationer</t>
  </si>
  <si>
    <t>E-remiss Cosmic eller pappersremiss ”Remiss 5”</t>
  </si>
  <si>
    <t>1 EDTA-rör</t>
  </si>
  <si>
    <t>Provet skall vara Kem lab Västerås tillhanda senast fredag förmiddag.</t>
  </si>
  <si>
    <t xml:space="preserve">Flödescytometri.
Meddela Hematologin att prov är taget.
Prov lämnas direkt till Hematologin! </t>
  </si>
  <si>
    <t>Rumstemp
24 h
Prov ska anlända till hematologin helst samma dag som provtagning.</t>
  </si>
  <si>
    <t>Se metodbeskrivning eller Cosmic</t>
  </si>
  <si>
    <t>Utredningar kring ev. immundefekter. För att följa utvecklingen av CD4/CD8- kvot hos HIV-smittade.</t>
  </si>
  <si>
    <t>Analyseras kontorstid under vardagar.</t>
  </si>
  <si>
    <t>CDT</t>
  </si>
  <si>
    <t>Kolhydratfattigt transferrin, disialo, disialotransferrin, carbohydrate-deficient</t>
  </si>
  <si>
    <t>E-remiss Cosmic eller pappersremiss 2</t>
  </si>
  <si>
    <t>1 gelrör (serum)</t>
  </si>
  <si>
    <t>Hemolyskänsligt. Hos patienter med viss transferrinvarianter kan prov inte analyseras.</t>
  </si>
  <si>
    <t>Avskilj serum till 5 mL plaströr.</t>
  </si>
  <si>
    <t>1 vecka i kylskåp</t>
  </si>
  <si>
    <t>&lt; 2%</t>
  </si>
  <si>
    <t>HPLC, Shimadzu</t>
  </si>
  <si>
    <t xml:space="preserve">Misstanke om långvarigt högt alkoholintag. Krav vid vissa körkortsutredningar. </t>
  </si>
  <si>
    <t>Analyseras 1 gång per vecka.</t>
  </si>
  <si>
    <t>Celiaki, serologisk diagnostik</t>
  </si>
  <si>
    <t>Transglutaminas-AK, deamiderad gliadinpeptid.</t>
  </si>
  <si>
    <t>E-remiss i Cosmic eller pappersremiss "Immunologi/Serologi/Virologi (Klinisk mikrobiologi)"</t>
  </si>
  <si>
    <t>Provtagningsmaterial</t>
  </si>
  <si>
    <t>Gelrör (serum) 7/5 mL,
Rör utan tillsats, 7/6 mL
Sterilt plaströr eller i undantagsfall kapillärrör utan tillsats.
Minst 500 µL serum.</t>
  </si>
  <si>
    <t>Se Förvaring och Hållbarhet</t>
  </si>
  <si>
    <t>För tTG-IgA, tTG-IgG, DGP är &lt;7 U/mL negativt, 7-10 g U/mL gränsvärde och &gt;10 u/mL positivt.
För total IgA, se denna analys.</t>
  </si>
  <si>
    <t>S-IgA-antikroppar mot vävnadstransglutaminas (tTG) 
Kvantitativ FEIA-bestämning (fluorescens enzym immunoassay) av specifika IgA-antikroppar mot vävnadstransglutaminas.
S-IgG-antikroppar mot vävnadstransglutaminas (tTG)
Kvantitativ FEIA-bestämning av specifika IgG-antikroppar mot vävnadstransglutaminas.
S-IgG-antikroppar mot deamiderad  gliadinpeptid (DGP)  
Kvantitativ FEIA-bestämning av specifika IgG-antikroppar mot DGP.</t>
  </si>
  <si>
    <t>Utredning vid misstanke om celiaki hos barn eller vuxen samt behandlingsuppföljning av glutenfri kost.
Celiaki/glutenintolerans är en autoimmun inflammatorisk sjukdom i tunntarmslemhinnan som orsakas av överkänslighet för gluten, proteiner från sädesslag. Inflammation i tunntarmsslemhinnan leder till varierande grad av vävnadsskada med atrofi av villi. Med glutenfri kost försvinner i majoriteten av fallen inflammation och slemhinnan normaliseras.
Celiaki anses kunna uppkomma genom en reaktion där aktiverat vävnadstransglutaminas (tTG) i tarmslemhinnan eller makrofager katalyserar hydrolysen av specifika glutaminrester till glutaminsyra i gliadin. Gliadinpeptider tas upp över epitelet i tunntarmen och kan, hos individer med genetisk predisposition, utlösa inflammation med vävnadsskada som följd.
Celiaki är ett livslångt tillstånd. Sjukdomen yttrar sig på många vis, från kraftigt tarmpåverkande form till asymptomatiska, tysta, icke-tarmpåverkande former. Hudsjukdom dermatitis herpetiformis, som yttrar sig i form av blåsliknande utslag på extremiteter, är stark kopplad till klassisk celiaki med inflammation i tunntarmen. Även symptom från andra organ/system kan förekomma, exempelvis från leder och muskler.
Antikroppar av IgA-klass mot tTG har visats vara starkt förknippade med celiaki, framförallt i högre nivåer och är den markör som rekommenderas i första hand vi misstanke om celiaki. Antikroppar av IgG-klass mot tTG kan ofta också påvisas. Betydelsen av enbart IgG-antikroppar utan att IgA-brist föreligger är oklar. Vid IgA-brist anses förekomst av antikroppar av IgG-klass mot tTG ha hög sjukdomsspecificitet.
Hos vuxna har IgA-antikroppar mot tTG hög specificitet och sensitivitet för celiaki, däremot har IgG-antikroppar mot deaminerad gliadinpeptid (DGP) låg specificitet. 
Hos barn under tre år visar IgA-antikroppar mot tTG hög specificitet men lägre sensitivitet. Hos barn, i synnerhet upp till tre år, rekommenderas även IgG-antikroppar mot DGP om celiakimisstanke kvarstår trots att IgA-antikroppar mot tTG utfallit negativt.
Utredning och diagnos av celiaki/glutenintolerans är komplicerad och kan kräva undersökning med ett flertal olika metoder utöver serologisk utredning. Diagnos/uteslutande av diagnos ska därför göras av läkare med kompetens och erfarenhet och efter noggrann utvärdering av symtom, kliniska fynd och övriga diagnostiska utredningar.</t>
  </si>
  <si>
    <t>Svarsrapportering sker normalt inom sju arbetsdagar, vid komplettering något längre.</t>
  </si>
  <si>
    <t>Celler, CSV</t>
  </si>
  <si>
    <t>Celler i likvor</t>
  </si>
  <si>
    <t>E-remiss Cosmic eller Remiss 4</t>
  </si>
  <si>
    <t>1 plaströr med skruvkork.
Minst 1 mL cerebrospinalvätska. Ej från rör nr 1.</t>
  </si>
  <si>
    <t>På samma rör kan analys av Csv-Albumin och Csv-Glukos utföras.
Om även analys av Csv-Absorbanskurva önskas på
samma rör behövs 3 mL cerebrospinalvätska.</t>
  </si>
  <si>
    <t>Cellräkning sker före centrifugering! Se metodbeskrivning.</t>
  </si>
  <si>
    <t>Mikroskopiering bör ske inom en timme från provtagning.</t>
  </si>
  <si>
    <t>Mikroskopi</t>
  </si>
  <si>
    <t>Meningit. Cerebrovaskulär sjukdom (blödning, trombos). Kronisk infektion. Inflammatorisk sjukdom i CNS.</t>
  </si>
  <si>
    <t>Varierar beroende av fynd vid undersökning, men akut undersökning besvaras i regel inom 4 timmar.</t>
  </si>
  <si>
    <t>Celler, ledvätska</t>
  </si>
  <si>
    <t>Celler i ledvätska</t>
  </si>
  <si>
    <t>Ledv-</t>
  </si>
  <si>
    <t>1 Na-heparinrör 
2 mL ledvätska överförs till 1 Na-heparinrör. Blandas noga.</t>
  </si>
  <si>
    <t>Lämnas omedelbart till Klinisk kemi.</t>
  </si>
  <si>
    <t>Inom 15 minuter</t>
  </si>
  <si>
    <t>Analyseras inom 1 h efter provtagning.</t>
  </si>
  <si>
    <t>Mängden celler i en led är proportionerlig mot den inflammatoriska aktiviteten i leden. Nedan följer tolkningsförslag för inflammationsgradering samt exempel på orsakande diagnoser.
&lt;0,2 - Ingen inflammation - Frisk led
&lt;2 - Låggradig inflammation - Artros
&lt;15 - Mild inflammation - SLE, villonodös synovit, sarkom
≤50 - Kraftig inflammation - Postinfektiös artrit, psoriasisartropati, reumatoid artrit
&gt;50 - Septisk led - Stafylokocker, streptokocker, tuberkulos</t>
  </si>
  <si>
    <t>Cerebrospinalvätska-odling</t>
  </si>
  <si>
    <t>CSV-odling, likvorodling</t>
  </si>
  <si>
    <t>E-remiss Cosmic eller 
pappersremiss "Remiss för mikrobiologisk undersökning"</t>
  </si>
  <si>
    <t>Sterilt plaströr, eventuell aerob och anaerob blododlingsflaska.  
Desinfektera huden över insticksstället med 0,5 % klorhexidinsprit.
Låt lufttorka innan punktionen utföres.
Avsätt för bakteriologisk undersökning ca 1- 3 mL likvor som skickas i sterilt rör.
Om transporten till laboratoriet förväntas överstiga några timmar är det fördelaktigt att dessutom avsätta ca 1 mL vardera till aerob och anaerob blododlingsflaska.</t>
  </si>
  <si>
    <t>Se under Förvaring och Hållbarhet</t>
  </si>
  <si>
    <t>Sänd provet omgående.
Om detta ej är möjligt förvaras röret och blododlingsflaskor i rumstemperatur i avvaktan på transport.</t>
  </si>
  <si>
    <t>Kvalitativ aerob och anaerob odling på agarplattor samt anrikning i buljong. Isolerade bakterier och/eller svampar karaktäriseras till speciestillhörighet. Resistensbestämning med lappdiffusionsmetod på agarplattor utföres på samtliga signifikanta fynd. I vissa fall (på begäran, eller utan begäran om likvor är grumlig) utföres direktmikroskopi med Gram-färgning samt antigenpåvisning mot H influenzae, meningokocker och pneumokocker.</t>
  </si>
  <si>
    <t>Analysen utföres på prov med önskemålet odling av csv (cerebrospinalvätska)
Vid purulent meningit hos vuxna isoleras vanligen pneumokocker, meningokocker och allt mer sällan H influenzae. Hos immunsupprimerade kan dessutom Listeria monocytogenes och Gram-negativa koliforma stavar förekomma. Efter neurokirurgiska ingrepp, särskilt i samband med shuntinfektion förekommer ibland stafylokocker, men även anaeroba bakterier som Propionibacterium acnes. Ytterst ovanliga är anaeroba meningiter, men sådana kan förekomma särskilt i samband med kroniska infektioner i öron och bihålor. I neonatalperioden förekommer företrädesvis grupp B-streptokocker, E coli och mera sällan Listeria monocytogenes.
Ovanliga etiologiska agens är Mycobacterium tuberculosis (diagnosticeras ej på Klinisk mikrobiologi), jästsvamp inklusive Cryptococcus neoformans, den senare företrädesvis hos HIV-infekterade patienter.</t>
  </si>
  <si>
    <t>Se Metodbeskrvning.</t>
  </si>
  <si>
    <t>Under laboratoriets öppettider utförs vid misstanke om purulent bakteriell meningit direktmikroskopi samt direktagglutination avseende pneumokocker, meningokocker och H influenzae typ B. Vid positivt fynd omedelbart telefonsvar. Så snart växt föreligger utförs resistensbestämnig som i normala fall utsvaras efter 1 dygn. Negativa fynd besvaras efter 2 dygn.</t>
  </si>
  <si>
    <t>Cervixcytologi, vätskebaserad</t>
  </si>
  <si>
    <t>Vaginal cervixcytologi</t>
  </si>
  <si>
    <t>Se utlåtande.</t>
  </si>
  <si>
    <t>Ciklosporin A</t>
  </si>
  <si>
    <t>Cyklosporin, Cyclosporin</t>
  </si>
  <si>
    <t>Ska inte centrifugeras. Förvaras i kyl.</t>
  </si>
  <si>
    <t>7 dagar i kylskåp.</t>
  </si>
  <si>
    <t>Inga fasta teurapeutiska intervall finns etablerade. Det kliniska tillståndets komplexitet, individuella skillnader i känslighet för de immunosuppresiva och de njurtoxiska effekterna av Cyclosporin, parallell medicinering med andra immunosuppressiva medel, typ av transplantation, tid efter transplantation och ett antal andra faktorer skapar olika krav för optimala nivåer i blodet. Områdena varierar beroende på vilken metod som används. Konstant användning av en sorts metod för varje patient är rekommenderat på grund av varierande korsreaktivitetsmönster för metaboliter.
Analysresultatet bedöms av remitterande läkare.</t>
  </si>
  <si>
    <t>Rekombinant DNA-teknik, fotometri, Au680.</t>
  </si>
  <si>
    <t>Cyklosporin har ett smalt koncentrationsområde där den optimala säkerheten och effektiviteten ges, och kan ge ett antal oönskade effekter. De allvarligaste av dessa inkluderar organbortstötning till följd av felaktig dosering, eller njur- och levertoxicitet, vars sannolikhet ökar när dosen höjs. Faktorer som inverkar på koncentrationen av cyklosporin i blodet inkluderar omständigheterna kring transplantationen, åldern och patientens övergripande hälsa och andra mediciner.</t>
  </si>
  <si>
    <t>Ska vara laboratoriet tillhanda före kl. 10.00 för att analyseras samma dag.</t>
  </si>
  <si>
    <t>CK-MB</t>
  </si>
  <si>
    <t xml:space="preserve">Kretinkinas MB, CKMB massa, </t>
  </si>
  <si>
    <t xml:space="preserve">Analysen lades ned i Västmanland 2017-05-17.
Kan analyseras som externprov vid Akademiska sjukhuset, Uppsala. Beställes via Pappersremiss 5.
</t>
  </si>
  <si>
    <t>CK, totalt</t>
  </si>
  <si>
    <t>Kreatinkinas</t>
  </si>
  <si>
    <t>Undvik muskelansträngning före provtagning.
Hemolyskänsligt.</t>
  </si>
  <si>
    <t>Flickor 1-17 år - 0,60 - 3,50 µkat/L
Pojkar 1-17 år - 0,80 - 6,70 µkat/L
Kvinnor &gt; 17 år - 0,60 - 3,50 µkat/L
Män 18 - 50 år - 0,80 - 6,70 µkat/L
Män &gt;50 år - 0,70 - 4,70 µkat/L</t>
  </si>
  <si>
    <t>Diagnostik och uppföljning av muskulära sjukdomar.</t>
  </si>
  <si>
    <t>Kliniska data</t>
  </si>
  <si>
    <t>1-2 mL lös avföring i rör med sked och brunt skruvlock, artikelnummer VF44927.</t>
  </si>
  <si>
    <t>Analyseras vardagar vid ankomst till laboratoriet. Kylförvaring.</t>
  </si>
  <si>
    <t>2 dygn i kyl +2-8° C</t>
  </si>
  <si>
    <t>JE</t>
  </si>
  <si>
    <t>1-3 dagar</t>
  </si>
  <si>
    <t>CRP</t>
  </si>
  <si>
    <t>Högkänsligt CRP, C-reaktiv protein,</t>
  </si>
  <si>
    <t>Förvaras i kylskåp. Primärrör hållbart 48 timmar. Avskiljt serum 8 dagar.</t>
  </si>
  <si>
    <t>&lt; 5mg/L
CRP analyseras på ett stort antal patientnära apparater som kan ha en något högre referensgräns pga. Högre mätosäkerhet i låga intervall.</t>
  </si>
  <si>
    <t>Turbidimetri. AU680.</t>
  </si>
  <si>
    <t>Tidig diagnostik av inflammatoriska reaktioner. Differentialdiagnostik mellan virala och bakteriella infektioner. Uppföljning av behandlingsresultat. 
Högkänsligt CRP kan även användas som en kardiovaskulär riskmarkör men kräver då upprepad mätning med visst mellanliggande intervall.</t>
  </si>
  <si>
    <t>Cryptosporidier</t>
  </si>
  <si>
    <t>Isospora</t>
  </si>
  <si>
    <t>E-remiss Cosmic eller pappersremiss "Remiss för mikrobiologisk undersökning"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</si>
  <si>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</si>
  <si>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Sänd provet med nästa ordinarie transport till laboratoriet. Förvaras i rumstemperatur.</t>
  </si>
  <si>
    <t xml:space="preserve">Diarréutredning, framför allt vid utbrott av misstänkt vattenburen smitta och på institutioner.
Cryptosporidium ssp är intracellulära protozoer som associeras med vattenburna utbrott av diarré. Oocystorna av Cryptosporidium är motståndskraftiga mot olika desinfektionsmedel och kan överleva även i klorerat dricksvatten. Det är framför allt C. hominis som förknippas med infektion hos människa medan C. parvum även kan infektera de flesta andra däggdjur. En tredje art, Cryptosporidium meleagridis har diagnostiserats framförallt hos resenärer som varit i Asien. Vid utbrott ska även ofixerade prov tas som skickas till Folkhälsomyndigheten för typning. De vanligaste smittvägarna är kontakt med infekterade djur, person till person smitta samt via infekterat vatten eller föda. 
Parasiten kan hittas som bifynd vid vanlig direktmikroskopi (cystor och maskägg) men verifieras genom permanentfärgning. När frågeställningen Cryptosporidier anges på remissen färgas preparatet direkt. 
Hos immunkompetenta individer orsakar Cryptosporidium en besvärlig diarré eventuellt i kombination med symtom som kräkningar, muskelvärk och feber.
Cryptosporidium ssp är nära besläktade med Cyclospora cayetanensis och Cystoisospora belli. För samtliga dessa gäller att immunsuprimerade, särskilt aidspatienter, kan drabbas av allvarligare disseminerad sjukdom. Patienter med låga CD4 tal kan utveckla kronisk cryptosporidios. </t>
  </si>
  <si>
    <t>Svar lämnas inom 3-5 arbetsdagar.</t>
  </si>
  <si>
    <t>Cystor och maskägg</t>
  </si>
  <si>
    <t>Fecesrör med SAF-medium, sked och skruvlock
Rör beställes från Klinisk mikrobiologi på blankett "Rekvisitionsblankett för provtagningsmateriel Klinisk mikrobiologi 15522-2.pdf" 
Utförande:
Feces (avföring) samlas i ett kärl eller på ett papper. Lägg rikligt med toalettpapper i en ren toalettstol innan du tömmer tarmen.
Ta 3 - 4 skedar feces till provröret, om vattentunt bör röret fyllas.Försök få med eventuella slemmiga eller blodiga partier.</t>
  </si>
  <si>
    <t>Intermittent utsöndring av cystor och maskägg är vanligt, 2-3 prover som tagits olika dagar rekommenderas.</t>
  </si>
  <si>
    <t>Direktmikroskopi.</t>
  </si>
  <si>
    <t>Utredning av mag- tarmbesvär, diarréer, eosinofili.
Hälsokontroll efter vistelse i endemiskt område.</t>
  </si>
  <si>
    <t>Cytologi av Blåssköljvätska</t>
  </si>
  <si>
    <t>E-remiss Cosmic eller pappersremiss "Remiss övrig cytologi.pdf"</t>
  </si>
  <si>
    <t>Provtagningsmaterial, önskad undersökning</t>
  </si>
  <si>
    <t>Prov som ej kan sändas och anlända till laboratoriet före klockan 15.00 provtagningsdagen, måste förvaras i kylskåp tills transport sker. 
Laboratoriet är stängt lördag, söndag, helgdag.</t>
  </si>
  <si>
    <t>Klinisk cytologi och patologi</t>
  </si>
  <si>
    <t>Klinisk patologi/cytologi</t>
  </si>
  <si>
    <t xml:space="preserve">Prov som ej kan sändas och anlända till laboratoriet före klockan 15.00 provtagningsdagen, måste förvaras i kylskåp tills transport sker. </t>
  </si>
  <si>
    <t>Cytologi av exsudat, pleura, ascites och buksköljvätska</t>
  </si>
  <si>
    <t>Ascites-cytologi, pleura-cytologi, buksköljvätska-cytologi</t>
  </si>
  <si>
    <t>Plastflaska med tätslutande lock 250 mL eller 1000 mL tomma Natriumkloridflaskor.</t>
  </si>
  <si>
    <t>Buksköljvätska:
För att få cellrikt utbyte bör patienten om möjligt röra sig före provtagningen.
Optimal provvolym, 50- 300 mL vätska. 
Exsudat, pleura, ascites:
För att få cellrikt utbyte bör patienten om möjligt röra sig före provtagningen.
Optimal provvolym, 50- 300 mL vätska.
För att förhindra koagulation tillsätts heparin.
Till varje provvolym ( 200-300 mL) tillsättes ca 4-5 droppar heparin (styrka 100 IE/mL).
Notera på remissen om heparin har tillsatts.
Vid små mängder använd heparinrör.</t>
  </si>
  <si>
    <t>Klinisk Patologi och Cytologi, Västerås</t>
  </si>
  <si>
    <t>D-dimer</t>
  </si>
  <si>
    <t>Fibrin-D-dimer, Fibrin degradationsprodukt, DVT-prov</t>
  </si>
  <si>
    <t xml:space="preserve">Viktigt med god rörfyllnad. Plasma med kraftig hemolys analyseras inte. </t>
  </si>
  <si>
    <t>Centrifugeras inom 4 timmar, i 10 minuter vid 2200 g. Avskilj plasma inom 4h, lämna 1 cm kvar ovanför blodkropparna.</t>
  </si>
  <si>
    <t>Avskild plasma är hållbar 8 timmar i rumstemperatur.</t>
  </si>
  <si>
    <t>&lt;0,23 mg/L alternativt Negativ.</t>
  </si>
  <si>
    <t>Turbidimetrisk mätning av antikroppsbindning. ACL TOP.</t>
  </si>
  <si>
    <t>Används som en aspekt i standardiserade utredningsalgoritmer för att negera låg misstanke om djup ventrombos eller lungembolism.</t>
  </si>
  <si>
    <t>DAT</t>
  </si>
  <si>
    <t>Direkt antiglobulintest, Coomb's test</t>
  </si>
  <si>
    <t>Blodcentralsremiss, Gul A5.</t>
  </si>
  <si>
    <t>Ange alltid tidpunkt då provet skall vara klart.</t>
  </si>
  <si>
    <t>1 EDTA-rör (7 mL)</t>
  </si>
  <si>
    <t>Kan tas tillsammans med blodgruppering. 
Blodgruppering utförs alltid om patienten ej är grupperad.</t>
  </si>
  <si>
    <t>Ej tillämplig</t>
  </si>
  <si>
    <t>Negativ</t>
  </si>
  <si>
    <t>Direkt agglutinationsteknik</t>
  </si>
  <si>
    <t>Påvisande av antikroppar och/eller komplementfaktorer som in vivo bundits till erytrocyter.</t>
  </si>
  <si>
    <t>Dermatofytodling inklusive direktmikroskopi</t>
  </si>
  <si>
    <t>Dermatofyter</t>
  </si>
  <si>
    <t>Material och önskad analys</t>
  </si>
  <si>
    <t>Hud: Från torra förändringar skrapas hudflagor från randzonen mot frisk vävnad ner i ett sterilt rör. 
Hår: Ca 10 hårstrån rycks bort och stoppas i ett sterilt rör.
Naglar: Nagelskrap från randzonen mot frisk vävnad tas med hjälp av skalpell, varefter materialet insänds i ett sterilt rör.</t>
  </si>
  <si>
    <t>Se under förvaring och hållbarhet</t>
  </si>
  <si>
    <t>Provet  sänds omgående, förvaras i kyl  i avvaktan på transport.</t>
  </si>
  <si>
    <t>Kvalitativ odling på icke selektiva och selektiva agarplattor. Diagnostiken baserar sig på typisk kolonimorfologi, typiskt mikroskopi-utseende samt biokemisk typning. Direktmikroskopi i kombination med odling optimerar analysens sensitivitet.</t>
  </si>
  <si>
    <t>Misstanke om infektion orsakad av dermatofyter. Analys utföres på skrap från hud, nagel, hår etc med önskemålet "svampodling". Analysen avser diagnostik av hudmykoser, d v s svampinfektion i keratiniserad vävnad (hud, hår och naglar) men icke infektioner i djupare vävnader. Diagnostiken omfattar i princip gruppen dermatofyter (Epidermophyton, Microsporon och Trichophyton). Dermatofytodling rekommenderas, speciellt om systemisk eller långvarig lokal behandling planeras, eller vid osäker klinisk diagnos.</t>
  </si>
  <si>
    <t>Odling av dermatofyter är tidskrävande och kan ta flera veckor. På direktmikroskopi ges preliminärsvar. Vid växt av dermatofyt preliminärsvaras denna innan slutligt svar med artnamn lämnas.</t>
  </si>
  <si>
    <t>Se ovan</t>
  </si>
  <si>
    <t>Dialysvätska Cl-, Na-, Co2-</t>
  </si>
  <si>
    <t>Dialysvätska: Dv(hemo)-Klorid, Dv(hemo)-Natrium, Dv(hemo)-Koldioxid</t>
  </si>
  <si>
    <t>Dv-</t>
  </si>
  <si>
    <t xml:space="preserve"> E-remiss Cosmic eller Remiss 5</t>
  </si>
  <si>
    <t>20 mL plastspruta utan tillsats
Tag först ett slaskrör.
Provet tas anaerobiskt och förvaras tätt förslutet.
Provet ska inte blandas!</t>
  </si>
  <si>
    <t>Lämnas snarast till Klinisk kemi
Provet förvaras i rumstemperatur i väntan på transport.</t>
  </si>
  <si>
    <t>Se Instrumentpärm  ”Handhavande dokument ABL 800 FLEX” i Centuri.</t>
  </si>
  <si>
    <t>24 timmar i rumstemperatur</t>
  </si>
  <si>
    <t xml:space="preserve">Gränsvärden:
Koldioxid 32 - 36 mmol/L
Natrium 136 - 144 mmol/L
Klorid 105 - 117 mmol/L
</t>
  </si>
  <si>
    <t>ABL 800</t>
  </si>
  <si>
    <t>Koncentrationen ska ligga inom åsatta gränser för att behandling med dialysvätskan ska tillåtas.</t>
  </si>
  <si>
    <t>Digoxin</t>
  </si>
  <si>
    <t>E-remiss eller pappersremiss 2</t>
  </si>
  <si>
    <t>Röd (serum utan tillsats)</t>
  </si>
  <si>
    <t>Centrifugeras efter ca 60 min men inom 4 h i 10 minuter vid 2200 g. Avskilj serum till 5 mL plaströr.</t>
  </si>
  <si>
    <t>Förvaras i kylskåp. Avskiljt serum hållbart i 7 dygn.</t>
  </si>
  <si>
    <t>Digoxinkoncentration på 0,6 nmol/L anses vara den lägre gränsen för att uppnå effekt av läkemedlet. Nivåer &gt;1,4 nmol/L är associerade med ökad mortalitet hos hjärtsviktspatienter med sinusrytm. Samtidig administrering av läkemedel såsom spironolakton, nifedipin, verapamil, diazepam och kinidin ökar plasmakoncentrationen av digoxin genom minskning av renalt och/eller icke renalt clearance och/eller genom minskning av vävnads-bindningen.</t>
  </si>
  <si>
    <t>Dränvätska Bilirubin</t>
  </si>
  <si>
    <t>Önskad analys.</t>
  </si>
  <si>
    <t>Hemolyskänsligt
Skydda provet från solljus</t>
  </si>
  <si>
    <t>Prov transporteras till Klinisk kemi inom 4 timmar från provtagningen.</t>
  </si>
  <si>
    <t>Saknas</t>
  </si>
  <si>
    <t>Misstänkt läckage från gallvägarna.</t>
  </si>
  <si>
    <t>Analysen utförs dagtid måndag-fredag.</t>
  </si>
  <si>
    <t>Dränvätska kreatinin</t>
  </si>
  <si>
    <t>Analysen används för att avgöra om dränvätskan innehåller urin.</t>
  </si>
  <si>
    <t>Dränvätska pankreasamylas</t>
  </si>
  <si>
    <t>Vid vätskeansamling av oklar genes kan analys av pankreasamylas utföras.</t>
  </si>
  <si>
    <t>eGFR (Cystatin C)</t>
  </si>
  <si>
    <t>Cystatin C</t>
  </si>
  <si>
    <t>Pt-, S-</t>
  </si>
  <si>
    <t>Vid analys av Cystatin C svaras alltid ett relativt estimerat GFR beräknat enligt CAPA-formeln ut. 
För att få en bättre värdering av njurfunktionen kan en kombination av eGFR beräknat med både kreatinin och cystatin C användas. Se egfr.se för mer information.</t>
  </si>
  <si>
    <t>Förvaras i kylskåp. Primärrör hållbart 3 dygn. Avskiljt serum 21 dagar.</t>
  </si>
  <si>
    <t>Cystatin C
6 månader ≤ 17 år - &lt;1,09 mg/L
18-50 år - &lt;1,00 mg/L
51-65 år - &lt;1,22 mg/L
66-80 år - &lt;1,38 mg/L
Pt-eGFR (Cystatin C)/1,73m2
&lt;2 år - Ingen beräkning görs
2-17 år - &gt;85 mL/min/1,73 m2
18-50 år - &gt;80 mL/min/1,73 m2
51-65 år - &gt;60 mL/min/1,73 m2
66-80 år - &gt;50 mL/min/1,73 m2</t>
  </si>
  <si>
    <t>Fotometri. AU680.</t>
  </si>
  <si>
    <t xml:space="preserve">Ungefärlig skattning av den glomerulära njurfunktionen. Cystatin C är olämplig som eGFR-markör vid graviditet, vid förekomst av hypertyreos eller vid behandling med glukokortikolpreparat (p.o eller i.m). Cystatin C-nivån ökar vid dessa tillstånd, vilket resulterar i felaktigt för lågt eGFR.
Endast relativt GFR beräknas som relateras till standardytan 1,73 m2. För läkemedelsdosering krävs kunskap om absolut GFR som beräknas utifrån det relativa GFR, längd och vikt. Använd för detta ändamål www.egfr.se. </t>
  </si>
  <si>
    <t>eGFR (kreatinin)</t>
  </si>
  <si>
    <t>Kreatinin</t>
  </si>
  <si>
    <t>Vid analys av kreatinin svaras alltid ett relativt estimerat GFR beräknat enligt LM-rev-formeln ut. 
För att få en bättre värdering av njurfunktionen kan en kombination av eGFR beräknat med både kreatinin och cystatin C användas. Se egfr.se för mer information.</t>
  </si>
  <si>
    <t>Förvaras i kylskåp. Primärrör hållbart 48 timmar. Avskiljt serum 7 dagar.</t>
  </si>
  <si>
    <t>Barn - Beräkning utförs ej på barn
18-50 år - &gt; 79 mL/min/1,73m²
&gt; 50 år - &gt; 59 mL/min/1,73 m²
1-14 dagar - 27-81 µmol/L
15-365 dagar - 14-34 µmol/L
1-2 år - 15-31 µmol/L
3-4 år - 23-37 µmol/L
5-6 år - 25-42 µmol/L
7-8 år - 30-48 µmol/L
9-10 år - 28-57 µmol/L
11-12 år - 37-63 µmol/L
13-15 år - 40-80 µmol/L
16-17 år - 40-90 µmol/L
Kvinnor 18 år - 45-90 µmol/L
Män 18 år - 60-105 µmol/L</t>
  </si>
  <si>
    <t>Ungefärlig skattning av den glomerulära njurfunktionen.</t>
  </si>
  <si>
    <t>Ej fixerade preparat</t>
  </si>
  <si>
    <t>E-remiss Cosmic eller pappersremiss Remiss Histopatologi</t>
  </si>
  <si>
    <t>Patient-ID, Svarsmottagare, Antal burkar, Frågeställning, Anamnes</t>
  </si>
  <si>
    <t xml:space="preserve">Beror av preparattyp, ej fixerade preparat exempelvis:
fryssnittsundersökning
bröstdiagnostik
specialundersökning av muskelbiopsier
lymfkörtlar med lymfommisstanke, se provtagningsanvisning  Lymfkörtelbiopsi med lymfomfrågeställning </t>
  </si>
  <si>
    <t>Kontakta laboratoriet före provtagning på telefon 021-17 67 90</t>
  </si>
  <si>
    <t xml:space="preserve">Provet lämnas personligen direkt till laboratoriepersonal på Klinisk patologi! </t>
  </si>
  <si>
    <t>Elstatus</t>
  </si>
  <si>
    <t>Elektrolytstatus</t>
  </si>
  <si>
    <t>Ingående analyser: Natrium, Kalium, Kreatinin, Urea</t>
  </si>
  <si>
    <t>Västerås, Köping, Fagersta, Sala, PNV</t>
  </si>
  <si>
    <t>Eosinofila</t>
  </si>
  <si>
    <t>Eosinofila granulocyter</t>
  </si>
  <si>
    <t>Dygnsvariation. Högsta värdet på morgonen.</t>
  </si>
  <si>
    <t xml:space="preserve">Hållbart 8 timmar i rumstemperatur. </t>
  </si>
  <si>
    <t>Flödescytometri, XN.
Vid behov manuell mikroskopi.</t>
  </si>
  <si>
    <t>Indikerat bland annat utredning av allergiska tillstånd, misstanke om parasitsjukdom och misstanke om hypereosinofilt syndrom.</t>
  </si>
  <si>
    <t>Akutprov besvaras inom 2 timmar från ankomst till laboratoriet. Rutinanalyser inom 4 timmar. Manuell differentialräkning besvaras vardagar.</t>
  </si>
  <si>
    <t>EPK</t>
  </si>
  <si>
    <t>Erytrocytpartikelkoncentration</t>
  </si>
  <si>
    <t>Viktigt med god rörfyllnad. Viktigt att röret vänds 10 gånger efter provtagning.
Ingår i blodstatus.</t>
  </si>
  <si>
    <t xml:space="preserve">EDTA centrifugeras ej.
</t>
  </si>
  <si>
    <t>Hållbart 24 timmar i rumstemperatur.</t>
  </si>
  <si>
    <t>1 dag - 4,8-5,8 x10e12/L
2-7 dagar - 4,7-6,1 x10e12/L
8-14 dagar - 4,3-5,5 x10e12/L
15-30 dagar - 3,7-5,0 x10e12/L
31-90 dagar - 3,3-4,6 x10e12/L
91 dagar-3 år - 4,0-4,9 x10e12/L
4-6 år - 4,1-5,2 x10e12/L
7-16 år - 4,1 - 5,3 x10e12/L
Kvinnor &gt;17 år - 3,9-5,2 x10e12/L
Män &gt;17 år - 4,2 - 5,7 x10e12/L</t>
  </si>
  <si>
    <t>Elektrisk impedansmätning, XN</t>
  </si>
  <si>
    <t>Används för beräkning av erytrocytindices som del i anemiutredning.</t>
  </si>
  <si>
    <t>Erytrocyter</t>
  </si>
  <si>
    <t>E-remiss Cosmic eller remiss 4</t>
  </si>
  <si>
    <t>1 plaströr med skruvkork</t>
  </si>
  <si>
    <t>PNA</t>
  </si>
  <si>
    <t>Klinisk Kemi, Patientnära laboratorium</t>
  </si>
  <si>
    <t>Hållbart 1 timme i rumstemperatur och 4 h i kylskåp. Bör analyseras inom 4 h.</t>
  </si>
  <si>
    <t>0 Arbiträra enheter</t>
  </si>
  <si>
    <t>Torrkemi</t>
  </si>
  <si>
    <t>Misstanke om mikrohematuri. Isolerad mikrohematuri föranleder ingen utredning men i kombinaiton med andra fynd kan mikrohematuri ha ett utredningsvärde.</t>
  </si>
  <si>
    <t>Beror av analyserande laboratorium.</t>
  </si>
  <si>
    <t>ESBL/MRG</t>
  </si>
  <si>
    <t>Extended-spectrum beta-lactamases, multiresistenta gramnegativa stavar, multiresistenta gramnegativa bakterier, MRB</t>
  </si>
  <si>
    <t>Cosmic vårdbegäran eller pappersremiss 5</t>
  </si>
  <si>
    <t xml:space="preserve">Vid smittutredning screenas endast för aktuell bakterie, (dvs MRSA, VRE eller ESBL/MRG), önskas faeces eller allmän odling ska detta begäras och separat remiss och prov skickas. </t>
  </si>
  <si>
    <t>Förvaras i Kyl i väntan på transport.</t>
  </si>
  <si>
    <t>Saknas.</t>
  </si>
  <si>
    <t>Patienter som uppfyller kriterierna i dokumentet "Multiresistenta bakterier - vårdhygieniska rutiner" ska screenas för ESBL/MRG.</t>
  </si>
  <si>
    <t>Gunilla Rådberg</t>
  </si>
  <si>
    <t>1-4 dygn.</t>
  </si>
  <si>
    <t>Etanol</t>
  </si>
  <si>
    <t>Punktionsstället får ej tvättas med alkoholhaltigt rengöringsmedel.
Korken får ej avlägsnas förrän analys sker.</t>
  </si>
  <si>
    <t>Västerås.</t>
  </si>
  <si>
    <t xml:space="preserve">Förvaras i kylskåp. Primärrör hållbart 7 dygn. </t>
  </si>
  <si>
    <t>&lt; 3 mmol/L</t>
  </si>
  <si>
    <t>Fotometri. AU680</t>
  </si>
  <si>
    <t>Bestämning av etanolkoncentration i serum.</t>
  </si>
  <si>
    <t>EVF</t>
  </si>
  <si>
    <t>Erytrocytvolymfraktion, hematokrit</t>
  </si>
  <si>
    <t xml:space="preserve">EDTA centrifugeras ej.
Hepariniserade kapillärör centrifugeras 5 minuter vid 14926 g 
</t>
  </si>
  <si>
    <t xml:space="preserve">Hållbart 24 timmar i kylskåp, 12 timmar i rumstemperatur.
Hepariniserade kapillärrör hållbart 8 timmar i rumstemperatur. </t>
  </si>
  <si>
    <t>1 dag - 45-59 %
2 - 7 dagar - 57-74 %
8 -14 dagar - 47-59 %
15 - 30 dagar - 38-52 %
31 - 365 dagar - 34-42 %
1 år - 33-39 %
2 - 6 år - 34-41 %
7 - 16 år - 35-45 %
Kvinnor &gt;17 år - 35-46 %
Män &gt;17 år - 39-50 %</t>
  </si>
  <si>
    <t>Instrumentell beräkning, XN
Kapillärt prov analyseras med optisk avläsning på EVF C-fug</t>
  </si>
  <si>
    <t>Används för uppföljning av polyglobuli. EVF ingår i beräkning av vissa erytrocytindices.</t>
  </si>
  <si>
    <t>Fecesodling</t>
  </si>
  <si>
    <t>Inom samma dag.</t>
  </si>
  <si>
    <t>Provet bör vara mikrobiologiska laboratoriet tillhanda samma dag som provtagning skett.
Om detta inte är möjligt, förvara provet i kyl i avvaktan på transport, dock högst 1 dygn.
Hållart 1 dygn vid kylförvarin +2-8 grader Celsius</t>
  </si>
  <si>
    <t xml:space="preserve">Utredning av diarré.
Provtagning enligt smittskyddslagen. </t>
  </si>
  <si>
    <t>2-3 dagar.</t>
  </si>
  <si>
    <t>Ej tillämpligt.</t>
  </si>
  <si>
    <t>Fenobarbital</t>
  </si>
  <si>
    <t>Fenemal,</t>
  </si>
  <si>
    <t>Prov tas före dos.</t>
  </si>
  <si>
    <t xml:space="preserve">Individuell dosering.
För vuxna rekommenderas 40-130 µmol/L 12-24 timmar efter senaste dosintag enligt FASS (2016).
</t>
  </si>
  <si>
    <t>Immunkemisk metod. AU 680</t>
  </si>
  <si>
    <t>Antiepileptiskt läkemedel. 
Fenobarbital inducerar i hög grad andra läkemedels metabolism vilket vid insättandet medför lägre plasmakoncentrationer än förväntat för samadministrerade läkemedel. Å andra sidan, vid utsättandet av fenobarbital får man förhöjda plasmakoncentrationer av samadministrerade läkemedel vilket kan leda till överdoseringssymtom.
Den optimala plasmakoncentrationen varierar mellan olika individer och troligen även hos samma individ vid olika tidpunkter. Klinisk bedömning avgör alltså vilken plasmakoncentration som är optimal för den enskilde patienten (anfallstyp, anfallsfrekvens, medicinska, psykologiska, sociala följder av anfallen, biverkningar).</t>
  </si>
  <si>
    <t>Fenytoin</t>
  </si>
  <si>
    <t>Epanutin,</t>
  </si>
  <si>
    <t>Individuell dosering.
Enligt FASS (2016) rekommenderas:
1 - 15 år:  60 - 100 µmol/L 
&gt; 15 år: 40 - 80 µmol/L</t>
  </si>
  <si>
    <t>Antiepileptiskt läkemedel. 
Den optimala plasmakoncentrationen varierar mellan olika individer, och troligen även hos samma individ vid olika tidpunkter. Klinisk bedömning avgör alltså vilken plasmakoncentration som är optimal för den enskilde patienten. Fenytoin interagerar med många läkemedel vilket kan yttra sig i både förhöjda och sänkta koncentrationer, försiktighet bör därför alltid iakttas när fenytoin kombineras med andra läkemedel.
Risken för biverkningar, såsom nystagmus, ataxi och mental påverkan, ökar vid fenytoinkoncentrationer &gt;80 µmol/L och uttalade förgiftningssymptom uppträder vid koncentrationer &gt; 250 µmol/L.</t>
  </si>
  <si>
    <t>Ferritin</t>
  </si>
  <si>
    <t>Förvaras i kylskåp. Primärrör hållbart 7 dygn.</t>
  </si>
  <si>
    <t>Män:  15-250 µg/L.
Kvinnor: 10-200 µg/L.</t>
  </si>
  <si>
    <t>Speglar kroppens halter av järndepåer. Låga värden, &lt; 10 µg/L, talar alltid för bristande eller uttömda järndepåer.
Normala värden utesluter inte järnbrist på grund av att ferritin nivån ökar i samband med inflammationer och järnterapi.
Mycket höga värden (&gt;1000 µg/L) ses vid akut myeloisk leukemi och utbredda leverskador samt vid kronisk njursvikt.
Hemokromatos kan ge värden upp mot 10000 µg/L.</t>
  </si>
  <si>
    <t>Fertilitets-screening</t>
  </si>
  <si>
    <t>HIV, HBV (HBsAg, anti-HBc), HCV, HTLV I/II, Syfilis (Lues)</t>
  </si>
  <si>
    <t>E-remiss Cosmic eller pappersremiss  "Virus/Immunologi/Serologi"</t>
  </si>
  <si>
    <t>Gelrör (seum) 7mL
Rör utan tillsats 7mL</t>
  </si>
  <si>
    <t>Provet ska skickas till Klinisk kemi för analys! Ingående analyser: HIV, HBV (HBsAg, anti-HBc), HCV, HTLV I/II, Syfilis (Lues)</t>
  </si>
  <si>
    <t>Prov bör skickas snarast möjligt till laboratoriet men akuttransport är inte nödvändigt.</t>
  </si>
  <si>
    <t>Rumstemperatur under kortare tid (någon timme) är acceptabelt.
Vid längre tid förvaras provet kylt i avvaktan på transport.</t>
  </si>
  <si>
    <t>Se respektive analys</t>
  </si>
  <si>
    <t>Se respektive analys. Som paket ingår proverna i utredning inför IVF.</t>
  </si>
  <si>
    <t>Analyseras vardagar.</t>
  </si>
  <si>
    <t>Fetoprotein, alfa-</t>
  </si>
  <si>
    <t>AFP, alfa-fetoprotein, alfafetoprotein</t>
  </si>
  <si>
    <t>Förvaras i kylskåp. Primärrör hållbart 48 timmar, avskilt serum i en vecka.</t>
  </si>
  <si>
    <t>&gt;1 år - &lt; 10 µg/L.
Nivåerna sjunker under första levnadsåret från mycket höga nivåer vid födseln.</t>
  </si>
  <si>
    <t xml:space="preserve">Förhöjda nivåer av AFP i blodet förekommer framförallt vid cellregeneration i levern, vid primär levercancer och vid embryonala tumörer t ex testikel-cancer.
Hos gravida kvinnor kan förhöjda AFP vara tecken på missbildningar hos fostret.
</t>
  </si>
  <si>
    <t xml:space="preserve">Ja </t>
  </si>
  <si>
    <t>Fibrinogen</t>
  </si>
  <si>
    <t>Faktor I</t>
  </si>
  <si>
    <t>Centrifugeras inom 4 h i 10 minuter vid 2200 g. Därefter avkiljs plasma omedelbart.</t>
  </si>
  <si>
    <t>Avskild plasma hållbar 8 h i rumstemperatur. Därefter frys.</t>
  </si>
  <si>
    <t>2,0 - 4,5 g/L</t>
  </si>
  <si>
    <t>Trombininducerad turbidimetrisk mätning av fibrinclotbildning. ACL TOP</t>
  </si>
  <si>
    <t>Fibrinogen är en akutfasreaktant samt en förutsättning för fysiologisk koagulation. Halten kan mätas exempelvis vid blödningsutredning, arteriell trombosutredning, misstanke om disseminerad intravasal koagulation (DIC) samt vid utredning av SR-stegring då fibrinogen är ett centralt protein för myntrullebildning.</t>
  </si>
  <si>
    <t>Finnålspunktion - Cytologi</t>
  </si>
  <si>
    <t>Cytologisk undersökning av finnålspunktat (FNAC)</t>
  </si>
  <si>
    <t xml:space="preserve"> E-remiss Cosmic eller pappersremiss Övrig Cytologi</t>
  </si>
  <si>
    <t>Undersökningsmaterial, önskad undersökning</t>
  </si>
  <si>
    <t xml:space="preserve">Materialet stryks ut på objeksglas varav flertalet får lufttorka 
Objektglas med mattslipad yta.
Märk objektglasen med personnummer och namn eller initialer. Använd blyertspenna.
Materialet stryks ut på objeksglas varav flertalet får lufttorka </t>
  </si>
  <si>
    <t>Om skivepiteltumör misstänks:
Fixera ett objektglas i en kyvett med 95% etanol i minst 30 minuter, märk objektglaset "fix".</t>
  </si>
  <si>
    <t>Folsyra</t>
  </si>
  <si>
    <t>Hemolyskänslig analys. Ljuskänslig analyt, prov bör ljusskyddas. Analys av Vitamin B12 (kobalamin) sker alltid samtidigt.</t>
  </si>
  <si>
    <t>Förvaras i kylskåp. Primärrör hållbart 48. Avskiljt serum hållbart 7 dygn.</t>
  </si>
  <si>
    <t>&gt; 6,9 nmol/L</t>
  </si>
  <si>
    <t>Kemiluminescens, Sandwichprincip, kompetetiv 2-stegsmetod. DxI 800</t>
  </si>
  <si>
    <t>Serumfolatnivån återspeglar folatbalansen under de senaste dagarna. Låga serum-värden indikerar folatbrist, som kan bero på bristfällig föda, malabsorption, ökad förbrukning och/eller ökade förluster (ex graviditet, alkoholism, hepatit).
Sänkt serumfolatnivå kan förekomma efter några dagar med folatfattig kost utan att folatbrist behöver föreligga. Höga serumvärden (eller normala) kan förekomma vid B12-brist då cellerna inte kan ta upp folat.</t>
  </si>
  <si>
    <t>Follikelstimulerande hormon</t>
  </si>
  <si>
    <t>FSH, Follitropin</t>
  </si>
  <si>
    <t>Kvinnor: 
Follikelfas - 3,1-12 U/L
Midcykelfas - 5,1-17 U/L
Lutealfas - 0,8-11 U/L
Postmenopaus - 40-175 U/L
Män: - 1,3-14 U/L
Barn prepubertalt:
Flickor:   &lt;3,3 U/L
Pojkar:   &lt;2,6 U/L</t>
  </si>
  <si>
    <t>Kemiluminescens, Sandwichprincip, 2-stegsmetod. DxI 800</t>
  </si>
  <si>
    <t>Gonadotropin central för pubertering och fortplantning.
Vid bedömning måste gonadotropinnivån ställas i relation till ålder och fas i menstruationscykeln. Hos barn sker bedömning mot pubertetsutveckling och ålder.
Förhöjda värden ses vid pubertas praecox (tidig könsmognad) och tidig menopaus.
Vid gonadinsufficiens med minskad östradiolproduktion som följd, stiger FSH-nivån. Samma förhållande gäller vid gonaddysgenesi (medfödd felutveckling hos äggstock eller testiklar).
Låga värden ses vid organiska skador i hypothalamus eller hypofys (exempelvis tumörer). Vid störningar i hypothalamusfunktionen såsom amenorré i samband med anorexia nervosa eller efter p-pillerbehandling är gonadotropinnivåerna låga.
Belastningstest med gonadotropin releasing hormone (GnRH) kan göras för att studera insöndringsreserven av FSH och LH. Normalt är dock LH-svaret mer uttalat än FSH-svaret.</t>
  </si>
  <si>
    <t>Formalinfixering av prov</t>
  </si>
  <si>
    <t>Biopsier:
Tarmpolyper och hudstansar fixeras snarast i riklig mängd buffrad 4% formaldehyd (10% formalinlösning).
Px tarm, Mellannålsbiopsier och px lunga ska fixeras i
färgad 4% formaldehyd från VF, artikelnummer 42011
Kärlet ska vara väl tillslutet för att förhindra läckage!
Prov förvaras i rumstemperatur i ventilerat utrymme!
Större prover:
Vid större prover bör man försöka åstadkomma en 
fixeringsvätskevolym minst 4-5 ggr större än preparatvolymen  
(riktmärke 1:20). 
Formalin finns bl.a. på centralförrådet, observera att det är begränsad hållbarhet! 
Preparatkärl som innehåller formalin måste vara försedda med varningsetikett (vådligt ämne).
Kärlet ska vara väl tillslutet för att förhindra läckage!  
Prov förvaras i rumstemperatur i ventilerat utrymme!
Vid frågor angående provtagning och transport ring Klinisk patologi,  tfn 021-17 32 79</t>
  </si>
  <si>
    <t>Px tarm, Mellannålsbiopsier och px lunga ska fixeras i färgad 4% formaldehyd från VF, artikelnummer 42011
Vid beställning via E-remiss Cosmic märk även remiss och provkärl med RID-nr.</t>
  </si>
  <si>
    <t>Fosfat</t>
  </si>
  <si>
    <t>Dygnsurinsamling Fosfat, Fosfat-kreatinin-kvot</t>
  </si>
  <si>
    <t>Urinsamlingskärl med saltsyra</t>
  </si>
  <si>
    <t>Hänvisa patienten till patientinstruktion dygnsurinsamling i flaska/dunk med saltsyra (separat dokument på webbplatsen) för korrekt dygnsurinsamling.
Fosfatkreatininkvot skall endast mätas hos barn. Fosfat tas då i 5 eller 10 mL sterilt plaströr med tillsats av 0,1 mL HCl 5M. Kreatininet skall då tas i urinrör utan saltsyra, se separat instruktion.</t>
  </si>
  <si>
    <t>Dygnsurinsamling:
&gt;18 - 12,9-42,0 mmol/dygn.
Kostens sammansättning påverkar starkt urinutsöndringen av fosfat.
U-Fosfat/Kreatinin kvot:
31-365 dagar - 1,2-19,0 mmol/mol
1-2 år - 1,2-14,0 mmol/mol
2-3 år - 1,2-12,0 mmol/mol
3-5 år - 1,2-8,0 mmol/mol
5-7 år - 1,2-5,0 mmol/mol
7-10 år - 1,2-3,6 mmol/mol
10-14 år - 0,8-3,2 mmol/mol
14-17 år - 0,8-2,7 mmol/mol</t>
  </si>
  <si>
    <t>Hyperparatyreoidism. Njursjukdomar med påverkad tubulifunktion som Fanconi-syndrom, renal tubulär acidos eller familjär hypofosfatemi.</t>
  </si>
  <si>
    <t>Rutinprover besvars inom 4 timmar från ankomst till laboratoriet.</t>
  </si>
  <si>
    <t>Förvaras i kylskåp. Primärrör hållbart 48 timmar. Avskiljt serum 4 dagar.</t>
  </si>
  <si>
    <t>1 - 60 d - 1,50 - 3,00 mmol/L 
61 - 365 dagar - 1,50 - 2,10 mmol/L
1 - 16 år - 1,10 - 1,80 mmol/L
Kvinnor &gt;17 år - 0,80 - 1,50 mmol/L
Män 17 - 50 år - 0,70 - 1,60 mmol/L
Män &gt; 50 år - 0,75 - 1,40 mmol/L</t>
  </si>
  <si>
    <t xml:space="preserve">Utredning av kalciumomsättningsrubbning. Paratyreoideasjukdom. D-vitaminbrist. Malabsorptionssyndrom. Njursjukdom. Vid långvarig parenteral nutrition. Oklara trötthetstillstånd. Oklara kramptillstånd. </t>
  </si>
  <si>
    <t>Fryssnitt</t>
  </si>
  <si>
    <t>Viktigt att märka provkärl med patientID, remissID (samma som E-remiss), lokalisation.</t>
  </si>
  <si>
    <t>Akuta prover, fryssnitt kontakta alltid laboratoriet genom att ringa 021-176790 senast klockan 15.30 måndag-fredag (vardagar)</t>
  </si>
  <si>
    <t>Främmande kropp</t>
  </si>
  <si>
    <t>Odling från kateterspets, odling från vävnadsbit, odling från främmande kropp, vävnadsodling</t>
  </si>
  <si>
    <t>E-remiss Cosmic eller Remiss för mikrobiologisk undersökning, kryssa i rutan för sår.</t>
  </si>
  <si>
    <t xml:space="preserve">Ange noga provmaterialets beskaffenhet och lokalisation., Under kliniska data anges aktuella symptom:, eventuell pågående antibiotikabehandling, katt- eller hundbett, eventuell komplicerande sjukdom etc. </t>
  </si>
  <si>
    <t>Rörande kateterspets:
Sprittvätta med 30 sek inverkningstid insticksstället. Avlägsna katetern, klipp av 5 cm av kateterns spets med steril sax. Överför spetsen till sterilt plaströr. 
Vid provtagning av benbitar och främmande kroppar gäller individuellt hanterande med undvikande av kontamination så långt detta är möjligt. Placera provmaterialet i ett sterilt rör. Om risk för uttorkning föreligger bör några mL steril 0,9% NaCl-lösning tillsättas.</t>
  </si>
  <si>
    <t>Prov odlas rutinmässigt aerobt och anaerobt.</t>
  </si>
  <si>
    <t>Sänd provet omgående. Om detta ej är möjligt, förvara provet i kyl i avvaktan på transport, dock högst ett dygn.</t>
  </si>
  <si>
    <t>Högst ett dygn i kylskåp.</t>
  </si>
  <si>
    <t>Beroende av provets art.</t>
  </si>
  <si>
    <t>Misstanke om främmande kropp som infektionsfokus.
Preanalytiska felkällor
Slemhinna - ej representativ provtagning
Ytliga sår - ej representativt prov ökar risk för kontaminerande hudflora eller tarmbakterier nedom naveln.
För lång transporttid - gäller i synnerhet anaeroba bakterier.
Begränsningar på laboratoriet
Slemhinneodlingar ofta svårbedömda - stor risk för överskuggande normalflora.
Ytliga sår - risk för felbedömning om kliniska data saknas (diabetes etc), ofta växt av ordinär hudflora.
Anaeroba infektioner kan förbises om sådan odling ej begärts.</t>
  </si>
  <si>
    <t>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t>
  </si>
  <si>
    <t>fS-Lipidstatus</t>
  </si>
  <si>
    <t>Fastande provtagning av analyserna S-Kolesterol HDL, LDL och triglycerider samt en beräkning av LDL/HDL-kvoten.
Inför fastande prov skall patienten vara fastande i 10 timmar.</t>
  </si>
  <si>
    <t>fS-Lipidstatus (fastande)</t>
  </si>
  <si>
    <t>Fastande provtagning av analyserna S-Kolesterol,triglycerider, HDL och LDL samt en beräkning av LDL/HDL-kvoten.</t>
  </si>
  <si>
    <t>GBS-latexagglutination</t>
  </si>
  <si>
    <t>Grupp B-streptokocker hos nyfödd, B-stretokock-antigen</t>
  </si>
  <si>
    <t>Urin 2-5 mL.</t>
  </si>
  <si>
    <t xml:space="preserve">Sänd provet omgående. </t>
  </si>
  <si>
    <t>Påvisande av lösligt gruppspecifikt kolhydratantigen från GBS cellvägg i urin med ett kommersiellt latexagglutinationstest (Wellcogen Strept B, Wellcome Diagnostics). Analysen utföres i första hand på okoncentrerad urin, där  positiv reaktion telefonmeddelas. Vid negativt resultat koncentreras urinen 25 gånger genom centrifugering, och förnyad testning utföres. Analysen utföres samma dag som provet anländer till laboratoriet.</t>
  </si>
  <si>
    <t>Analys GBS utföres på urinprov med önskemålet GBS latexagglutination.
Neonatal septikemi är fortfarande en betydande orsak till neonatal mortalitet. I Sverige drabbas ca 4‰ av nyfödda barn av neonatal septikemi, och den vanligaste orsaken är grupp B streptokocker (GBS). Denna bakterie kan även orsaka andra allvarliga infektioner hos nyfödda, t ex meningit, osteomyelit eller pneumoni.
Eftersom tillståndet  för de oftast drabbade prematura barnen är livshotande, är snabb diagnostik särskilt viktig, och för detta ändamål erbjuder laboratoriet påvisandet av  lösliga  gruppspecifika kolhydratantigen från GBS cellvägg i urin. Laboratoriet använder för detta ett kommersiellt latexagglutinationstest, som i olika patientpopulationer visats vara mycket känsligt. I flera studier har det visats att koncentrerade urinprov är att föredra.</t>
  </si>
  <si>
    <t>Analysresultatet bedöms  positivt, negativt eller ospecifikt och telefonbesvaras alltid. Skriftligt svar kommer senare enligt ordinarie rutiner.</t>
  </si>
  <si>
    <t>GH</t>
  </si>
  <si>
    <t>Tillväxthormon, Somatotropin, Growth hormone</t>
  </si>
  <si>
    <t>Centrifugeras efter 30 min men inom 4 h i 10 minuter vid 2200 g. 
Avskilj serum till 5 mL plaströr (behöver ej avskiljas om provet skickas samma dag som provtaging).</t>
  </si>
  <si>
    <t>Förvaras i kylskåp. Avskiljt serum hållbart i 3 dygn. Om längre förvaringstid fryses serum.</t>
  </si>
  <si>
    <t>Enstaka bestämningar av GH är oftast av begränsat kliniskt värde då sekretionen av GH är pulsatil och huvudsakligen sker nattetid. Referensintervall anges därför inte.</t>
  </si>
  <si>
    <t>Kemiluminescens, sandwichprincip, 1-stegsprincip. Dxi 800</t>
  </si>
  <si>
    <t>GH-brist hos barn leder till kortvuxenhet som följd av bristande tillväxt av skelettet (hypofysär dvärgväxt). GH-brist hos vuxna ger mindre uttalad effekt, minskad muskelstyrka, sänkt erytropoes och ökad känslighet för insulin.
Överproduktion av tillväxthormon ex pga. hypofysadenom ger jätteväxt (gigantism) hos barn och ungdomar med ännu ej slutna hypofysfogar.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varierande koncentrationer av GH i serum. Bestämning av GH bör därför göras i form av en dygnskurva med prov som tas var 20:e eller var 30:e minut, och/eller i samband med stimulations- eller hämningsundersökning.
Vid misstanke om underfunktion utförs stimulationstest eller ansträngningstest (på barn). Det finns flera typer av stimulationstest. 
Vid misstanke om överproduktion görs hämningstest, exempelvis vid glukosbelastning.
Vid akromegali i aktivt skede ligger basalnivån ofta högt eller mycket högt i förhållande till de normala koncentrationsvariationerna. Hos patienter med lätt akromegali eller hos patienter under behandling kan mätvärdena ligga inom de intervall som ses hos friska frånsett avsaknad av de normala typiska koncentrationsvariationerna.
Vid bedömning av sekretion av tillväxthormon är det viktigt att beakta de många extrahypofysära rubbningar som kan påverka. Exempel på sjukdomar som kan leda till nedsatt GH-insöndring även vid stimulationstest är leversjukdom, njursjukdom, inflammatorisk tarmsjukdom och obehandlad glutenintolerans. Låg GH-insöndring ses vid fetma. Andra orsaker än GH-brist hos barn är primär hypothyreos, Turners sjukdom och skelettrubbning. Sådana tillstånd bör uteslutas före utredning av GH-brist.</t>
  </si>
  <si>
    <t>Glukos</t>
  </si>
  <si>
    <t>Glukos i ledvätska</t>
  </si>
  <si>
    <t>E-remiss Cosmic eller Remiss 5</t>
  </si>
  <si>
    <t xml:space="preserve">1 Na-heparinrör + 1 FC-rör med citronsyrabuffert rosa/grå till P-Glukos </t>
  </si>
  <si>
    <t>P-glukos bör alltid kontrolleras samtidigt för att värdera nivån.</t>
  </si>
  <si>
    <t xml:space="preserve">Centrifugeras, efter ev
cellräkning + utstryk,
10 min vid ca 2200 g alt 5 min vid 500 g då kristaller är begärt.
Avskilj till 5 mL plaströr.
Vid kraftigt blodtillblandat prov utförs ej analysen.
OBS! Förbehandling av prov se metodbeskrivning.
</t>
  </si>
  <si>
    <t xml:space="preserve">Analyseras inom 1 h
efter provtagning
</t>
  </si>
  <si>
    <t>Glukoskoncentrationen i ledvätska ligger på en ungefärlig nivå som för P-Glukos på den fastande patienten. Prov för P-Glukos bör därför tas samtidigt. Är patienten icke fastande kan skillnaden vara lite större eftersom det tar en stund innan jämvikt för glukos infinner sig.</t>
  </si>
  <si>
    <t>Aborbansmätning, AU681</t>
  </si>
  <si>
    <t>För att värdera inflammatorisk genes artrit. Vid en icke bakteriell artrit med måttlig leukocytos ligger glukos i ledvätska på en ungefärlig nivå som i plasma. Vid icke bakteriell artrit med uttalad leukocytos, typ RA, ligger glukosnivån lägre än i plasma. Vid en sepsis ligger glukosnivån i ledvätskan betydligt lägre än i plasma.</t>
  </si>
  <si>
    <t>Rutinanalys besvaras som regel inom 4 h från ankomst till laboratoriet. Akuta analyser inom 2 timmar.</t>
  </si>
  <si>
    <t>Glukos i cerebrospinalvätska</t>
  </si>
  <si>
    <t>Centrifugeras 10 min vid 2200 g inom 1 h.
Avskilj till nytt sterilt plaströr.</t>
  </si>
  <si>
    <t>&gt; 60% av värdet för P-Glukos</t>
  </si>
  <si>
    <t>Aborbansmätning, AU680</t>
  </si>
  <si>
    <t>Misstanke om bakteriell eller viral meningit</t>
  </si>
  <si>
    <t>P-, fP-</t>
  </si>
  <si>
    <t>Fotometri. AU 680. Även PNV-instrument.</t>
  </si>
  <si>
    <t>Diagnostik och kontroll av diabetes. Endokrina utredningar.</t>
  </si>
  <si>
    <t>Glukos-Galaktosbelastning</t>
  </si>
  <si>
    <t>fPt-</t>
  </si>
  <si>
    <t>Bakgrund till frågeställning, Resultat av laktosbelastning.</t>
  </si>
  <si>
    <t>Belastningen utförs av personal på laboratoriet alternativt av beställande mottagning i enlighet med aktuell metodbeskrivning.</t>
  </si>
  <si>
    <t>Bör endast utföras efter att patologiskt resultat på laktosbelastning erhållits.</t>
  </si>
  <si>
    <t>Se metodbeskrivning för glukos.</t>
  </si>
  <si>
    <t>Bedömning av resultatet från glukos/galaktosbelastning i relation till resultat från laktosbelastning, utförs av läkare på kemiska laboratoriet/beställande läkare.</t>
  </si>
  <si>
    <t>Patienten kallas inom 2 veckor från remissmottagande. Undersökningen svaras ut inom 2 veckor efter belastning.</t>
  </si>
  <si>
    <t>Glukos, Pleura</t>
  </si>
  <si>
    <t>Glukos i pleura</t>
  </si>
  <si>
    <t>Pleura-</t>
  </si>
  <si>
    <t xml:space="preserve">Centrifugeras, efter cell-räkning, 10 min vid 2200 g.
Avskilj till 5 mL plaströr.
</t>
  </si>
  <si>
    <t>Hållbart 1 h</t>
  </si>
  <si>
    <t xml:space="preserve">Absorbansmätning, AU680
</t>
  </si>
  <si>
    <t>Utredning av misstänkt pleurit.</t>
  </si>
  <si>
    <t>Glukosbelastning</t>
  </si>
  <si>
    <t>OGTT, oralt glukostoleranstest</t>
  </si>
  <si>
    <t>Önskad undersökning, anamnes.</t>
  </si>
  <si>
    <t>Svaras ut inom 3 arbetsdagar från utförd undersökning.</t>
  </si>
  <si>
    <t>Gonokockodling</t>
  </si>
  <si>
    <t>Neisseria gonorrhoeae</t>
  </si>
  <si>
    <t>Provmaterial, gonokockodling</t>
  </si>
  <si>
    <t>Transportmedium Copanrör med orange eller svart kork beroende på provlokalitet, vagitork el dylikt, spekulum.
Observera att prov för odling gällande gonokocker bör tas före eventuellt prov för Chlamydia trachomatis och M Genitalium.
Män: prov från uretra, eventuellt rektum
Kvinnor: prov från uretra, cervix och rektum
Vid klinisk/-epidemiologisk misstanke på svalggonorré tas prov även från svalg. Prov kan även tas från ögon. Sepsis se blododling.
Vid behov, se separat provtagningsanvsining.</t>
  </si>
  <si>
    <t xml:space="preserve">Fynd av Neisseria gonorrhoea är anmälningspliktigt enligt smittskyddslagen. </t>
  </si>
  <si>
    <t>Provet förvaras kylt i avvaktan på transport och skall vara laboratoriet tillhanda helst samma dag som provet togs och senast inom 24 timmar.</t>
  </si>
  <si>
    <t>Se laboratoriet tillhanda.</t>
  </si>
  <si>
    <t>Negativt.</t>
  </si>
  <si>
    <t xml:space="preserve">Kvalitativ aerob odling på agarplattor med och utan antibiotika i kolsyremiljö, resistensbestämning utföres alltid. </t>
  </si>
  <si>
    <t>Odling avseende gonokocker utförs vid misstanke på gonorré. Neisseria gonorrhoeae (gonokocker) är etiologiskt agens till gonorré och dess olika kliniska syndrom. 
Vid misstanke om gonorré ska prov samtidigt tas för både PCR-diagnostik och odling, se provtagningsanvisning Klamydia och gonokocker (PCR)</t>
  </si>
  <si>
    <t>Negativa svar lämnas tidigast efter 2 dygn. 
Positiva odlingar utsvaras per telefon samt elektroniskt eller skriftligt.</t>
  </si>
  <si>
    <t>GT</t>
  </si>
  <si>
    <t>Gamma-glutamyltransferas</t>
  </si>
  <si>
    <t>1-60 dagar - &lt;3,51 µkat/L
61 dagar-16 år - &lt;0,61 µkat/L
Flickor 17 år - 0,15-0,75 µkat/L
Pojkar 17 år - &lt;1,31 µkat/L
Kvinnor 18-40 år - 0,15-0,75 µkat/L
Kvinnor &gt; 40 år - 0,15-1,20 µkat/L
Män 18-40 år - 0,15-1,30 µkat/L
Män &gt; 40 år - 0,20-1,90 µkat/L</t>
  </si>
  <si>
    <t xml:space="preserve">Misstanke om/uppföljning av lever- och gallvägssjukdomar. Bedömning av leverpåverkan vid hyperlipidemi, diabetes mellitus och övervikt. </t>
  </si>
  <si>
    <t>Haptoglobin</t>
  </si>
  <si>
    <t>Ingår även i serumproteinelektrofores.
Hemolyskänslig analys.</t>
  </si>
  <si>
    <t>Förvaras i kylskåp. Primärrör hållbart 72 timmar. Avskiljt serum 7 dagar.</t>
  </si>
  <si>
    <t>Bedömning av inflammationsgrad.
Bedömning av hemoglobinomsättning, leverstatus och mjältcirkulation.
Utredning av hemolytiska tillstånd.</t>
  </si>
  <si>
    <t>Hb</t>
  </si>
  <si>
    <t>Hemoglobin</t>
  </si>
  <si>
    <t>Viktigt med god rörfyllnad. Viktigt att röret vänds 10 gånger efter provtagning.</t>
  </si>
  <si>
    <t>1 dag - 150 - 240 g/L
2 - 7 dagar - 140 - 220 g/L
8 - 14 dagar - 130 - 200 g/L
15 - 30 dagar - 100 - 180 g/L
31 - 90 dagar - 100 - 160 g/L
91 - 365 dagar - 100 - 140 g/L
1 - 6 år - 100 - 150 g/L
7 - 10 år - 105 - 150 g/L
11 - 16 år - 110 - 160 g/L
Kvinnor &gt;17 år - 117 - 153 g/L
Män &gt;17 år - 134 - 170 g/L</t>
  </si>
  <si>
    <t>Rutinprov indicerat vid ett mycket stort antal tillstånd.</t>
  </si>
  <si>
    <t>Glykerat hemoglobin A1c, långtidssocker</t>
  </si>
  <si>
    <t>Ej bedömningsbart hos vissa patienter med hemoglobinopatier/hemoglobinvarianter.</t>
  </si>
  <si>
    <t>Transporteras kylt. Förvaras kylt. Centrifugeras ej.</t>
  </si>
  <si>
    <t>EDTA-prov hållbart sju dagar vid +8 grader C. Filtrerpapper hållbart 3d vid +8 grader C, längre hållbarhet i frys.</t>
  </si>
  <si>
    <t>Vätskekromatografi (Tosoh G7) eller PNV (Afinion)</t>
  </si>
  <si>
    <t xml:space="preserve">Användes för diagnostik och monitorering av diabetes mellitus. </t>
  </si>
  <si>
    <t>hCG (intakt+beta)</t>
  </si>
  <si>
    <t xml:space="preserve">Graviditetstest, koriongonadotropin, </t>
  </si>
  <si>
    <t>Förvaras i kylskåp. Primärrör hållbart 48 timmar. Avskiljt serum hållbart i 3 dygn.</t>
  </si>
  <si>
    <t>Kvinnor, icke gravida &lt; 4 U/L
Kvinnor, postmenopaus &lt; 7 U/L
Män &lt; 3 U/L</t>
  </si>
  <si>
    <t>Elektrokemiluminescens, sandwichprincip. Cobas e411.</t>
  </si>
  <si>
    <t>Graviditetstest. Bestämning av hCG  används för att tidigt påvisa graviditet. Vid extrauterin graviditet är hCG-nivån oftast betydligt lägre än förväntat.
Hormonproducerande tumörer i ovarier eller testiklar kan ge mycket höga hCG-värden, liksom trofoblasttumörer (mola hydatidosa).
Vid uppföljning av tumörbehandling används analys av total hCG (intakt+β) eller dess subenheter, f f a β-hCG.</t>
  </si>
  <si>
    <t>Akutanalys besvaras inom 2 timmar från ankomst till laboratoriet.</t>
  </si>
  <si>
    <t>Rutin och Akut</t>
  </si>
  <si>
    <t>hCG (snabbtest)</t>
  </si>
  <si>
    <t>Graviditetstest</t>
  </si>
  <si>
    <t>Fagersta, Köping, Sala, Västerås</t>
  </si>
  <si>
    <t>PNV</t>
  </si>
  <si>
    <t>48 h i kyl</t>
  </si>
  <si>
    <t>Neg = icke gravid, Känslighet = 25 mIU/L</t>
  </si>
  <si>
    <t>Graviditetstest.</t>
  </si>
  <si>
    <t>PNV-analys</t>
  </si>
  <si>
    <t>HDL-kolesterol</t>
  </si>
  <si>
    <t>High density lipoprotein</t>
  </si>
  <si>
    <t>Ingår i fS-Lipidstatus och S-Lipidstatus (ej fastande).
Inför fastande prov skall patienten vara fastande i 10 timmar.</t>
  </si>
  <si>
    <t xml:space="preserve">Centrifugeras efter 30 min men inom 4 h i 10 minuter vid 2200 g.
Får ej höghastighets-centrifugeras. Får ej frysas. </t>
  </si>
  <si>
    <t>1 – 2 år     &gt; 0,79 mmol/L
3 – 17 år - &gt; 0,89 mmol/L
Kvinnor - ≥ 18 år - &gt; 0,99 mmol/L
Män ≥ 18 år - &gt; 0,79 mmol/L</t>
  </si>
  <si>
    <t>Tas för att värdera risken för hjärtkärlsjukdom samt för att värdera effekt av kolesterolreglerande läkemedel.</t>
  </si>
  <si>
    <t>Helicobacter pylori-serologi (antikroppar i serum)</t>
  </si>
  <si>
    <t>HP-AK</t>
  </si>
  <si>
    <t>E-remiss Cosmic eller pappersremiss Immunologi/Serologi/Virologi</t>
  </si>
  <si>
    <t>Provtagningsmaterial, önskad analys.</t>
  </si>
  <si>
    <t>Gelrör (serum) 7/5 mL, Rör utan tillsats 7/6 mL, Rör för kapillärprov eller sterilt plaströr (minst 500 mikroliter).</t>
  </si>
  <si>
    <t>Ej förstahandsmetod. Se indikation.</t>
  </si>
  <si>
    <t>Provet sänds omgående till laboratoriet. Om detta ej är möjligt förvaras provet i kyl i avvaktan på transport.</t>
  </si>
  <si>
    <t>Se Laboratoriet tillhanda.</t>
  </si>
  <si>
    <t>Påvisning av IgG-antikroppar i serum riktade mot Helicobacter pylori med ELISA-teknik</t>
  </si>
  <si>
    <t>Påvisande av aktuell eller genomgången infektion med blodserologi för påvisande av anti-IgG antikroppar mot  Helicobacter pylori.
Helicobacter pylori orsakar magkatarr och akuta/kroniska sår i både magsäck och tolvfingertarm. Ett samband mellan H. 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diagnostik av infektionen finns icke invasiva och invasiva metoder.
Icke invasiva metoder
Urea utandningstest (UBT)
Fecesantigentest (förstahandsval)
Blodserologi
Blodserologi används för påvisande av aktuell eller genomgången infektion.  Dess plats i diagnostiken torde dock minska då användningsområdet är begränsat. För eventuell eradikeringskontroll efter avslutad behandling rekommenderas ovannämnda icke invasiva metoder, dock ej blodserologi eftersom antikroppssvaret kvarstår under lång tid.
Invasiva metoder 
Gastroskopi med biopsi för:
ureastest
histopatologi
odling (i första hand för resistensbestämning)
kombination av dessa analyser.
Invasiv diagnostik rekommenderas till patienter med alarmerande symtom såsom viktnedgång eller blödning, till äldre med nytillkomna dyspeptiska besvär samt vid behandlingssvikt.</t>
  </si>
  <si>
    <t>Analysen utföres en gång varje eller varannan vecka beroende på provtillströmningen.</t>
  </si>
  <si>
    <t>Helicobacter pyloriodling</t>
  </si>
  <si>
    <t>HP-odling</t>
  </si>
  <si>
    <t>Biopsi-</t>
  </si>
  <si>
    <t>Biopsi skall läggas i speciella transportrör avsedda endast för H. Pylori. Beställs från laboratoriet.
Biopsin läggs omedelbart i transportröret. Biopsibiten skall ligga under transportmediets yta för att skyddas mot uttorkning och syre.
Bör utodlas omgående.</t>
  </si>
  <si>
    <t>Särskiljda transportrör.</t>
  </si>
  <si>
    <t>Se Medodbeskrivning.</t>
  </si>
  <si>
    <t>Sänd provet omgående. Om flera prover planeras inom 4-5 timmar kan provet förvaras i kylskåp i avvaktan på transport. Utodling på lab bör helst ske inom 5 timmar för undvikande av falskt negativt resultat.</t>
  </si>
  <si>
    <t>Kvalitativ odling från slemhinnebiopsier på selektivt substrat i mikroaerofil miljö. Vid fynd av H pylori i odling utföres alltid resistensbestämning mot ampicillin, claritromycin, metronidazol och doxycyklin med angivande av MIC-värden.</t>
  </si>
  <si>
    <t xml:space="preserve">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 </t>
  </si>
  <si>
    <t>Negativa prov svaras efter 7 dygn.
Positiva prov svaras efter 5-7 dygn.</t>
  </si>
  <si>
    <t>Helicobacter pyroli antigen i feces</t>
  </si>
  <si>
    <t>HP-ag</t>
  </si>
  <si>
    <t>E-remiss Cosmic eller Remiss för bakteriologisk undersökning.</t>
  </si>
  <si>
    <t>Minst ett par skedar feces krävs. Provtagning bör ej utföras under pågående behandling med protonpumpshämmare eller antibiotika p g a risk för falskt negativt resultat. Efter utsättande av protonpumpshämmare kan prov tas efter 2 veckor och efter antibiotikabehandling efter 4 veckor.</t>
  </si>
  <si>
    <t xml:space="preserve">Se Förvaring och hållbarhet </t>
  </si>
  <si>
    <t>Sänd provet omgående. Om detta ej är möjligt, förvara provet i kyl i avvaktan på transport, dock högst 2 dygn.</t>
  </si>
  <si>
    <t>Enzymimmunoassay (EIA) för påvisning av Helicobacter pylori  antigen i  feces med monoklonala antikroppar.</t>
  </si>
  <si>
    <t>Helicobacter pylori orsakar magkatarr och akuta/kroniska sår i både magsäck och tolvfingertarm. Ett samband mellan H.pylori och MALT-lymfom respektive adenocarcinom i ventrikeln har fastställts. Infektionen förvärvas ofta redan tidigt i barndomen och förekommer globalt i alla åldrar. Asymtomatiska infektioner är vanliga. Behandling genomförs med syrahämmande medel i kombination med antibiotika. För diagnosticering av infektionen finns invasiva och icke-invasiva metoder. 
Vid invasiv diagnostik görs gastroskopi med biopsi för ureastest,  histopatologi eller odling (i första hand för resistensbestämning) eller en kombination av dessa. Invasiv diagnostik rekommenderas till patienter med alarmerande symtom såsom viktnedgång eller blödning, till äldre med nytillkomna dyspeptiska besvär samt vid behandlingssvikt. Bland de icke invasiva metoderna finns urea utandningstest (UBT) och fecesantigentest, som båda utgör gyllene standard för diagnostik av pågående infektion enligt H.pylori-konsensuskonferensen i Maastricht 2000. Fecesantigentestet kan uföras på vuxna och på barn i alla åldrar och kan komma att bli förstahandsval vid icke invasiv diagnostik. Blodserologi finns också tillgänglig. Dess plats i diagnostiken torde dock minska då användningsområdet är begränsat, metoden kan användas för påvisande av aktuell eller genomgången infektion. För eventuell eradikeringskontroll efter avslutad behandling rekommenderas ovannämnda ickeinvasiva metoder, dock ej serologi.</t>
  </si>
  <si>
    <t>Analysen utföres minst 1 gång/vecka</t>
  </si>
  <si>
    <t>Hemoglobin (humanspecifikt)</t>
  </si>
  <si>
    <t>Fekalt hemoglobin, feces-Hb, f-hb</t>
  </si>
  <si>
    <t>E-remiss Cosmic eller pappersremiss "Remiss 4"</t>
  </si>
  <si>
    <t>Provtagningsburk med vitt lock</t>
  </si>
  <si>
    <t>Se särskild anvisning för testprocedur.</t>
  </si>
  <si>
    <t xml:space="preserve">1 vecka i kyl eller rumstemperatur
</t>
  </si>
  <si>
    <t>Misstanke om kolorektal blödningskälla. Anemiutredning.</t>
  </si>
  <si>
    <t>Hemoglobin fritt</t>
  </si>
  <si>
    <t xml:space="preserve">fritt hemoglobin, intravasal hemolys, </t>
  </si>
  <si>
    <t>Provtagning måste ske utan extravasal hemolys. Endast till för utredning av kraftig intravasal hemolys, se indikation/tolkning.</t>
  </si>
  <si>
    <t>Avskilj plasma till 5 mL plaströr.</t>
  </si>
  <si>
    <t>Avskiljd plasma hållbar 1 dygn i kylskåp.</t>
  </si>
  <si>
    <t>&lt;100 mg/L</t>
  </si>
  <si>
    <t>Spektrofotometri, Jasco V550</t>
  </si>
  <si>
    <t xml:space="preserve">Hemoglobin i plasma analyseras för att klarlägga orsaken till frossa i anslutning till blodtransfusion och för att följa graden av erytrocytpåverkan hos patienter opererade i extrakorpeal cirkulation.
Fritt hemoglobin i plasma finns huvudsakligen som methemoglobin. Normalt uppgår hemoglobin i plasma till ca 5mg/L. Först vid koncentrationer över 50 mg/L uppfattar ögat en färgskiftning i gulrött. Sjukliga tillstånd med intravasal hemolys och så hög hemoglobinkoncentration är sällsynta. Iatrogent inducerat sönderfall av blodkroppar vid t ex felaktig blodtransfusion respektive extrakorpeal cirkulation kan däremot ge betydande hemoglobin-stegring i plasma. Hemoglobinuri uppkommer då tubulicellernas kapacitet att reabsorbera hemoglobindimerer överskridits, vanligen vid en koncentra-tion av cirka 300 mg/L eller mera. </t>
  </si>
  <si>
    <t>Analyseras helgfri vardag</t>
  </si>
  <si>
    <t>Hepatiter ((A, B, C) en eller flera markörer)</t>
  </si>
  <si>
    <t>Hepatita A, Hepatit B, Hepatit C</t>
  </si>
  <si>
    <t>E-remiss Cosmic eller pappersremiss "Virologi/Immunologi/Serologi"</t>
  </si>
  <si>
    <t>Se kommentar/viktigt att veta</t>
  </si>
  <si>
    <t>Gelrör (serum) 7/5 mL
Rör utan tillsats
två kapillärrör eller sterilt plaströr
Helblod i vakuumrör med gel eller utan tillsats eller i två kapillärrör. Alternativ är serum i sterilt plaströr (minst 1 mL). Även blodplasma kan användas vid hepatit-serologi
För dialyspatienter och blodgivare är EDTA rör också acceptabla.</t>
  </si>
  <si>
    <t>Obs! Uppgift om expositions- och insjuknandedatum, väsentliga kliniska symtom och frågeställning är nödvändiga underlag för analysval och bedömning av resultat.
Om hepatit B- eller C-infektion misstänks ska rör, transporthylsa och remiss märkas med "Blodsmitta".
Prov lämnas till klinisk kemi.</t>
  </si>
  <si>
    <t>Prov bör skickas snarast möjligt till laboratoriet, men akuttransport är inte nödvändigt.</t>
  </si>
  <si>
    <t>Metodiken grundar sig på Chemiluminiscent Microparticle Immunoassay
(CMIA) i ARCHITECT-instrument (Abbott).</t>
  </si>
  <si>
    <t>Till hepatitvirus räknas virus som ur klassificeringssynpunkt är vitt skilda, den gemensamma faktorn är att de har levern som målorgan. För hepatit A, B, C, D och E finns diagnostik tillgänglig. Testning av hepatit E (HEV) görs endast på speciella indikationer. Klinisk hepatit kan även orsakas av Cytomegalovirus (CMV) och Epstein - Barr virus (EBV).
Laboratoriemedicin, Västerås, utför analyser med avseende på hepatit A (HAV-IgM- och HAV-IgG-antikroppar), hepatit B (HBV) och hepatit C (HCV). Analyser avseende hepatit D (deltahepatit), HEV, EBV och CMV skickas till externt laboratorium liksom PCR-undersökningar avseende HBV och HCV.
Alla hepatitanalyser utom vaccinationskontroller (anti-HBs) svaras ut kvalitativt Positivt respektive Negativt.
Nya fall av HAV-IgM, HBV och HCV är anmälningspliktiga.
Resultat HAV-IgM:
Endast HAV-IgM påvisas, som svarar mot nylig (upp till 6 mån gammal infektion), akut eller subklinisk HAV-infektion. Analysen säger inget om patientens immunstatus mot hepatit A, då IgG ej mäts.
Specificitet: 99,8%. Önskas immunitetskontroll tas HAV-IgG som separat prov.
Resultat anti-HBs (immunitetskontroll):
Svaras kvantitativt i internationella enheter (mIU/mL) med
referensintervall.
Referensintervall: 10 mIU/mL och däröver sannolik immunitet
Resultat anti-HCV:
Analysen är mycket känslig, vilket medför en del "falskt" positiva resultat. Dessa prover blir svagt reaktiva eller gränsvärde och kan inte verifieras med HCV RNA eller InnoLia, antikroppar mot vektor- och/eller fusionsproteiner kan orsaka reaktivitet som inte har något samband med HCV-infektion. 
Negativt resultat vid misstänkt smitta utesluter inte en eventuell exponering, patientens antikroppsnivå kan ligga under analysens detektionsgräns och bör kontrolleras med upprepad provtagning senare.</t>
  </si>
  <si>
    <t>Normalt 1-3 dagar men längre vid behov av kompletterande analyser.</t>
  </si>
  <si>
    <t>HIV 1 Ag/Ak, HIV 2 Ak</t>
  </si>
  <si>
    <t>Humnat immunbrist virus</t>
  </si>
  <si>
    <t xml:space="preserve"> E-remiss cosmic eller pappersremiss Virologi/Immunologi/Serologi</t>
  </si>
  <si>
    <t xml:space="preserve">Gelrör (serum) 7/5 mL, 
Rör utan tillsats 7 mL,
För dialyspatienter och blodgivare är EDTA-rör också acceptabla. </t>
  </si>
  <si>
    <t>Provet skickas till klinisk kemi.</t>
  </si>
  <si>
    <t>Provet bör skickas snarast möjligt till laboratoriet, akuttransport är inte nödvändigt.</t>
  </si>
  <si>
    <t>Kylförvaring i väntan på transport.</t>
  </si>
  <si>
    <t xml:space="preserve">Immunokemisk tvåstegsanalys för bestämning av förekomsten av HIV p24-antigen och antikroppar mot HIV-1 (grupp M och grupp O) och HIV-2 i humant serum och human plasma med användning av CMIA-teknik </t>
  </si>
  <si>
    <t>Humant immunbrist virus (HIV) är etiologiskt agens till sjukdomen Acquired immunodeficiency syndrome (AIDS). HIV indelas i två serotyper, HIV-1 och HIV-2 varav HIV-1 förekommer i hela världen medan HIV-2 har sitt huvudsakliga utbredningsområde i Västafrika.
HIV sprids med blod och blodprodukter, som sexuell smitta, samt från infekterad moder till foster och till nyfött barn. Metoden detekterar HIV-1 p24-antigen och antikroppar mot HIV-1 och HIV-2 med Chemiluminiscent Microparticle Immunoassay (CMIA-teknik). Analysen har screeningkaraktär, d.v.s. ett negativt utfall av prövningen har högt prediktivt värde. Upprepat reaktivt prov i CMIA måste verifieras på externt laboratorium (Karolinska Universitetslaboratoriet). För att säkerställa diagnosen måste två konsekutiva prover från en patient vara positiva i verifieringsprövning.
Förekomst av anti-HIV-antikroppar är liktydigt med HIV infektion och sannolikt med livslångt bärarskap av virus. Patient med påvisade antikroppar mot HIV anses smittsam och anmäls enligt smittskyddslagen.
I regel kan man påvisa antikroppar 4-8 veckor efter primärinfektion, antikroppar tillhörande både IgM- och IgG-klass påvisas. Patienter i sent AIDS-stadium kan ha icke detekterbara antikroppsnivåer trots förekomst av virus. Vid misstanke på tidig fas av HIV infektion, sent stadium av AIDS eller utredningar vid mor-barn infektion rekommenderas dessutom undersökning avseende förekomst av virus med antigentest samt PCR.</t>
  </si>
  <si>
    <t>HLA-B27</t>
  </si>
  <si>
    <t>E-remiss Cosmic eller 
pappersremiss "Immunologi/Serologi/Virologi (Klinisk mikrobiologi)"</t>
  </si>
  <si>
    <t>EDTA-rör: Minst 200 mikroliter helblod</t>
  </si>
  <si>
    <t>Heparin- eller citrat-rör får ej användas</t>
  </si>
  <si>
    <t>Se indikation</t>
  </si>
  <si>
    <t>Molekylärbiologisk bestämning av HLA-B 27-alleler i genomisk DNA med microarray-metod.
Varje HLA-B*27-allel överensstämmer med åtminstone ett av de två primerparen (exon 2 och/eller exon 3 primerpar ), vilket innebär alla HLA-B*27-alleler detekteras. 
Alla vanligt förekommande HLA–B*27-alleler amplifieras med båda primerparen. De B*27-alleler som inte är förknippade med Mb Bechterew, det vill säga B*27:06 och B*27:09-alleler samt flera andra sällsynta B*27-alleler visar endast ett positivt resultat med exon 2. Övriga ovanliga B*27-alleler är endast positiva med exon 3.</t>
  </si>
  <si>
    <t>Vissa genotyper inom HLA-systemet (human leukocyte associated antigen) är kopplade till ökad benägenhet att utveckla vissa sjukdomar av autoimmun karaktär. Genotypen/ vävnadstypen HLA-B27 är starkt associerad till  Mb Bechterew (ankyloserande spondylit (AS) eller pelvospondylit) där cirka 90 % av patienterna är HLA B27-positiva.
Analys av HLA-B27 kan vara av värde vid utredning av kronisk ryggsmärta men det prediktiva värdet för Mb Bechterew är lågt då HLA-B27 är vanligt förekommande i befolkningen, mellan 8–14 % är bärare av genen. Spondylos är en vanligare orsak till ryggbesvär.
Mb Bechterew debuterar oftast i unga år och ger framför allt symptom i form av värk och stelhet i länd- och korsrygg. Med åren tillkommer även värk och stelhet i bröst, hals och övre delen av ryggen. Sjukdomen orsakas av en inflammation i lederna i och runt ryggraden.
Reaktiv artrit (Mb Reiter) är en sjukdom som debuterar 2-6 veckor efter en tarminfektion eller urogential infektion, med inflammation i en eller flera leder. Någon bakteriell infektion kan inte påvisas i ledvätska utan artriten bedöms vara orsakad av en immunologisk reaktion.  Mer än 75% av patienter med reaktiv artrit i svårare form är positiva för HLA-B27</t>
  </si>
  <si>
    <t>HLA-DQ genotyp (DQ2/DQ8)</t>
  </si>
  <si>
    <t>E-remiss Cosmic eller pappersremiss "Immunologi/Serologi"</t>
  </si>
  <si>
    <t xml:space="preserve">Provet sändes så snart som möjligt till laboratoriet.
Provet kan förvaras  i kyl i ett dygn i avvaktan på transport. </t>
  </si>
  <si>
    <t>Se Laboratoriet tillhanda</t>
  </si>
  <si>
    <t xml:space="preserve">Microarray-teknik är en in vitro-bestämning av allelerna för HLA-DQA1 och HLA-DQB1. </t>
  </si>
  <si>
    <t>Celiaki är en immunmedierad sjukdom som utlöses vid intag av gluten hos genetiskt disponerade individer. 
Det finns en stark koppling mellan celiaki och HLA-klass II-genkomplexet. Två HLA gener som är involverade i sjukdomen, DQA1 och DQB1, är polymorfa, det vill säga  de förekommer i flera  alleliska varianter. Dessa gener kodar för en alfa- respektive en betasubenhet av DQ2- och DQ8-molekylerna.
Cirka 90 % av alla celiakipatienter är bärare av två alleler: DQA1*05 och DQB1*02, som kallas för DQ2.5. Celiakipatienter negativa för DQ2.5 är oftast bärare av HLA-allelerna DQB1*0302  eller DQA1*03 som kallas för DQ8. Mer än 98 % av patienter med celiaki har antingen DQ2.5 och/eller DQ8. Förekomst av både DQ2.5 och DQ8 ger en ytterligare ökad risk för celiaki.
Individer som är bärare av allelerna  DQA1*02 och DQB1*02, kallad DQ2.2 eller enbart har en alfa-allel (DQA1*05, DQA1*03, DQA1*02) har mycket låg risk för att utveckla celiaki.
Celiaki är associerad till HLA-klass II-antigenerna DQ2.5 och DQ8. Denna kombination finns hos mer än 90 % av individer med celiaki i Nordeuropa, men även hos 25-30 % av normalbefolkningen. HLA-typning kan inte användas för att ställa diagnosen, däremot kan den användas med stor säkerhet för att utesluta celiaki hos en person med celiakiliknande symtom men utan antikroppssvar eller histologi som stöd för diagnosen
Komplettering med genotypning av HLA-DQ (DQ2/DQ8) kan också vara av värde i utredningen av patienter där annan utredning/behandling ger oklara/osäkra utfall, i utredning av föräldrar och syskon till patient med celiaki, och i utredning av andra tarmsjukdomar/symtom.
Negativ DQ - Genotypen utesluter risk för att utveckla celiaki.
Positiv DQ2.2 - Genotypen innebär låg risk för att utveckla celiaki.
Positiv DQ2.5 och/eller DQ8 - Genotypen innebär risk för att utveckla celiaki.
Endast positiv för alfa-allel till DQ2.5,DQ2.2 och/eller DQ8 - Alfa-subunit HLA-DQ… påvisad som mono-allel, innebär att utveckling av celiaki inte kan uteslutas men risken är mycket låg.</t>
  </si>
  <si>
    <t>14 dagar</t>
  </si>
  <si>
    <t>Homocystein</t>
  </si>
  <si>
    <t>Centrifugeras inom 1 h efter provtagning</t>
  </si>
  <si>
    <t>Centrifugeras efter 30 min men inom 1 h i 10 minuter vid 2200 g.</t>
  </si>
  <si>
    <t xml:space="preserve">Kylskåp 3 dygn, annars frys.
</t>
  </si>
  <si>
    <t>&lt;15 år - &lt;10 µmol/L
15-65 år - &lt;15 µmol/L
&gt;65 år - &lt;20 µmol/L</t>
  </si>
  <si>
    <t>Turbidimetri. ACL TOP.</t>
  </si>
  <si>
    <t>Del i utredning av makrocytär anemi. Brist på vitamin B12, B6 och folat kan ge förhöjda nivåer. Korrelerar även med risk för hjärtkärlsjukdom.</t>
  </si>
  <si>
    <t xml:space="preserve">Analyseras ca tre gånger per vecka. </t>
  </si>
  <si>
    <t>HSV</t>
  </si>
  <si>
    <t>Herpes simplex typ 1 och 2</t>
  </si>
  <si>
    <t>E-remiss cosmic eller "remiss för mikrobiologisk   undersökning", ange HSV-DNA</t>
  </si>
  <si>
    <t>Provtagningsmaterial, kliniska data, immunosupression.</t>
  </si>
  <si>
    <t>Blåsmaterial: 
Undersökningen utförs 1-2 ggr/vecka   och svaras inom 1-7 dagar. Vid akut frågeställning ta kontakt med   laboratoriet då möjlighet finns för akut undersökning under vardagar.
•Cerebrospinalvätska (Csv), likvor: 
Analyseras fortlöpande vardagar kl. 08-15.30 med svar samma dag.
•Övriga provmaterial samt serologi: vidarebefordras till Akademiska laboratoriet, Uppsala. Se http://www.labhandbok.se/. Sökord: Herpes</t>
  </si>
  <si>
    <t>Transporttiden ska hållas så kort som möjligt. 
Prov  förvaras i kyl i väntan på transport.</t>
  </si>
  <si>
    <t>Focus RT-PCR. Kvalitativ metod. 
Påvisning av Herpes Simplex   DNA med molekylärbiologisk teknik.</t>
  </si>
  <si>
    <t>Misstanke om infektion med Herpes simplexvirus Typ 1 och   2.</t>
  </si>
  <si>
    <t>Jenny Eriksson</t>
  </si>
  <si>
    <t>1-4 vardagar.</t>
  </si>
  <si>
    <t>HTLV (I+II)</t>
  </si>
  <si>
    <t>Human T-lymphotropic virus</t>
  </si>
  <si>
    <t>E-remiss cosmic eller
pappersremiss Virologi/Immunologi/Serologi</t>
  </si>
  <si>
    <t xml:space="preserve">Gelrör (serum) 7 mL
Rör utan tillsats 7 mL </t>
  </si>
  <si>
    <t>Skickas till klinisk kemi</t>
  </si>
  <si>
    <t>Provet bör skickas snarast möjligt till laboratoriet, men akuttransport är inte nödvändigt.
Förvaring i rumstemperatur under kortare tid (någon timme) är acceptabelt. Vid längre tid förvaras provet kylt i avvaktan på transport.</t>
  </si>
  <si>
    <t>Klinik Kemi</t>
  </si>
  <si>
    <t>CMIA-teknik (Chemiluminiscent Microparticle Immunoassay) Abbott ARCHITECT</t>
  </si>
  <si>
    <t>Utredning eller kontroll efter misstänkt exposition. Screening av vissa patientgrupper t.ex. blodgivare. 
Humant T-lymfotropt virus (HTLV) tillhör gruppen humana retrovirus och består av två typer:
HTLV-I Förekommer i Japan, Västindien, Afrika, södra USA och Europa. Är etiologiskt agens till Adult T-cell leukemi (ATL) och till den degenerativa nervsjukdomen Tropisk spastisk parapares (TSP), samt har också associerats med immunbristsjukdom. Inkuberingstid från infektion till utveckling av symptom är flera år.
HTLV-II Förekommer framför allt hos intravenösa missbrukare. Inget säkert samband med sjukdom har påvisats. 
Spridningsvägarna för HTLV-I och -II är i princip desamma som för HIV: via blod och blodprodukter inklusive kontaminerade instrument, från mor till barn och sexuell smitta.
Infektion påvisas genom antikroppsbestämning i serum med CMIA-teknik . Upprepat reaktivt prov verifieras av Laboratoriemedicinska kliniken, Örebro. För att säkerställa diagnosen måste två konsekutiva prover från en patient vara positiva i verifieringsprövning. Förekomst av anti-HTLV-antikroppar är liktydigt med HTLV infektion och sannolikt med livslångt bärarskap av virus. Patient med påvisade antikroppar mot HTLV anses vara smittsam och anmäls enligt smittskyddslagen.
Vid positivt fynd bör man komplettera med nytt prov för PCR.</t>
  </si>
  <si>
    <t xml:space="preserve">Analysen utförs vardagar. </t>
  </si>
  <si>
    <t>Immunglobulin A</t>
  </si>
  <si>
    <t>Ingår även i S-Proteinelfores</t>
  </si>
  <si>
    <t>Primärrör 3 dygn i kylskåp.
Avskiljt serum 7 dygn i kylskåp.</t>
  </si>
  <si>
    <t>0-3 veckor: &lt;0,05 g/L
3-6 veckor: 0,01-0,15 g/L
6 veckor till 3 månader: 0,01-0,20 g/L
3-6 månader 0,02-0,25 g/L
6-9 månader: 0,03-0,35 g/L
9 månader till 1 år: 0,07-0,55 g/L
1 år: 0,07-0,55 g/L
2 år: 0,40-1,30 g/L
3 år: 0,50-1,80 g/L
4 år: 0,50-2,30 g/L
5-9 år: 0,50-2,70 g/L
10-19 år: 0,70-3,65 g/L
20 år och äldre: 0,88-4,50 g/L</t>
  </si>
  <si>
    <t>IgA är den immunglobulin som har störst roll i det immunologiska barriärskyddet. 
Selektiv IgA-brist kan medföra komplikationer vid blodtransfusion. Selektiv IgA-brist har möjligen en roll i ökad infektionskänslighet.
IgA kan föreligga som M-komponent.</t>
  </si>
  <si>
    <t>IgE, total</t>
  </si>
  <si>
    <t>E-remiss cosmic eller allergiremiss</t>
  </si>
  <si>
    <t>1 gelrör</t>
  </si>
  <si>
    <t>Centrifugeras efter 30 minuter men inom 4 timmar.</t>
  </si>
  <si>
    <t>0 - 12 v &lt; 3,8 kU/L
13 - 36 v &lt; 16,3 kU/L
37 v - 5 år &lt; 22,3 kU/L
6 - 20 år &lt; 263 kU/L
21 år och äldre &lt; 122 kU/L</t>
  </si>
  <si>
    <t>Fluoroenzymimmunoassay</t>
  </si>
  <si>
    <t>Analys av total IgE är av ringa värde men kan vara indicerad i särskilda fall. Kan användas som komplement vid allergiutredning, utredning av parasitsjukdom och misstanke om immunbrist.
Förhöjt IgE är inte synonymt med allergi och normal IgE-koncentration utesluter inte tillstånd orsakade av allergi. Låg IgE-halt utesluter inte allergi eftersom patienter kan ha höga koncentrationer av specifika IgE-antikroppar mot enskilda allergen trots normal halt total-IgE.
Höga IgE-värden är ett karakteristiskt fynd vid vissa parasitsjukdomar. Förhöjda värden kan också ses hos rökare, vid virala infektioner, B-cellslymfom och kronisk lymfatisk leukemi.
Den högsta titern av IgE-antikroppar vid en allergisk reaktion finner man några veckor efter expositionstillfället varefter den vanligtvis sjunker.</t>
  </si>
  <si>
    <t>Analyseras 3 gånger per vecka.</t>
  </si>
  <si>
    <t>IgG</t>
  </si>
  <si>
    <t>Immunglobulin G</t>
  </si>
  <si>
    <t>Ingår även i S-Proteinelfores.
Subtyper av IgG kan beställas via pappersremiss 5.</t>
  </si>
  <si>
    <t>0-3 veckor: 9,0-18,0 g/L
3-6 veckor: 6,0-13,0 g/L
6 veckor till 3 månader: 4,0-10,0 g/L
3-6 månader 2,5-9,0 g/L
6-9 månader: 2,0-9,0 g/L
9 månader till 1 år: 3,0-10,0 g/L
1 år: 3,5-10,5 g/L
2 år: 5,0-12,0 g/L
3 år: 6,0-14,0 g/L
4-19 år: 6,1-14,5 g/L
20 år och äldre: 6,7-14,5 g/L</t>
  </si>
  <si>
    <t>IgG är den kvantitativt dominerande immunglobulinen och finns i fyra subtyper. Det är den enda immunglobulin som passerar placenta. Låga nivåer kan vara orsak till infektionsbenägenhet och då kan analys av subtyper vara av värde. Stegrade nivåer kan bero på monoklonal gammopati (M-komponent) och i oligoklonal och polyklonal form vid andra sjukdomar.</t>
  </si>
  <si>
    <t>Glomerulär proteinuri</t>
  </si>
  <si>
    <t>Urinsamlingskärl utan tillsats. Urin samlas under ett dygn.</t>
  </si>
  <si>
    <t>Analysen ingår även i U-Proteinelektrofores.</t>
  </si>
  <si>
    <t>Centrifugeras 10 min vid 2200 g. Alikvotera till 5 mL vacutainerrör.</t>
  </si>
  <si>
    <t>U-IgG &lt;10 mg/L
dU-IgG &lt;15 mg/dygn</t>
  </si>
  <si>
    <t>Nefelometri, BN ProSpec System</t>
  </si>
  <si>
    <t>För värdering av glomerulär selektivitet för stora proteiner vid albuminuri.</t>
  </si>
  <si>
    <t>Analyseras varje vardag</t>
  </si>
  <si>
    <t>IgG/Kreatinin kvot</t>
  </si>
  <si>
    <t>Provtagningsmateriel:
Ett plaströr med gul tryckkork:
5 mL plaströr 13x75 mm artikelnummer 43951(länk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 Kvotberäkning</t>
  </si>
  <si>
    <t>Analysen ingår även i U-Proteinelektrofores, kreatininkvot</t>
  </si>
  <si>
    <t>U-IgG/Kreatinin kvot morgonurin &lt;0,7 g/mol
U-IgG/Kreatinin kvot annan tid &lt;1,0 g/mol</t>
  </si>
  <si>
    <t>Centrifugeras 10 min vid 2200 g.</t>
  </si>
  <si>
    <t>U-IgG/Kreatinin kvot morgonurin &lt; 0,7 g/mol
U-IgG/Kreatinin kvot annat stickprov  &lt; 1,0 g/mol</t>
  </si>
  <si>
    <t>Nefelometri</t>
  </si>
  <si>
    <t xml:space="preserve">Mått på selektivitet av glomerulär proteinuri. </t>
  </si>
  <si>
    <t>Vid beställning av endast IgG kreatinin-kvot besvaras analysen vardagar. Om undersökningen ingår i U-elektrofores kan svaret dröja upp till två veckor.</t>
  </si>
  <si>
    <t>IgM</t>
  </si>
  <si>
    <t>Ingår även i S-Proteinelfores.</t>
  </si>
  <si>
    <t>0-3 veckor: 0,01-0,15 g/L
3-6 veckor: 0,15-0,90 g/L
6 veckor till 6 månader: 0,15-1,00 g/L
6-9 månader: 0,20-1,0 g/L
9 månader till 1 år: 0,25-1,0 g/L
1 år: 0,27-1,20 g/L
2 år: 0,27-1,40 g/L
3 till 9 år: 0,27-1,50 g/L
10 år och äldre: 0,27-2,10 g/L</t>
  </si>
  <si>
    <t>IgM är den immunglobulin som stiger snabbast vid antigenstimulering. Stegrade nivåer av monoklonalt IgM ses vid MGUS och Waldenströms makroglobulinemi med polyklonal stegring ses vid bland annat infektiösa tillstånd och primär biliär cirrhos. Sänkta nivåer ses vid benmärkgspåverkan.</t>
  </si>
  <si>
    <t>Influensa A och B samt RS-virus</t>
  </si>
  <si>
    <t>Respiratoriskt syncytievirus</t>
  </si>
  <si>
    <t>Aspirat/sekret</t>
  </si>
  <si>
    <t>Kyltransport om längre transporttid än 30 minuter.
Optimal tidpunkt för virusisolering är från en dag före till fyra dagar efter sjukdomsdebuten.
 Vid specifik frågeställning om Fågelinfluensa eller Infuensa C, skickas provet till externt laboratorium för analys.</t>
  </si>
  <si>
    <t>Klinisk Mikrobiologi/Kemi</t>
  </si>
  <si>
    <t>Molekylärbiologisk teknik (RT-PCR). Påvisning av virus-RNA.</t>
  </si>
  <si>
    <t>Se Metodbeskrvning</t>
  </si>
  <si>
    <t>Inkomststatus</t>
  </si>
  <si>
    <t>Innehåller analyterna Natrium, Kalium, Kreatinin, Urea, Protein, Albumin, Albuminkorrigerat Calcium, Totalprotein.</t>
  </si>
  <si>
    <t>Iohexolclearance</t>
  </si>
  <si>
    <t>Johexol, Iohexol, GFR, njurfunktionsundersökning</t>
  </si>
  <si>
    <t>PtS-</t>
  </si>
  <si>
    <t>Bakgrund till frågeställning, Ev. resultat på kreatinin och cystatin C.</t>
  </si>
  <si>
    <t>Kan ej utföras vid allergi mot röntgenkontrastmedel (Omnipaque), uttalad fisk/skaldjursallergi eller inom en vecka efter utförd kontraströntgenundersökning. Metformin skall pausas tillfälligt i samband med belastning.</t>
  </si>
  <si>
    <t>Västerås. Belastningen utförs även i Köping.</t>
  </si>
  <si>
    <t>0-prov kan förvaras ocentrifugerat hos beställaren och lämnas till laboratoriet tillsammans med prov 2. Prov 2 och framåt centrifugeras efter 30 min men inom 4 h i 10 minuter vid 2200 g.</t>
  </si>
  <si>
    <t>Primärrör 48 h i kylskåp, avskilt serum 7 dygn i kylskåp.</t>
  </si>
  <si>
    <t>2-17 år: 86-134 ml/min/1,73m²
18-50 år: 80-125 ml/min/1,73m²
51-65 år: 60-110 ml/min/1,73m²
66-80 år: 50-90 ml/min/1,73m²</t>
  </si>
  <si>
    <t>Iohexolclearance ger ett tillförlitligt mått på njurarnas glomerulära filtrationsförmåga (GFR). Används när en precis skattning av GFR är önskvärd såsom inför njurtransplantion, vid dosering av vissa läkemedel eller njurmedicinska frågeställningar. Kan även användas när kreatinin och cystatin C har en påtaglig diskrepans i skattat GFR eller när dessa markörer är uppenbarligen olämpliga för att värdera njurfunktionen.</t>
  </si>
  <si>
    <t>Mattias Karlman ansvarar för analysen av S-Iohexol.
Johan Skogö ansvarar för rutiner kring belastning.</t>
  </si>
  <si>
    <t>Fe</t>
  </si>
  <si>
    <t>Ingår i Fe/TIBC.
Provtagning bör ske före kl. 10:00 på grund av dygnsvariation.
Järnmedicin skall ej tas dygnet före provtagning.
Hemolyskänsligt.
Kontakta laboratoriet vid frågeställning järnförgiftning, om provet är hemolyserat.</t>
  </si>
  <si>
    <t>1-60 dagar - 20 - 48 µmol/L
61 dagar - 365 dagar - 6 - 13 µmol/L
1-16 år - 10 - 30 µmol/L
&gt;17 år - 9 - 34 µmol/L</t>
  </si>
  <si>
    <t>Låga serumjärnvärden (&lt;10 µmol/L) med samtidigt höga TIBC talar för järnbrist. Låga serumjärnvärden med låga TIBC tyder på en inflammatorisk process där järndepåerna inte kan utnyttjas. Järnbrist karakteriseras också av låg koncentration av Ferritin i plasma. Blodets hemoglobinkoncentration liksom MCV och MCH återspeglar graden av järnbrist först med uttalad fördröjning på grund av erytrocyternas långa livslängd.
Höga serumjärnvärden ses vid hemokromatos, järnförgiftning, hemolytiska anemier, akut leverskada och under 4-6 veckor efter injektion med kolloidala järnpreparat.</t>
  </si>
  <si>
    <t>Jästsvampodling</t>
  </si>
  <si>
    <t>Candida-odling, Aspergillus-odling</t>
  </si>
  <si>
    <t xml:space="preserve">Kliniska data provmaterialets beskaffenhet och lokalisation, önskemål om resistensbestämning etc. </t>
  </si>
  <si>
    <t>Se under förvaring och transport</t>
  </si>
  <si>
    <t>Sänd provet omgående, om detta ej är möjligt förvara provet i avvaktan på transport i kylskåp. Undantag blododlingar som förvaras i rumstemperatur.</t>
  </si>
  <si>
    <t>Odling på selektiv agarplatta. Artbestämning av mögelsvamp grundar sig på typisk kolonimorfologi samt typisk mikromorfologi. Artbestämning av jästsvamp grundar sig på påvisande av groddslangar samt biokemiskt fermentationstest.</t>
  </si>
  <si>
    <t>Misstanke om infektion orsakad av jästsvamp (t ex Candida albicans, C tropicalis, C krusei) eller mögelsvamp t ex Aspergillus. Analysen utföres på prov med önskemålet "svampodling" och där det av kliniska data framgår att ej dermatofyter efterfrågas. Resistensbestämning utföres endast på jästsvamp och enbart på isolat från normalt steril lokal (vanligen blod) annars endast på särskild begäran. Resistensbestämning utföres för närvarande i Uppsala.</t>
  </si>
  <si>
    <t>Provet svaras ut med angivande av art, oftast inom en vecka. 
Mögeltypning, t ex Aspergillus, kan ibland ta några veckor i anspråk, oftast lämnas dock tidigare preliminärt svar om att provet innehåller mögelsvamp och att artbestämning pågår.</t>
  </si>
  <si>
    <t>Kalium</t>
  </si>
  <si>
    <t>Dygnsurinsamling Kalium, Kalium-kreatinin-kvot</t>
  </si>
  <si>
    <t>Urinsamlingskärl utan tillsats</t>
  </si>
  <si>
    <t>Hänvisa patienten till patientinstruktion dygnsurinsamling (separat dokument på webbplatsen) för korrekt dygnsurinsamling.
Kaliumkreatininkvot skall endast mätas hos barn.</t>
  </si>
  <si>
    <t xml:space="preserve">För dygnsurinsamling:
30 - 90 mmol/dygn (kostberoende)
För kalium-kreatinin-kvot:
31-365 dagar - 11,0-74,0
1-2 år - 9,0-68,0
2-3 år - 8,0-63,0
3-5 år - 6,8-48,0
5-7 år - 5,4-33,0
7-10 år - 4,5-22,0
10-14 år - 3,4-15,0
14-17 år  - ≤13,0
</t>
  </si>
  <si>
    <t>Jonselektiv elektrod. AU680</t>
  </si>
  <si>
    <t>För att följa omsättningen av kalium.</t>
  </si>
  <si>
    <t>Hemolyskänslig analyt.
Kan även analyseras i plasma, då med ett annat referensintervall, se metodbeskrivning.</t>
  </si>
  <si>
    <t>1 - 7 dagar - 3,8 - 7,0 mmol/L
8 - 365 dagar - 3,4 - 6,0 mmol/L
1 år och äldre - 3,5 - 5,0 mmol/L</t>
  </si>
  <si>
    <t>Jonselektiv elektrod. AU680.</t>
  </si>
  <si>
    <t>Misstanke om vätskebalansrubbning. Utredning av syra-basrubbning.</t>
  </si>
  <si>
    <t>Kalprotektin</t>
  </si>
  <si>
    <t>Calprotektin</t>
  </si>
  <si>
    <t xml:space="preserve">E-remiss Cosmic under fliken Klinisk kemi  i "Beställning provbunden" eller pappersremiss "Remiss för mikrobiologisk undersökning (grön)" </t>
  </si>
  <si>
    <t>3-4 skedar feces i fecesburk med sked utan tillsats.</t>
  </si>
  <si>
    <t>Provet sänds omgående till Kinisk mikrobiologi, förvaras i kyl i avvaktan på transport. Hållbart 6 dygn i kyl.</t>
  </si>
  <si>
    <t>&lt; 50 mg/kg feces 
Gråzon: 50-100 mg/kg</t>
  </si>
  <si>
    <t>Referensintervallet gäller för vuxna och för barn från och med 4 års ålder. Yngre barn har högre normalområde. 
Ett negativt testresultat talar emot IBD. Testet har ett högt negativ prediktivt värde och kan användas för att undvika kostsamma och för patienten besvärliga endoskopi- eller röntgenundersökningar. 
Förhöjda resultat ska värderas tillsammans med den kliniska bilden. Värden mellan 50-100 mg/kg ligger i en gråzon och bör följas upp kliniskt. Förnyad provtagning kan vara ett lämpligt steg i dessa fall. Vid nyupptäckta värden över 100 mg/kg bör vidare utredning med koloskopi övervägas.
Kalprotektin är en stark prediktiv markör för skov av IBD och analysen kan därmed användas för att förutspå recidiv. Nivåerna överensstämmer väl med endoskopisk och histologisk inflammatorisk aktivitet. En normalisering av F-Kalprotektin är ett objektivt mått på läkning av kolit.
Falskt positiva resultat kan erhållas vid bakteriella gastroenteriter. Förhöjda nivåer kan även ses i samband med andra inflammatoriska/infektiösa sjukdomar, t.ex. gastrointestinala tumörsjukdomar, glutenenteropati/celiaki, esofagit, gastrit, divertikulit, bakteriella luftvägsinfektioner samt vid blödningar i mag-tarmkanal och behandling med NSAID-preparat.</t>
  </si>
  <si>
    <t>7 arbetsdagar.</t>
  </si>
  <si>
    <t>Kappakedjor</t>
  </si>
  <si>
    <t>Urin samlad under ett dygn i samlingskärl utan tillsats.
Patientinstruktion att skriva finns på sidan https://www.regionvastmanland.se/vardgivare/behandlingsstod/laboratoriemedicin/allmant-om-provtagning/patientinstruktioner/ Urinsamlingar</t>
  </si>
  <si>
    <t>Endast avsedd att användas av hematolog för uppföljning av känd Bence Jones-proteinuri</t>
  </si>
  <si>
    <t>Se separat handhavadebeskrivning för urinvägning.</t>
  </si>
  <si>
    <t>Kvantitativt svar lämnas utan referensintervall</t>
  </si>
  <si>
    <t>Uppföljning av Bence Jones-proteinuri.</t>
  </si>
  <si>
    <t>Kappakedjor/kreatinin kvot</t>
  </si>
  <si>
    <t xml:space="preserve">Provtagningsmateriel:
Ett plaströr med gul tryckkork:
5 mL plaströr 13x75 mm artikelnummer 43951(länk till Varuförsörjningen.
artikelnummer 51558 (länk till Varuförsörjningen)
PROPP PL T RÖR 13MM GUL art.nr 51558
För vårdgivare ej anslutna till Varuförsörjningen kan leverantörernas egna artikelnummer användas. De är för rör TK75-085 och för propp 65.806.507
Provtagning:
5 mL morgonurin eller annat stickprov
Morgonurin utgör första urinportionen efter nattlig vila. 
Patientinstruktion att skriva finns på sidan: https://www.regionvastmanland.se/vardgivare/behandlingsstod/laboratoriemedicin/allmant-om-provtagning/patientinstruktioner/ Urinprov
</t>
  </si>
  <si>
    <t>Karbamazepin</t>
  </si>
  <si>
    <t>Tegretol, Hermolepsin</t>
  </si>
  <si>
    <t>Individuell dosering.
Enligt FASS (2016) rekommenderas:
20 - 40 µmol/L 12-24 timmar efter senaste dosintag.</t>
  </si>
  <si>
    <t xml:space="preserve">Antiepileptiskt läkemedel. 
Den optimala plasmakoncentrationen varierar mellan olika individer och troligen även hos samma individ vid olika tidpunkter.
Karbamazepin interagerar med många läkemedel och försiktighet bör alltid iakttas när karbamazepin kombineras med andra läkemedel. </t>
  </si>
  <si>
    <t>Karbonat</t>
  </si>
  <si>
    <t>Totalkolsyra</t>
  </si>
  <si>
    <t>Ersatt av S-Bikarbonat</t>
  </si>
  <si>
    <t>Karcinoembryonalt antingen</t>
  </si>
  <si>
    <t xml:space="preserve">CEA, carcinoembrynoalt antigen, </t>
  </si>
  <si>
    <t>Förvaras i kylskåp. Primärrör hållbart 48 timmar. Avskiljt serum hållbart 7 dagar.</t>
  </si>
  <si>
    <t>&gt;17 år - &lt; 6 µg/L</t>
  </si>
  <si>
    <t>Ökade halter av CEA förekommer i 70-85 % hos patienter med kolorektal cancer, lungcancer och pancreascancer.
Mindre än hälften av fallen med operabel koloncancer har förhöjda värden.
Kraftigt förhöjda värden förekommer framför allt vid tumörsjukdomar med metastasering.
Preoperativ serumnivå av CEA har prognostisk betydelse vid kolorektal cancer och CEA &gt; 10 µg/L tyder på dålig prognos och minskad överlevnad.
Vid kirurgisk eller annan behandling av malign tumörsjukdom med ökade CEA-halter i serum kan ett lyckat primärt behandlingsresultat avläsas genom normalisering av CEA-halten (&lt; 5 µg/L) inom 6-8 veckor.
CEA är även förhöjt i serum hos patienter med icke-elakartade sjukdomar och hos rökare, därför ska CEA inte användas vid diagnos av cancer eller för screening av asymtomatiska patienter.</t>
  </si>
  <si>
    <t>Klamydia, gonokocker (PCR)</t>
  </si>
  <si>
    <t>Chlamydia trachomatis, Neisseria gonorrhoeae</t>
  </si>
  <si>
    <t xml:space="preserve">Nukleinsyrapåvisning med PCR. </t>
  </si>
  <si>
    <t>Vid misstanke om infektion med Chlamydia trachomatis (klamydia) och/eller Neisseria gonorrhoeae (gonokocker) och vid smittspårning.
Vid klinisk misstanke om gonorré ska samtidigt prov för gonokockodling tas.</t>
  </si>
  <si>
    <t>Analyseras vardagar. Svarstid 1-6 dagar.</t>
  </si>
  <si>
    <t>Cl</t>
  </si>
  <si>
    <t>1-99 år - 100 - 110 mmol/L</t>
  </si>
  <si>
    <t>Syra-basrubbning. Rubbningar av vätskebalansen.</t>
  </si>
  <si>
    <t>Kolesterol</t>
  </si>
  <si>
    <t>Hemolyskänslig analyt.
Ingår i fS-Lipidstatus och S-Lipidstatus (ej fastande).
Inför fastande prov skall patienten vara fastande i 10 timmar.</t>
  </si>
  <si>
    <t>1 - 60 dagar - 1,8 - 3,2 mmol/L
61 dagar - 2 år - 1,8 - 4,5 mmol/L
3 - 17 år - 3,1 - 5,2 mmol/L
18 - 30 år - 2,9 - 6,1 mmol/L
31 - 50 år - 3,3 - 6,9 mmol/L
&gt;51 år - 3,9 - 7,8 mmol/L</t>
  </si>
  <si>
    <t>Kolesterol, pleura</t>
  </si>
  <si>
    <t>Kolesterol i pleura</t>
  </si>
  <si>
    <t xml:space="preserve">Centrifugeras 10 min vid 2200 g. 
Avskilj till 5 mL plaströr.
</t>
  </si>
  <si>
    <t>Hållbart 5 dygn i kylskåp</t>
  </si>
  <si>
    <t>Se indikation/Tolkning</t>
  </si>
  <si>
    <t xml:space="preserve">Vid pseudokylotorax ses en förhöjd nivå av Plv-Kolesterol &gt;5,2 mmol/L samt en sänkt nivå av Plv-Triglycerider &lt;1,2 mmol/L.
Motsatta förhållanden ses vid kylotorax.
</t>
  </si>
  <si>
    <t>Kontakta laboratoriet för besked om svarstid.</t>
  </si>
  <si>
    <t>Kolmonoxidhemoglobin</t>
  </si>
  <si>
    <t>COHb</t>
  </si>
  <si>
    <t>aB-, vB-</t>
  </si>
  <si>
    <t>Analyseras omedelbart</t>
  </si>
  <si>
    <t>Icke rökare - 0,5 - 1,5 %
Rökare 20-40 cigaretter/dag &lt; 5 %
Rökare &gt; 40 cigaretter/dag &lt; 9 %</t>
  </si>
  <si>
    <t>Se blodgas</t>
  </si>
  <si>
    <t xml:space="preserve">Kolmonoxid (CO) bildas vid nedbrytning av hem och elimineras via lungorna efter bindning till hemoglobin. COHb-värdet avspeglar den totala CO-produktionen (om man utesluter miljöinverkan såsom rökning). COHb kan därför användas vid diagnos och terapeutisk utvärdering av exempelvis hemolytisk anemi eller misstänkt CO-förgiftning. </t>
  </si>
  <si>
    <t>Akuta analyser svaras ut inom 2 timmar från ankomst till laboratoriet.</t>
  </si>
  <si>
    <t>Komplementfaktorer C3, C4</t>
  </si>
  <si>
    <t>Komplement, C3, C4</t>
  </si>
  <si>
    <t>Avskilj plasma till 5 mL plaströr inom 4h. I undantagsfall kan även serum (gelrör) användas.</t>
  </si>
  <si>
    <t>Avskiljd plasma hållbar 24 h i kylskåp.</t>
  </si>
  <si>
    <t>C3: 0,67-1,29 g/L
C4: 0,13-0,32 g/L</t>
  </si>
  <si>
    <t>Nefelometri, BN ProSpec</t>
  </si>
  <si>
    <t xml:space="preserve">Vid utredning av misstänkt komplementaktivering via den klassiska eller alternativa vägen. </t>
  </si>
  <si>
    <t>Ange provtagningstid.</t>
  </si>
  <si>
    <t>Serumnivåerna har en tydlig inomdygnsvariation som kan vara avgjort mindre tydlig vid sjukdom.</t>
  </si>
  <si>
    <t>Förvaras i kylskåp. Primärrör hållbart 48 timmar, avskiljt serum hållbart 7 dygn.</t>
  </si>
  <si>
    <t>Kemiluminescens, kompetetiv princip, 1-stegsmetod. DxI 800</t>
  </si>
  <si>
    <t>Kortisol kontrolleras vid misstanke om störning av hypotalamus-hypofys-binjurebarksaxeln.
Förhöjda värden ses bland annat vid hyperadrenokorticism (Cushings Syndrom), behandling med ACTH och vissa kortikosteroider, graviditet och P-pillerbruk p g a ökning av transkortinhalten, olika stresstillstånd t ex oro, smärttillstånd, svåra vävnadsskador (särskilt brännskador), hypoglykemi, svåra infektioner, diabetes mellitus med angiopati. m m.
Sänkta värden ses bland annat vid binjurebarkinsufficiens (Addisons Syndrom alternativt Sekundär hypofysinsufficiens), dexametasonbehandling.
Kortisolets dygnsrytm blir störd vid skiftarbete och efter resa över flera tidszoner.</t>
  </si>
  <si>
    <t>Dygnsurinsamling Kreatinin</t>
  </si>
  <si>
    <t>Hänvisa patienten till patientinstruktion dygnsurinsamling (separat dokument på webbplatsen) för korrekt dygnsurinsamling.
Kan även tas som stickprov men saknar då referensintervall.</t>
  </si>
  <si>
    <t>Kvinnor - 3,5 - 14,0 mmol/dygn
Män - 4,5 - 20,0 mmol/dygn</t>
  </si>
  <si>
    <t>Fotometri, enzymatisk. AU680</t>
  </si>
  <si>
    <t>Används främst för att relatera kvantifiering av andra ämnen utsöndrade i urinen.</t>
  </si>
  <si>
    <t xml:space="preserve">Vid analys av kreatinin svaras alltid ett relativt estimerat GFR beräknat enligt LM-formeln ut. </t>
  </si>
  <si>
    <t>1-14 dagar - 27-81 µmol/L
15-365 dagar - 14-34 µmol/L
1-2 år - 15-31 µmol/L
3-4 år - 23-37 µmol/L
5-6 år - 25-42 µmol/L
7-8 år - 30-48 µmol/L
9-10 år - 28-57 µmol/L
11-12 år - 37-63 µmol/L
13-15 år - 40-80 µmol/L
16-17 år - 40-90 µmol/L
Kvinnor &gt;18 år - 45-90 µmol/L
Män &gt;18 år - 60-105 µmol/L</t>
  </si>
  <si>
    <t>Kärnantikroppar</t>
  </si>
  <si>
    <t>ANA, antinukleära antikroppar, nDNA, dsDNA, ENA-screening, extraherbara nukleära antigen</t>
  </si>
  <si>
    <t xml:space="preserve">E-remiss Cosmic eller pappersremiss Immunologi/Serologi. </t>
  </si>
  <si>
    <t>Ange provtagningsmaterial, kryssa i ruta för avsedd analys ANA; nDNA; ENA-screening eller kombination av dem.</t>
  </si>
  <si>
    <t xml:space="preserve">Gelrör (serum), 7/5 mL
Gelrör (serum), 5/4 mL
Rör utan tillsats, 7/6 mL
Sterilt plaströr eller i undantagsfall kapillärrör utan tillsats.
Minst 500 µL serum </t>
  </si>
  <si>
    <t>Sänd provet omgående till Klinisk Mikrobiologi</t>
  </si>
  <si>
    <t xml:space="preserve">Provet sändes omgående till laboratoriet. Om detta ej är möjligt förvaras provet i kyl i avvaktan på transport. </t>
  </si>
  <si>
    <t>ANA och nDNA analyseras 2 ggr/vecka, positiva svaras efter ca 1 vecka. 
ENA analyseras en gång per vecka. Svar kan dröja upp till två veckor, längre för prov som skickats vidare till Uppsala.</t>
  </si>
  <si>
    <t>Laktat</t>
  </si>
  <si>
    <t>Hepariniserad spruta</t>
  </si>
  <si>
    <t>Finns även som plasmaprov med annat referensintervall
Artärblod i hepariniserad spruta.
Sprutan fyllnad är viktig, luft avlägsnas vartefter sprutan försluts.</t>
  </si>
  <si>
    <t>Köping, Västerås, PNV</t>
  </si>
  <si>
    <t>0,4 - 0,8 mmol/L
Referensintervallet gäller vid sängvila.</t>
  </si>
  <si>
    <t>Ett mått på den anaeroba metabolismen.
Höga halter indikerar dålig prognos vid ett flertal tillstånd.</t>
  </si>
  <si>
    <t>Mjölksyra</t>
  </si>
  <si>
    <t>Grå (NaF-Kox)</t>
  </si>
  <si>
    <t xml:space="preserve">0,5 - 2,2 mmol/L </t>
  </si>
  <si>
    <t>Enzymatisk metod med fotometri. AU 680.</t>
  </si>
  <si>
    <t>Laktat, Csv</t>
  </si>
  <si>
    <t>E-remiss Cosmic eller remiss 5</t>
  </si>
  <si>
    <t xml:space="preserve">1,2 - 2,1 mmol/L </t>
  </si>
  <si>
    <t>Meningitmisstanke</t>
  </si>
  <si>
    <t>Laktat, Ledvätska</t>
  </si>
  <si>
    <t xml:space="preserve">0,5 - 2,8 mmol/L </t>
  </si>
  <si>
    <t>För differentialdiagnostik vid artrit.</t>
  </si>
  <si>
    <t>Laktat, Pleura</t>
  </si>
  <si>
    <t>Plv-</t>
  </si>
  <si>
    <t>Analysen kan utgöra ett komplement till odling. Laktat stiger vid bakteriell infektion.</t>
  </si>
  <si>
    <t>Analysen utförs måndag-fredag</t>
  </si>
  <si>
    <t>Laktatdehydrogenas</t>
  </si>
  <si>
    <t>LD</t>
  </si>
  <si>
    <t>0-6 mån - &lt; 17,1 µkat/L
7 mån – 2 år - &lt; 8,6 µkat/L
3 – 17 år - &lt; 5,2 µkat/L
18-70 år - 1,8-3,4 µkat/L
&gt;70 år - 1,9-4,2 µkat/L</t>
  </si>
  <si>
    <t>Ospecifik markör för vävnadsskada, tex, hjärt- och skelettmuskulatur, lever och erytrocyter.</t>
  </si>
  <si>
    <t>Laktatdehydrogenas, pleura</t>
  </si>
  <si>
    <t>Analysen används för att avgöra om den ökade vätskemängden är ett transsudat eller exsudat.</t>
  </si>
  <si>
    <t>Laktosbelastning</t>
  </si>
  <si>
    <t>Bakgrund till frågeställning, Om genetiskt test för laktosintolerans är utfört.</t>
  </si>
  <si>
    <t>Se utlåtande</t>
  </si>
  <si>
    <t>Laktosbelasning med mätning av glukos</t>
  </si>
  <si>
    <t>De kliniska symtomen bör alltid ställas i relation till stegringen av P-glukos. Det är troligt att laktosintolerans föreligger om patienten får symtom i form av meteorism (bukuppsvällning p g a gaser ) och ökad tarmmotorik tillsammans med glukosstegring mindre än 1,3 mmol/L.
Om P-glukos stiger 1,3 mmol/L eller mer har patienten tillräcklig laktas-aktivitet och upptagningsförmåga. En P-glukosstegring under 1,3 mmol/L tyder på låg laktasaktivitet.
Normal glukosstegring liksom frånvaro av kliniska symtom i samband med belastning talar mot laktosintolerans. Vid patologiskt resultat bör man komplettera med glukos-galaktosbelastning för att utesluta resorbtions-defekt.
Flack P-glukoskurva ses vid primär (brist på mukosaenzymet laktas) eller vid sekundär laktosmalabsorbtion (generell tarmepitelskada).
Observera att en flack glukoskurva också kan bero på långsam ventrikeltömmning.</t>
  </si>
  <si>
    <t>Patienten kallas inom 2 veckor från remissmottagande. Undersökningen svaras ut inom 1 vecka efter belastning.</t>
  </si>
  <si>
    <t>Lambdakedja</t>
  </si>
  <si>
    <t xml:space="preserve">Urin samlad under ett dygn i samlingskärl utan tillsats. Se patientinstruktion nedan.
Patientinstruktion att skriva finns på sidan: https://www.regionvastmanland.se/vardgivare/behandlingsstod/laboratoriemedicin/allmant-om-provtagning/patientinstruktioner/ Urinsamlingar
</t>
  </si>
  <si>
    <t>Lambdakedja/kreatinin kvot</t>
  </si>
  <si>
    <t>LDL-kolesterol</t>
  </si>
  <si>
    <t>Low density lipoprotein</t>
  </si>
  <si>
    <t>Ingår i fS-Lipidstatus och S-Lipidstatus (ej fastande) .
Inför fastande prov skall patienten vara fastande i 10 timmar.</t>
  </si>
  <si>
    <t>18 – 30 år - 1,2 – 4,3 mmol/L
31 – 50 år - 1,4 – 4,7 mmol/L
&gt;50 år - 2,0 – 5,3 mmol/L</t>
  </si>
  <si>
    <t>Besvaras inom 4 timmar från ankomst till laboratoriet.</t>
  </si>
  <si>
    <t>LDL/HDL, kvot</t>
  </si>
  <si>
    <t>Svaras ut som del av lipidstatus</t>
  </si>
  <si>
    <t>År 1999 valde läkemedelsverket att inte rekommendera något behandlingsmål för LDL/HDL-kvoten, något relevant etablerat referensintervall existerar i dagsläget inte. Av dessa skäl lämnas inget referensintervall för LDL/HDL-kvoten.</t>
  </si>
  <si>
    <t>Fotometri AU681</t>
  </si>
  <si>
    <t>Ledvätskekristaller</t>
  </si>
  <si>
    <t>Kristaller i ledvätska</t>
  </si>
  <si>
    <t>Ange information om patienten fått kortisoninjektion
Använd EJ litiumheparinrör, eftersom litiumheparin kan utfällas som pyrofosfatliknande kristaller.</t>
  </si>
  <si>
    <t xml:space="preserve">Centrifugeras 5 min vid
500 g
</t>
  </si>
  <si>
    <t>1 v i Kyl efter analys.</t>
  </si>
  <si>
    <t>Inga fynd av kristaller</t>
  </si>
  <si>
    <t>Differentialdiagnostik vid artrit.</t>
  </si>
  <si>
    <t>Legionellaantigen i urin</t>
  </si>
  <si>
    <t>Legionella-ag</t>
  </si>
  <si>
    <t xml:space="preserve"> E-remiss Cosmic eller pappersremiss "Remiss för mikrobiologisk undersökning"</t>
  </si>
  <si>
    <t>Provmaterial, önskad analys</t>
  </si>
  <si>
    <t>Sterilt plaströr
Provtagning:
2-7 mL urin uppsamlas i bägare och överförs till sterilt rör.</t>
  </si>
  <si>
    <t>Legionella-antigen kan i regel påvisas tre dagar efter symptomdebut.</t>
  </si>
  <si>
    <t>Prov kan förvaras i rumstemperatur om de når  laboratoriet inom 24 timmar efter provtagning. Alternativt kan prov  förvaras i  2-8° C upp till 14 dagar.</t>
  </si>
  <si>
    <t>Kanin-IgG-antikroppar mot legionellaantigen är adsoberade (immobiliserade) på varsin linje på ett nitrocellulosamembran. Analysen utförs enligt fabrikantens anvisningar. Medföljande fiberarmerad provtagningspinne doppas i urinprovet och appliceras därefter på testkortet. Provet migrerar då på membranet och eventuellt legionellaantigen uppfångas av de immobiliserade anti-legionella-antikropparna och bildar en rosa- till lilafärgad linje.</t>
  </si>
  <si>
    <t>Ett immunokromatografiskt snabbtest (ICT) för kvalitativ påvisning av Legionella pneumophila serogrupp 1 antigen i urinprov från patienter med symtom på pneumoni. Testet är avsett att användas som ett snabbdiagnostiskt komplement till konventionella diagnostiska metoder. Genom påvisning av det lösliga specifika antigenet i urinprov medges en tidig diagnos av infektion med L. pneumophila serogrupp 1. Antigen kan påvisas i urinen tre dagar efter symtomdebut.</t>
  </si>
  <si>
    <t>Telefonbesvaras samma dag det når laboratoriet.</t>
  </si>
  <si>
    <t>Legionellaodling</t>
  </si>
  <si>
    <t>Provtagningsmaterial, frågeställning</t>
  </si>
  <si>
    <t>Provtagningsmateriel: 
Bronkoalveolärt lavage (BAL): Sterilt provrör  
Sputum: Sputumburk  
Trakealsekret: sterilt provrör</t>
  </si>
  <si>
    <t>Diagnostik vid misstanke om Legionellainfektion bör kompletteras med urinprov för detektion av Legionellaantigen i urin.
Vid hög klinisk misstanke kan luftvägsprov även vidarebefodras till externt laboratorium för RT-PCR Legionella-DNA.
Legionellainfektioner är anmälningspliktiga enligt Smittskyddslagen.</t>
  </si>
  <si>
    <t>Prov skickas omgående till Klinisk mikrobiologi  
Förvaras i kyl i väntan på transport</t>
  </si>
  <si>
    <t>Odling på selektivt medium.</t>
  </si>
  <si>
    <t xml:space="preserve">Legionella är en viktig differentialdiagnos framförallt   vid svår pneumoni hos sjukhusvårdade. Legionellaodling ingår alltid vid odling från trakeal-sekret, bronkoskopiprov och sputum. </t>
  </si>
  <si>
    <t>Beror av provtagningsmedium och odlingsresultat.</t>
  </si>
  <si>
    <t>Leukocyter</t>
  </si>
  <si>
    <t>"Vita i urin"</t>
  </si>
  <si>
    <t>Ingår i testremsa, U-</t>
  </si>
  <si>
    <t>1 Arbiträra enheter</t>
  </si>
  <si>
    <t>Screeningverktyg huvudsakligen vid misstanke om infektion i urinvägarna.</t>
  </si>
  <si>
    <t>Leukocyter, differentialräkning</t>
  </si>
  <si>
    <t>Differentialräkning av vita blodkroppar, diff</t>
  </si>
  <si>
    <t>Automatisk eller manuell differentialräkning av neutrofila, basofila och eosinofila granulocyter samt lymfocyter och monocyter.</t>
  </si>
  <si>
    <t>Analyter med breda indikationsområden. Exempelvis leukocytos, leukopeni och vid misstanke om blodsjukdom.</t>
  </si>
  <si>
    <t>Vid maskinell beräkning besvaras akutbeställda prover ut inom 2 timmar från ankomst till laboratoriet. Vid behov av manuell bedömning besvaras prover inkomna före klockan 16:00 på vardagar och 15:00 på helgdagar samma dag. Om senare ankomst besvaras de nästföljande dag. Rutinbeställningar besvaras som reger inom 4 timmar från ankomst till laboratoriet förutsatt att maskinell differentialräkning kan utföras.</t>
  </si>
  <si>
    <t>Leukocyter, poly i ascites, pericard- eller pleuravätska</t>
  </si>
  <si>
    <t>1 Na-heparinrör, blandas noga</t>
  </si>
  <si>
    <t>Lämna remissen tillsammans med provet till process hematologi</t>
  </si>
  <si>
    <t>Analyseras inom 1 h efter provtagning</t>
  </si>
  <si>
    <t>Infektions/inflammationsutredning i respektive organ.</t>
  </si>
  <si>
    <t>Analyseras dygnet runt, alla dagar</t>
  </si>
  <si>
    <t>Leverstatus</t>
  </si>
  <si>
    <t>Innehåller analyterna Bilirubin, ALP, ASAT, ALAT samt LD.</t>
  </si>
  <si>
    <t>Listeria</t>
  </si>
  <si>
    <t>Listerios, Monocytogenes</t>
  </si>
  <si>
    <t xml:space="preserve">E-remiss Cosmic eller pappersremiss ”Remiss för mikrobiologisk undersökning”.  </t>
  </si>
  <si>
    <t xml:space="preserve">Misstanke om Listeriasepsis: 
Blododling, aerob och anaerob blododlingsflaska.
Misstanke om Listeriameningit: 
Bakterieodling - cerebrospinalvätska (csv), ca 2 mL i sterilt rör.
Misstanke om Listeriainfektion genitalt, exempel vid intrauterin fosterdöd eller neonatal sepsis:
Bakterieodling - cervix, copanrör
Bakterieodling från placenta. Sterilt provrör/burk, 1 cm3 med 0,5-1 mL fysiologisk koksaltlösning. Beställ på bakterieodling - ange placenta på lokalisation.
Misstanke om neonatal sepsis, som komplement till blododling: 
Bakterieodling från barnets hörselgång, copanrör. Beställ på bakterieodling - övrigt, ange hörselgång på lokalisation. 
Undersökning på obduktionsmaterial:
Obduktionsmaterial, sterilt provrör/burk, minst 2 mm med 0,5-1,0 mL fysiologisk koksaltlösning. Formalin får inte tillsättas. </t>
  </si>
  <si>
    <t>Se anges på remiss</t>
  </si>
  <si>
    <t xml:space="preserve">Transporteras snarast till laboratoriet. </t>
  </si>
  <si>
    <t>Förvaras i kyl men transporteras snarast till laboratoriet.</t>
  </si>
  <si>
    <t>Beroende av provtagningsmaterial.</t>
  </si>
  <si>
    <t>Misstanke om listeriainfektion som orsak till meningit, sepsis, neonatal död etc.</t>
  </si>
  <si>
    <t>Litium</t>
  </si>
  <si>
    <t>Förvaras i kylskåp. Primärrör hållbart i 48 timmar. Avskiljt serum hållbart i 7 dygn.</t>
  </si>
  <si>
    <t xml:space="preserve">Optimal nivå är ofta individuell.
Generellt kan sägas att om prov tagits 12 timmar efter senaste dosintag:
Profylaktisk behandling 0,5-0,8 mmol/L. 
Akut behandling, upp till 1,0 mmol/L.
</t>
  </si>
  <si>
    <t>Fotometri. AU 680</t>
  </si>
  <si>
    <t>Många biverkningar av litium är tydligt dosberoende. Vanligt är reversibel nefrogen diabetes insipidus av måttlig grad. Störningar av tyroidea kan ses och tyroideafunktionen bör kontrolleras under behandlingen.</t>
  </si>
  <si>
    <t>LPK</t>
  </si>
  <si>
    <t>Leukocytpartikelkoncentration, vita blodkroppar</t>
  </si>
  <si>
    <t xml:space="preserve">Centrifugeras ej.
</t>
  </si>
  <si>
    <t xml:space="preserve">Rutinanalys indicierad vid ett stort antal misstänkta sjukdomar. Exempelvis misstanke på benmärgsinsufficiens, inflammation, infektion, leukemi etc.. </t>
  </si>
  <si>
    <t>Luteiniserande hormon</t>
  </si>
  <si>
    <t>LH, Lutropin, Interstitial Cell Stimulating Hormone, ICSH</t>
  </si>
  <si>
    <t>Kan ej analyseras på gravida kvinnor pga analytisk interferens med HCG</t>
  </si>
  <si>
    <t>Kvinnor:
Follikelfas - 2,1-11 U/L
Midcykelfas - 19-103 U/L
Lutealfas - 1,2-13 U/L
Postmenopaus - 10-60 U/L
Män: 1,2-8,6 U/L
Barn Prepubertalt: &lt;0,2 U/L</t>
  </si>
  <si>
    <t>Kemiluminescens,Sandwichprincip, 2-stegsmetod. DxI 800</t>
  </si>
  <si>
    <t>Vid bedömning ska resultat ställas i relation till ålder och fas i menstruationscykel hos menstruerande kvinnor. Hos barn sker bedömningen mot pubertetsutveckling och ålder.
När gonaderna inte kan producera sina hormoner (östradiol, testosteron) av olika anledningar ökar kocentrationen av gonadotropiner (FSH, LH). Detta ses vid menopaus, förtida pubertet och Turners syndrom.
Låga värden förekommer t ex vid skador i hypofys eller hypotalamus och vid sekundär amenorré t ex vid anorexia nervosa och p-piller behandling. 
Pga höga HCG-värden under graviditet och omedelbart postpartum kan LH värden vara svårtolkade då HCG och LH interferar vid analys.</t>
  </si>
  <si>
    <t>Magnesium</t>
  </si>
  <si>
    <t>Dygnsurinsamling Magnesium, Magnesium-kreatinin-kvot</t>
  </si>
  <si>
    <t>Hänvisa patienten till patientinstruktion dygnsurinsamling i flaska/dunk med saltsyra (separat dokument på webbplatsen) för korrekt dygnsurinsamling.
Magnesiumkreatininkvot skall endast mätas hos barn. Magnesium tas då i 5 eller 10 mL sterilt plaströr med tillsats av 0,1 mL HCl 5M. Kreatininet skall då tas i urinrör utan saltsyra, se separat instruktion.</t>
  </si>
  <si>
    <t>Som komplement i utredning av Magnesiumbrist. Erhållna värden är svårtolkade då magnesiumutsöndringen varierar med ett stort antal faktorer.</t>
  </si>
  <si>
    <t>Hemolyskänslig analyt.
Koncentrationen är beroende av albuminkoncentration samt kroppställning inför provtagning.</t>
  </si>
  <si>
    <t xml:space="preserve">Förvaras i kylskåp. Primärrör hållbart 48 timmar. Avskiljt serum hållbart 14 dygn. </t>
  </si>
  <si>
    <t>Barn 0-90 dagar - 0,59-0,88 mmol/L
Barn 91-365 dagar - 0,65-1,02 mmol/L
&gt;1 år - 0,70-0,95 mmol/L</t>
  </si>
  <si>
    <t>Förhöjda värden ses vid exempelvis kronisk njursinsufficiens och acidos.
Låga värden ses exempelvis vid malnutrition, absorptionsrubbning, kronisk alkoholism och vid ökade förluster pga. vissa diuretika och tubulär proteinuri.</t>
  </si>
  <si>
    <t>Magsäck, Tarmar, Gallblåsa</t>
  </si>
  <si>
    <t>Remiss Histopatologi</t>
  </si>
  <si>
    <t>Markeringarna skall beskrivas på remissen.</t>
  </si>
  <si>
    <t>Större operationspreparat klipps upp, renspolas och nålas upp på kork eller frigolitskiva.  Undvik att klippa genom ulcus eller tumör. Små förändringar kan vara svåra att se efter fixering och ska utmärkas med sutur eller dyl. Resektionsränder som önskas undersökta markeras. Markeringarna skall beskrivas på remissen.</t>
  </si>
  <si>
    <t>Vid frågor kontakta laboratoriet på 021-17 32 79</t>
  </si>
  <si>
    <t xml:space="preserve">Plasmodium falciparum, </t>
  </si>
  <si>
    <t xml:space="preserve">Helblod EDTA-rör för venös eller kapillär provtagning. </t>
  </si>
  <si>
    <t>Provet ska skickas omgående till Jourlaboratoriet. Om provet anländer till laboratoriet senare än sex timmar efter provtagning kan inte parasiternas morfologi med säkerhet bedömas.</t>
  </si>
  <si>
    <t>Jourlaboratoriet Klinisk Kemi Västerås</t>
  </si>
  <si>
    <t>Klinisk mikrobiologi/kemi</t>
  </si>
  <si>
    <t>6 timmar rumstemperatur</t>
  </si>
  <si>
    <t>Immunkromatografist test (ICT) med monoklonala antikroppar mot parasitantigen. Mikroskopi av Giemsa-färgat blodutstryk samt tjock droppe.</t>
  </si>
  <si>
    <t>Immunkromatografiskt test utförs dygnet runt och svaras fortlöpande, mikroskopi svaras senast första vardagen efter att provet anlänt.</t>
  </si>
  <si>
    <t>MCH</t>
  </si>
  <si>
    <t>Mean corpuscular hemoglobin</t>
  </si>
  <si>
    <t>1-7 dagar - 31-37 pg
8-30 dagar - 28-40 pg
31-60 dagar - 26-34 pg
61-90 dagar - 25-35 pg
91-365 dagar - 23-31 pg
1 år - 23-31 pg
2-6 år - 24-30 pg
7-12 år - 25-33 pg
13-17 år - 25-34 pg
≥ 18 år - 27-33 pg</t>
  </si>
  <si>
    <t>Instrumentell beräkning, XN</t>
  </si>
  <si>
    <t>Mäter blodkropparnas genomsnittliga hemoglobininnehåll vilket kan användas vid karakterisering av anemi. Ger ungefär samma information som MCV men är en stabilare analyt.</t>
  </si>
  <si>
    <t>MCHC</t>
  </si>
  <si>
    <t>Mean corpuscular hemoglobin concentration</t>
  </si>
  <si>
    <t xml:space="preserve">1-3 dagar - 290-370 g/l
4-14 dagar - 280-380 g/L
15-90 dagar - 290-370 g/L
91-365 dagar - 300-360 g/L
1 år - 300-360 g/L
2-17 år - 310 - 370 g/L
&gt;18 år - 320 - 360 g/L </t>
  </si>
  <si>
    <t>Ett mått på hemoglobinkoncentrationen i en given mängd röda blodkroppar. Har ett begränsat kliniskt värde utöver MCV och MCH. Kan användas laboratoriskt för att påvisa förekomst av köldagglutininer.</t>
  </si>
  <si>
    <t>MCV</t>
  </si>
  <si>
    <t>Medelcellvolym</t>
  </si>
  <si>
    <t>1-3 dagar - 95-121 fL
4-7 dagar - 88-126 fL
8-14 dagar - 86-124 fL
15-30 dagar - 85-123 fL
31-90 dagar - 77-115 fL
91-180 dagar - 74-108 fL
181-365 dagar - 70-86 fL
1 år - 70-86 fL
2-6 år - 75-87 fL
7-12 år - 77-95 fL
13-17 år - 78-96 fL
≥ 18 år - 82 - 98 fL</t>
  </si>
  <si>
    <t>Methemoglobin</t>
  </si>
  <si>
    <t>vB-, aB-</t>
  </si>
  <si>
    <t>1 Na-heparinrör alterntivt 1 hepariniserad blodgasspruta</t>
  </si>
  <si>
    <t>&lt;2%</t>
  </si>
  <si>
    <t>Oximetri</t>
  </si>
  <si>
    <t>En ökad halt av methemoglobin i blod kan uppkomma antingen genom ökad oxidation av hemoglobin eller genom förlångsammad reduktion av bildat methemoglobin.</t>
  </si>
  <si>
    <t>Metotrexat</t>
  </si>
  <si>
    <t>Methotrexate</t>
  </si>
  <si>
    <t>Ljuskänslig analyt, halterna minskar om provet ljusexponeras. Bör ljusskyddas.</t>
  </si>
  <si>
    <t>Den önskvärda serumkoncentrationen varierar påtagligt beroende av behandlingsindikation.</t>
  </si>
  <si>
    <t>Terapikontroll vid behandling med metotrexat och för ställningstagande till behandling med antidot (calciumfolinat).</t>
  </si>
  <si>
    <t>Metoxiadrenalin</t>
  </si>
  <si>
    <t>Metanefrin, metoxikatekolamin, plasmametanefrin</t>
  </si>
  <si>
    <t>&lt;0,3 nmol/L</t>
  </si>
  <si>
    <t>Metoxinoradrenalin</t>
  </si>
  <si>
    <t>Metanefrin, metoxikatekolamin, plasmanormetanefrin</t>
  </si>
  <si>
    <t>&lt;18 år - &lt;0,5 nmol/L
19-29 år - &lt;0,6 nmol/L
30-39 år - &lt;0,7 nmol/L
40-49 år - &lt;0,8nmol/L
50-59 år - &lt;0,9 nmol/L
60-69 år - &lt;1,0 nmol/L
&gt; 70 år - &lt;1,1 nmol/L</t>
  </si>
  <si>
    <t>Metylmalonat</t>
  </si>
  <si>
    <t>MMA, metylmalonsyra</t>
  </si>
  <si>
    <t>Avskiljt serum hållbart 7 dygn i kylskåp (behöver ej avskiljas om provet skickas samma dag som provtagning)</t>
  </si>
  <si>
    <t>0,08-0,28 µmol/L</t>
  </si>
  <si>
    <t>Stiger vid kobalaminbrist (B12) men till skillnad från Homocystein påverkas inte nivåerna av brist på vitamin B6. Folatbrist påverkar ibland MMA-nivån av oklar anledning. Lätt stegrade värden kan ses utan kobalaminbrist vid uttalad njurfunktionsnedsättning samt behandling med bredspektrumantibiotika.</t>
  </si>
  <si>
    <t>Analyseras två gånger per vecka.</t>
  </si>
  <si>
    <t>Mjälte</t>
  </si>
  <si>
    <t>Vid frågor, kontakta laboratoriet på 021 - 17 32 79</t>
  </si>
  <si>
    <t>Mjälte bör före fixering genomskäras med ett par snitt som under fixeringen hålls öppna genom inlägg av gasväv eller dyl.</t>
  </si>
  <si>
    <t>Klinisk patologi</t>
  </si>
  <si>
    <t>Mononukleos</t>
  </si>
  <si>
    <t>S-, P-</t>
  </si>
  <si>
    <t xml:space="preserve">1 gelrör alternativt 1 EDTA-rör (5/4 mL eller 5/3 mL) alt 1 hepariniserat kapillärrör (PNV)
</t>
  </si>
  <si>
    <t>Centrifugeras ej</t>
  </si>
  <si>
    <t>Varierar beroende av provslag</t>
  </si>
  <si>
    <t>MNITOP OPTIMA IM</t>
  </si>
  <si>
    <t>Misstanke om mononukleos</t>
  </si>
  <si>
    <t>Beror av provtyp</t>
  </si>
  <si>
    <t>Mottagar-Givar-test</t>
  </si>
  <si>
    <t>MG-test, korstest, (förenlighetsprövning)</t>
  </si>
  <si>
    <t>Ery-</t>
  </si>
  <si>
    <t>Beställningssedel</t>
  </si>
  <si>
    <t>Ange alltid tidpunkt när blodet skall vara klart</t>
  </si>
  <si>
    <t>1 EDTA-rör
 Kontrollera identitet på rör och remiss mot giltig legitimation eller id-band
Underteckna remissen</t>
  </si>
  <si>
    <t>OBS! Provet får ej vara äldre än två dagar!
Analys kan ta lång tid.</t>
  </si>
  <si>
    <t>Transfusionsmedicin, Västerås</t>
  </si>
  <si>
    <t>Gelteknik.</t>
  </si>
  <si>
    <t>Förenlighetsprövning inför transfusion vid positivt BAS-test.</t>
  </si>
  <si>
    <t>MRSA</t>
  </si>
  <si>
    <t>Meticillinresistenta Staphylococcus aureus, MRB, Multiresistenta bakterier</t>
  </si>
  <si>
    <t>E-remiss Cosmic eller
pappersremiss "Remiss för mikrobiologisk undersökning"</t>
  </si>
  <si>
    <t xml:space="preserve">En remiss för varje lokalisation. Vid smittutredning screenas endast för  MRSA. Önskas allmän odling ska separat remiss och prov skickas. </t>
  </si>
  <si>
    <t xml:space="preserve">Provet förvaras i kylskåp </t>
  </si>
  <si>
    <t>Tillämpas ej</t>
  </si>
  <si>
    <t xml:space="preserve">Patienter som uppfyller kriterierna i dokumentet "Multiresistenta bakterier - vårdhygieniska rutiner" ska screenas för MRSA. </t>
  </si>
  <si>
    <t>MVC-screening</t>
  </si>
  <si>
    <t>HBsAg, HIV, Syfilis (Lues)</t>
  </si>
  <si>
    <t>E-remiss cosmic eller pappersremiss "Virologi/Immunologi/Serologi". Artikelnummer VF 51090).   Kryssa i analys i ruta för MVC-screening</t>
  </si>
  <si>
    <t>Gelrör (serum) 7 mL eller rör utan tillsats 7 mL.
Se även information under respektive analys.</t>
  </si>
  <si>
    <t>MVC-screening för HBsAg, HIV, Syfilis (Lues).</t>
  </si>
  <si>
    <t>Se under Förvaring och transport.</t>
  </si>
  <si>
    <t xml:space="preserve">Provet bör skickas snarast möjligt till laboratoriet, men akuttransport är inte nödvändigt. 
Kan förvaras i rumstemperatur under kortare tid (någon timme) är acceptabelt. Vid längre tid förvaras provet kylt i avvaktan på transport. </t>
  </si>
  <si>
    <t>Del i MVC-rutin.</t>
  </si>
  <si>
    <t>Mycoplasma genitalium</t>
  </si>
  <si>
    <t xml:space="preserve"> E-remiss Cosmic eller 
pappersremiss "Remiss för mikrobiologisk undersökning"</t>
  </si>
  <si>
    <t xml:space="preserve">Metoden bör inte användas som behandlingskontroll tidigare än 4-5 veckor efter avslutad behandling. Prov taget dessförinnan kan innehålla DNA från avdödade bakterier och ge falskt positivt svar. 
Prov från två lokalisationer debiteras och behandlas på laboratoriet som ett prov. </t>
  </si>
  <si>
    <t>Se under Förvaring och hållbarhet</t>
  </si>
  <si>
    <t>Provet förvaras i kylskåp i väntan på transport.
Provet kan även postbefordras utan kylning men ska då nå laboratoriet inom 24 timmar.</t>
  </si>
  <si>
    <t xml:space="preserve">Uretrit eller cervicit där Mycoplasma genitalium kan misstänkas vara orsaken. </t>
  </si>
  <si>
    <t xml:space="preserve">Analysen utförs 1 ggr/vecka varför svar kan väntas efter 1-6 dagar. </t>
  </si>
  <si>
    <t>Mycoplasma pneumoniae IgG och IgM</t>
  </si>
  <si>
    <t>Ange provtagningsmaterial, kryssa i ruta för önskad analys.</t>
  </si>
  <si>
    <t>Gelrör (serum) 7 eller 5 mL eller rör utan tillsats 7 eller 5 mL.
Rör för kapillärprov eller serum i sterilt plaströr (minst 0,5 mL).</t>
  </si>
  <si>
    <t>Prov förvaras centrifugerat i 2-8° C upp till 14 dagar.</t>
  </si>
  <si>
    <t>Mycoplasma pneumoniae IgG 
Positiv &gt;80 U/mL 
Gränsvärde 20-80 U/mL 
Negativ &lt;20 U/mL
Mycoplasma pneumoniae IgM 
Positiv &gt;1,1 
Gränsvärde 0,8- 1,0 
Negativ &lt;0,8</t>
  </si>
  <si>
    <t>Kvantitativ ELISA-bestämning av specifika antikroppar mot M.pneumoniae i serum och plasma.</t>
  </si>
  <si>
    <t xml:space="preserve">M. pneumoniae-infektioner förekommer endemiskt men epidemiska toppar uppträder med 4-7 års intervall. Smittspridning inom familjer är vanlig men också på olika institutioner, skolor, sommarläger etc. Vid epidemier kan M. pneumoniae orsaka &gt; 50 % av all samhällsförvärvad pneumoni. Infektionerna är vanligast i åldern 5-9 år (årlig incidens 4/1000), därefter drabbas vanligast individer i 10-14 års ålder (årlig incidens 3/1000). Hos vuxna är incidensen mindre väl kartlagd, men är sannolikt betydligt lägre. Hos vuxna orsakar M. pneumoniae i endemiska situationer endast några procent av samhällsförvärvade pneumonier. Hos yngre är motsvarande siffra ca 10 % och M. pneumoniae är därmed den efter pneumokocker vanligaste orsaken till samhällsförvärvad pneumoni.
IgM-antikroppar kan påvisas ca en vecka efter symtomdebut med maximala nivåer efter 2-4 veckor. Efter några månader upp till ett halvår sjunker nivåerna och blir oftast inte längre påvisbara. Vid reinfektion uteblir ofta IgM-svar. IgG-antikroppar uppträder ca en månad efter symtomdebut. Vid uteblivet IgM-svar kan mykoplasmainfektion verifieras genom titerstegring av IgG. </t>
  </si>
  <si>
    <t>Analysen utförs 1 gång/vecka</t>
  </si>
  <si>
    <t>Myoglobin</t>
  </si>
  <si>
    <t>Plaströr med gul tryckkork</t>
  </si>
  <si>
    <t>Analyseras helst på färsk urin.</t>
  </si>
  <si>
    <t xml:space="preserve">Analyseras helst på färsk urin.
1 d i kyl
1 mån i frys 
</t>
  </si>
  <si>
    <t>Ej påvisbart.</t>
  </si>
  <si>
    <t>Elektrokemiluminiscens. Cobas e411.</t>
  </si>
  <si>
    <t xml:space="preserve">Myoglobin i urinen ses vid myokardskada och skelettmuskelskador. 
Vid den renala filtrationen kan den höga koncentrationen skada njurarnas tubuliceller, där myoglobinets järn fungerar som ett gift. 
</t>
  </si>
  <si>
    <t>Män - &lt; 73 mg/L
Kvinnor - &lt; 59 mg/L</t>
  </si>
  <si>
    <t>Analyseras vid misstanke om muskelskada.</t>
  </si>
  <si>
    <t>Nasofarynxodling</t>
  </si>
  <si>
    <t>NPH-odling</t>
  </si>
  <si>
    <t>E-remiss Cosmic eller Remiss för bakteriologisk undersökning, kryssa i rutan för Nasofarynx.</t>
  </si>
  <si>
    <t xml:space="preserve">Kliniska data, eventuell antibiotikabehandling, kliniska diagnoser. </t>
  </si>
  <si>
    <t>Transportmedium Copanrör med blå kork.
Tryck lätt upp patientens nästipp så att näsöppningarna vidgas eller använd nässpekulum. För tråden horisontellt utmed näshålans botten mot bakre svalgväggen och håll kvar där helst i 15 sekunder. Undvik i möjligaste mån kontakt med huden i främre näsöppningen</t>
  </si>
  <si>
    <t>Sänd provet omgående. Om detta ej är möjligt förvara provet i kyl, t ex över natt, i avvaktan på transport.</t>
  </si>
  <si>
    <t>Se under Laboratoriet tillhanda</t>
  </si>
  <si>
    <t>Aerob och anaerob odling på agarplattor. Isolerade potentiella luftvägspatogener karaktäriseras till speciestillhörighet. Resistensbestämning med lappdiffusionsmetod på agarplattor utföres för H influenzae, och i fall av polymikrobiell flora även för pneumokocker. Screening avseende förekomst av resistens mot penicilliner görs alltid för pneumokocker och avseende erytromycin för S pyogenes (GAS). För M catarrhalis utförs också resistensbestämning, men för öppna vården enbart på speciell begäran.</t>
  </si>
  <si>
    <t>Analys NPH utföres på insända prov med önskemålet nasofarynxodling. 
Nasofarynx utgör en egen ekologisk nisch med specifik mikroflora. Friska barn upp till sju års ålder är i 80 - 100% (den högre siffran gäller dagisbarn) koloniserade i NPH av potentiella luftvägspatogener, dvs H influenzae, pneumokocker, M catarrhalis, betahemolyserande streptokocker eller mer sällan meningokocker och stafylokocker. Vuxna är till 5% koloniserade. Ca 50% av koloniserade individer har en bakterietyp i NPH, medan resterande har två eller flera typer, vilket menligt påverkar specificiteten av nasofarynx-odlingar och illustrerar svårigheten att tolka odlingsfynd från denna lokal.
NPH-odling rekommenderas vid följande kliniska diagnoser eller frågeställningar:
 Akut otit: Provtagning är motiverad vid terapisvikt och upprepade recidiv, eller vid komplicerande allmänsjukdom.
Sinuit: Nph-odling är ej indicerad vid sinuit på grund av provets mycket låga specificitet. Aspirationsprov från sinussekret är att föredra.
Laryngit: Som vägledning för eventuell antibiotikabehandling av långvarig laryngit hos barn och vuxna för att skilja  mellan M catarrhalis och H influenzae.
Långvarig kikhosteliknande hosta hos barn har associerats med M catarrhalis.
Pertussisodling kan med fördel kompletteras med vanlig NPH-odling för bedömning av eventuell förekomst av M catarrhalis.
Pneumoni och exacerbation av kronisk bronkit kan utgöra indikation för NPH-odling även om känsligheten är  låg, ca 30% vid pneumokockpneumoni.
Meningit: Nasofarynxprov bör alltid komplettera sedvanlig likvorodling, särskilt om patienten står på antibiotikaterapi.
Misstänkt meningokockbärarskap: Som komplement till svalgprov.
Fynd av H influenzae, pneumokocker, M catarrhalis, betahemolyserande streptokocker och meningokocker är relevanta. Bärarskap av meningokocker kan utgöra flera procent bland friska personer. Fynd av sådana bakterier är ingen absolut behandlingsindikation.
Förekomst av stafylokocker i provet utgör praktiskt taget alltid provtagningsförorening från näsan.</t>
  </si>
  <si>
    <t>Varierar beroende på provets art och frågeställningar.
I princip gäller dock att negativ odling svaras inom 2 dygn.
Positivt fynd besvaras snarast, vid komplicerade odlingsfynd kan delsvar förekomma så snart relevanta resultat finns tillgängliga.</t>
  </si>
  <si>
    <t>Natrium</t>
  </si>
  <si>
    <t>Dygnsurinsamling Natrium, Natrium-kreatinin-kvot</t>
  </si>
  <si>
    <t>Hänvisa patienten till patientinstruktion dygnsurinsamling (separat dokument på webbplatsen) för korrekt dygnsurinsamling.
Natriumkreatininkvot skall endast mätas hos barn.</t>
  </si>
  <si>
    <t>För dygnsurinsamling:
150-300 mmol/dygn (kostberoende)
Natrium-kreatinin-kvot:
31-365 dagar - 2,5-54,0 mmol/mol
1-2 år  - 4,8-58,0 mmol/mol
2-3 år - 5,9-56,0 mmol/mol
3-5 år - 6,6-57,0 mmol/mol
5-10 år - 7,5-51,0 mmol/mol
10-14 år - 6,0-34,0 mmol/mol
14-17 år - ≤28,0 mmol/mol</t>
  </si>
  <si>
    <t xml:space="preserve">Natriumutsöndringen i urinen är beroende inte bara av tillförseln av natrium utan också av serumnivå, njurfunktion och binjurebarkaktivitet. Vid reell natriumbrist med minskad extracellulär volym och minskad effektiv cirkulerande volym är utsöndringen av natrium låg (&lt;10 mmol/d). Uppemot normala värden kan emellertid ses också vid reell natriumbrist, om denna förorsakas av binjurebarkinsufficiens. Alkalos kan följas av normal natriumutsöndring vid reell natriumbrist, eftersom bristen på vätejoner verkar hämmande på reabsorptionen av natrium. Vid okomplicerad hyponatremi på grund av vattenöverskott är utsöndringen av natrium i urinen normal.
Analysen används för att följa omsättningen av natrium samt vid bedömning av effektiv cirkulerande blodvolym.
</t>
  </si>
  <si>
    <t>1-7 dagar - 133-147 mmol/L
8-90 dagar - 134-145 mmol/L
91-365 dagar - 133-145 mmol/L
1 - 17 år - 137-145 mmol/L
18 år och äldre - 137-145 mmol/L</t>
  </si>
  <si>
    <t>Jonselektiv elektrod. AU 680.</t>
  </si>
  <si>
    <t>Misstanke om vätskebalansrubbning.</t>
  </si>
  <si>
    <t>Neutrofila granulocyter</t>
  </si>
  <si>
    <t>Vid beställning av neutrofila granulocyter svaras alltid blodstatus ut.</t>
  </si>
  <si>
    <t>Flödescytometri, XN</t>
  </si>
  <si>
    <t xml:space="preserve">Indikerat bland annat vid monitorering av behandling där agranulocytos kan uppstå samt differentialdiagnostik och monitorering vid vissa infektiösa och inflammatoriska tillstånd. </t>
  </si>
  <si>
    <t>Nitrittest</t>
  </si>
  <si>
    <t>Ingår i U-Testremsa
Bör analyseras inom 4 h
OBS! Provet får ej uppsamlas i pappersrondskål. Detta kan ge falskt postivt resultat</t>
  </si>
  <si>
    <t>Analyseras inom 4 timmar.</t>
  </si>
  <si>
    <t>Misstanke om UVI. Screening av gravida diabetiker för asymtomatisk bakteriuri.</t>
  </si>
  <si>
    <t>Njure</t>
  </si>
  <si>
    <t>Njure med tumör kan genomskäras med ett enstaka snitt från laterala ytan och in till njurbäckenet, vid njurbäckentumör bör istället formalin insprutas i njurbäckenet och uretärstumpen sedan avknytas. Njurvenen bör speciellt utmärkas, exempelvis med lång sutur. Även cystectomipreparat bör formalinfyllas.</t>
  </si>
  <si>
    <t>Norovirus</t>
  </si>
  <si>
    <t>Calicivirus, vinterkräksjuka</t>
  </si>
  <si>
    <t>Kliniska och epidemiologiska data</t>
  </si>
  <si>
    <t xml:space="preserve">1-2 mL lös avföring i rör med sked och brunt skruvlock, artikelnummer VF44927 </t>
  </si>
  <si>
    <t>Sänd provet omgående. Om detta ej är möjligt, kan prov förvaras högst 2 dygn i 2-8°C i väntan på transport.</t>
  </si>
  <si>
    <t>Prov kan förvaras högst 2 dygn i 2-8°C.</t>
  </si>
  <si>
    <t>Nukleinsyrapåvisning (PCR), GeneXpert.</t>
  </si>
  <si>
    <t xml:space="preserve">Viral gastroenterit. Epidemiologisk kartläggning i vårdmiljö. </t>
  </si>
  <si>
    <t>NT-proBNP</t>
  </si>
  <si>
    <t xml:space="preserve">Beror av provtagningsmaterial. </t>
  </si>
  <si>
    <t xml:space="preserve">Analyseras exempelvis vid misstänkt hjärtsvikt eller för monitorering av känd hjärtsvikt. </t>
  </si>
  <si>
    <t>Näsodling</t>
  </si>
  <si>
    <t>Pinnprov</t>
  </si>
  <si>
    <t xml:space="preserve">Remiss för bakteriologisk undersökning, kryssa i rutan Övrigt. </t>
  </si>
  <si>
    <t xml:space="preserve">Ange under kliniska data "näsodling" och frågeställning. </t>
  </si>
  <si>
    <t>Transportmedium Copanrör med svart kork.
Pinnen (om mycket torra slemhinnor fukta med sterilt koksalt) införes i näsans främre del och strykes runt väggarna under rotation 4-5 gånger med ett tryck motsvarande det som används när man skriver med en blyertspenna. Upprepa proceduren i andra näsöppningen med samma pinne! Pinnen nedföres därefter i transportmediet.</t>
  </si>
  <si>
    <t>Re svarsutlåtande</t>
  </si>
  <si>
    <t>Näsans främre del (vestibulum nasi) är koloniserad av koagulasnegativa stafylokocker och intermittent med S aureus. Spridning från näsan till omgivningen sker främst vid kontakt med händerna. Näsodling kan användas som en del i kartläggning av en individs ytliga bakterieflora (framför allt hos nyfödda). Prov är  huvudsakligen indicerat vid epidemiologiska utred-ningar för att spåra bärare av S aureus eller MRSA (se också analys MRB).</t>
  </si>
  <si>
    <t>I princip gäller  att negativ odling svaras inom 2 dygn. Positivt fynd besvaras snarast, vid komplicerade odlingsfynd kan delsvar förekomma så snart relevanta resultat finns tillgängliga. Se också eventuella kommentarer i anslutning till respektive analysgrupp.</t>
  </si>
  <si>
    <t>Orosomukoid</t>
  </si>
  <si>
    <t>2 gult gelrör (serum)</t>
  </si>
  <si>
    <t>Primärrör 3 dygn i kylskåp. Avskiljt serum hållbart 7 d i kylskåp.</t>
  </si>
  <si>
    <t>1 år och äldre - 0,52 - 1,17 g/L</t>
  </si>
  <si>
    <t>Förhöjda värden ses vid inflammationer i kroppens stödjevävnader. Vid regionala enteriter är orosomukoid det känsligaste akutfasproteinet. Kortisonbehandling kan också öka serumnivån. Sänkta orosomukoidkoncentrationer i serum förekommer vid nefrotiskt syndrom, proteinförluster i tarmen utan samtidig inflammation och vid levercirros. Nivån sjunker något vid ökad bildning eller tillförsel av östrogener</t>
  </si>
  <si>
    <t>Analyseras vardagar, om beställd tillsammans med proteinelektrofores kan svar dröja upp till 2 veckor.</t>
  </si>
  <si>
    <t>Osmolalitet</t>
  </si>
  <si>
    <t xml:space="preserve">5 mL urin utan tillsats i ett plaströr med skruvlock 
Bestämning av urinosmolaliteten bör göras under standardiserade förhållande. Enklast är att bestämma osmolaliteten i morgonurin efter 8-10 timmars vätskekarens. </t>
  </si>
  <si>
    <t>Om "Minirintest" önskas, se instruktioner i FASS.
Bestämning av urinosmolaliteten bör göras under standardiserade förhållande. Enklast är att bestämma osmolaliteten i morgonurin efter 8-10 timmars vätskekarens</t>
  </si>
  <si>
    <t>Alikvoteras till 5 mL vacutainerrör för urin alternativt plaströr med gul tryckkork.</t>
  </si>
  <si>
    <t xml:space="preserve">≥750 mosmol/kg efter 8-10 timmars vätskekarens.
Bästa betingelser för bedömning av koncentrationsförmågan erhålls med tillförsel av ADH-analogen desmopressin i kombination med begränsad vätskekarens.
Referensintervall;
Barn 1 år &gt;600 mosmol/kg
Barn 2 år &gt;700 mosmol/kg
Barn 3 år &gt;800 mosmol/kg
Vuxna 20 år &gt;850 mosmol/kg
Vuxna 40 år &gt;800 mosmol/kg
Vuxna 60 år &gt;700 mosmol/kg
</t>
  </si>
  <si>
    <t>Fryspunktsnedsättning. Osmometer Fiske 210.</t>
  </si>
  <si>
    <t>För att rätt kunna tolka ett värde på urinosmolaliteten krävs främst information om vätsketillförsel, aktuella urinvolymer och förekomst av ödem. Bestämning av urinosmolaliteten bör därför bara göras under standardiserade förhållande. Enklast är att bestämma osmolaliteten i morgonurin efter 8-10 timmars vätskekarens.
Om osmolaliteten i morgonurin uppgår till 750 mosmol/kg eller mer och om glukosuri eller proteinuri inte föreligger, är en störning i njurarnas förmåga att koncentrera urinen ej sannolik.
Bästa betingelser för bedömning av koncentrationsförmågan erhålls med tillförsel av ADH-analogen desmopressin i kombination med begränsad vätskekarens. Se Fass</t>
  </si>
  <si>
    <t>Rutinprov analyseras vardagar. Akuta prover besvaras inom 2 timmar från ankomst till laboratoriet.</t>
  </si>
  <si>
    <t>280-300 mosmol/kg</t>
  </si>
  <si>
    <t>När natriumkoncentrationen är utanför referensintervallet. Förgiftningsfall där misstanke om förekomst av lågmolekylära substanser föreligger – t.ex. etylenglykol, etanol eller metanol. Pseudohypernatremi. Beräkning av osmolära gapet. Diabetes insipidus. Vattenintoxikation. För litet vattenintag.</t>
  </si>
  <si>
    <t>P-PK(INR)</t>
  </si>
  <si>
    <t>Protrombinkomplex, Waranprov, PK-prov, INR</t>
  </si>
  <si>
    <t>Viktigt med god rörfyllnad för tillförlitligt resultat. Röret ska fyllas helt, tills vakuumsuget upphör. Provet känsligt för temperaturer under 15 grader C.</t>
  </si>
  <si>
    <t>Västerås, Köping, Sala. Även som patientnära analys på vårdcentraler.</t>
  </si>
  <si>
    <t>48 h i rumstemperatur ocentrifugerat.</t>
  </si>
  <si>
    <t>&lt;1,2</t>
  </si>
  <si>
    <t>Nefelometrisk mätning av fibrinclotbildning. ACL.</t>
  </si>
  <si>
    <t>INR-tiden är ett mått på aktiviteten i koagulationskaskadens extrinsic pathway. Denna monitoreras vid behandling med vitamin K-antagonister (warfarin), kontrolleras vid ökad blödningbenägenhet och tecken till leversjukdom.</t>
  </si>
  <si>
    <t>Akuta analys besvaras normalt inom 2 timmar. Rutinanalys inom 4 timmar.</t>
  </si>
  <si>
    <t>Pankreasamylas</t>
  </si>
  <si>
    <t>Pancreasamylas</t>
  </si>
  <si>
    <t>Akut eller kronisk pankreatit. Utredning av oklara akuta bukfall. Exokrin pankreasinsufficiens. Cystisk fibros. 
Förhöjda nivåer kan även ses utan annan orsak vid makroamylasemi. Makroamylasemi innebär att komplex mellan amylas och antikroppar formeras in vivo vilket förlänger halveringstiden för amylas. Vid denna misstanke kan analys av amylas i urin vara av värde (prov som skickas till annat laboratorium).</t>
  </si>
  <si>
    <t>Paracetamol</t>
  </si>
  <si>
    <t>Alvedon, Panodil,</t>
  </si>
  <si>
    <t>Hemolyskänslig analyt</t>
  </si>
  <si>
    <t>Misstanke om överdosering av paracetamol. För ställningstagande inför och monitorering efter behandling med antidot.</t>
  </si>
  <si>
    <t>PD-odling</t>
  </si>
  <si>
    <t>Påsdialys-odling</t>
  </si>
  <si>
    <t>E-remiss Cosmic eller Remiss för miokrobiologisk udnersökning</t>
  </si>
  <si>
    <t>Om PD-peritonit samt om flera prov tas, vilket ordningsnummer i provtagningsserien som avses.</t>
  </si>
  <si>
    <t>Dialyspåse. Försluten steril spruta 60 mL.
1. Sprittvätta (70%) dialyspåsens utsida (2 minuters inverkningstid).
2. Samla 60 mL vätska med steril spruta och försegla sprutan med plastpropp till infusionsaggregat.</t>
  </si>
  <si>
    <t>Omedelbar transport till mikrobiologen för omhändertagande. När laboratoriet är stängt, kylförvaring 2-8°C så kort tid som möjligt.</t>
  </si>
  <si>
    <t>Anrikning i blododlingsflaskor aerobt och anaerobt. Isolerade mikroorganismer karaktäriseras till genus- eller speciestillhörighet. Resistensbestämning med lappdiffusionsmetod och MIC-test utföres på  bakteriefynden.</t>
  </si>
  <si>
    <t>Peritonialdialys (tidigare CAPD) används sedan början av 1990-talet som terapi vid njursvikt i vårt län. Härvid sker tillförseln av dialysvätska genom en permanent kateter av plastmaterial via huden genom bukväggen och peritoneum. Den huvudsakliga komplikationen vid behandlingen är peritonit, som återkommande kan drabba patienterna. S aureus, koagulasnegativa stafylokocker och difteroida stavar är härvid van-ligaste bakteriell etiologi, men även koliforma bakterier, jästsvamp och anaeroba bakterier såsom bacteroidesarter kan förekomma. 
Indikation för provtagning är sålunda misstanke om peritonit hos PD-patient.</t>
  </si>
  <si>
    <t>Delsvar och resistensbestämningar telefonmeddelas så snart detta är möjligt</t>
  </si>
  <si>
    <t>Phadiatop</t>
  </si>
  <si>
    <t>Allergiscreening</t>
  </si>
  <si>
    <t>E-remiss cosmic eller remiss allergi</t>
  </si>
  <si>
    <t xml:space="preserve">Kyl Primärrör 90 dagar
</t>
  </si>
  <si>
    <t>Fluoroenzymeimmunoassay</t>
  </si>
  <si>
    <t>Misstanke om allergi.</t>
  </si>
  <si>
    <t>Pneumokockantigen i urin och likvor</t>
  </si>
  <si>
    <t>U-, CSV-</t>
  </si>
  <si>
    <t xml:space="preserve"> E-remiss Cosmic eller Grön remiss</t>
  </si>
  <si>
    <t>Kryssa i provmaterial (urin eller likvor), Önskad analys (Pneumokock-ag).</t>
  </si>
  <si>
    <t>Sterilt rör.
2-7 mL urin uppsamlas i bägare och överförs till sterilt rör. För likvor desinfektera huden över insticksstället noggrant med 0,5% klorhexidinsprit. Låt lufttorka innan punktionen utföres.</t>
  </si>
  <si>
    <t>Se under Hållbarhet och förvaring</t>
  </si>
  <si>
    <t>Prov kan förvaras i rumstemperatur om de når laboratoriet inom 24 timmar efter provtagning. Alternativt kan prov förvaras i 2-8° C upp till 14 dagar.</t>
  </si>
  <si>
    <t>Snabb detektion av pneumokockinfektion i lungorna genom påvisning av antigen i urinprov samt detektion av pneumokockantigen i likvor vid meningit.
Analysen är ett nyutvecklat immunokromatografiskt test (ICT) för identifiering av pneumokock C-polysackarid (PnC, cellväggsantigen) i urinprov och likvorprov med hög känslighet. Metoden har högre känslighet än påvisande av pneumokockantigen i urin och likvor med EIA, motströmselfores eller latexagglutination. Testet är avsett att användas som ett snabbdiagnostiskt komplement till de konventionella diagnostiska metoder. Ett positivt testresultat med ICT anses korrelera väl till sjukdom hos vuxna.</t>
  </si>
  <si>
    <t>Telefonbesvaras samma dag provet når laboratoriet.</t>
  </si>
  <si>
    <t>Progesteron</t>
  </si>
  <si>
    <t>Gulkroppshormon, P4</t>
  </si>
  <si>
    <t>Avskilj serum till 5 mL plaströr (behöver ej avskiljas om provet skickas samma dag som provtaging).</t>
  </si>
  <si>
    <t>Avskilt serum hållbart 3 d i kylskåp. Förvaras annars i frys.</t>
  </si>
  <si>
    <t>Follikelfas: &lt; 4,9 nmol/L.
Lutealfas: 16 - 60 nmol/L.
Postmenopaus: &lt;3,0 nmol/L.</t>
  </si>
  <si>
    <t xml:space="preserve">Värdena varierar påtagligt med menstruationsfasen.
Låga värden ses vid bristande gulkroppsfunktion samt vid utebliven ägglossning.
Förhöjda värden förekommer vid ofullständig placentaavgång efter en graviditet, samt vid elakartade tumörer i livmoderslemhinnan (koriokarcinom) och vid druvbörd. </t>
  </si>
  <si>
    <t>Analyseras en gång per vecka.</t>
  </si>
  <si>
    <t>Prokalcitonin</t>
  </si>
  <si>
    <t>PCT, procalcitonin</t>
  </si>
  <si>
    <t xml:space="preserve">Kyl Primärrör 24 h, annars fryses serum.
</t>
  </si>
  <si>
    <t xml:space="preserve">Vuxna och barn äldre än 3 dygn: &lt;0,05 µg/L
Nyfödda (&lt;4 dygn) har högre normalområde:
0-6 timmar: &lt;2 µg/L
6-12 timmar: &lt;8 µg/L
12-18 timmar: &lt;15 µg/L
18-30 timmar: &lt;21 µg/L
30-36 timmar: &lt;15 µg/L
36-42 timmar: &lt;8 µg/L
42-48 timmar: &lt;2 µg/L </t>
  </si>
  <si>
    <t xml:space="preserve">Electrochemiluminescens, sandwichprincip.
</t>
  </si>
  <si>
    <t>PCT kan användas som ett komplement till CRP vid diagnostik och behandlingsuppföljning av svåra bakteriella infektioner och sepsis, särskilt hos patienter med annan komplicerande sjukdom eller hos intensivvårdade patienter. PCT kan även användas vid utredning av oklar CRP-stegring, där bakteriell orsak kan misstänkas.
Medicinsk bedömning
Förekomst av bakteriell infektion är osannolik om PCT ligger inom referensintervallet, men sannolik om resultatet ligger över 0,5 µg/L. Värden mellan 0,05 och 0,5 µg/L är svårare att bedöma. I dessa fall kan upprepad provtagning vara av värde. Vid svår sepsis och septisk chock ses ofta koncentrationer mellan 2-10 µg/L, men även högre värden kan ses .
Sjunkande eller normaliserade PCT-värden indikerar framgångsrik behandling och att en infektion är på väg att läka ut. PCT är ofta lågt vid lokala infektioner utan systemisk påverkan (t.ex. UVI, ledinfektioner, abscesser), svampinfektioner, virusinfektioner samt infektioner orsakade av intracellulära bakterier (t.ex. Mykoplasma). Sensitiviteten är således låg för dessa typer av infektioner.
Förhöjda PCT-nivåer kan förutom vid infektion även ses vid t.ex. brännskador, stor kirurgi och trauma. Specificiteten kan således förväntas vara låg vid dessa tillstånd.
Tolkningsförslag (µg/L) 
0,1-0,5: sepsis osannolik
0,5-2,0: sepsis möjlig 
2-10: sepsis sannolik 
&gt;10: tyder på allvarlig bakteriell sepsis/septisk chock</t>
  </si>
  <si>
    <t>Prolaktin</t>
  </si>
  <si>
    <t>Provtagning bör ske på förmiddagen, dock helst tidigast 3 - 4 timmar efter uppvaknandet. 
Stresstillstånd ökar prolaktinhalterna.</t>
  </si>
  <si>
    <t>Förvaras i kylskåp. Primärrör hållbart 48 h, avskilt serum hållbart 7 dygn.</t>
  </si>
  <si>
    <t xml:space="preserve">Barn 1-18 år - 89-488 mIE/L
Män ≥19 år - 64-312 mIE/L
Kvinnor 19-50 år - 81-488 mIE/L
Kvinnor ≥ 51 år - 67-355 mIE/L
 </t>
  </si>
  <si>
    <t>Kemiluminescens, sandwichprincip, 1-stegsmetod. DxI 800</t>
  </si>
  <si>
    <t>Förhöjda nivåer av prolaktin ses framför allt vid hypofystumörer (prolaktinom). Graviditet, amning, stress, njurinsufficiens, binjurebarkssvikt och hypotyreodism kan även ge förhöjda värden.
Nivåerna är östrogenberoende. Provtagning tidigt på morgonen och behandling med psykofarmaka är vanliga anledningar till lätt förhöjda värden.
Förhöjda nivåer kan även ses utan annan orsak vid makroprolaktinemi. Makroprolaktinemi innebär att komplex mellan prolaktin och antikroppar formeras in vivo vilket förlänger halveringstiden för prolaktin. Vid denna misstanke hänvisas till analys för makroprolaktin.</t>
  </si>
  <si>
    <t>Protein HC</t>
  </si>
  <si>
    <t>alfa-1-mikroglobulin, α-1-mikroglobulin, mikroglobulin</t>
  </si>
  <si>
    <t>&lt;12 mg/L
&lt;18 mg/dygn</t>
  </si>
  <si>
    <t>Mätes för att gradera tubulär proteinuri.</t>
  </si>
  <si>
    <t>Protein HC/Kreatin kvot</t>
  </si>
  <si>
    <t>Analysen ingår även i U-Proteinelektrofores, kreatininkvot. Kylförvaring.</t>
  </si>
  <si>
    <t>Morgonurin &lt;0,5 g/mol
Annat stickprov &lt;0,7 g/mol</t>
  </si>
  <si>
    <t>Protein, totalt</t>
  </si>
  <si>
    <t>Vid bedömning av vätskebalansen. För att påvisa och följa förändringar i protein- och aminosyraomsättningen.</t>
  </si>
  <si>
    <t>Urinproteinelektrofores-dygnsurinsamling</t>
  </si>
  <si>
    <t xml:space="preserve">Urinsamlingskärl utan tillsats
1 gelrör (för serumprov, urinproteinelektrofores bedöms tillsammans med serumproteinelektrofores)
Samla 1 dygnsmängd urin utan tillsats. 
Patientinstruktion att skriva finns på sidan: https://www.regionvastmanland.se/vardgivare/behandlingsstod/laboratoriemedicin/allmant-om-provtagning/patientinstruktioner/ Urinsamlingar
</t>
  </si>
  <si>
    <t xml:space="preserve">  S-Proteinelektrofores skall alltid tas i anslutning till urinsamlingen
Motsvarande bedömning kan även göras på urinstickproc, den analysen heter Proteinelektrofores/kreatinin kvot, urin
I U-Proteinelektrofores ingår analyserna:
U-Albumin
U-Protein HC
U-IgG
U-Kappakedja
U-Lambakedja</t>
  </si>
  <si>
    <t>Se metodbeskrivning för dygnsurinsamling</t>
  </si>
  <si>
    <t>Hållbart 7 dagar i kylskåp.</t>
  </si>
  <si>
    <t>Gelelektrofores. Hydrasys LC.</t>
  </si>
  <si>
    <t>Utredning vid misstanke om M-komponentsjukdom, särskilt myleom. Uppföljning av patienter med känd M-komponent. Misstanke om och kvantifiering av glomerulär och/eller tubulär proteinuri.</t>
  </si>
  <si>
    <t>Svarstid kring en vecka.</t>
  </si>
  <si>
    <t>Proteinelektrofores, myelom</t>
  </si>
  <si>
    <t>Proteinelfores, elfores, proteinfraktioner</t>
  </si>
  <si>
    <t>Frågeställning, Ev. behandling med monoklonalt läkemedel.</t>
  </si>
  <si>
    <t>I S-Proteinelektrofores, myelom ingår endast analys av S-IgG, IgA och IgM samt en visuell bedömning av proteinvandringsmönstret.
Undersökningen avsedd för specialister i hematologi eller för uppföljning av redan känd M-komponent.
För undersökning av proteinelektrofores där även inflammationsgrad ingår, beställs Proteinelektrofors, serum.</t>
  </si>
  <si>
    <t xml:space="preserve">Utredning vid misstanke om M-komponentsjukdom, särskilt myleom. Uppföljning av patienter med känd M-komponent. </t>
  </si>
  <si>
    <t>Proteinelektrofores, serum</t>
  </si>
  <si>
    <t>Frågeställning, Graviditet, Behandling med östrogenpreparat, Ev. behandling med monoklonalt läkemedel.</t>
  </si>
  <si>
    <t>Utredning vid misstanke om M-komponentsjukdom, särskilt myleom. Uppföljning av patienter med känd M-komponent. För utredning av inflammation av oklar genes, SR-stegring, led- och bindvävssjukdomar, tarm- och leversjukdomar, maligniteter, antitrypsinbrist.</t>
  </si>
  <si>
    <t>Proteinelektrofores/Kreatinin kvot, Urin</t>
  </si>
  <si>
    <t>Urinproteinelektrofores/kreatinin-kvot</t>
  </si>
  <si>
    <t>Urinprovet samlas i plastflaska 100 mL artikelnummer 75212  varuförsörjningen
100 mL morgonurin eller annat stickprov
Morgonurin utgör första urinportionen efter nattlig vila.
Serumprov till S-Proteinelektrofores ska alltid tas i anslutning till urinprovet. 
Patientinstruktion att skriva finns på sidan:  https://www.regionvastmanland.se/vardgivare/behandlingsstod/laboratoriemedicin/allmant-om-provtagning/patientinstruktioner/ Urinprov</t>
  </si>
  <si>
    <t>Vid beställlning av urinproteinelektrofores/kreatinin-kvot skall även S-Proteinelektrofores beställas.
Motsvarande bedömning kan även göras på dygnsurinsamling, den analysen heter Proteinelektrofores, urin
I U-Proteinelektrofores ingår analyserna:
U-Albumin
U-Protein HC
U-IgG
U-Kappakedja
U-Lambakedja</t>
  </si>
  <si>
    <t xml:space="preserve">Häll över till 5 mL plaströr. Centrifugeras 10 min vid 2200 g. </t>
  </si>
  <si>
    <t>PSA</t>
  </si>
  <si>
    <t>Prostataspecifikt antigen, kallikrein 3, totalt PSA</t>
  </si>
  <si>
    <t>Om transporten inte når analyserande laboratoriet inom 21 timmar måste serum från gelröret hällas av i ett plaströr (sekundärrör) och frysas i -20°C. 
Behandling med 5-alfareduktashämmare (Avodart®/dutasterid och Proscar®/finasterid) halverar PSA-värdet vid godartad prostataförstoring. Särskilda riktlinjer finns för utredning av män som får sådan behandling.</t>
  </si>
  <si>
    <t>Centrifugeras efter 30 min men inom 4 h i 10 minuter vid 2200 g. Avskilj serum till 5 mL plaströr.</t>
  </si>
  <si>
    <t>Förvaras i kylskåp. Avskiljt serum hållbart i 1 dygn. Fryses annars.</t>
  </si>
  <si>
    <t xml:space="preserve"> Män &lt; 50 år:     &lt; 2,0 μg/L
 Män 50-69 år:  &lt; 3,0 μg/L
 Män 70-80 år:  &lt; 5,0 μg/L
 Män &gt; 80 år:     &lt; 7,0 μg/L
Behandling med 5-alfareduktashämmare skall beaktas vid tolkning.</t>
  </si>
  <si>
    <t>Immunkemisk 2-stegsmetod. Architect i2000.</t>
  </si>
  <si>
    <t>Förhöjda värden i upprepade prover ger misstanke om prostatacancer men cancer kan även förekomma vid normala PSA värden. Det krävs histopatologisk undersökning av biopsimaterial för att ställa diagnos.
Ospecifik ökning av PSA ses vid inflammatorisk prostatasjukdom (akut och kronisk prostatit).
Lätt förhöjda värden av PSA-totalt kan ses vid benign prostatahyperplasi (BPH), vilket blir vanligare med stigande ålder (värden sällan över 20 µg/L). Ökningen är korrelerad till prostatas storlek. PSA-fritt i förhållande till PSA-totalt är signifikant högre hos patienter med BPH än hos patienter med prostatacancer.
Totala koncentrationen av PSA i blodet är normalt låg och PSA-fritt utgör mer än 20% av den totala PSA-koncentrationen hos män utan prostatacancer.
PSA kan användas för kontroll efter radikal kirurgi och strålbehandling.</t>
  </si>
  <si>
    <t>Utförs helgfri vardag under kontorstid. Rutinanalys besvaras som regel inom 4 h från ankomst till laboratoriet.</t>
  </si>
  <si>
    <t>PSA fritt/totalt kvot</t>
  </si>
  <si>
    <t>Prostataspecifikt antigen fritt, kallikrein 3 fritt, fritt PSA, PSA-kvot</t>
  </si>
  <si>
    <t>E-remiss, pappersremiss 2 (fri text) eller pappersremiss 5</t>
  </si>
  <si>
    <t>Om transporten inte når analyserande laboratoriet inom 21 timmar måste serum från gelröret hällas av i ett plaströr (sekundärrör) och frysas i -20°C. 
Kvoten beräknas endast då totalt PSA är 2,0-20 µg/L.
Analys av total-PSA sker alltid vid besätllnign av PSA fritt/totalt kvot</t>
  </si>
  <si>
    <t>Anges ej. Skall värderas individuellt.</t>
  </si>
  <si>
    <t>Provsvar värderas av urolog vid ställningstagande till biopsi hos män med PSA-värden över åtgärdsgränsen och godartat palpationsfynd. Ju högre kvoten är, desto lägre är risken för cancer vid ett godartat palpationsfynd och totalt PSA upp till 20 µg/L. Risken ökar kontinuerligt, från under 10 procent vid en kvot &gt; 0,25, till 50 procent vid en kvot &lt; 0,1.</t>
  </si>
  <si>
    <t>PTH</t>
  </si>
  <si>
    <t>Paratyrin, Parathyroideahormon, Paratyroideahormon, Parathormon</t>
  </si>
  <si>
    <t>Lämnas omedelbart till klinisk kemi.</t>
  </si>
  <si>
    <t>Inom 1h.</t>
  </si>
  <si>
    <t>Centrifugeras inom 2 timmar efter provtagning.
Avskilj plasma till 5 mL plaströr.</t>
  </si>
  <si>
    <t>Förvaras i kylskåp. Avskiljd plasma hållbar i 3 dygn. Om längre förvaringstid fryses plasma.</t>
  </si>
  <si>
    <t>1,6-6,9 pmol/L</t>
  </si>
  <si>
    <t>Rubbningar i bisköldkörtlarna leder till förhöjda eller sänkta blodkalcium-nivåer, framkallade av en förändring i insöndringen av PTH.
Hyperfunktion av bisköldkörtlarna resulterar i en ökad utsöndring av PTH.
Primär hyperparatyreoidism betingas av adenom i bisköldkörtlarna. 
I sekundär hyperparatyreoidism är blodkalciumnivån låg eller endast lätt ökad och det råder alltid hyperfosfatemi som ett resultat av andra patologiska tillstånd t.ex. kronisk njurinsufficiens och vitamin D-brist.
Primär hypoparatyreoidism kan vara en följd av anläggningsrubbning (bl.a. DiGeorge-syndromet), eller förlust av paratyreoideaceller t.ex., efter operativt ingrepp eller annan skada på paratyreoideacellerna, som vid autoimmun sjukdom.
Bestämning av intakt PTH i blodprov taget under operation kan ge underlag för bedömning om det just avlägsnade adenomet i bisköldkörteln är det enda, eller om ytterligare adenom finns.</t>
  </si>
  <si>
    <t>Analyseras helgfri vardag under kontorstid samt efter överrenskommelse under pågående parathyroideahormonoperationsdagar.</t>
  </si>
  <si>
    <t>Punktatodling</t>
  </si>
  <si>
    <t>Abscessaspirat</t>
  </si>
  <si>
    <t>Negativ. 
Falsk positiva svar förekommer vid:
Slemhinna – ej representativ provtagning
Ytliga sår - ej representativt prov ökar risk för kontaminerande hudflora eller tarmbakterier nedom naveln.
För lång transporttid – gäller i synnerhet anaeroba bakterier.</t>
  </si>
  <si>
    <t>Kvalitativ aerob och anaerob odling.
Dessa prov odlas inte bara aerobt utan även rutinmässigt anaerobt.
Det är bra om misstanke på anaerober anges på remissen.</t>
  </si>
  <si>
    <t xml:space="preserve">Varierar beroende på provets art och frågeställningar.
I princip gäller dock att negativ odling svaras inom 2 dygn.
Positivt fynd besvaras snarast, vid komplicerade odlingsfynd kan delsvar förekomma så snart relevanta resultat finns tillgängliga.
Se också eventuella kommentarer i anslutning till respektive analysgrupp.  </t>
  </si>
  <si>
    <t>QuantiFERON</t>
  </si>
  <si>
    <t>TB-antigen, Tuberkulos-antigen, interferon gamma-svar</t>
  </si>
  <si>
    <t>NIL (grå kork),
TB1-antigen (grön kork),
TB2-antigen (gul kork)
Mitogen (lila kork). 
Ange klockslag och datum för provtagningen på beställningen (remissen). Används venprovtagningsset med butterfly måste ett slaskrör tas för att tömma slangen på luft.
Fyll rören i följande ordning
NIL (grå kork) negativ kontroll
TB1 antigen (grön kork)
TB2 antigen (gul kork)
Mitogen (lila kork) positiv kontroll
Fyll varje rör med 1 mL blod och kontrollera att blodet når den svarta markeringen.
Observera att rören fylls långsammare än vanliga vaccumrör, vänta gärna 2-3 sekunder tills det verkar ha slutat rinna.
Direkt efterprovtagningen
Skaka rören med korken uppåt ordentligt för hand 10 gånger i minst 5 sekunder. Momentet är mycket viktigt eftersom antigenet måste lösas upp i blodet.
När blodet börjar skumma och täcker rörväggen som en film är hanteringen klar.
OBS! Provet ska inte centrifugeras.
Provtagningsrören skickas i rumstemperatur direkt till Klinisk mikrobiologi Västerås. Provet måste nå Mikrobiologen, Västerås inom 16 timmar efter provtagningen!</t>
  </si>
  <si>
    <t>Provet ska inte centrifugeras.
Prov ska tas måndag - torsdag (ej helgdagar).</t>
  </si>
  <si>
    <t>Måste nå laboratoriet inom 16 timmar.</t>
  </si>
  <si>
    <t xml:space="preserve">16 timmar. </t>
  </si>
  <si>
    <t>QuantiFERON-testet är en interferon-gamma release assay (IGRA). När T-celler från patienter som tidigare exponerats för tuberkulos stimuleras med de specifika antigenerna ESAT-6, CFP-10 och TB7.7 svarar T-cellerna med produktion av interferon-gamma. De frigjorda interferonet kan påvisas i en ELISA.
Dessa peptidantigen saknas i alla BCG-stammar och hos de flesta icke tuberkulösa mykobakterier med undantag för M.kansasii, M.szulagi, M. marinum.</t>
  </si>
  <si>
    <t>Tuberkulos orsakas av bakterierna inom Mycobacterium tuberculosis komplexet. De flesta fall, ca 99 % orsakas av M. tuberculosis och resterande fall huvudsakligen av M.bovis. En smittad person kan insjukna i tuberkulos inom några veckor till månader. De flesta förblir dock friska men får en latent tuberkulosinfektion, ett asymtomatiskt icke smittsamt tillstånd som efter månader till är kan utvecklas till aktiv sjukdom. Med Quntiferontestet undersöks om patientens immunsystem har exponerats för tuberkelbakterier.
Analysen är för att påvisa latent tuberkulosinfektion vid exempelvis smittspårning eller screening och kan i många fall ersätta eller komplettera det sedvanliga hudtestet (PPD). Testet är särskilt värdefullt hos tidigare BCG-vaccinerade patienter eller vid svårtolkade PPD-resultat.
Analysen är mindre väl lämpad för påvisning av aktiv sjukdom. Ett positivt analysresultat bör följas upp med klinisk bedömning av specialist.</t>
  </si>
  <si>
    <t>Normalt inom en vecka.</t>
  </si>
  <si>
    <t>RDW</t>
  </si>
  <si>
    <t>Red cell distribution width</t>
  </si>
  <si>
    <t>Hållbart 24 timmar i kylskåp, 12 h i rumstemperatur.</t>
  </si>
  <si>
    <t>1-99 år: &lt;16%</t>
  </si>
  <si>
    <t>Ett mått på de röda blodkropparnas storleksvariation. Används för karakterisering av anemi.</t>
  </si>
  <si>
    <t>Receptoranalys vid bröstcancer</t>
  </si>
  <si>
    <t>Ofixerat operationspreparat ska lämnas över personligen till personal på laboratoriet, Klinisk patologi.</t>
  </si>
  <si>
    <t>Material från prover sparas/kasseras beroende på patientens samtycke/icke samtycke.</t>
  </si>
  <si>
    <t>Retikulocyter</t>
  </si>
  <si>
    <t xml:space="preserve">Hållbart 24 timmar i rumstemperatur eller kylskåp. </t>
  </si>
  <si>
    <t>För karakterisering av anemi.</t>
  </si>
  <si>
    <t>Reumatoid faktor</t>
  </si>
  <si>
    <t>RF</t>
  </si>
  <si>
    <t>E-remiss Cosmic eller pappersremiss "Immunologi/Serologi/Virologi"</t>
  </si>
  <si>
    <t>Provtagningsmaterial och önskad analys</t>
  </si>
  <si>
    <t xml:space="preserve">Gelrör (serum), 7/5 mL
Gelrör (serum), 5/3 mL
Rör utan tillsats, 7 eller 5 mL 
Kapillärrör eller sterilt plaströr.
Helblod i vacutainerrör utan tillsats eller i microtainer
rör. Alternativ är serum i sterilt plaströr (minst 500 mL). </t>
  </si>
  <si>
    <t xml:space="preserve">Provet sänds omgående till laboratoriet. Om detta ej är möjligt förvaras provet i kylskåp i avvaktan på transport. </t>
  </si>
  <si>
    <t>Se Metodbeksrivning.</t>
  </si>
  <si>
    <t>Rubella immunitet (IgG)</t>
  </si>
  <si>
    <t>Rubella IgG, Rubella antikroppar</t>
  </si>
  <si>
    <t xml:space="preserve">E-remiss Cosmic eller pappersremiss "Virologi/Immunologi/Serologi" </t>
  </si>
  <si>
    <t xml:space="preserve">Gelrör (serum) 7/5 mL, 
rör utan tillsats 7/6 mL,  
eller sterilt plaströr. </t>
  </si>
  <si>
    <t>Prov bör skickas snarast möjligt till laboratoriet, men akuttransport är ej nödvändigt. Rumstemperatur under kortare tid (någon timme) är acceptabelt. Vid längre tid förvaras provet kylt i avvaktan på transport.</t>
  </si>
  <si>
    <t>Kylförvaring +2-8°C. Prov bör analyseras inom 4 dygn efter provtagning.</t>
  </si>
  <si>
    <t>Kvantitativ och kvalitativ analys av IgG antikroppar riktade mot rubellavirus. Chemiluminescent Microparticle Immunoassay (CMIA) på architect-instrument (Abbott).</t>
  </si>
  <si>
    <t>3-4 dagar</t>
  </si>
  <si>
    <t>Röd blodbild</t>
  </si>
  <si>
    <t>"Utstryk",  poikilocytos, anisocytos</t>
  </si>
  <si>
    <t>Riktad frågeställning</t>
  </si>
  <si>
    <t>Hållbart 12 h i rumstemperatur</t>
  </si>
  <si>
    <t>Utredning av anemi. Misstanke om avvikelser i erytrocytmorfologin (storlek, formvariation, färgavvikelser, ev. inklusioner etc … ).</t>
  </si>
  <si>
    <t>S-Lipidstatus (ej fastande)</t>
  </si>
  <si>
    <t>Icke fastande provtagning av analyserna S-Kolesterol HDL och LDL samt en beräkning av LDL/HDL-kvoten.</t>
  </si>
  <si>
    <t>S100B</t>
  </si>
  <si>
    <t>E-remiss Cosmic eller pappersremiss Remiss 2</t>
  </si>
  <si>
    <t xml:space="preserve">Gelrör (serum) alternativt mikrotainerrör </t>
  </si>
  <si>
    <t>S100B har mycket kort halveringstid. Vid utredning av skallskada ska provtagning utföras mindre än 6 timmar efter skadetillfället.</t>
  </si>
  <si>
    <t xml:space="preserve">Centrifugering ska utföras inom 4 timmar efter provtagningstillfället. Förvaras kylt i väntan på transport. Centrifugerat gelrör (primärrör) kan förvaras vid 2-8°C i upp till 48 timmar. Om transporten inte når analyserande lab inom 48 timmar efter provtagningstillfället ska serum från gelröret hällas av i ett plaströr (sekundärrör) och frysas i -20°C.  </t>
  </si>
  <si>
    <t>Se provhantering</t>
  </si>
  <si>
    <t xml:space="preserve">&gt; 17 år - &lt;0,10 µg/L </t>
  </si>
  <si>
    <t>Cobas e411</t>
  </si>
  <si>
    <t xml:space="preserve">Analys av S100 B är indicerad vid utredning av patient med lätt skallskada på akutmottagningen. Analysen kan även användas vid uppföljning av patienter med hjärntumörer och malignt melanom. </t>
  </si>
  <si>
    <t>Akut och Rutin</t>
  </si>
  <si>
    <t>Salicylat</t>
  </si>
  <si>
    <t>Misstanke om salicylatförgiftning.</t>
  </si>
  <si>
    <t>Schistocyter</t>
  </si>
  <si>
    <t>Se metodbeskrvining</t>
  </si>
  <si>
    <t>Hållbar 8 timmar i rumstemperatur</t>
  </si>
  <si>
    <t>&lt;0,3%</t>
  </si>
  <si>
    <t>Besvaras vid misstanke om mikroangiopatisk hemolytisk anemi (TMA) såsom TTP, HUS eller efter stamscellstransplantation.
Schistocyter &gt;1,0 % talar för TMA.
Schistocyter 0,3-1,0 % kan ses hos patienter med njursvikt, preclampsi och hos patienter med mekaniska hjärtklaffar.
Nyfödda kan normalt ha upp till 1,9% och prematurtfödda barn upp till 5,5%.</t>
  </si>
  <si>
    <t>Kontakta laboratoriet innan provtagning för besked om svarstid.</t>
  </si>
  <si>
    <t>Sediment</t>
  </si>
  <si>
    <t xml:space="preserve">10 mL färsk urin i 1 plaströr med skruvkork </t>
  </si>
  <si>
    <t xml:space="preserve">Provet skall analyseras inom 1 h (Vänligen kontakta laboratoriet om analys önskar under jourtid). </t>
  </si>
  <si>
    <t>Så snart som möjligt</t>
  </si>
  <si>
    <t>1. Kontrollera om riktad frågeställning finns.
2. Blanda urinen väl. Doppa teststickan och läs av i Clinitek Status, se handhavandebeskrivning: ”Clinitek Status”.
3. Överför 10 mL urin i ett centrifugrör med konisk botten.
4. Centrifugera provet i 5 minuter vid 400 x g.
5. Häll av ovanvätskan genom att vända röret helt upp och ned med en bestämd rörelse. Håll kvar 5 till 10 sekunder. Sedimentvolymen bör vara ca 0,2 mL.
6. Blanda sedimentet noggrant, men försiktigt tills innehållet är homogent. Vid kraftig skakning kan eventuella cylindrar gå sönder.
7. Lägg en droppe av sedimentet på ett objektglas och placera ett täck-glas över. Droppen ska vara så stor att sedimentet är rörligt under täckglaset, dock utan att det flyter utanför.
8. Granska preparatet i mikroskop.</t>
  </si>
  <si>
    <t>Utstryk bör ske inom en timme från provtagning.</t>
  </si>
  <si>
    <t>Hyalina cylindrar: 0 -1/synfält</t>
  </si>
  <si>
    <t>Utredning och uppföljning av njurparenkymskada främst glomerulonefrit</t>
  </si>
  <si>
    <t>Analyseras vardagar under kontorstid. Eventuellt kan granskning ske även under jourtid, kontakta laboartoriet innan provtagning.</t>
  </si>
  <si>
    <t>Skrap från cervix och corpus uteri</t>
  </si>
  <si>
    <t>Cervix-skrap, Corpus uteri-skrap</t>
  </si>
  <si>
    <t xml:space="preserve">E-remiss Cosmic eller pappersremiss "Remiss Histopatologi"
</t>
  </si>
  <si>
    <t>Viktigt att märka provkärl med patientID, remissID (samma som E-remiss), lokalisation., Ploidianalys: Tydliggör ploidianalys i frågeställning på remiss.</t>
  </si>
  <si>
    <t>Skrap från cervix och corpus uteri.
Preparaten bör före fixering rensas från blod, eventuellt sköljas i gasväv med fyskosal och fixeras i 4% buffrad formaldehyd, preparaten blir annars av dålig kvalitet. 
Ploidianalys:
Vid frågeställning ploidianalys fixeras corpusskrapet direkt i formalin
Tydliggör ploidianalys i frågeställning på remiss</t>
  </si>
  <si>
    <t>Springmask</t>
  </si>
  <si>
    <t>Tejpprov för springmask</t>
  </si>
  <si>
    <t xml:space="preserve">E-remiss Cosmic eller pappersremiss "Remiss för mikrobiologisk undersökning" (grön). </t>
  </si>
  <si>
    <t xml:space="preserve">Provtagningsmateriel:
Genomskinlig tejp
Objektglas i objektglasask. Erhålles från vårdcentral.
Utförande:
Ta prov från anus på morgonen före tvättning och toalettbesök.
Den klibbiga sidan av tejpen trycks mot analöppningen flera gånger.
Klistra tejpen slätt på objektglaset och lägg glaset i objektglasask. </t>
  </si>
  <si>
    <t>Endast genomskinlig tejp kan avläsas.
Viktigt att tejpen är genomskinlig och klistras slätt mot objektsglaset  eftersom vi ska se igenom den.
Honmasken kryper ut på natten och lägger sina ägg runt anus varför det är viktigt att ta provet direkt på morgonen.</t>
  </si>
  <si>
    <t>Med nästa ordinarie transport</t>
  </si>
  <si>
    <t>Direktmikroskopi</t>
  </si>
  <si>
    <t xml:space="preserve">Utredning av analklåda. </t>
  </si>
  <si>
    <t>Sputumodling</t>
  </si>
  <si>
    <t>Ev. tuberkulosmisstanke måste framgå, Ange kliniska data:  legionellamisstanke, immunosuppresiv behandling, predisponerande sjukdom t.ex. cystisk fibros etc, aktuell antibiotikabehandling.</t>
  </si>
  <si>
    <t>Provtagningsmateriel: Provtagningsset sputum (burk m ytterburk).
Provtagning:
En kraftig djuphostning spottas direkt i sputumburken.
Tillblandning av material från övre luftvägarna kan undvikas om patienten före provtagningen sköljer munnen med vatten efter det att eventuell protes tagits ut.</t>
  </si>
  <si>
    <t>Omgående transport viktig för att de bakterier som ofrånkomligen kontaminerar provet från svalget ej ska ta överhanden.
Kyltransport vid transporttider över 2 timmar.</t>
  </si>
  <si>
    <t>Se under Laboratoriet tillhanda.</t>
  </si>
  <si>
    <t>Växt av normalflora</t>
  </si>
  <si>
    <t>Direktmikroskopi avslöjar om provet är representativt för nedre luftvägar. Växt av potentiella luftvägspatogener &gt;105 bakt/mL betraktas som signifikant.
Efter sammanvägning av resultat mikroskopi och mikrobiologiskt fynd svaras relevanta mikroorganismer ut med resistensmönster samt kommentar angående signifikans.</t>
  </si>
  <si>
    <t>Analysen utföres på prov med önskemålet sputumodling. Avser endast undersökning av bakterier och svamp om inte annat framgår av remissen t.ex. viruspåvisning eller Tuberkulos (TB)-misstanke.
Legionellaodling utförs rutinmässigt utan speciell frågeställning.</t>
  </si>
  <si>
    <t>Varierar beroende på odlingsfynd.</t>
  </si>
  <si>
    <t>SR</t>
  </si>
  <si>
    <t>Sänka, Erytrocyters sänkningsreaktion, myntrullebildning</t>
  </si>
  <si>
    <t>Lila (EDTA) vid analys vid sjukhuslaboratorium.
Svart (Na-Citrat (SR-rör)) vid patientnära analys</t>
  </si>
  <si>
    <t>EDTA-rör hållbart 6 timmar i rumstemperatur och 24 timmar i kylskåp.
SR-rör hållbart 24 timmat i kylskåp.</t>
  </si>
  <si>
    <t>Kvinnor
1-49 år - 2-24 mm
50-99 år - 2-32 mm 
Män:
1-49 år - 2-15 mm
50-99 år - 2-22 mm</t>
  </si>
  <si>
    <t>EDTA-prov: Optisk avläsning, Starrsed ST
SR-rör, Visuell avläsning, manuell metod.</t>
  </si>
  <si>
    <t xml:space="preserve">Erytrocyternas sänkningsreaktion, SR, används bland annat som ”screening-test” på sjukdom med inflammatorisk aktivitet eller för att följa aktivitetsgraden vid tidigare känd inflammatorisk sjukdom. </t>
  </si>
  <si>
    <t>Standardbikarbonat</t>
  </si>
  <si>
    <t xml:space="preserve"> 1 Na-heparinrör </t>
  </si>
  <si>
    <t>Provet skall vara Klinisk kemi i Västerås eller i Köping tillhanda inom 2 timmar efter provtagningen. 
Möjligheten att utföra provtagning på annan ort är därmed mycket begränsad (kräver akut transport). Istället rekommenderas analys av S-Bikarbonat, aktuellt.
Standardbikarbonat analyseras även vid beställning av aB-Blodgas samt vB-Blodgas</t>
  </si>
  <si>
    <t>Västerås, PNV</t>
  </si>
  <si>
    <t>Analyseras på blodgasinstrument inom 2 timmar från provtagning.</t>
  </si>
  <si>
    <t>Analyseras inom 2 timmar.</t>
  </si>
  <si>
    <t>22 - 27 mmol/L</t>
  </si>
  <si>
    <t>Kan användas som screeningstest för bedömning av den metaboliska komponenten vid misstanke om rubbningar i syra-basbalansen</t>
  </si>
  <si>
    <t>Akutanalys, svarstid beroende av vilket instrument som används.</t>
  </si>
  <si>
    <t>Sterilkontroll</t>
  </si>
  <si>
    <t>Sterilkontroller, Sportest</t>
  </si>
  <si>
    <t xml:space="preserve">KML, grön, Bakteriologisk undersökning, kryssa i rutan för Sterilkontroll (sportest). </t>
  </si>
  <si>
    <t xml:space="preserve">Fyll i antal påsar samt märkning (numrering) i fältet för patientidentitet, Skriv "validering" på remissen då proverna avser sådan kontroll. </t>
  </si>
  <si>
    <t>Enligt upprättad lokal instruktion (Avd för vårdhygien).</t>
  </si>
  <si>
    <t>Sterilkontroller följda av obehandlad kontroll från samma batchnummer (noll-prov) skickas till KML i kuvert eller provpåse med ordinarie transporter.</t>
  </si>
  <si>
    <t>Steril</t>
  </si>
  <si>
    <t>På mikrobiologiska laboratoriet inkuberas sporproverna i buljongsubstrat, om steriliseringsprocessen har fungerat förekommer ingen bakterieväxt i buljongen.</t>
  </si>
  <si>
    <t>Riktlinjer för hur steriliseringsapparatur och steriliseringsprocesser skall kontrolleras anges i lagen om medicintekniska produkter och olika europeiska standarder. Avdelningen för vårdhygien har med stöd av dessa riktlinjer utarbetat ett kontrollprogram för ångautoklaver och sterilisatorer avsedda för verksamheter inom hälso- och sjukvård samt tandvård. Detta finns som lokal instruktion, "Steriliseringsapparater", till Handbok för hälso- och sjukvård (2002). Steriliseringsapparaterna skall kontrolleras avseende fysikaliska, kemiska och mikrobiologiska förhållanden.
Den mikrobiologiska kontrollen görs med värmeresistenta bakteriesporer. Bakteriesporerna sitter på någon typ av bärarmaterial inneslutna i små påsar, vilka placeras i autoklavkammaren tillsammans med gods för sterilisering. Hur proverna skall förpackas och utplaceras beskrivs detaljerat i ovan nämnda lokala instruktion.</t>
  </si>
  <si>
    <t xml:space="preserve"> Autoklavkontroller svaras inom 1 vecka om de är sterila. Osterila svaras så snart indikation på växt finns: "Osteril".</t>
  </si>
  <si>
    <t>Stickskada, incident</t>
  </si>
  <si>
    <t>E-remiss cosmic eller pappersremiss Virologi/Immunologi/Serologi</t>
  </si>
  <si>
    <t xml:space="preserve">Ingående anayser: HBsAg, anti HBc, anti HBs, anti HCV, HIV1 ag/ak och HIV2 ak. 
Observera att provet ska skickas till Klinisk kemi! </t>
  </si>
  <si>
    <t>Kontrolleras efter stickskada. Se vårdhygiens lokala rutiner för vidare instruktioner.</t>
  </si>
  <si>
    <t>Analyserar vardagar.</t>
  </si>
  <si>
    <t>Svalgodling, allmän</t>
  </si>
  <si>
    <t>E-remiss Cosmic eller remiss för mikrobiologisk undersökning</t>
  </si>
  <si>
    <t xml:space="preserve">om utvidgad odling gällande Fusobacterium necrophorum/nucleatum på patienter &gt; 40 år önskas
</t>
  </si>
  <si>
    <t>Tonsillsekret. Helst bör man med spatel i vänster hand trycka ner patientens tungrot så att tonsiller och gombågar blir väl synliga. Provtagningspinnen roteras mot båda tonsillerna och gombågarna inklusive bakre svalgvägg. Finns beläggningar förs pinnen under dessa. Efter provtagningen förs pinnen ner i transportmediet.</t>
  </si>
  <si>
    <t>Sänd provet omgåend. Om detta ej är möjligt förvaras provet i kyl i avvaktan på transport.</t>
  </si>
  <si>
    <t>Aerob och anaerob odling på agarplattor. Resistensbestämning med lappdiffusionsmetod på agarplattor utföres på relevanta isolerade bakterier</t>
  </si>
  <si>
    <t>Analysen utföres på svalgprov med önskemålet Svalg allmän odling. Odlingen innefattar ej Corynebacterium diphteriae. Prov med frågeställning difteri sänder vi till externt laboratorium.
Normalt är svalgfloran ytterst komplex, och man påträffar såväl Gram-positiva som Gram-negativa bakterietyper, framförallt anaeroba arter. Bland Gram-positiva kocker märks stafylokocker, alfa-streptokocker, men även pneumokocker och betahemolyserande streptokocker. Bland Gram-negativa stavar kan Haemophilus influenzae och olika arter inom Enterobacteriacae och pseudomonader isoleras. Bland anaeroba bakterier kan Fusobacterium necrophorum/nucleatum orsaka såväl lokala som allvarliga systemiska sjukdomstillstånd där tonsillit, peritonsillär abscess, Vincents angina och Lemierres syndrom bör nämnas. Studier talar för att F.necrophorum förekommer i en betydande del av tonsilliter hos unga. Lemierres syndrom är ett livshotande tillstånd, som klassiskt börjar med en halsinfektion som efter några dagar utvecklas till en septisk sjukdom med v jugularis-tromboflebit och septiska emolier till andra organ. Typiskt är att sjukdomen drabbar unga, tidigare friska individer. 
Jästsvamp förekommer hos friska personer i upp till 35% och även meningokocker kan förekomma som kolonisatör. Faktorer som kan påverka floran är exempelvis ålder, kroniska sjukdomar som malignitet, diabetes, defekt immunförsvar och cytostatikabehandling. Efter antibiotika-behandling kan en uttalad förändring i den normala bakteriefloran påvisas under flera veckor, och denna förändrade ekologi kan ge upphov till sjukdoms-symptom via annars harmlösa mikroorganismer. Se också analys Arcanobakterier.
Indikationer för provtagning och laboratoriediagnostiken kan beskrivas enligt följande:
1. Att diagnostisera patogena betahemolyserande streptokocker.
2. Att diagnostisera Fusobacterium necrophorum/nucleatum hos patienter i åldersgruppen 0-40 år. 
3. Att upptäcka kolonisering av meningokocker och vid speciell frågeställning även gonokocker.
4. Att notera rubbad flora, dvs dominans av någon eller flera arter av S aureus, koliforma bakterier, Pseudomonas-arter, H  influenzae eller jästsvamp. Härvid utföres mer ingående speciesdiagnostik om provet är insänt från sluten vård avseende koliformer och jästsvamp.</t>
  </si>
  <si>
    <t>Samtliga prov med fynd av S pyogenes utsvaras samma dag fyndet gjorts. Andra bakteriefynd utsvaras efter 2-4 dygn.</t>
  </si>
  <si>
    <t>Svettest med jontofores</t>
  </si>
  <si>
    <t>Cosmic konsultationsremiss eller pappersremiss Remiss 5</t>
  </si>
  <si>
    <t>Anamnes, önskad undersökning</t>
  </si>
  <si>
    <t>Undersökningen utförs på kemiska laboratoriet</t>
  </si>
  <si>
    <t>&lt; 60 mmol/L  - Normalt 
60 - 80 mmol/L - Gränsvärde, överväg nytt test
&gt; 80 mmol/L - Patologiskt</t>
  </si>
  <si>
    <t>Jontofores</t>
  </si>
  <si>
    <t>Screeningtest vid misstänkt cystisk fibros.</t>
  </si>
  <si>
    <t>Syfilis</t>
  </si>
  <si>
    <t>Lues</t>
  </si>
  <si>
    <t>B-, CSV-</t>
  </si>
  <si>
    <t>Blod:
Gelrör (serum) 7 mL eller 
Rör utan tillsats 7 mL.
Csv:
Minst 1 mL i sterilt plaströr - blodprov måste skickas med Csv-provet.</t>
  </si>
  <si>
    <t>Provet bör skickas snarast möjligt till laboratoriet, men akuttransport är inte nödvändigt.</t>
  </si>
  <si>
    <t>Kan förvaras i rumstemperatur under kortare tid (någon timme) är acceptabelt. Vid längre tid förvaras provet kylt i avvaktan på transport.</t>
  </si>
  <si>
    <t xml:space="preserve">Syfilis TP ARCHITECT påvisar specifika antikroppar mot Treponema pallidum (TP). 
Analysen är en immunokemisk analys för kvalitativ påvisning av antikroppar mot TP i humant serum/plasma med användning av CMIA-teknik (Chemiluminescent Microparticle Immunoassay). 
RPR/VDRL: Vid reaktion mellan ospecifika serumantikroppar (reaginer) och kardiolipin-lecitin-kolesterolantigen (VDRL-antigen) bildas aggregat. 
TPPA: Partiklar med Treponema pallidum-antigen på ytan inkuberas med patientens serum. Innehåller patientsera specifika antikroppar riktade mot Treponema pallidum inträffar agglutination </t>
  </si>
  <si>
    <t>Utredning av misstänkt syfilisinfektion och uppföljning av kända fall. Undersökning enligt smittskyddslagen och för olika hälsointyg. Screeningundersökning av vissa patientgrupper t.ex. blodgivare.
Syfilis orsakas av spiroketen Treponema pallidum och manisfesterar sig som sår, svullnad av regionala lymfkörtlar och eventuellt hudutslag t.ex. i handflatorna. Cirka 1-3 veckor efter symtomdebut uppträder i serum antikroppar (reaginer) riktade mot kardiolipin som förekommer såväl i spiroketernas cellväggar som i muskelvävnad. Ungefär samtidigt (2-9 veckor efter symtomdebut) uppträder även spiroketspecifika antikroppar. 
Samtliga prover analyseras initialt med specifikt antikroppstest (Syfilis TP ARCHITECT). Vid positivt resultat analyseras provet vidare med ett ospecifikt test (reagintest, RPR/VDRL) och ett specifikt antikroppstest (TPPA). 
I tidigt skede innan antikroppar hunnit uppträda kan PCR-undersökning utföras på material från sår. Sådant prov skickas till externt laboratorium för analys.
Syfilis TP och TPPA detekterar antikroppar riktade mot specifika Treponema pallidum antigen.
RPR/VDRL kan ibland bli ospecifikt positivt av andra orsaker än syfilis framförallt vid herpes genitalis men också vid graviditet, mykoplasma-pneumoni, TBC och malaria. 
 Kroniskt falskt positiva reaktioner förekommer bl.a. vid  autoimmuna sjukdomar som SLE, reumatoid artrit, tyreoidit, malignitet och lepra. Syfilis TP och TPPA kan  bli ospecifikt positiv vid t.ex. mononukleos, kollagenos  eller graviditet, men också vid andra treponematoser som pinta, yaws och borrelios.
 Ospecifika antikroppar uppträder 1-3 veckor efter uppkomsten av primärsåret, medan specifika antikroppar (Syfilis TP, TPPA) 1-4 veckor senare. Vid behandling brukar RPR/VDRL så småningom bli negativ; ett tecken på läkning av sjukdomen. Syfils TP och TPPA-titrar påverkas inte av behandling.</t>
  </si>
  <si>
    <t>Synachtentest</t>
  </si>
  <si>
    <t>ACTH-belastning, tetrakosaktid-test</t>
  </si>
  <si>
    <t>Se provhantering för kortisolanalys.</t>
  </si>
  <si>
    <t>Exakt tid för provtagning, Exakt tid för synachtenadministration.</t>
  </si>
  <si>
    <t>OBS: vid denna undersökning mäts kortisol före och efter synachtenbelastning. Laboratoriet svarar endast ut värden för s-kortisol vid olika tidpunkter.</t>
  </si>
  <si>
    <t>Tolkning beroende av provtagningsomständigheter.</t>
  </si>
  <si>
    <t>Synachtentest används för att utreda binjurarnas förmåga att öka sin syntes av kortisol som svar på stimulering med adrekortikotropt hormon (ACTH). Utebliven stegring av kortisol efter stimuleringen med ACTH talar för binjurebarksinsufficiens.</t>
  </si>
  <si>
    <t>Sårodling, ytliga och djupa sår</t>
  </si>
  <si>
    <t xml:space="preserve">Ange noga anatomisk lokalisation i avsedd ruta, kryssa i rutan för provmaterial (sår el. sekret etc.) och kryssa i önskad analys, Under kliniska data anges:, aktuella symtom, eventuell pågående antibiotikabehandling, katt- eller hundbett, eventuell komplicerande sjukdom etc. </t>
  </si>
  <si>
    <t>Smetiga och nekrotiska sår bör rengöras mekaniskt med fysiologisk koksaltlösning (ej med desinfektionsmedel) före provtagning.
Vid provtagning från lokaler med rikligt förekommande normal bakterieflora är kontaminationsrisken särskilt stor, exempelvis urogenital- och analregionen och området kring näsa och mun. 
Provet skall tas med provtagningspinne som medföljer transportmedium Copan. Vid sårinfektion tas prov, om möjligt, i gränsen mellan död och infekterad vävnad. Försök att lyfta upp ev krustabeläggning så att pinnen kan nå in under kanten.</t>
  </si>
  <si>
    <t>Negativ/normalflora</t>
  </si>
  <si>
    <t>Se folkhälsomyndighetens referensverk över mikorbiologisk diagnostik av hud, mjukdelar, skelett och inre organ.</t>
  </si>
  <si>
    <t>T3, fritt</t>
  </si>
  <si>
    <t>FT3, trijodtyronin,</t>
  </si>
  <si>
    <t xml:space="preserve">3,0-6,5 pmol/L
Referensintervallet är metodberoende och prover analyserade vid olika laboratorier kommer att ha olika värden. </t>
  </si>
  <si>
    <t>Elektrokemiluminescens, kompetetiv princip. Cobas e411</t>
  </si>
  <si>
    <t>T4, fritt</t>
  </si>
  <si>
    <t>Tyroxin, thyroxin, FT4, tetrajodtyronin,</t>
  </si>
  <si>
    <t>Analys av TSH utförs alltid samtidigt.</t>
  </si>
  <si>
    <t xml:space="preserve">8-16 pmol/L
Referensintervallet är metodberoende och prover analyserade vid olika laboratorier kommer att ha olika värden. </t>
  </si>
  <si>
    <t>Kemiluminescens, kompetetiv princip, 2-stegsmetod. DxI 800</t>
  </si>
  <si>
    <t>Takrolimus</t>
  </si>
  <si>
    <t>Tacrolimus</t>
  </si>
  <si>
    <t>Tid för senaste dos.</t>
  </si>
  <si>
    <t>EDTA-rör</t>
  </si>
  <si>
    <t>Ska ej centrifugeras
Skicka provet till klinisk kemi</t>
  </si>
  <si>
    <t>Se under laboratoriet tillhanda</t>
  </si>
  <si>
    <t xml:space="preserve">Det finns inget fastställt terapeutiskt intervall för Takrolimus i helblod men riktvärdet för dalkoncentrationerna efter 12 timmar är 5-20 µg/L tidigt efter transplantation. Högre koncentrationer förknippas med ökad förekomst av biverkningar. </t>
  </si>
  <si>
    <t>Immunkemiinstrument Architect i2000SR Plus, Abbott.</t>
  </si>
  <si>
    <t>Vardagar: Prov inkomna vardagar fram till kl 11:00 analyseras och besvaras samma dag.
Helger: Analysen utförs endast akut på helger (lördag/söndag) samt vid storhelger. Kontakta laboratoriet före provtagning på helg.</t>
  </si>
  <si>
    <t>Teofyllin</t>
  </si>
  <si>
    <t>Teofyllamin, Theo-Dur</t>
  </si>
  <si>
    <t>Prov tas före dos</t>
  </si>
  <si>
    <t>Snävt, individberoende terapeutiskt intervall.
FASS (2016) anger terapiområde 28-67 mikromol/l samt,
Toxisk nivå:  &gt; 110 μmol/L.</t>
  </si>
  <si>
    <t xml:space="preserve">Terapikontroll vid behandling med tefyllin. 
Eliminationen av teofyllin kan vara nedsatt vid akuta virusinfektioner och andra tillstånd med feber liksom hos äldre patienter.
Teofyllin interagerar med många läkemedel, försiktighet bör därför alltid iakttas. </t>
  </si>
  <si>
    <t>Testosteron</t>
  </si>
  <si>
    <t xml:space="preserve">Gul (serum m gel).
På grund av dygnsvariationen rekommenderas provtagning kl. 07-10 efter normal nattvila. Testosteronnivån är som högst på morgonen. </t>
  </si>
  <si>
    <t>Patienten rekommenderas att vara fastande vid provtagning. Lägre nivå av testosteron kan ses efter födointag.</t>
  </si>
  <si>
    <t>Förvaras i kylskåp. Primärrör hållbart i 48 timmar, avskiljt serum hållbart i 7 dygn.</t>
  </si>
  <si>
    <t>Pojkar 
0–11 år  &lt;3,5 nmol/L
12-14 år - 0,35-20 nmol/L
15-17 år - 8,0-28 nmol/L
Män: 
18-49 år - 10-30 nmol/L
&gt;49 år - 6,0-30 nmol/L
Kvinnor/Flickor &gt;11 år &lt;3,5 nmol/L</t>
  </si>
  <si>
    <t>Kemiluminescens, kompetetiv princip, 1-stegsprincip. Dxi 800</t>
  </si>
  <si>
    <t>Analysmetoden mäter total-testosteron i blodet, dvs fritt och bundet. Testosteronkoncentrationen varierar kraftigt under dygnet. De högsta värdena brukar föreligga på morgonen och förmiddagen.
För att kunna bedöma den biologiska innebörden av testosteronnivån i serum bör följande två omständigheter beaktas:
1. Den biologiskt aktiva delen av testosteron är den som inte är bunden till albumin och SHBG. Ökad halt av SHBG t.ex vid graviditet ger ökad halt av total testosteron men oförändrad nivå av obunden fritt testosteron och därmed oförändrad biologisk aktivitet. Tillstånd med ökad halt av SHBG är förutom graviditet också levercirros, hypertyreos, hypogonadism och östrogenbehandling. Sänkt halt av SHBG ses vid hypotyreos, fetma och vid behandling med androgener och glukokortikoider.
2. Hastigheten för syntesen av testosteron kan öka till det dubbla utan att testosteronhalten stiger till patologiska värden, eftersom testosteronets metaboliska clearence i vissa situationer kan öka i motsvarande grad.
Låga  testosteronvärden hos män kan indikera: hypogonadism, hyperprolaktinemi, njursvikt, levercirros eller Kleinfelters sjukdom.
Höga testosteronvärden hos män kan orsakas av adrenala eller testikeltumörer, kongenital adrenal hyperplasi.
Höga testosteronvärden hos kvinnor kan indikera polycystisk ovariesjukdom (pco), ovariala och adrenala tumörer och kongenital adrenal hyperplasi.</t>
  </si>
  <si>
    <t>Testremsa</t>
  </si>
  <si>
    <t xml:space="preserve">Urintestremsa, U-Glukos, U-Acetoacetat, U-Erytrocyt/hemoglobin, U-Protein, U-Nitrit, U-Leukocyt
</t>
  </si>
  <si>
    <t xml:space="preserve">Screeningverktyg vid misstanke om ett flertal sjukdomar, exempelvis urinvägsinfektion, nefros och nefrit, glukosuri. </t>
  </si>
  <si>
    <t>TIBC</t>
  </si>
  <si>
    <t>Ingående analyser transferrin och järn.</t>
  </si>
  <si>
    <t>1 - 60 dagar - 23 - 50 µmol/L
61 dagar - 1 år - 70 - 95 µmol/L
1 - 17 år - 45 - 72 µmol/L
&gt;17 år - 47 - 80 µmol/L</t>
  </si>
  <si>
    <t>Akutanalys besvaras inom 2 timmar från ankomst till laboratoriet. Rutinanalyser inom 4 timmar.</t>
  </si>
  <si>
    <t>Tobramycin</t>
  </si>
  <si>
    <t>Nebcina</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</si>
  <si>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</si>
  <si>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 xml:space="preserve">Centrifugeras efter ca 60 min men inom 4 h i 10 minuter vid 2200 g. Avskilj serum till 5 mL plaströr. Analyseras på en gång vid ankomst till klinisk kemi. </t>
  </si>
  <si>
    <t>Uppmätta nivåer skall bedömas individuellt. Följande riktvärden anges:
Dalvärde &lt;2,0 mg/L
Toppvärde 4,0-12,0 mg/L
8-timmarsvärde 1,5-4,0 mg/L</t>
  </si>
  <si>
    <t>Immunkemisk metod med turbidimetrisk analys. AU 680</t>
  </si>
  <si>
    <t>Terapikontroll vid behandling med tobramycin, en aminoglykosid 
En progressiv ökning av dalvärdet tyder på pågående ackumulering och bör föranleda förlängning av dosintervallet med ledning av skattad njurfunktion.</t>
  </si>
  <si>
    <t>Eva Hålldin</t>
  </si>
  <si>
    <t>TPK</t>
  </si>
  <si>
    <t>Trombocytpartikelkoncentration, blodplättar, trombocyter</t>
  </si>
  <si>
    <t xml:space="preserve">Rutinanalys indicierad vid ett stort antal misstänkta sjukdomar. Exempelvis misstanke på koagulationsrubbning, inflammation, hemolytiska tillstånsd etc.. </t>
  </si>
  <si>
    <t>Trakealsekretodling</t>
  </si>
  <si>
    <t>Provtagningsmateriel: Sterilt rör. Alternativt pinnprov i Copanrör med svart kork.
Provtagning:
Undvik i möjligast mån kontakt med hud och trakeostomaöppning när provtagningspinne eller kateterspets nedförs i trakea.
Sekret hämtas upp med kateter i samband med sugning av trakeostomerade patienter eller vid bronkoskopi. Klipp med steril sax av cirka 3 cm av tubspetsen. Provtagningspinne (om litet sekret) appliceras mot bakre trakealvägg och roteras lätt för prov.</t>
  </si>
  <si>
    <t>Sänd prov omgående. Om detta ej är möjligt, kylförvara det i avvaktan på transport, dock högst ett dygn.</t>
  </si>
  <si>
    <t>Se under analyserande laboratorium.</t>
  </si>
  <si>
    <t>Se indikation/tolkning</t>
  </si>
  <si>
    <t>Aerob och anaerob odling på agar-plattor. Kvantitativ odling utförs om provet utgörs av samlat sekret, på pinnprov utförs endast kvalitativ odling. Isolerade potentiella patogena bakterier och svampar, karaktäriseras regelmässigt till genustillhörighet och när så bedöms relevant till speciestillhörighet. Resistensbestämning med lappdiffusionsmetod (i vissa fall E-test) på agarplattor utföres på samtliga relevanta bakteriefynd.</t>
  </si>
  <si>
    <t>Fynden måste sättas i relation till övriga odlingsfynd och klinisk bild. Nedsatt allmäntillstånd gynnar överväxt av gramnegativa bakterier från svalgfloran som E coli, Klebsiella och Pseudomonas samt jästsvamp. Detta gäller i särskilt hög grad vid antibiotikabehandling. Mikroberna kan dock vara relevanta fynd, särskilt vid nivåer &gt;105 bakt/mL är specificiteten hög vid infektioner i nedre luftvägarna, särskilt hos respiratorpatienter.  Fynd av Legionella anses alltid relevant.
Direktmikroskopi avslöjar om provet är representativt för nedre luftvägar.
Efter sammanvägning av resultat mikroskopi och mikrobiologiskt fynd svaras relevanta mikroorganismer ut med resistensmönster samt kommentar angående signifikans.
Bakteriologisk odling av trakealsekret kan hos trakeotomerad eller intuberad patient ge diagnosen vid nedre luftvägsinfektion, men det måste observeras att risken för kontaminering av bakterier från hud och svalgflora är stor, varför tolkning av svaret måste ske med stor försiktighet. Legionellaodling utförs rutinmässigt.</t>
  </si>
  <si>
    <t>Beror av odlingsmaterial och -fynd.</t>
  </si>
  <si>
    <t>Transferrin</t>
  </si>
  <si>
    <t>Ingår i Fe/TIBC.
Provtagning bör ske före kl. 10:00 på grund av dygnsvariation.
Hemolyskänsligt.</t>
  </si>
  <si>
    <t>Kvinnor ≥ 18 år - 1,70 - 3,80 g/L
Män ≥ 18 år - 1,80 - 3,30 g/L</t>
  </si>
  <si>
    <t>Isolerade transferrinvärden är mycket svårbedömda. Klinisk betydelse får transferrinbestämningen först tillsammans med samtidig bestämning av serumjärn.</t>
  </si>
  <si>
    <t>Triglycerider</t>
  </si>
  <si>
    <t>fS-, S-</t>
  </si>
  <si>
    <t>Ingår i fS-Lipidstatus och lipidstatus (icke-fastande)
Inför fastande prov skall patienten vara fastande i 10 timmar.</t>
  </si>
  <si>
    <t>Referensintervallen gäller fasteprov:
1 - 5 år - 0,3 - 1,1 mmol/L
6 - 11 år - 0,3 - 1,3 mmol/L
12 - 17 år - 0,4 - 1,6 mmol/L
&gt;18 år - 0,5 - 2,6 mmol/L</t>
  </si>
  <si>
    <t>Triglycerider, Pleura</t>
  </si>
  <si>
    <t>Triglycerider i pleura</t>
  </si>
  <si>
    <t>Referensintervall saknas.</t>
  </si>
  <si>
    <t>Troponin I</t>
  </si>
  <si>
    <t xml:space="preserve">Högkänsligt Troponin I, </t>
  </si>
  <si>
    <t>Misstanke om hjärtmuskelskada. Ingår i diagnoskriterierna för akut hjärtinfarkt. Riskmarkör för kardiella händelser och död hos patient med akut kranskärlssjukdom.</t>
  </si>
  <si>
    <t>TSH</t>
  </si>
  <si>
    <t>0,4 - 4,0 mU/L</t>
  </si>
  <si>
    <t>Tyreoideaperoxidas-antikropp</t>
  </si>
  <si>
    <t>TPO-ak</t>
  </si>
  <si>
    <t xml:space="preserve">Gelrör (serum) 7 mL, 
Rör utan tillsats 7 mL, 
Kapillärrör
Sterilt plaströr för serum.
Helblod minst 1 mL i vakuumrör utan tillsats eller i kapillärrör. Alternativt serum i sterilt plaströr (minst 0,5 mL). Rör innehållande EDTA är också acceptapelt. </t>
  </si>
  <si>
    <t>Prov sänds omgående till laboratoriet (Klinisk kemi),  annars kylförvaring i väntan på transport.</t>
  </si>
  <si>
    <t>Kontakta laboratoriet.</t>
  </si>
  <si>
    <t xml:space="preserve">&lt;10 U/mL = Negativ
 10-25 U/mL = Gränsvärde
 &gt;25 U/mL = Positiv </t>
  </si>
  <si>
    <t>Kvantitativ bestämning av IgG-autoantikroppar mot anti-TPO i serum/plasma med CMIA-teknik (Chemiluminescent Microparticle Immunoassay).</t>
  </si>
  <si>
    <t>Analysen användes vid utredning av sköldkörtelsjukdomar; ett positivt resultat kan tyda på tyreodit av autoimmun typ. Anti-TPO antikroppar associeras främst med Hashimotos struma, Graves sjukdom och primärt myxödem. Anti-TPO-antikroppar kan också påvisas i de flesta fall av postpartum tyreoidit och förekomst av sådana antikroppar har dessutom satts i samband med ökad risk för missfall. Anti-TPO-antikroppar kan ibland också detekterats vid perniciös anemi, diabetes mellitus, reumatoid artrit, Addisons sjukdom och Sjögrens syndrom. Dessutom kan låga nivåer detekteras hos 2-8% uppenbart friska individer, särskilt hos äldre och oftare hos kvinnor än män. Den kliniska betydelsen av detta är oklar.</t>
  </si>
  <si>
    <t xml:space="preserve">Analysen utförs varje vardag. </t>
  </si>
  <si>
    <t>Tyreoideautredning</t>
  </si>
  <si>
    <t>E-remiss cosmic eller remiss 2</t>
  </si>
  <si>
    <t>Provpaket bestående av S-TSH och S-T4</t>
  </si>
  <si>
    <t>Urat</t>
  </si>
  <si>
    <t>Dygnsurinsamling Urat, Urat-Kreatinin-Kvot</t>
  </si>
  <si>
    <t>Hänvisa patienten till patientinstruktion dygnsurinsamling (separat dokument på webbplatsen) för korrekt dygnsurinsamling.
Kan även tas som urat-kreatinin-kvot (stickprov), endast avsett för barn.</t>
  </si>
  <si>
    <t>För dygnsurinsamling:
1,5-4,5 mmol/dygn.
U-Urat/Kreatinin kvot:
31-365 dagar - 0,75-1,55
1-2 år - 0,50-1,40
2-3 år - 0,47-1,30
3-5 år - 0,40-1,10
5-7 år - 0,30-0,80
7-10 år - 0,26-0,56
10-14 år - 0,20-0,44
14-17 år - 0,20-0,40</t>
  </si>
  <si>
    <t>Vid patologiska tillstånd förekommer ökad utsöndring vid utbrett vävnadssönderfall, särskilt av kärnrik vävnad, såsom vid leukemier, akuta febersjukdomar, hepatit etc.
Sänkta värden ses vid njurinsufficiens.
Kostens sammansättning påverkar starkt urinutsöndringen av urat.</t>
  </si>
  <si>
    <t>Om patienten är behandlad med läkemedlet Fasturtec© (Rasburikas) råder särskilda provtagningsföreskrifter. Om patienten har sådan läkemedelsbehandling skall analyserande laboratorium alltid kontaktas på förhand och prov skall tas på is enligt instruktioner under rubrik "hantering av prov" i FASS.</t>
  </si>
  <si>
    <t>Barn 1-3 år - 105-300 µmol/L
 Barn 4-6 år - 130-280 µmol/L
 Barn 7-9 år - 120-295 µmol/L
 Pojkar 10-11 år - 135-320 µmol/L
 Pojkar 12-13 år - 160-400 µmol/L
 Pojkar 14-15 år - 140-465 µmol/L
 Pojkar 16-17 år - 235-510 µmol/L
 Flickor 10-11 år - 180-280 µmol/L
 Flickor 12-15 år - 180-345 µmol/L
 Flickor 16-17 år - 180-350 µmol/L
 Kvinnor 18-50 år - 155-350 µmol/L
 Kvinnor &gt; 50 år - 155-400 µmol/L
 Män ≥ 18 år - 230-480 µmol/L</t>
  </si>
  <si>
    <t>Misstanke om primär eller sekundär gikt. Preeklampsi.  För bedömning av uratnivåer inför cytostatikabehandling. Misstanke om tubulära njurskador. Vid utredning av hyponatremi.</t>
  </si>
  <si>
    <t>Urea</t>
  </si>
  <si>
    <t>Dygnsurinsamling Urea</t>
  </si>
  <si>
    <t xml:space="preserve"> Följa förändringar i kväveomsättningen, förutsatt att tillförseln av kväve är känd.</t>
  </si>
  <si>
    <t>1 – 30 dagar - 1,1-6,1 mmol/L
31 – 365 dagar - 0,7-5,0 mmol/L
1 – 3 år - 1,8-6,0 mmol/L
4 – 13 år - 2,5-6,0 mmol/L
14 – 17 år - 2,9-7,5 mmol/L
Kvinnor 18 – 50 år - 2,6-6,4 mmol/L
Kvinnor &gt; 50 år - 3,1-7,9 mmol/L
Män 18 – 50 år - 3,2-8,1 mmol/L
Män &gt; 50 år - 3,5-8,2 mmol/L</t>
  </si>
  <si>
    <t>Urinodling</t>
  </si>
  <si>
    <t>E-remiss Cosmic eller pappersremiss Remiss för mikrobiologisk undersökning</t>
  </si>
  <si>
    <t>Fabriksren plastbägare,
10 mL plaströr med skruvkork och konisk botten
Vid provtagning bör urinblåsan vara välfylld. Så lång blåsinkubationstid som möjligt eftersträvas. Morgonurin är allra bäst. Då odling av krävande bakterier önskas skall provet helst tas med suprapubisk blåspunktion. I övriga fall rekommmenderas mittstråleprov. 
Minimivolym: 2 mL urin behövs för odling och mikroskopi. För att undvika urinspill på laboratoriet bör rören aldrig fyllas helt.
Mittstråleprov
Kvinnor: För isär blygdläpparna före provtagningen. Vid blödning eller flytning bör ren tampong införas i slidan.
Män: För tillbaka förhuden
Provet tas mot slutet av urineringen för att så mycket som möjligt av uretrafloran skall ha sköljts bort. Plastbägaren förs in i urinstrålen och urinen överförs sedan till plaströret.  Flera studier har visat att ingen skillnad i kontaminationsfrekvens föreligger mellan prov tagna efter torkning runt uretramynning resp utan torkning (Lipsky 1994, Holliday 1991, Ouslander 1995, Prandoni 1996).
Sängliggande patienter: För kvinnor används nydesinfekterat bäcken. För män används nydesinfekterad flaska.
Urin överförs till sterilt provrör med steril spruta, dock ej mer än halva röret.
Blöjbarn
Med hänsyn till den stora risken för provtagningsförorening rekommenderas minst två prov.
Flickor: Tvätta med ljummet vatten framifrån och bakåt. En urinuppsamlingspåse fästes och barnet ses till var 15:e -  20:e minut.
Pojkar: Ljummet vatten spolas under och på förhuden med 10mL-spruta. Urinuppsamlingspåse fästes och barnet ses till som ovan. Om barnet ej kissat inom en timme upprepas tvättningen och urinuppsamlingspåsen byts ut. Urinen hälls över i sterilt rör. För att eliminera  risken för provtagningsförorening kan alltid blåspunktion övervägas.
Urinodling från kvarliggande KAD
Rondskål, peang, kompress fuktad med 0,5 % klorhexidinsprit, steril engångsspruta + kanyl.
Ca ½ timme före provtagningen sättes en peang nedanför munstycket till uribagslangen. Punktionen göres nedanför förgreningen på katetern. Desinficera först punktionsstället på katetern med en spritfuktad kompress. Punktera katetern och drag upp önskad mängd urin med hjälp av engångsspruta. Spruta ner urinen i provröret och förslut det. Tag bort peangen.
Helsilikonkateter: Efter ytdesinfektion av kateterände och kopplingsstycke till urinslang, lossas kopplingsstycket och ett par mL urin från katetern får rinna ner i provröret.</t>
  </si>
  <si>
    <t>Provet bör vara mikrobiologiska laboratoriet tillhanda samma dag som provtagning skett, kyltransport. Om detta ej är möjligt, förvara provet i kyl i avvaktan på transport.</t>
  </si>
  <si>
    <t>1 dygn i kyl.</t>
  </si>
  <si>
    <t>Urinodling för bakteriell och mykologisk diagnostik rekommenderas inför behandling av febrila UVI och kontroll efter sådan behandling. Vid recidiv, terapisvikt eller eljest vid komplicerad UVI (inkl UVI hos män, gravida, barn och ungdom) bör odling också utföras såväl inför som efter genomförd behandling. Indikationer för odling kan också vara symptom vid KAD eller brickerblåsa. I normalfall av okomplicerad cystit, t ex när urinmikroskopi/ sediment eller nitrittest/cyturtest eller test med kombinationssticka utfallit positivt, är odling inte indicerad.</t>
  </si>
  <si>
    <t>Beror av odlingsfynd.</t>
  </si>
  <si>
    <t>Urogenitalodling, aerob och anaerob</t>
  </si>
  <si>
    <t xml:space="preserve">Kryssa i rutan Urogenital, Ange under kliniska data aktuell antibiotikabehandling/kliniska symptom etc. </t>
  </si>
  <si>
    <t>Pinnprov från cervix eller vagina, eller från sårlokalisation etc. 
(Prostatasekret i sterilt plaströr eller som pinnprov.)</t>
  </si>
  <si>
    <t>Kvalitativ aerob (A4 och A5) och anaerob (A4) odling på agarplattor och buljonganrikning av streptokocker. Cervix- och vaginalodlingar bedöms i första hand genom allmän florasammansättning. Karaktärisering av speciestillhörighet och resitensbestämning av potentiella patogener utföres med lappdiffusionsmetod på agarplattor, i vissa situationer även på svampar.
Eventuella prostatasekret och uretrasekret (rekommenderas ej som rutin) analy-seras genom aerob (A4 och A5) och anaerob (A4) odling på agarplattor. I princip karaktäriseras mikrobiell växt till i de flesta fall genus- eller speciestillhörighet. Resistensbestämning med lappdiffusionmetod på agarplattor utföres på relevanta bakteriefynd, och vissa situationer på svampar.</t>
  </si>
  <si>
    <t>Indikation är t ex infektion efter partus eller efter gynekologisk operation eller som screeningodling vid tidigare neonatala infektioner. Vid sårbildning kan vanliga sårpatogena arter som S pyogenes och S aureus förekomma. Misstanke om neonatal infektion med t ex grupp B-streptokocker  eller Listeria monocytogenes kan föranleda odling från genitalia hos modern. Laboratoriet identifierar därvid och svarar ut dominerande växt av streptokockarter, S aureus, koliforma bakterier, jästsvamp och även luftvägspatogener. Vid dominerande växt av laktobaciller och sparsam växt av sårpatogener svaras Ordinär vaginalflora. Anaeroba bakterier kan t ex orsaka postoperativa infektioner, abscess etc, och därför utförs sådan odling regelmässigt på prov i sluten vård.
Bakteriell vaginos har kliniskt associerats till ökad risk för prematur födsel och spontan abort. Ökad förekomst av Gardnerella vaginalis men även flera andra bakteriearter inklusive Bacteroidesarter ses vid bakteriell vaginos. Diagnosen vaginos ställs kliniskt, framför allt med amintest och förekomst av "clueceller" i våtpreparat. Laboratoriet tillhandahåller ej diagnostik av bakteriell vaginos.
Urogenital odling hos män
Prostatit: Orsaken till såväl akut som kronisk prostatit är oftast koliforma bakterier eller Pseudomanas spp men även grupp B-streptokocker, enterokocker och stafylokocker kan vara etiologiska agens. Vid akut prostatit är ofta urinodling positiv liksom i många fall odlingar från blod. Kronisk prostatit är förknippad med recidiverande urinvägsinfektion. Prostataexprimat rekommenderas ej p g a stor risk för tillblandning av uretraflora. Prostatapunktat för odling har tillika låg specificitet. Diagnosen kronisk prostatit ställs oftast på anamnes och eventuell urinodling.
Uretrasekret: Rekommenderas ej.</t>
  </si>
  <si>
    <t>Negativ odling svaras efter 2 dygn, positivt fynd besvaras snarast. Vid komplicerade odlingsfynd kan delsvar förekomma så snart relevanta resultat finns till-gängliga. Om sålunda dominerande växt av laktobaciller föreligger och sparsam växt av potentiellt patogena arter, skrives ordinär vaginalflora. Dominerar däremot enterokocker, grupp B-streptokocker, S aureus, koliforma bakterier och jästsvamp karaktäriseras dessa enligt gängse principer till species.</t>
  </si>
  <si>
    <t>Ej tillämplig.</t>
  </si>
  <si>
    <t>Uterus, cervixkon och ovarialtumörer</t>
  </si>
  <si>
    <t xml:space="preserve">E-remiss Cosmic eller pappersremiss "Remiss Histopatologi" </t>
  </si>
  <si>
    <t xml:space="preserve">Viktigt att märka provkärl med patientID, remissID (samma som E-remiss), lokalisation t.ex höger eller vänster ovarie. </t>
  </si>
  <si>
    <t xml:space="preserve">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Uterus uppskäres i framväggen in till caviteten före fixering, vid cervixtumörfrågeställning lämnas dock cervixväggen intakt.
Cervixkon markeras med sutur kl.12. Konen ska sändas fixerad i formalin till laboratoriet. Om möjligt ska cervixkonen vara uppskuren kl.12 och finnålad på frigolitskiva med slemhinnan uppåt före fixering. Nålarna fästes så att slemhinnan är så intakt som möjligt.
Ovarialtumörer som är stora och cystiska kan före fixering behöva klippas upp och renspolas. Fixeras i formalin med ovarialytan vänd utåt i lämplig provkärl med lock beroende på tumörens storlek.
</t>
  </si>
  <si>
    <t>Valproat</t>
  </si>
  <si>
    <t>Valproinsyra, Ergenyl, Absenor</t>
  </si>
  <si>
    <t>Individberoende terapeutiskt intervall.
Enligt FASS (2016) uppnås vanligen terapeutisk effekt mellan 40-100 mg/l (300-700 µmol/l).</t>
  </si>
  <si>
    <t xml:space="preserve">Terapikontroll vid behandling med valproinsyra, ett antiepileptikum. 
Den optimala plasmakoncentrationen varierar mellan olika individer, och troligen även hos samma individ vid olika tidpunkter. Klinisk bedömning avgör alltså vilken plasmakoncentration som är optimal för den enskilde patienten.
Valproat interagerar med många läkemedel vilket kan yttra sig i både förhöjda och sänkta koncentrationer, försiktighet bör därför alltid iakttas när valproat kombineras med andra läkemedel. </t>
  </si>
  <si>
    <t>Vankomycin</t>
  </si>
  <si>
    <t>Vancocin, Vancomycin</t>
  </si>
  <si>
    <t>Prov kan tas på olika tid och får därför olika referensintervall.
Exempel på provtagningsförfarande:
Dal- och toppvärde (prov tas vid 2 tillfällen):
Prov 1: straxt före dos (dalvärde)
Prov 2: ca 1-2 timmar efter given dos (toppvärde)
alternativt:
8-timmarsvärde:
Vid given dosering av tobramycin 1 gång/dygn tas prov endast 8 timmar efter given dos</t>
  </si>
  <si>
    <t>Avskilt serum hållbart 48 timmar i kyl.</t>
  </si>
  <si>
    <t>Uppmätta nivåer skall bedömas individuellt och med hänsyn tagen till njurfunktion och tid för provtagnin i förhållande till läkemedelsadministration. FASS 2016 ger följande råd: "Terapeutiska blodnivåer av vankomycin bör vara mellan 30 och 40 mg/l (högst 50 mg/l) en timme efter avslutad infusion. Den lägsta nivån (strax före nästa administrering) bör vara mellan 5 och 10 mg/l."</t>
  </si>
  <si>
    <t xml:space="preserve">Terapikontroll vid behandling med intravenöst Vankomycin. </t>
  </si>
  <si>
    <t>Venös tromboembolism – laboratoriemässig utredning</t>
  </si>
  <si>
    <t>chttps://www.regionvastmanland.se/globalassets/vardgivare-och-sammarbetspartners/laboratoriemedicin/remisser/koagulationsutredning_ven-s_remiss_version_140402..pdf</t>
  </si>
  <si>
    <t>Vitamin B12</t>
  </si>
  <si>
    <t>Kobalamin, B12</t>
  </si>
  <si>
    <t>Ljuskänslig analyt, prov bör ljusskyddas. Analys av folat sker alltid samtidigt.</t>
  </si>
  <si>
    <t>100 - 450 pmol/L
Gråzon 100 - 170 pmol/L</t>
  </si>
  <si>
    <t>Förhöjda värden som betingas av förhöjda haptokorrinvärden förekommer vid myeloproliferativa tillstånd (framförallt kronisk myeloisk leukemi och primär polycytemi). Dessutom ses förhöjda nivåer vid leverskador, ibland vid njurinsufficiens och kort tid efter parenteral tillförsel av kobalaminer.
Låga värden (&lt; 80 pmol/L) innebär nästan alltid kobalaminbrist och är oftast förenad med makrocytär anemi (perniciös anemi) och/eller neurologiska symtom. Låga halter kan ibland ses vid leukopeni (betingas av brist på haptokorrin). Låga värden utan bristsymtom har rapporterats förekomma vid HIV-infektioner.
Medfödd brist på haptokorrin ger låga B12-värden i serum utan bristsymtom och behandlingsbehov.
Gränsvärden kring eller strax över referensområdets nedre gräns kräver viss uppmärksamhet. Föreligger tecken till kobalaminbrist i form av neurologiska symtom och/eller lätt anemi med MCV i överkant, bör MMA och eventuellt homocystein analyseras.</t>
  </si>
  <si>
    <t>E-remiss Cosmic, remiss 2 eller Remiss 5 (ger papperssvar)</t>
  </si>
  <si>
    <t>1 gelrör (seum)</t>
  </si>
  <si>
    <t xml:space="preserve">Prov kan förvaras i rumstemperatur i max 8 timmar.
Provet ska centrifugeras inom 4 timmar från provtagningen.
Centrifugerat gelrör (primärrör) kan förvaras vid 2-8°C i upp till 4 dygn.
Om transporten inte når Klinisk kemi i Västerås inom 4 dygn måste serum från gelröret hällas av i ett plaströr (sekundärrör) och frysas. </t>
  </si>
  <si>
    <t>D- vitaminbrist: &lt;25 nmol/L
Insufficiens: 25-50 nmol/L
Sufficiens: &gt;50 nmol/L
Potentiellt toxisk nivå: &gt;250 nmol/L</t>
  </si>
  <si>
    <t>ECL-teknologi</t>
  </si>
  <si>
    <t xml:space="preserve">25-hydroxivitamin D är den analys som bäst belyser vitamin D-status hos de allra flesta patienter. Utredning av misstänkt D-vitaminbrist, sekundär hyperparatyreoidism, osteomalaci samt osteoporos. Uppföljning av patienter med tarmsjukdom samt patienter med ätstörningar som anorexia nervosa. Utredning av oklara (framförallt höga) PTH-värden. </t>
  </si>
  <si>
    <t>Analyseras dagligen måndag – fredag.</t>
  </si>
  <si>
    <t>VRE</t>
  </si>
  <si>
    <t>Vankomycinresistenta enterokocker, Multiresistenta bakterier, MRB</t>
  </si>
  <si>
    <t>Provtagningsset kol för bakterier, Sarstedt art nr 55145 (har ersatt tidigare använda Copan-rör svart kork). Stryk/rotera toppen av provtagningspinnen mot ändtarmsöppningen genast efter avföring utan att först torka med papper. Kontrollera att avföring finns på provtagningspinnen. En liten mängd avföring på pinnens spets är tillräckligt. Placera därefter pinnen i röret med transportmedium. Alternativt: För upp pinnen en bit i ändtarmen som en febertermometer och rotera pinnen. Se till att liten mängd avföring finns på pinnen. Placera pinnen i röret med transportmedium.
I förekommande fall:
Vid KAD eller annan urinavledare: Fyll urin i sterilt rör av polypropen (rör med gul eller vit skruvkork).
Vid exempelvis instickställe för CVK/CDK/PVK, PEG, dränage, stomi):  Torka först bort eventuellt sekret. Om provtagningsstället är torrt fuktas provtagningspinnen med steril koksaltlösning.  Ta prov genom att stryka/rotera pinnen på provtagningsstället (huden invid insticksställe, stomi eller annan aktuell loprovlokal). Placera därefter provtagningspinnen i röret med transportmedium.</t>
  </si>
  <si>
    <t xml:space="preserve">Vid smittutredning screenas endast för VRE. Önskas allmän odling eller annan smittscreening ska detta begäras och separat remiss och prov skickas. </t>
  </si>
  <si>
    <t>Provet ska kylförvaras. Bör nå laboratoriet inom 2 dygn.</t>
  </si>
  <si>
    <t>Odling och PCR</t>
  </si>
  <si>
    <t>Patienter som uppfyller kriterierna i dokumentet "Multiresistenta bakterier - vårdhygieniska rutiner" ska screenas för  VRE.</t>
  </si>
  <si>
    <t>Zink</t>
  </si>
  <si>
    <t>Zink har en dygnsvariation med högsta värdet på  morgonen, cirka klockan 9-10. Koncentrationen sjunker under resten av dagen och når den lägsta koncentrationen klockan 20-22.
Hemolyskänslig analyt.</t>
  </si>
  <si>
    <t>Enzymatisk metod med turbidimetrisk analys. AU 680</t>
  </si>
  <si>
    <t>Analyseras vid misstanke om zinkbrist. Zink har en hög biologisk variation varför upprepad provtagning kan krävas för att verifiera zinkbrist.</t>
  </si>
  <si>
    <t>Rutinanalys besvaras som regel inom 4 h från ankomst till laboratoriet.</t>
  </si>
  <si>
    <t>Östradiol</t>
  </si>
  <si>
    <t>Kvinnor:
Follikelfas: &lt;450 pmol/L.
Midcykelfas: 350-1600 pmol/L. 
Lutealfas: 180-1100 pmol/L.
Postmenopaus: &lt;200 pmol/L.</t>
  </si>
  <si>
    <t>Kemiluminescens, kompetetiv princip, 2-stegsprincip. Dxi 800</t>
  </si>
  <si>
    <t>Låga östradiolhalter ses vid amenorré orsakad av hypotalamisk, hypofysär eller ovariell insufficiens. Vid dessa tillstånd saknas även den normala variationen under menstruationscykeln. 
Förhöjda halter förekommer vid för tidig pubertet hos flickor, vid behandling med gonadotropiner hos kvinnor med bibehållen gonadfunktion samt vid östrogenproducerande tumörer.
Hos män förekommer förhöjda nivåer i samband med svåra leverskador samt vid östrogenproducerande tumörer (mycket sällsynta).
Östriol (Estriol) korsreagerar med östradiol. Analysresultat på prover tagna på patienter i andra och tredjedelen av graviditet, eller vid andra tillstånd med höga östriolnivåer ska tolkas med försiktighet.</t>
  </si>
  <si>
    <t>Blödning 
– Koagulationsutredning</t>
  </si>
  <si>
    <t>X480</t>
  </si>
  <si>
    <t>X481</t>
  </si>
  <si>
    <t>X482</t>
  </si>
  <si>
    <t>Maskinell beräkning ackrediterad, manuell beräkning ej ackrediterad.</t>
  </si>
  <si>
    <t>Prov lämnas snarats till Jourlaboratoriet Västerås eller till laboratoriet i Köping, akutsvar.</t>
  </si>
  <si>
    <t>Prov lämnas snarats till Jourlaboratoriet Västerås eller till laboratoriet i Köping, akutsvar.
Kan omgående transport inte ske måste provet kylförvaras. 48 timmar +2-8°C
Provet ska vara laboratoriet tillhanda inom 48 timmar efter provtagning.</t>
  </si>
  <si>
    <t>Luftvägsinfektion med misstanke om Influensa A och B samt RSV. Vårdhygienisk indikation inom slutenvård.
Felkällor: Provtagning vid fel tidpunkt i sjukdomsförloppet. Misslyckad provtagning - t.ex. för få celler i provet eller för lite provmaterial. För lång transporttid, felaktig provhantering, fel provtagningsrör.</t>
  </si>
  <si>
    <t>Analysen utföres på helblod med frågeställning koncentrationsbestämning av Takrolimus.</t>
  </si>
  <si>
    <t>Prov bör skickas snarast möjligt till laboratoriet, men   akuttransport är ej nödvändigt. Vid längre tid förvaras provet kylt i avvaktan på transport. Skicka provet till klinisk kemi.</t>
  </si>
  <si>
    <t>Malaria diagnostik (snabbtest, tjock droppe och blodutstryk)</t>
  </si>
  <si>
    <t>Datum för insjuknande, utlandsvistelse, land, malariaprofylax</t>
  </si>
  <si>
    <t>Immunkromatografiskt test för snabb identifiering av Malaria kombineras alltid med blodutstryk och tjock droppe för mikroskopi varför provet inte bör vara äldre än sex timmar.
Vid ej konklusivt resultat och/eller hög klinisk misstanke kan prov skickas vidare till externt laboratorium för RT-PCR.</t>
  </si>
  <si>
    <t>Misstanke om malariainfektion efter vistelse i endemiskt område. Behandlingsuppföljning vid bekräftad P. falciparum infektion.
Felkällor: För lång transporttid. Hemolys.</t>
  </si>
  <si>
    <t>Provet ska lämnas omgående till Jourlaboratoriet. Om provet anländer till laboratoriet senare än sex timmar efter provtagning kan inte parasiternas morfologi garanteras.</t>
  </si>
  <si>
    <t>2-3 vardagar.</t>
  </si>
  <si>
    <t>Resultatet svaras i IU/mL (International Units/mL). 
Mer än eller 10 IU/mL = Sannolik immunitet</t>
  </si>
  <si>
    <t>Skickas till klinisk kemi. 
Prov bör analyseras inom 4 dygn efter provtagning, kylförvaras i väntan på transport.</t>
  </si>
  <si>
    <t>Påvisa eventuell immunitet mot rubellavirus. Aktuellt bl.a. vid screening av gravida kvinnor.
Negativt resultat utesluter inte nylig primär rubellainfektion. Hemolys, röda blodkroppar och lipidlager i centrifugerat serumprov kan störa analysen.</t>
  </si>
  <si>
    <t>Se Indikation/Tolkning
Hög lipidhalt och hemolys kan störa analysen.</t>
  </si>
  <si>
    <t>Blåsmaterial eller Cerebrospinalvätska (Csv). Övriga provtagningsmaterial vidarebefordras till Akademiska sjukhuset, se labhandbok.se för detaljher.
Blåsmaterial: 
Provtagningsset för virus, Virocult   art.nr 49683: grön propp, transportmedium inkl provtagningspinne. Välj ut den   färskaste blåsan. Lyft av blåstaket och rulla pinnen mot blåsbotten under  lätt tryck. Stoppa ned pinnen i Virocultröret.
Cerebrospinalvätska (Csv)/likvor: 
Sterilt plaströr, minsta provvolym 0,5 mL.</t>
  </si>
  <si>
    <t>E-Remiss Cosmic
Genotypning (UAS)</t>
  </si>
  <si>
    <t>Laktostolerans, genotyp</t>
  </si>
  <si>
    <t>E-Remiss Cosmic eller KKF (UAS)</t>
  </si>
  <si>
    <t>E-Remiss Cosmic eller Läkemedel, Klinisk farmakologi (Karolinska)</t>
  </si>
  <si>
    <t>Gäller vuxenprver. Om prov kommer från barnkliniken med remiss till tillväxtlab skickas provet till tillväxtlab, sahlgrenska, se separat instruktion.. Vuxenprover skickas till Karolinska. Analyseras 3 ggr/v.</t>
  </si>
  <si>
    <t>Barnprover skickas till Tillväxtlab, Sahlgrenska. Analyseras var 10:e dag.</t>
  </si>
  <si>
    <t>Lämnas till immunkemiprocessen för vidare omhändertagande.</t>
  </si>
  <si>
    <t xml:space="preserve">Centrifugeras efter 30 min men inom 4 h i 10 minuter vid 2200 g. </t>
  </si>
  <si>
    <t>Bence Jones proteinuri, lambda</t>
  </si>
  <si>
    <t>Fria lätta kedjor i urin, Bence Jones proteinuri, kappa</t>
  </si>
  <si>
    <t>Fria lätta kedjor i urin, Bence Jones proteinuri, lambda</t>
  </si>
  <si>
    <t>FLC i plasma, kappa, lambda</t>
  </si>
  <si>
    <t>Abriact, Risperdal, Rispolet</t>
  </si>
  <si>
    <t>Provinlämningen L7:00
Karolinska Universitetslaboratoriet
Gävlegatan 66
Karolinska Universitetssjukhuset, Solna
171 64 Solna
Tel. 08-517 719 99</t>
  </si>
  <si>
    <t>http://www.karolinska.se/for-vardgivare/Karolinska-Universitetslaboratoriet/remisser/</t>
  </si>
  <si>
    <t>Remiss 5 eller Remiss från Karolinska Sjukhuset (Måste beställas)</t>
  </si>
  <si>
    <t>Zikavirus (PCR)</t>
  </si>
  <si>
    <t>Yersinia (serologi)</t>
  </si>
  <si>
    <t>Yersina pestis (odling/PCR)</t>
  </si>
  <si>
    <t>Varicella zostervirus VZV (serologi)</t>
  </si>
  <si>
    <t>Trypanosoma cruzi (serologi)</t>
  </si>
  <si>
    <t>Trypanosoma cruzi (PCR)</t>
  </si>
  <si>
    <t>Trypanosoma brucei, T.b. gambiense, T.b.rhodesiense (PCR)</t>
  </si>
  <si>
    <t>Trypanosoma brucei, T.b gambiense, T.b rhodesiense (serologi)</t>
  </si>
  <si>
    <t>Trichomonas  (odling)</t>
  </si>
  <si>
    <t>Trichinella spp. (serologi)</t>
  </si>
  <si>
    <t>Toxocara spp. (serologi)</t>
  </si>
  <si>
    <t>Tetanus (immunitetsundersökning)</t>
  </si>
  <si>
    <t>TBE (PCR)</t>
  </si>
  <si>
    <t>Staphylococcus aureus (serologi)</t>
  </si>
  <si>
    <t>Schistosoma hematobium (mikroskopi)</t>
  </si>
  <si>
    <t>Schistosoma spp. (serologi)</t>
  </si>
  <si>
    <t>SARS Coronavirus (PCR)</t>
  </si>
  <si>
    <t>RNA-polymeras (serologi)</t>
  </si>
  <si>
    <t>Rifampicin (koncentrationsbestämning)</t>
  </si>
  <si>
    <t>Rickettsia (serologi)</t>
  </si>
  <si>
    <t>Rickettsia (nukleinsyrapåvisning)</t>
  </si>
  <si>
    <t>Rabiesvirus (serologi)</t>
  </si>
  <si>
    <t>Rabiesvirus (PCR)</t>
  </si>
  <si>
    <t>Pyrazinamid (koncentrationsbestämning)</t>
  </si>
  <si>
    <t>Nephropathia epidemica (serologi)</t>
  </si>
  <si>
    <t>Pseudomonas aeruginosa (serologi)</t>
  </si>
  <si>
    <t>Pneumokocker (serologi)</t>
  </si>
  <si>
    <t>Pneumocystis jiroveci (PCR och antigen)</t>
  </si>
  <si>
    <t>Bordetella Pertussis (serologi)</t>
  </si>
  <si>
    <t>Parvovirus B19 (serologi)</t>
  </si>
  <si>
    <t>Parvovirus B19 (PCR)</t>
  </si>
  <si>
    <t>Parotit (serologi)</t>
  </si>
  <si>
    <t>Parotitvirus (PCR)</t>
  </si>
  <si>
    <t>Multiplex PCR HCV-HBV-HIV-1</t>
  </si>
  <si>
    <t>Morbillivirus, mässling (serologi)</t>
  </si>
  <si>
    <t>Morbillivirus (PCR)</t>
  </si>
  <si>
    <t>Meropenem (koncentrationsbestämning)</t>
  </si>
  <si>
    <t>Leptospira (serologi)</t>
  </si>
  <si>
    <t>Leishmania (serologi)</t>
  </si>
  <si>
    <t>Leishmania (PCR, RFLP eller sekvensering)</t>
  </si>
  <si>
    <t>Leishmania (odling och mikroskopi)</t>
  </si>
  <si>
    <t>Legionella (serologi)</t>
  </si>
  <si>
    <t>LC1 (serologi)</t>
  </si>
  <si>
    <t>Vibrio cholerae (odling)</t>
  </si>
  <si>
    <t>JC-virus (PCR)</t>
  </si>
  <si>
    <t>Intracellulärsubstans (serologi)</t>
  </si>
  <si>
    <t>Isoniazid (koncentrationsbestämning)</t>
  </si>
  <si>
    <t>Influensavirus A+ B (serologi)</t>
  </si>
  <si>
    <t>Humant herpesvirus 7 (PCR)</t>
  </si>
  <si>
    <t>HSP-70 (serologi)</t>
  </si>
  <si>
    <t>Hepatit E virus RNA, kvantitativ (PCR)</t>
  </si>
  <si>
    <t>Hepatit E virus (serologi)</t>
  </si>
  <si>
    <t>Hepatit D-virus RNA, kvantitativ (PCR)</t>
  </si>
  <si>
    <t>Hepatit D virus (serologi)</t>
  </si>
  <si>
    <t>Hepatit C virus (PCR kvantitativ)</t>
  </si>
  <si>
    <t>Hepatit C virus (genotypning/PCR)</t>
  </si>
  <si>
    <t xml:space="preserve">Hepatit B Genotypning (PCR) </t>
  </si>
  <si>
    <t>Helicobacter pylori (PCR)</t>
  </si>
  <si>
    <t>Haemophilus influenzae (serologi)</t>
  </si>
  <si>
    <t>Haemophilus ducreyi (PCR) KM</t>
  </si>
  <si>
    <t>H5N1 (PCR)</t>
  </si>
  <si>
    <t>Galactomannan (PCR)</t>
  </si>
  <si>
    <t>Galactomannan (odling)</t>
  </si>
  <si>
    <t>Francisella tularensis (serologi)</t>
  </si>
  <si>
    <t>Francisella tularensis (odling / PCR)</t>
  </si>
  <si>
    <t>Flukloxacillin (koncentrationsbestämning)</t>
  </si>
  <si>
    <t>Brugia spp., Loa loa, Mansonella spp., Wuchereria bancrofti (serologi)</t>
  </si>
  <si>
    <t>Etambutol (koncentrationsbestämning)</t>
  </si>
  <si>
    <t>Epstein-Barr virus (serologi)</t>
  </si>
  <si>
    <t>Epstein-Barr virus (PCR)</t>
  </si>
  <si>
    <t>Enterovirus (RNA)</t>
  </si>
  <si>
    <t>EHEC, ETEC, EIEC, EPEC (PCR)</t>
  </si>
  <si>
    <t>Echinococcus spp (PCR)</t>
  </si>
  <si>
    <t>Echinococcus multilocularis (serologi)</t>
  </si>
  <si>
    <t>Echinococcus granulosus (serologi)</t>
  </si>
  <si>
    <t>DNAs B-antikroppar (serologi)</t>
  </si>
  <si>
    <t>Corynebacterium diphteriae (odling)</t>
  </si>
  <si>
    <t>Corynebacterium diphtariae (serologi)</t>
  </si>
  <si>
    <t>Dengue (serologi)</t>
  </si>
  <si>
    <t>Cytomegalovirus (serologi)</t>
  </si>
  <si>
    <t>Cytomegalovirus (PCR)</t>
  </si>
  <si>
    <t>Ganciklovir (koncentrationsbestämning)</t>
  </si>
  <si>
    <t>Creutzfeldt-Jacobs sjd</t>
  </si>
  <si>
    <t>Coxiella burnetti (serologi)</t>
  </si>
  <si>
    <t>Coxiella burnetti (PCR)</t>
  </si>
  <si>
    <t>Clostridium tetani (immunitetsundersökning)</t>
  </si>
  <si>
    <t>Chlamydophilia pneumoniae + psittaci (serologi)</t>
  </si>
  <si>
    <t xml:space="preserve">Chikungunyavirus (serologi) </t>
  </si>
  <si>
    <t>Chikungunyavirus (PCR)</t>
  </si>
  <si>
    <t>Campylobacter (serologi)</t>
  </si>
  <si>
    <t>Brucella (serologi)</t>
  </si>
  <si>
    <t>Brucella (odling / PCR)</t>
  </si>
  <si>
    <t>Borrelia (PCR)</t>
  </si>
  <si>
    <t>Blastomyces</t>
  </si>
  <si>
    <t>BK-virus (PCR)</t>
  </si>
  <si>
    <t>Beta-glukan</t>
  </si>
  <si>
    <t>Basalmembran (serologi)</t>
  </si>
  <si>
    <t>Bartonella (serologi)</t>
  </si>
  <si>
    <t>Trimetoprim/Sulfametoxazol</t>
  </si>
  <si>
    <t>Bacillus anthracis (odling / PCR)</t>
  </si>
  <si>
    <t>Aspergillus (serologi)-</t>
  </si>
  <si>
    <t>Arcanobacterium haemolyticum (odling)</t>
  </si>
  <si>
    <t>Arabinitolkvot</t>
  </si>
  <si>
    <t>Anaplasma, ehrlichia (serologi)</t>
  </si>
  <si>
    <t>Amikacin (koncentrationsbestämning)</t>
  </si>
  <si>
    <t>Adenovirus (PCR)</t>
  </si>
  <si>
    <t>Acanthamoeba</t>
  </si>
  <si>
    <t>X483</t>
  </si>
  <si>
    <t>X484</t>
  </si>
  <si>
    <t>X485</t>
  </si>
  <si>
    <t>X486</t>
  </si>
  <si>
    <t>X487</t>
  </si>
  <si>
    <t>X488</t>
  </si>
  <si>
    <t>X489</t>
  </si>
  <si>
    <t>X490</t>
  </si>
  <si>
    <t>X492</t>
  </si>
  <si>
    <t>X493</t>
  </si>
  <si>
    <t>X494</t>
  </si>
  <si>
    <t>X495</t>
  </si>
  <si>
    <t>X496</t>
  </si>
  <si>
    <t>X497</t>
  </si>
  <si>
    <t>X498</t>
  </si>
  <si>
    <t>X499</t>
  </si>
  <si>
    <t>X500</t>
  </si>
  <si>
    <t>X501</t>
  </si>
  <si>
    <t>X502</t>
  </si>
  <si>
    <t>X503</t>
  </si>
  <si>
    <t>X504</t>
  </si>
  <si>
    <t>X506</t>
  </si>
  <si>
    <t>X507</t>
  </si>
  <si>
    <t>X508</t>
  </si>
  <si>
    <t>X509</t>
  </si>
  <si>
    <t>X510</t>
  </si>
  <si>
    <t>X511</t>
  </si>
  <si>
    <t>X512</t>
  </si>
  <si>
    <t>X513</t>
  </si>
  <si>
    <t>X514</t>
  </si>
  <si>
    <t>X515</t>
  </si>
  <si>
    <t>X516</t>
  </si>
  <si>
    <t>X517</t>
  </si>
  <si>
    <t>X518</t>
  </si>
  <si>
    <t>X519</t>
  </si>
  <si>
    <t>X520</t>
  </si>
  <si>
    <t>X521</t>
  </si>
  <si>
    <t>X522</t>
  </si>
  <si>
    <t>X523</t>
  </si>
  <si>
    <t>X524</t>
  </si>
  <si>
    <t>X525</t>
  </si>
  <si>
    <t>X526</t>
  </si>
  <si>
    <t>X527</t>
  </si>
  <si>
    <t>X528</t>
  </si>
  <si>
    <t>X529</t>
  </si>
  <si>
    <t>X530</t>
  </si>
  <si>
    <t>X531</t>
  </si>
  <si>
    <t>X532</t>
  </si>
  <si>
    <t>X533</t>
  </si>
  <si>
    <t>X534</t>
  </si>
  <si>
    <t>X535</t>
  </si>
  <si>
    <t>X536</t>
  </si>
  <si>
    <t>X537</t>
  </si>
  <si>
    <t>X538</t>
  </si>
  <si>
    <t>X539</t>
  </si>
  <si>
    <t>X540</t>
  </si>
  <si>
    <t>X541</t>
  </si>
  <si>
    <t>X542</t>
  </si>
  <si>
    <t>X543</t>
  </si>
  <si>
    <t>X544</t>
  </si>
  <si>
    <t>X545</t>
  </si>
  <si>
    <t>X546</t>
  </si>
  <si>
    <t>X547</t>
  </si>
  <si>
    <t>X548</t>
  </si>
  <si>
    <t>X549</t>
  </si>
  <si>
    <t>X550</t>
  </si>
  <si>
    <t>X551</t>
  </si>
  <si>
    <t>X552</t>
  </si>
  <si>
    <t>X553</t>
  </si>
  <si>
    <t>X554</t>
  </si>
  <si>
    <t>X555</t>
  </si>
  <si>
    <t>X556</t>
  </si>
  <si>
    <t>X557</t>
  </si>
  <si>
    <t>X558</t>
  </si>
  <si>
    <t>X559</t>
  </si>
  <si>
    <t>X560</t>
  </si>
  <si>
    <t>X561</t>
  </si>
  <si>
    <t>X562</t>
  </si>
  <si>
    <t>X563</t>
  </si>
  <si>
    <t>X564</t>
  </si>
  <si>
    <t>X565</t>
  </si>
  <si>
    <t>X566</t>
  </si>
  <si>
    <t>X567</t>
  </si>
  <si>
    <t>X568</t>
  </si>
  <si>
    <t>X569</t>
  </si>
  <si>
    <t>X570</t>
  </si>
  <si>
    <t>X571</t>
  </si>
  <si>
    <t>X572</t>
  </si>
  <si>
    <t>X573</t>
  </si>
  <si>
    <t>X574</t>
  </si>
  <si>
    <t>X575</t>
  </si>
  <si>
    <t>X576</t>
  </si>
  <si>
    <t>X577</t>
  </si>
  <si>
    <t>X578</t>
  </si>
  <si>
    <t>X579</t>
  </si>
  <si>
    <t>X580</t>
  </si>
  <si>
    <t>X581</t>
  </si>
  <si>
    <t>X582</t>
  </si>
  <si>
    <t>X583</t>
  </si>
  <si>
    <t>X584</t>
  </si>
  <si>
    <t>X585</t>
  </si>
  <si>
    <t>X586</t>
  </si>
  <si>
    <t>X587</t>
  </si>
  <si>
    <t>X588</t>
  </si>
  <si>
    <t>X589</t>
  </si>
  <si>
    <t>X590</t>
  </si>
  <si>
    <t>X591</t>
  </si>
  <si>
    <t>X592</t>
  </si>
  <si>
    <t>X593</t>
  </si>
  <si>
    <t>X594</t>
  </si>
  <si>
    <t>X595</t>
  </si>
  <si>
    <t>X596</t>
  </si>
  <si>
    <t>X597</t>
  </si>
  <si>
    <t>X598</t>
  </si>
  <si>
    <t>X599</t>
  </si>
  <si>
    <t>X600</t>
  </si>
  <si>
    <t>X601</t>
  </si>
  <si>
    <t>X602</t>
  </si>
  <si>
    <t>X603</t>
  </si>
  <si>
    <t>VZV (serologi)</t>
  </si>
  <si>
    <t>VZV (PCR)</t>
  </si>
  <si>
    <t>Trikomonas</t>
  </si>
  <si>
    <t>Trikiner</t>
  </si>
  <si>
    <t>Stelkramp</t>
  </si>
  <si>
    <t>tick borne encephalitis (serologi)</t>
  </si>
  <si>
    <t>tick borne encephalitis (PCR)</t>
  </si>
  <si>
    <t>Puumalavirus (serologi), Sorkfeber (serologi)</t>
  </si>
  <si>
    <t>Påssjuka (serologi)</t>
  </si>
  <si>
    <t>Påssjuka (PCR)</t>
  </si>
  <si>
    <t>mässling (serologi)</t>
  </si>
  <si>
    <t>mässling (PCR)</t>
  </si>
  <si>
    <t>Kolera (Odling)</t>
  </si>
  <si>
    <t>JCV (PCR)</t>
  </si>
  <si>
    <t>HHV-7 (PCR)</t>
  </si>
  <si>
    <t>Anti-HDV, Delta-virus</t>
  </si>
  <si>
    <t>HCV (PCR kvantitativ)</t>
  </si>
  <si>
    <t>HCV (genotypning/PCR)</t>
  </si>
  <si>
    <t>HBV (PCR)</t>
  </si>
  <si>
    <t>Fågelinfluensa (PCR)</t>
  </si>
  <si>
    <t>Aspergillus (PCR)</t>
  </si>
  <si>
    <t>Aspergillus (odling)</t>
  </si>
  <si>
    <t>Harpest (serologi)</t>
  </si>
  <si>
    <t>Harpest (odling/PCR)</t>
  </si>
  <si>
    <t>Leverflundra</t>
  </si>
  <si>
    <t>EBV (serologi)</t>
  </si>
  <si>
    <t>Tarmpatogena E. Coli</t>
  </si>
  <si>
    <t>Hundens dvärgbandmask (serologi)</t>
  </si>
  <si>
    <t>Difteri (odling)</t>
  </si>
  <si>
    <t>Difteri (serologi)</t>
  </si>
  <si>
    <t>Denguefeber (serologi)</t>
  </si>
  <si>
    <t>CJD, protein 14-3-3</t>
  </si>
  <si>
    <t>Q-feber (serologi)</t>
  </si>
  <si>
    <t>Q-feber (PCR)</t>
  </si>
  <si>
    <t>TWAR, Papegojsjuka</t>
  </si>
  <si>
    <t>Svamp-antigen</t>
  </si>
  <si>
    <t>Bactrim, Eusaprim, Idotrim</t>
  </si>
  <si>
    <t>Arkanobakterier</t>
  </si>
  <si>
    <t>Blåsmaterial-/CSV-</t>
  </si>
  <si>
    <t>S-, U-</t>
  </si>
  <si>
    <t>S-, B-</t>
  </si>
  <si>
    <t>F-, CSV-, S-</t>
  </si>
  <si>
    <t>B-, CSV-, U-</t>
  </si>
  <si>
    <t>Remiss Mikrobiologi Sahlgrenska Universitetssjukhuset</t>
  </si>
  <si>
    <t>https://www2.sahlgrenska.se/sv/SU/Omraden/4/Verksamhetsomraden/Laboratoriemedicin/Klinisk-mikrobiologi/Remisser/</t>
  </si>
  <si>
    <t>https://www.folkhalsomyndigheten.se/globalassets/laboratorieanalys/information-for-bestallare/remiss-speciell-diagnostik-2014-02.pdf</t>
  </si>
  <si>
    <t>Remiss 2 Akademiska Sjukhuset</t>
  </si>
  <si>
    <t>http://www.akademiska.se/Global/DAT/Provtagningsanvisningar/Mikrobiologi%202.pdf</t>
  </si>
  <si>
    <t>http://www.karolinska.se/contentassets/6d2e199fe6ba4007beaba8d3a8fe6ad6/lakemedelsremiss.pdf</t>
  </si>
  <si>
    <t>Remiss från Akademiska laboratoriet, Uppsala  Mikrobiologi 1 eller pappersremiss 5</t>
  </si>
  <si>
    <t>Pappersremiss 5 eller Remiss Mikrobiologi Karolinska</t>
  </si>
  <si>
    <t>Folkhälsomyndighetens remiss för speciell diagnostik</t>
  </si>
  <si>
    <t>Remiss från Akademiska laboratoriet, Uppsala  Mikrobiologi 2 eller pappersremiss 5</t>
  </si>
  <si>
    <t>Remiss 5 eller Remiss från Karolinska Sjukhuset, Mikrobiologi (Måste beställas)</t>
  </si>
  <si>
    <t>Remiss från Akademiska laboratoriet, Uppsala  Mikrobiologi 2 eller pappersremiss 6</t>
  </si>
  <si>
    <t>E-Remiss Cosmic</t>
  </si>
  <si>
    <t>Remiss 5 eller Remiss från Norrlands Universitetsjukhus, Mikrobiologi (Måste beställas)</t>
  </si>
  <si>
    <t>https://www.vll.se/startsida/for-vardgivare/behandlingsstod-och-vardriktlinjer/laboratoriemedicin/remisser</t>
  </si>
  <si>
    <t>Specialundersökning, Mikrobiologi, Örebro</t>
  </si>
  <si>
    <t>https://www.regionorebrolan.se/uso/labmed/remissutskrift</t>
  </si>
  <si>
    <t xml:space="preserve">Rör utan tillsats, röd kork eller gelrör, gul kork. 
Lämplig provvolym: 5-10 mL blod. 
</t>
  </si>
  <si>
    <t>Gelrör, gul kork</t>
  </si>
  <si>
    <t>Riskklass 3.</t>
  </si>
  <si>
    <t>Se länk nedan för provtagningsmaterial och hantering.</t>
  </si>
  <si>
    <t>Rör utan tillsats, röd kork.</t>
  </si>
  <si>
    <t>Kliniska data är viktigt då olika markörers utnyttjande styrs av frågeställning på remissen.</t>
  </si>
  <si>
    <t>Rör utan tillsats, Röd kork.</t>
  </si>
  <si>
    <t>Blod: EDTA-rör, lila kork
Navelsträngsblod: EDTA-rör, lila kork
Benmärg: EDTA-rör, lila kork
Biopsi: I sterilt 0,9% koksaltösning eller 95% etanol. Undvik formalinfixering</t>
  </si>
  <si>
    <t>EDTA-blod samt lymfkörtelaspirat tas i tidiga stadier av infektionen. Vid uppkomst av CNS-symtom tas cerebrospinalvätska.</t>
  </si>
  <si>
    <t>Lymfkörtelaspirat: sterilt rör
CSV: sterilt rör
Biopsi: sterilt rör med 0,9% koksaltlösning eller 95% etanol (undvik formalinfixering)
Benmärg : EDTA-rör, lila kork
Blod: EDTA-rör, lila kork</t>
  </si>
  <si>
    <t xml:space="preserve">Vaginalsekret eller uretrasekret.
Provet ska tas med Baktset eller med en provtagninspinne i steriltrör. 
EJ i kolmedium!
</t>
  </si>
  <si>
    <t>Rör utan tillsats, röd kork</t>
  </si>
  <si>
    <t>Rekommendationer vid TBE-diagnostik:
Tänk på TBE som tidigt diagnostiskt alternativ vid feber 1-2 veckor efter fästingbett.
Skicka serum för TBE-serologi, samt för TBE-PCR.
Skicka urin för TBE-PCR
TBE-PCR på CSV är ej att rekommendera, men serologisk analys av IgM o IgG på detta provmaterial kan vara av värde vid misstänkt vaccinationsgenombrott eller vid svår sjukdom. Provet måste då alltid åtföljas av serum.</t>
  </si>
  <si>
    <t>Det är inte lika tillförlitligt att endast undersöka 10 ml urin. 
Större behållare för provtagning kan skickas från mikrobiologen (gröna TB-burkar).</t>
  </si>
  <si>
    <t xml:space="preserve">Urin bör uppsamlas dagtid under 4 timmar, lämpligen mellan klockan 10-14, då äggutsöndringen är störst. Det är även möjligt att undersöka en dygnsvolym urin. 
Om transporttiden förväntas överstiga 1 dygn kan man sätta till 1ml  4 % formaldehyd  per 100 ml urin för att förhindra bakterietillväxt och kläckning av ägg. </t>
  </si>
  <si>
    <t>Ange kliniska data och eventuell utlandsvistelse.</t>
  </si>
  <si>
    <t>Prov tas 6-8 veckor efter infektionstillfället.</t>
  </si>
  <si>
    <t>Se folkhälsomyndigheten (länk nedan) för provtagningsanvisnignar.</t>
  </si>
  <si>
    <t>Gelrör, gul kork eller rör utan tillsats, röd kork</t>
  </si>
  <si>
    <t>Na-heparinrör, mörkblå kork eller Rör utan tillsats, Röd kork.</t>
  </si>
  <si>
    <t xml:space="preserve">Biopsi i sterilt rör: Överför provmaterialet till röret. Små biopsier riskerar att torka, tillsätt därför 1 ml steril koksalt
CSV i sterilt rör: Lämplig provvolym är 1-2 ml
Ledvätska i sterilt rör: Lämplig provvolym är 1-2 ml
</t>
  </si>
  <si>
    <t>Vid misstanke om rabies ska Folkhälsomyndigheten kontaktas före provtagning.</t>
  </si>
  <si>
    <t xml:space="preserve">Saliv i sterilt rör
Hårfollikelbiopsi läggs i lätt fuktad (koksalt) gasväv i steril burk
Hjärnmaterial läggs i lätt fuktad (koksalt) gasväv i steril burk
Biopsi läggs i lätt fuktad (koksalt) gasväv i steril burk
</t>
  </si>
  <si>
    <t xml:space="preserve">Sputum i sputumburk
BAL i sterilt rör
</t>
  </si>
  <si>
    <t>Rör utan tillsats, röd kork eller gelrör, gul kork</t>
  </si>
  <si>
    <t xml:space="preserve"> Kliniska data är viktigt då olika markörers utnyttjande styrs av frågeställning på remissen.</t>
  </si>
  <si>
    <t>Amnionvätska: 1-2 ml i sterilt rör
Benmärg: Provet, 0,5-1 ml, deponeras i rör med lila propp (EDTA) tillsammans med ca 1 ml steril saltlösning. Blandas.
Biopsi: Provet (min. ca 3 x 3 mm) förvaras i sterilt rör, med en liten mängd steril saltlösning.
Blod: EDTA-rör, lila kork</t>
  </si>
  <si>
    <t>ange klinisk information och provtagningsmaterial.</t>
  </si>
  <si>
    <t>Kliniska data är viktigt då olika markörers utnyttjande styrs av frågeställning på remissen.
För fullständig analys av CSV krävs ett blodprov (serum).</t>
  </si>
  <si>
    <t xml:space="preserve">Blod: Rör utan tillsats, röd propp
CSV: Sterilt plaströr (10 mL)
För fullständig analys av CSV krävs ett blodprov (serum).
</t>
  </si>
  <si>
    <t>Saliv i sterilt provrör/burk, cirka 2 ml saliv 
Urin i sterilt provrör, 5-10 ml 
CSV i sterilt rör</t>
  </si>
  <si>
    <t>Prover från benbanker</t>
  </si>
  <si>
    <t xml:space="preserve">EDTA-plasma, lila kork
Vakuumrör 10 mL med EDTA, lila propp, eller två stycken vakuumrör 6 mL med EDTA-rör.
</t>
  </si>
  <si>
    <t>BAL i sterilt rör
Nasofarynxaspirat i sterilt rör
Nasofarynxsekret i virocultrör (virusrör med grön kork). 
Nasofarynxpinne i sterilt rör med 1 ml kan också användas.</t>
  </si>
  <si>
    <t>Nytaget ofixerat prov: I sterilt rör med fysiologisk koksaltlösning
Kutan eller mukokutan infektion: biopsi, aspirat från lesion eller lymfkörtel
Visceral infektion: biopsi/aspirat från benmärg, mjälte, lever,lymfkörtel: EDTA-blod</t>
  </si>
  <si>
    <t>RPMI-transportmedium (med tillsatt EDTA för benmärgsprov) erhålls från Folkhälsomyndigheten. Kontakta Enheten för diagnostik minst 2 dagar innan prov tas.</t>
  </si>
  <si>
    <t>Nytaget ofixerat prov: I RPMI-transportmedium.
Kutan eller mukokutan infektion: biopsi, aspirat från lesion eller lymfkörtel
Visceral infektion: biopsi/aspirat från benmärg, mjälte, lever,lymfkörtel: EDTA-blod</t>
  </si>
  <si>
    <t>Rör utan tillstas, röd kork</t>
  </si>
  <si>
    <t xml:space="preserve">Feces: Baktset eller copanrör, svart kork
</t>
  </si>
  <si>
    <t xml:space="preserve">Blod: EDTA-rör, lila kork
CSV i sterilt rör
Urin i sterilt rör
</t>
  </si>
  <si>
    <t>Blod: EDTA-rör, lila kork
CSV: Sterilt rör. 
Sperma: Sterilt rör</t>
  </si>
  <si>
    <t xml:space="preserve">CSV i sterilt rör
Urin i sterilt rör
BAL i sterilt rör. Minsta provvolym: 200 µl.
Munsköljvätska i steril rör. Minsta provvolym: 200 µl.
Saliv i sterilt rör. Minsta provvolym: 200 µl.
Benmärg: EDTA-rör, lila kork. Minsta provvolym: 1 ml
Blod: EDTA-rör, lila kork. Rör utan tillsats, röd kork. Minsta provvolym: 200 µl.
Obduktionsmaterial eller biopsi: I sterit rör. Minsta provvolym: 200 µl.
</t>
  </si>
  <si>
    <t>Rör utan tillsats, röd kork eller gelrör, gul kork eller EDTA-rör, lila kork.</t>
  </si>
  <si>
    <t xml:space="preserve">Biopsi från magsäck/tolvfingertarm i rör med steril koksaltlösning
</t>
  </si>
  <si>
    <t>Bakterien är svårodlad och måste odlas på fast medium inom 4-6 timmar. PCR-analys som kan detektera små mängder även döda bakterier har visat sig lämplig.</t>
  </si>
  <si>
    <t>Se Folkhälsomyndighetens hemsida gällande influensa H5N1: https://www.folkhalsomyndigheten.se/mikrobiologi-laboratorieanalyser/laboratorieanalyser-och-tjanster/analyskatalog/pcr/fagelinfluensa-virus-pandemiskt-influensa-virus/</t>
  </si>
  <si>
    <t xml:space="preserve">Provmaterial vid misstanke om aspergillusorsakad pneumoni hos immunsupprimerad eller svårt sjuk individ
BAL i sterilt rör, 5 ml, Sputum, Trakealsekret i sterilt rör
Provmaterial vid misstanke om aspergillusinfektion med annan lokalisation hos immunsupprimerad eller svårt sjuk individ
Blod: EDTA-rör, lila kork.
Vävnad (provatgningstyp och förvaring beroende av vävnadsbeskaffenhet).
</t>
  </si>
  <si>
    <t>Se gärna länk till informationskälla nedan för tydliga instruktioner.</t>
  </si>
  <si>
    <t>Provmaterial vid misstanke om aspergillusorsakad pneumoni hos immunsupprimerad eller svårt sjuk individ
BAL i sterilt rör, 1ml, Sputum, Trakealsekret i sterilt rör
Provmaterial vid misstanke om aspergillusinfektion med annan lokalisation än lunga hos immunsupprimerad eller svårt sjuk individ:
Diskutera gärna med laboratoriet innan provtagning, telefon 08-585 813 00. Tänkbara analyser är:
CSV i sterilt rör, 3-5 ml
Sinussekret i sterilt rör
Vävnad:
Vid små bitar tillsätts några droppar fysiologisk koksaltlösning till röret så att det täcker biopsin.</t>
  </si>
  <si>
    <t xml:space="preserve">Resistensbestämning och typning görs på begäran.
</t>
  </si>
  <si>
    <t xml:space="preserve">Pinnprov från misstänkta sår
Lymfkörtlar 
BAL
Vävnad 
Biopsi transporteras i steril koksalt
Blod i aerob blododlingsflaska 
För snabbare resultat från blod, rekommenderas att inkubera blododlingsflaskor på labbet och sedan skicka den larmade flaskan.
Aspirat transporteras lämpligast på en steril bomullspinne i transportsubstrat. 
</t>
  </si>
  <si>
    <t>Rör utan tillsats</t>
  </si>
  <si>
    <t>Vid specifik frågeställning om Brugia malayi eller Wuchereria bancrofti kan antigen-påvisning göras.</t>
  </si>
  <si>
    <t>Ange kliniska data.</t>
  </si>
  <si>
    <t xml:space="preserve">CSV + Blod
CSV: lämplig provvolym är 1-2 ml.
Blod: gelrör, gul kork eller rör utan tillsats, röd kork
Feces: Rör utan tillsats
</t>
  </si>
  <si>
    <t xml:space="preserve">Ange kliniska data t.ex. om patienten är immunsuprimerad.  </t>
  </si>
  <si>
    <t xml:space="preserve">Punktion rekommenderas inte som primärdiagnostisk metod på grund av risk för spridning av parasiten.
Enbart som verifieringsmetod i fall där diagnosen inte kan ställas med mikroskopi (E. granulosus) eller med histopatologi (E. multilocularis)
Ofixerat material rekommenderas. Vid förvaring eller transporttider längre än 5 dagar ska materialet fixeras i 70 procent etanol (1 del provmaterial blandas med 4 delar etanol) och skickas i rumstemperatur.
Provtagningen måste utföras av erfaren specialist. Vid punktion av E. granulosus-cysta kan läckage ge livshotande allergisk reaktion och spridning av infektionen i form av nya dottercystor. E. multilocularis-cystor har ett geléartat och nekrotiskt innehåll som ofta saknar protoscolices och hakar. </t>
  </si>
  <si>
    <t xml:space="preserve">Biopsimaterial, aspirat från lesion i sterilt rör
</t>
  </si>
  <si>
    <t>Kontakta laboratoriet vid misstanke om difteri eftersom substraten måste förberedas.</t>
  </si>
  <si>
    <t>Svalg: Copanrör, svart kork
Sår: Copanrör, svart kork
Rengör misstänkt sårområde med steril koksalt.
Avlägsna eventuella krustor och rulla pinnen med kraft i såret.</t>
  </si>
  <si>
    <t xml:space="preserve">Positiva odlingsfynd verifieras av referenslaboratorium. </t>
  </si>
  <si>
    <t xml:space="preserve">Blod: Rör utan tillsats, röd kork
CSV: lämplig provvolym 1-2 ml
För fullständig analys av CSV krävs ett blodprov (serum).
</t>
  </si>
  <si>
    <t>Valganciklovir metaboliseras till ganciklovir som är det som mäts</t>
  </si>
  <si>
    <t xml:space="preserve">CSV, Sterilt plaströr. Likvor hanteras som smittförande.
</t>
  </si>
  <si>
    <t xml:space="preserve">Psittaci IgG+IgM ingår </t>
  </si>
  <si>
    <t>Rör utan tillsats, röd kork alternativt rör med gel, gul kork</t>
  </si>
  <si>
    <t>Rör utan tillsats, röd kork alternativt Gelrör, gul kork</t>
  </si>
  <si>
    <t>Eventuell misstanke om brucellos bör noggrant anges på laboratorieremissen för att undvika smitta. 
Telefonsvar lämnas vid positivt prov, förutsatt att mottagarens namn och telefonnummer angivits. Resistensbestämning och typning görs på begäran.</t>
  </si>
  <si>
    <t>Sternalpunktat i sterilt rör
Aspirat i sterilt rör
Vävnad i sterilt rör
Biopsi i sterilt rör
Blod, benmärg i sterilt rör
Blod eller benmärg injiceras omedelbart efter provtagning i aerob blododlingsflaska. För att erhålla snabbare resultat rekommenderas att inkubera blododlingsflaskor på labbet och sedan skicka den larmade flaskan till Folkhälsomyndigheten.
Lämna blododlingsflaska till odlingen för bedömning och hantering.</t>
  </si>
  <si>
    <t xml:space="preserve">Biopsi:
Hudbiopsi (2-4 mm) tas från utslagets yttre rand, läggs i sterilt rör.
Ledvätska:
Ledvätska (1-2 ml) samlas upp i ett sterilt rör.
CSV 
Likvorprov (0,5-1 ml) samlas upp i ett sterilt rör.
</t>
  </si>
  <si>
    <t>Svampodling rekommenderas i kombination med antikroppsbestämning.</t>
  </si>
  <si>
    <t>1 Gelrör, gul kork</t>
  </si>
  <si>
    <t>I samma prov kan både trimeotrpim och sulfametoxazol analyseras.</t>
  </si>
  <si>
    <t>Beror av frågeställning, se länk längre ner.</t>
  </si>
  <si>
    <t>Allmän odling utförs alltid samtidigt.</t>
  </si>
  <si>
    <t xml:space="preserve">Copanrör, svart kork.
Provtagningspinnen roteras mot tonsillerna.
</t>
  </si>
  <si>
    <t>1. Tag ett filterpapper (även kaffefilter kan användas).
2. Märk på kanten av filtret provdatum, patientens namn och födelsedata. Använd etikett.
3. En bit av filterpappret doppas hastigt i urinprovet, alternativt droppas c:a 10-20 droppar på papperet. Markera med penna var provet finns.
4. Låt filterpapperet torka. Lägg filterpapperet i ett kuvert.</t>
  </si>
  <si>
    <t>Vid meningitmisstanke: Se provtagningsinstruktion: http://www.akademiska.se/Global/DAT/Provtagningsanvisningar/Provtagning_lumbalpunktion_bakteriell_meningit.pdf</t>
  </si>
  <si>
    <t xml:space="preserve">Provtagningsenhet kontaktar Klinisk Mikrobiologi för provtagning som görs av en BMA. </t>
  </si>
  <si>
    <t>Biopsi eller hornhinneskrap: 
Skrap tas lämpligen med en rostfri skalpell. (Prov taget med bomullspinne accepteras ej). 
Materialet sänds i steril koksalt (0,9% NaCl). Fyll röret upp till kanten med saltlösningen för att förhindra att provmaterialet fastnar i locket med risk för uttorkning. Ta så mycket material som möjligt.
Kontaktlinser: 
Sänds i den linsvätska som användes senast.
Kontaktlinsvätska: 
Skickas i ursprungsförpackningen.</t>
  </si>
  <si>
    <t>Lämnas så snart som möjligt.</t>
  </si>
  <si>
    <t>Se folkhälsomyndighetens anvisning packa provet rätt (https://www.folkhalsomyndigheten.se/globalassets/laboratorieanalys/information-for-bestallare/packa-provet-ratt.pdf)</t>
  </si>
  <si>
    <t xml:space="preserve">
Fredag – lördag och inför storhelg: Centrifugera, häll av, kylförvaring
Övriga dagar: Kylförvaring</t>
  </si>
  <si>
    <t>Folkhälsomyndigheten</t>
  </si>
  <si>
    <t>Kylförvaring</t>
  </si>
  <si>
    <t>Kylförvaring.</t>
  </si>
  <si>
    <t>Karolinska Universitetssjukhuset</t>
  </si>
  <si>
    <t>Akademiska Sjukhuset</t>
  </si>
  <si>
    <t xml:space="preserve">Transport utanför Akademiska sjukhuset sker i kyla. </t>
  </si>
  <si>
    <t>Kylförvaring (gäller alla provmaterial).</t>
  </si>
  <si>
    <t>Inga speciella krav.</t>
  </si>
  <si>
    <t>Fredag – lördag och inför storhelg: Centrifugera, häll av, kylförvaring
Övriga dagar: Kylförvaring</t>
  </si>
  <si>
    <t>Kylfövaring (gäller alla provmaterial).</t>
  </si>
  <si>
    <t>Transporteras i rumstemperatur.</t>
  </si>
  <si>
    <t>Förvaras i rumstemperatur i väntan på transport</t>
  </si>
  <si>
    <t xml:space="preserve">Fredag – lördag och inför storhelg: Centrifugera, häll av, kylförvaring
Övriga dagar: Kylförvaring
</t>
  </si>
  <si>
    <t>Transport utanför Akademiska sjukhuset sker i kyla.</t>
  </si>
  <si>
    <t xml:space="preserve">På barn ≤ 6 månader: Kontrollera om det finns MVC-prov taget på mamma på serologen. Det provet ska skickas tillsammans med de ankomna proverna.
Fredag – lördag och inför storhelg: Centrifugera, häll av, kylförvaring
Övriga dagar: Kylförvaring
</t>
  </si>
  <si>
    <t xml:space="preserve">Transporteras kylt. </t>
  </si>
  <si>
    <t>Se länk nedan</t>
  </si>
  <si>
    <t>Provet bör vara laboratoriet tillhanda inom 1 dygn.</t>
  </si>
  <si>
    <t xml:space="preserve">Om transporttiden förväntas överstiga 1 dygn  tillsätt till 1ml  4 % formaldehyd  per 100 ml urin för att förhindra bakterietillväxt och kläckning av ägg. 
I väntan på transport bör provet förvaras i kylskåp.
Obs: Ägg viabilitetsanalys (undersökning av levande ägg) kan ej utföras på gammalt (&gt; 48 timmar) eller formalinfixerat urin.
</t>
  </si>
  <si>
    <t>Kylförvaras i väntan på transport</t>
  </si>
  <si>
    <t>Centrifugera, häll av och frys.</t>
  </si>
  <si>
    <t>Laboratoriemedicin, Skåne</t>
  </si>
  <si>
    <t xml:space="preserve">Centrifugera och häll av. </t>
  </si>
  <si>
    <t xml:space="preserve">I väntan på transport kylförvaras provet.
Transport utanför Akademiska sjukhuset sker i kyla.
Provet bör vara laboratoriet till handa inom 5 dygn efter provtagningen.   </t>
  </si>
  <si>
    <t>Sänd provet med nästa ordinarie transport.
 I väntan på transport kylförvaras provet.
 Vid längre transporttid än 2 dygn skall provet förvaras och transporteras fryst.</t>
  </si>
  <si>
    <t>Kyltransport.</t>
  </si>
  <si>
    <t>Kan transporteras i rumstemperatur.</t>
  </si>
  <si>
    <t>Kan transporteras i rumstemperatur om prover anländer till analyserande laboratorium inom 48 timmar.</t>
  </si>
  <si>
    <t xml:space="preserve">Transport utanför Akademiska sjukhuset sker i kyla.  </t>
  </si>
  <si>
    <t>Transport utanför Akademiska sjukhuset sker i kyla.
Provet bör vara laboratoriet till handa inom 4 dygn efter provtagningen.</t>
  </si>
  <si>
    <t xml:space="preserve">Blod: Centrifugera, häll av och kylförvara
Amnionvätska, benmärg och biopsi: Kylförvaring
</t>
  </si>
  <si>
    <t>Blod/Serum:
Fredag – lördag och inför storhelg: Centrifugera, häll av, kylförvaring
Övriga dagar: Kylförvaring
CSV: Kylförvaring</t>
  </si>
  <si>
    <t>Kan tranporteras i rustempemperatur om prover anländer analyserande laboratoriet inom 48 timmar från provtagning.</t>
  </si>
  <si>
    <t>Centrifugera, häll av och kylförvara</t>
  </si>
  <si>
    <t>Universitetssjukhuset Örebro</t>
  </si>
  <si>
    <t>Transport utanför Akademiska sjukhuset sker i kyla.
 Provet bör vara laboratoriet till handa inom 4 dygn efter provtagningen.</t>
  </si>
  <si>
    <t xml:space="preserve">Transport utanför Akademiska sjukhuset sker i kyla.   </t>
  </si>
  <si>
    <t xml:space="preserve">Transporter utanför Akademiska sjukhuset sker i kyla. </t>
  </si>
  <si>
    <t>Skickas fryst och får ej tina under transport.</t>
  </si>
  <si>
    <t xml:space="preserve">OBS! Centrifugera, häll av inom 2 timmar och frys. </t>
  </si>
  <si>
    <t>Norrlands Universitetssjukhus</t>
  </si>
  <si>
    <t>Sahlgrenska Universitetssjukhuset</t>
  </si>
  <si>
    <t xml:space="preserve">Blod:
Fredag-lördag och inför storhelg: Centrifugera, häll av och kylförvara
Övriga dagar: Kylförvara
CSV och sperma:
Alla dagar: kylförvara
</t>
  </si>
  <si>
    <t>OBS! Biopsi/obduktionsmaterial förvaras max ett dygn i kyl. Vid längre tid fryses provet. Fryst prov bör förbli fryst under transport.
Se folkhälsomyndighetens anvisning packa provet rätt (https://www.folkhalsomyndigheten.se/globalassets/laboratorieanalys/information-for-bestallare/packa-provet-ratt.pdf)</t>
  </si>
  <si>
    <t>Blod: 
Fredag-lördag och inför storhelg: Centrifugera, häll av och kylförvara
Övriga dagar: Kylförvaring
CSV, urin, BAL, munsköljvätska, saliv, benmärg: Kylförvaring
OBS! Biopsi/obduktionsmaterial förvaras max ett dygn i kyl. Vid längre tid fryses provet. Fryst prov bör förbli fryst under transport.</t>
  </si>
  <si>
    <t>Kan skickas i rumstemperatur med vanlig post.</t>
  </si>
  <si>
    <t>Tranporteras kylt</t>
  </si>
  <si>
    <t xml:space="preserve">Fredag – lördag och inför storhelg:
Centrifugera, häll av och kylförvara
Övriga dagar:
Kylförvaring
</t>
  </si>
  <si>
    <t>Kylförvaring (Ska inte centrifugeras och hällas av)</t>
  </si>
  <si>
    <t xml:space="preserve">Fredag- lördag och inför storhelg: Centrifugera, häll av och kylförvara
Övriga dagar: Kylförvaring
</t>
  </si>
  <si>
    <t xml:space="preserve">Kylförvaring i väntan på transport. </t>
  </si>
  <si>
    <t xml:space="preserve">Blod: 
Fredag- lördag och inför helg: Centrifugera, häll av och kylförvara
Övriga dagar: Kylförvaring
Vävnad, sputum och trakealsekret: Kylförvaring
</t>
  </si>
  <si>
    <t xml:space="preserve">Fredag – lördag och inför storhelg: Centrifugera, häll av, kylförvara
Övriga dagar: Kylförvaring
</t>
  </si>
  <si>
    <t xml:space="preserve">Skickas fryst inom 7 dygn från provtagning. 
</t>
  </si>
  <si>
    <t>Centrifugeras, häll av och frys.</t>
  </si>
  <si>
    <t xml:space="preserve">Skickas i rumstemperatur om ankomst till Klinisk farmakologi, HS, sker inom 7 dygn från provtagning. Vid längre tids förvaring/ transport skall provet hållas fryst. </t>
  </si>
  <si>
    <t>Centrifugera och häll av.</t>
  </si>
  <si>
    <t xml:space="preserve">Transport utanför Akademiska Sjukhuset sker i kyla. </t>
  </si>
  <si>
    <t xml:space="preserve">Fredag – lördag och inför storhelg: Centrifugera, häll av och kylförvara
Övriga dagar: Kylförvaring
</t>
  </si>
  <si>
    <t>Provet behöver inte transporteras kylt men bör anlända till laboratoriet inom ett dygn.</t>
  </si>
  <si>
    <t>Kylförvaras i väntan på transport.
Vid förvaring eller transporttider längre än 5 dagar ska materialet fixeras i 70 procent etanol (1 del provmaterial blandas med 4 delar etanol) och skickas i rumstemperatur.</t>
  </si>
  <si>
    <t xml:space="preserve">Fredag- lördag och inför storhelg: Centrifugera, häll av och kylförvara
Övriga dagar: Kylförvaring
</t>
  </si>
  <si>
    <t>I väntan på transport kylförvaras provet.
 Om provet anländer till laboratoriet senare än 2 dygn efter provtagningen är odlingsresultatet osäkert.</t>
  </si>
  <si>
    <t xml:space="preserve">Fredag - lördag och inför storhelg: Centrifugera, häll av, kylförvara
Övriga dagar: Kylförvara
</t>
  </si>
  <si>
    <t xml:space="preserve">Blod:
Fredag - lördag och inför storhelg: Centrifugera, häll av och kylförvara
Övriga dagar: Kylförvaring
CSV: Kylförvaring
</t>
  </si>
  <si>
    <t xml:space="preserve">Kylförvaring. Blodkontaminerade likvorprov kan visa ”falskt positivt” resultat. Om provet är blodkontaminerat bör det centrifugeras före transport till laboratoriet.
</t>
  </si>
  <si>
    <t>Kylförvaring. Provet ska inte centrifugeras.</t>
  </si>
  <si>
    <t xml:space="preserve">Fredag – lördag och inför storhelg:
Centrifugera, häll av och kylförvara
Övriga dagar: Kylförvaring
</t>
  </si>
  <si>
    <t>Transporteras i kyla.</t>
  </si>
  <si>
    <t>Transporteras okylt. Förvaras i kyl i väntan på transport med rörlig postgång.</t>
  </si>
  <si>
    <t>Se: https://www.folkhalsomyndigheten.se/mikrobiologi-laboratorieanalyser/laboratorieanalyser-och-tjanster/analyskatalog/pcr/chikungunyavirus/</t>
  </si>
  <si>
    <t>Bakterieodling och antikroppar: Kyl 
Blododling: Rumstemperatur</t>
  </si>
  <si>
    <t xml:space="preserve">Fredag – lördag och inför helg: Centrifugera, häll av och kylförvara.
Övriga dagar: Kylförvaring
</t>
  </si>
  <si>
    <t>Transporteras okylt. Förvaras i kyl i väntan på transport med orörlig postgång.</t>
  </si>
  <si>
    <t>Transport sker i rumstemperatur. Se https://www.folkhalsomyndigheten.se/mikrobiologi-laboratorieanalyser/laboratorieanalyser-och-tjanster/information-for-bestallare/ för ytterligare information.</t>
  </si>
  <si>
    <t xml:space="preserve">Biopsi, vävnad, aspirat och punktat: Kylförvaring i väntan på transport.
</t>
  </si>
  <si>
    <t>Provet förvaras och transporteras kylt.</t>
  </si>
  <si>
    <t>Transport utanför Akademiska sjukhuset sker i kyla.
 Provet bör vara laboratoriet till handa inom 4 dygn efter provtagningen</t>
  </si>
  <si>
    <t xml:space="preserve">Alla dagar (måndag-söndag)
Centrifugera och kylförvara
Provet ska inte hällas av!
</t>
  </si>
  <si>
    <t xml:space="preserve">Fredag - Lördag och inför storhelg:
Centrifugera, häll av och kylförvara.
Övriga dagar:
Kylförvaring
</t>
  </si>
  <si>
    <t>Transport kan ske i rumstemperatur.</t>
  </si>
  <si>
    <t>Klinisk Mikrobiologi, Karolinska Sjukhuset</t>
  </si>
  <si>
    <t>Transport utanför Akademiska sjukhuset sker i kyla.   
Ska inkomma till Akademiska inom 2 dygn från provtagning.</t>
  </si>
  <si>
    <t xml:space="preserve">Kylförvaring. Allmän odling utförs alltid samtidigt. </t>
  </si>
  <si>
    <t>Klinisk Mikrobiologi, Akademiska Sjukhuset</t>
  </si>
  <si>
    <t>Skickas kylt. Vid längre förvaring (mer än 4 dagar) ska provet frysas i -20° och transporteras fryst.</t>
  </si>
  <si>
    <t xml:space="preserve">Fredag – lördag och inför storhelg:
Centrifugera, häll av, kylförvara
Övriga dagar:
Kylförvaring
</t>
  </si>
  <si>
    <t>Länsjukhuset Ryhov, Jönköping</t>
  </si>
  <si>
    <t>Skickas kylt.</t>
  </si>
  <si>
    <t>Blod:
Fredag – lördag och inför storhelg:
Centrifugera, häll av och kylförvara
Övriga dagar:
Kylförvaring
Biopsi, CSV, feces, urin: 
Kylförvaras</t>
  </si>
  <si>
    <t>Snabb transport främjar överlevnad av trofozoiter i provmaterialet och kan ge snabbare odlingsresultat. Cystor är mer motståndskraftiga och tål både längre transport och kortare förvaring i kylskåpstemperatur. Provmaterialet får inte frysas.</t>
  </si>
  <si>
    <t>Förvaras i rumstemperatur i väntan på transport. Får inte frysas.</t>
  </si>
  <si>
    <t>I väntan på transport bör provet förvaras i kyl. Vid längre transport än 24 timmar rekommenderas kyltransport.
Blod transporteras i rumstemperatur.</t>
  </si>
  <si>
    <t>https://www.folkhalsomyndigheten.se/mikrobiologi-laboratorieanalyser/laboratorieanalyser-och-tjanster/analyskatalog/antikroppsbestamning/zikavirus/</t>
  </si>
  <si>
    <t>Folkhälsomyndigheten
Provinlämning
Tomtebodavägen 12B
171 82 Solna</t>
  </si>
  <si>
    <t>https://www.folkhalsomyndigheten.se/mikrobiologi-laboratorieanalyser/laboratorieanalyser-och-tjanster/analyskatalog/pcr/zikavirus/</t>
  </si>
  <si>
    <t>http://www.karolinska.se/KUL/Alla-anvisningar/Anvisning/10133</t>
  </si>
  <si>
    <t>Karolinska Universitetslaboratoriet
Provinlämning L7:00
Karolinska Universitetssjukhuset 
171 76 Solna</t>
  </si>
  <si>
    <t>https://www.folkhalsomyndigheten.se/mikrobiologi-laboratorieanalyser/laboratorieanalyser-och-tjanster/analyskatalog/odling/yersinia-pestis/</t>
  </si>
  <si>
    <t>http://labhandboken.u5054800.fsdata.se/findny.asp?State=2&amp;Analysid=54</t>
  </si>
  <si>
    <t>http://labhandboken.u5054800.fsdata.se/findny.asp?State=2&amp;Analysid=%0b1342</t>
  </si>
  <si>
    <t>https://www.folkhalsomyndigheten.se/mikrobiologi-laboratorieanalyser/laboratorieanalyser-och-tjanster/analyskatalog/antikroppsbestamning/trypanosoma-cruzi/</t>
  </si>
  <si>
    <t>https://www.folkhalsomyndigheten.se/mikrobiologi-laboratorieanalyser/laboratorieanalyser-och-tjanster/analyskatalog/pcr/trypanosoma-cruzi/</t>
  </si>
  <si>
    <t>https://www.folkhalsomyndigheten.se/mikrobiologi-laboratorieanalyser/laboratorieanalyser-och-tjanster/analyskatalog/pcr/trypanosoma-brucei-t-b-gambiense-t-b-rhodesiense/</t>
  </si>
  <si>
    <t>https://www.folkhalsomyndigheten.se/mikrobiologi-laboratorieanalyser/laboratorieanalyser-och-tjanster/analyskatalog/antikroppsbestamning/trypanosoma-brucei-t-b-gambiense-t-b-rhodesiense/</t>
  </si>
  <si>
    <t>http://www.karolinska.se/KUL/Alla-anvisningar/Anvisning/9798</t>
  </si>
  <si>
    <t xml:space="preserve">Karolinska Laboratoriet
Provinlämning L7:00
Karolinska Sjukhuset
171 76 Solna
</t>
  </si>
  <si>
    <t>https://www.folkhalsomyndigheten.se/mikrobiologi-laboratorieanalyser/laboratorieanalyser-och-tjanster/analyskatalog/antikroppsbestamning/trichinella-spp-trikiner/</t>
  </si>
  <si>
    <t>http://labhandboken.u5054800.fsdata.se/findny.asp?State=2&amp;Analysid=284</t>
  </si>
  <si>
    <t>https://www.folkhalsomyndigheten.se/mikrobiologi-laboratorieanalyser/laboratorieanalyser-och-tjanster/analyskatalog/antikroppsbestamning/toxocara-spp/</t>
  </si>
  <si>
    <t>http://labhandboken.u5054800.fsdata.se/findny.asp?State=2&amp;Analysid=49</t>
  </si>
  <si>
    <t>http://www.karolinska.se/KUL/Alla-anvisningar/Anvisning/9794</t>
  </si>
  <si>
    <t>http://labhandboken.u5054800.fsdata.se/findny.asp?State=2&amp;Analysid=48</t>
  </si>
  <si>
    <t xml:space="preserve">https://www2.sahlgrenska.se/sv/SU/Omraden/4/Verksamhetsomraden/Laboratoriemedicin/Klinisk-mikrobiologi/Analyslista-A-O/Lista-over-analyseragens/TBE-virus/
</t>
  </si>
  <si>
    <t xml:space="preserve">Sahlgrenska Sjukhuset
Mikrobiologiska Laboratoriet
Guldhedsgatan 10
413 46 Göteborg
</t>
  </si>
  <si>
    <t>http://www.karolinska.se/Karolinska-Universitetslaboratoriet/Sidor-om-PTA/Analysindex-alla-enheter/Mikrobiologi/Anvisning/?a=9786</t>
  </si>
  <si>
    <t>Karolinska Laboratoriet
Provinlämning L7:00
Karolinska Sjukhuset
171 76 Solna</t>
  </si>
  <si>
    <t>http://labhandboken.u5054800.fsdata.se/findny.asp?State=2&amp;Analysid=228</t>
  </si>
  <si>
    <t>https://www.folkhalsomyndigheten.se/mikrobiologi-laboratorieanalyser/laboratorieanalyser-och-tjanster/analyskatalog/antikroppsbestamning/schistosoma-spp/</t>
  </si>
  <si>
    <t xml:space="preserve">Folkhälsomyndigheten
Provinlämning
Tomtebodavägen 12B
171 82 Solna
</t>
  </si>
  <si>
    <t>https://www.folkhalsomyndigheten.se/mikrobiologi-laboratorieanalyser/laboratorieanalyser-och-tjanster/analyskatalog/pcr/sars-coronavirus/</t>
  </si>
  <si>
    <t>http://www.analysportalen-labmedicin.skane.se/viewAnalys.asp?Nr=1539</t>
  </si>
  <si>
    <t>Labmedicin Klinisk mikrobiologi
Sölvegatan 23
221 85 LUND</t>
  </si>
  <si>
    <t>Karolinska Universitetsjukhuset, Huddinge
Klinisk Farmakologi
Läkemedelslaboratoriet, C1:68
141 86 Stockholm</t>
  </si>
  <si>
    <t>http://labhandboken.u5054800.fsdata.se/findny.asp?State=2&amp;Analysid=%0b1656</t>
  </si>
  <si>
    <t xml:space="preserve">http://labhandboken.u5054800.fsdata.se/findny.asp?State=2&amp;Analysid=1689
</t>
  </si>
  <si>
    <t>https://www.folkhalsomyndigheten.se/mikrobiologi-laboratorieanalyser/laboratorieanalyser-och-tjanster/analyskatalog/antikroppsbestamning/rabiesvirus-rffit/</t>
  </si>
  <si>
    <t>https://www.folkhalsomyndigheten.se/mikrobiologi-laboratorieanalyser/laboratorieanalyser-och-tjanster/analyskatalog/pcr/rabiesvirus/</t>
  </si>
  <si>
    <t>https://www.folkhalsomyndigheten.se/mikrobiologi-laboratorieanalyser/laboratorieanalyser-och-tjanster/analyskatalog/antikroppsbestamning/puumalavirus-if/</t>
  </si>
  <si>
    <t>http://www.analysportalen-labmedicin.skane.se/viewAnalys.asp?Nr=1204</t>
  </si>
  <si>
    <t xml:space="preserve">Labmedicin Klinisk mikrobiologi
Sölvegatan 23
221 85 LUND </t>
  </si>
  <si>
    <t xml:space="preserve">Karolinska Universitetslaboratoriet
Provinlämning L7:00
Karolinska Universitetssjukhuset 
171 76 Solna
</t>
  </si>
  <si>
    <t>http://labhandboken.u5054800.fsdata.se/findny.asp?State=2&amp;Analysid=41</t>
  </si>
  <si>
    <t xml:space="preserve">http://labhandboken.u5054800.fsdata.se/findny.asp?State=2&amp;Analysid=1634
</t>
  </si>
  <si>
    <t>http://labhandboken.u5054800.fsdata.se/findny.asp?State=2&amp;Analysid=43</t>
  </si>
  <si>
    <t>http://labhandboken.u5054800.fsdata.se/findny.asp?State=2&amp;Analysid=37</t>
  </si>
  <si>
    <t xml:space="preserve">http://labhandboken.u5054800.fsdata.se/findny.asp?State=2&amp;Analysid=1818
</t>
  </si>
  <si>
    <t xml:space="preserve">http://labhandboken.u5054800.fsdata.se/findny.asp?State=2&amp;Analysid=
1461
</t>
  </si>
  <si>
    <t>https://www.folkhalsomyndigheten.se/mikrobiologi-laboratorieanalyser/laboratorieanalyser-och-tjanster/analyskatalog/antikroppsbestamning/leptospira/</t>
  </si>
  <si>
    <t>Folkhälsomyndigheten
Provmottagning
Tomtebodavägen 12B
171 82 Solna</t>
  </si>
  <si>
    <t>https://www.folkhalsomyndigheten.se/mikrobiologi-laboratorieanalyser/laboratorieanalyser-och-tjanster/analyskatalog/antikroppsbestamning/leishmania-spp/</t>
  </si>
  <si>
    <t>https://www.folkhalsomyndigheten.se/mikrobiologi-laboratorieanalyser/laboratorieanalyser-och-tjanster/analyskatalog/pcr/leishmania-spp/</t>
  </si>
  <si>
    <t>https://www.folkhalsomyndigheten.se/mikrobiologi-laboratorieanalyser/laboratorieanalyser-och-tjanster/analyskatalog/mikroskopi/leishmania-spp/</t>
  </si>
  <si>
    <t>http://labhandboken.u5054800.fsdata.se/findny.asp?State=2&amp;Analysid=165</t>
  </si>
  <si>
    <t>http://www.analysportalen-labmedicin.skane.se/viewAnalys.asp?Nr=2778</t>
  </si>
  <si>
    <t>http://www.karolinska.se/Karolinska-Universitetslaboratoriet/Sidor-om-PTA/Analysindex-alla-enheter/Mikrobiologi/Anvisning/?a=9732</t>
  </si>
  <si>
    <t>https://www.folkhalsomyndigheten.se/mikrobiologi-laboratorieanalyser/laboratorieanalyser-och-tjanster/analyskatalog/pcr/jc-virus-jcv/</t>
  </si>
  <si>
    <t>https://webappl.vll.se/Appl/Qnova/QNprod.nsf/1/9E5D1F0E8B1A8B80C12581BC003B4DB7?OpenDocument&amp;QNRefLink</t>
  </si>
  <si>
    <t xml:space="preserve">Klinisk Mikrobiologi, Laboratoriemedicin
Målpunkt R
Norrlands Universitetssjukhus
901 85 Umeå
</t>
  </si>
  <si>
    <t xml:space="preserve">https://www2.sahlgrenska.se/sv/SU/Omraden/4/Verksamhetsomraden/Laboratoriemedicin/Klinisk-mikrobiologi/Analyslista-A-O/Lista-over-analyseragens/IL28B/
</t>
  </si>
  <si>
    <t>http://www.karolinska.se/KUL/Alla-anvisningar/Anvisning/9725</t>
  </si>
  <si>
    <t xml:space="preserve">Karolinska Universitetslaboratoriet 
 Klinisk mikrobiologi, virologi F68 
 141 86 Stockholm </t>
  </si>
  <si>
    <t>https://www.folkhalsomyndigheten.se/mikrobiologi-laboratorieanalyser/laboratorieanalyser-och-tjanster/analyskatalog/pcr/humant-herpesvirus-typ-7-hhv-7/</t>
  </si>
  <si>
    <t>http://www.karolinska.se/Karolinska-Universitetslaboratoriet/Sidor-om-PTA/Analysindex-alla-enheter/Mikrobiologi/Anvisning/?a=9728</t>
  </si>
  <si>
    <t xml:space="preserve">Karolinska Laboratoriet
Provinlämning L7:00
Karolinska Sjukhuset
171 76 Stockholm
</t>
  </si>
  <si>
    <t>http://www.wieslab.se/diagnostic-services/index.php?headId=2&amp;pageId=2&amp;langId=2&amp;productId=33</t>
  </si>
  <si>
    <t>https://www2.sahlgrenska.se/sv/SU/Omraden/4/Verksamhetsomraden/Laboratoriemedicin/Klinisk-mikrobiologi/Analyslista-A-O/Lista-over-analyseragens/Hepatit-E-virus/</t>
  </si>
  <si>
    <t>Sahlgrenska Sjukhuset
Mikrobiologiska Laboratoriet
Guldhedsgatan 10
413 46 Göteborg</t>
  </si>
  <si>
    <t>https://www2.sahlgrenska.se/sv/SU/Omraden/4/Verksamhetsomraden/Laboratoriemedicin/Klinisk-mikrobiologi/Analyslista-A-O/Lista-over-analyseragens/Hepatit-D-virus/</t>
  </si>
  <si>
    <t>http://karolinska.se/KUL/Alla-anvisningar/Anvisning/9722</t>
  </si>
  <si>
    <t>http://labhandboken.u5054800.fsdata.se/findny.asp?State=2&amp;Analysid=%0b1331</t>
  </si>
  <si>
    <t>https://www2.sahlgrenska.se/sv/SU/Omraden/4/Verksamhetsomraden/Laboratoriemedicin/Klinisk-mikrobiologi/Analyslista-A-O/Lista-over-analyseragens/Hepatit-B-virus/</t>
  </si>
  <si>
    <t xml:space="preserve">Sahlgrenska Sjukhuset
Mikrobiologiska Laboratoriet
Guldhedsgatan 10
413 46 Göterborg
</t>
  </si>
  <si>
    <t>http://www.analysportalen-labmedicin.skane.se/viewAnalys.asp?Nr=2673</t>
  </si>
  <si>
    <t xml:space="preserve">Klinisk mikrobiologi Malmö
Labmedicin Skåne
205 02 Malmö
</t>
  </si>
  <si>
    <t>https://www.folkhalsomyndigheten.se/mikrobiologi-laboratorieanalyser/laboratorieanalyser-och-tjanster/analyskatalog/pcr/fagelinfluensa-virus-pandemiskt-influensa-virus/</t>
  </si>
  <si>
    <t>Karolinska Laboratoriet
Provinlämning L7:00
Karolinska Sjukhuset
171 76 Stockholm</t>
  </si>
  <si>
    <t>https://www.folkhalsomyndigheten.se/smittskydd-beredskap/smittsamma-sjukdomar/harpest/</t>
  </si>
  <si>
    <t>https://www.folkhalsomyndigheten.se/mikrobiologi-laboratorieanalyser/laboratorieanalyser-och-tjanster/analyskatalog/antikroppsbestamning/filaria-brugia-spp-loa-loa-mansonella-spp-wuchereria-bancrofti/</t>
  </si>
  <si>
    <t>https://www.folkhalsomyndigheten.se/smittskydd-beredskap/smittsamma-sjukdomar/trematodinfektioner/</t>
  </si>
  <si>
    <t>http://labhandboken.u5054800.fsdata.se/findny.asp?State=2&amp;Analysid=11</t>
  </si>
  <si>
    <t>http://labhandboken.u5054800.fsdata.se/findny.asp?State=2&amp;Analysid=%0b1448</t>
  </si>
  <si>
    <t>http://www.karolinska.se/KUL/Alla-anvisningar/Anvisning/9792</t>
  </si>
  <si>
    <t xml:space="preserve">Karolinska Laboratoriet
Provinlämning L7:00
Karolinska sjukhuset
171 76 Stockholm
</t>
  </si>
  <si>
    <t>https://www.folkhalsomyndigheten.se/mikrobiologi-laboratorieanalyser/laboratorieanalyser-och-tjanster/analyskatalog/pcr/echinococcus-spp/</t>
  </si>
  <si>
    <t>https://www.folkhalsomyndigheten.se/smittskydd-beredskap/smittsamma-sjukdomar/echinococcus-multilocularis/</t>
  </si>
  <si>
    <t>https://www.folkhalsomyndigheten.se/mikrobiologi-laboratorieanalyser/laboratorieanalyser-och-tjanster/analyskatalog/antikroppsbestamning/echinococcus-granulosus-hundens-dvargbandmask/</t>
  </si>
  <si>
    <t>http://www.analysportalen-labmedicin.skane.se/viewAnalys.asp?Nr=1164</t>
  </si>
  <si>
    <t>Klinisk immunologi,
Provinlämningen Klinisk kemi
Klinikgatan 19
221  85 LUND</t>
  </si>
  <si>
    <t>http://labhandbok.se/findny.asp?State=2&amp;Analysid=263</t>
  </si>
  <si>
    <t>https://www.folkhalsomyndigheten.se/mikrobiologi-laboratorieanalyser/laboratorieanalyser-och-tjanster/analyskatalog/antikroppsbestamning/denguevirus-elisa/</t>
  </si>
  <si>
    <t xml:space="preserve">Folkhälsomyndigheten
Provmottagning
Tomtebodavägen 12B
171 82 Solna
</t>
  </si>
  <si>
    <t>http://labhandboken.u5054800.fsdata.se/findny.asp?State=2&amp;Analysid=10</t>
  </si>
  <si>
    <t>http://labhandboken.u5054800.fsdata.se/findny.asp?State=2&amp;Analysid=6</t>
  </si>
  <si>
    <t>http://www.karolinska.se/Karolinska-Universitetslaboratoriet/Sidor-om-PTA/Analysindex-alla-enheter/Farmakologi/Anvisning/?a=9365</t>
  </si>
  <si>
    <t>https://www.folkhalsomyndigheten.se/mikrobiologi-laboratorieanalyser/laboratorieanalyser-och-tjanster/analyskatalog/western-blot/protein-14-3-3/</t>
  </si>
  <si>
    <t>https://www.folkhalsomyndigheten.se/smittskydd-beredskap/smittsamma-sjukdomar/q-feber/</t>
  </si>
  <si>
    <t>https://www.folkhalsomyndigheten.se/mikrobiologi-laboratorieanalyser/laboratorieanalyser-och-tjanster/analyskatalog/pcr/coxiella-burnetii/</t>
  </si>
  <si>
    <t xml:space="preserve">http://labhandboken.u5054800.fsdata.se/findny.asp?State=2&amp;Analysid=1572
</t>
  </si>
  <si>
    <t>https://www.folkhalsomyndigheten.se/mikrobiologi-laboratorieanalyser/laboratorieanalyser-och-tjanster/analyskatalog/antikroppsbestamning/chikungunyavirus/</t>
  </si>
  <si>
    <t>https://www.folkhalsomyndigheten.se/mikrobiologi-laboratorieanalyser/laboratorieanalyser-och-tjanster/analyskatalog/pcr/chikungunyavirus/</t>
  </si>
  <si>
    <t>https://www.folkhalsomyndigheten.se/mikrobiologi-laboratorieanalyser/laboratorieanalyser-och-tjanster/analyskatalog/antikroppsbestamning/brucella/</t>
  </si>
  <si>
    <t xml:space="preserve">Folkhälsomyndigheten
Provmottagning
Tomtebodavägen 12b
171 82 Solna
</t>
  </si>
  <si>
    <t>https://www.folkhalsomyndigheten.se/mikrobiologi-laboratorieanalyser/laboratorieanalyser-och-tjanster/analyskatalog/odling/brucella-spp/</t>
  </si>
  <si>
    <t>http://www.analysportalen-labmedicin.skane.se/viewAnalys.asp?Nr=1605</t>
  </si>
  <si>
    <t>Klinisk mikrobiologi
Labmedicin Skåne
Universitetssjukhuset i Lund
221 85 Lund</t>
  </si>
  <si>
    <t>http://www.karolinska.se/Karolinska-Universitetslaboratoriet/Sidor-om-PTA/Analysindex-alla-enheter/Mikrobiologi/Anvisning/?a=9686</t>
  </si>
  <si>
    <t xml:space="preserve">http://labhandboken.u5054800.fsdata.se/findny.asp?State=2&amp;Analysid=
1531
</t>
  </si>
  <si>
    <t>http://labhandboken.u5054800.fsdata.se/findny.asp?State=3&amp;Analysid=311</t>
  </si>
  <si>
    <t>http://labhandboken.u5054800.fsdata.se/findny.asp?State=2&amp;Analysid=87</t>
  </si>
  <si>
    <t>http://www.karolinska.se/KUL/Alla-anvisningar/Anvisning/9429</t>
  </si>
  <si>
    <t>https://www.folkhalsomyndigheten.se/mikrobiologi-laboratorieanalyser/laboratorieanalyser-och-tjanster/analyskatalog/odling/bacillus-anthracis-/</t>
  </si>
  <si>
    <t>http://www.karolinska.se/KUL/Alla-anvisningar/Anvisning/9678</t>
  </si>
  <si>
    <t>http://labhandboken.u5054800.fsdata.se/findny.asp?State=2&amp;Analysid=261</t>
  </si>
  <si>
    <t xml:space="preserve">Klinisk Mikrobiologi
Ing DI plan 2
Akademiska sjukhuset
751 85 Uppsala
</t>
  </si>
  <si>
    <t xml:space="preserve">Klinisk mikrobiologi
Länssjukhuset Ryhov
551 85 Jönköping
</t>
  </si>
  <si>
    <t>http://www.karolinska.se/KUL/Alla-anvisningar/Anvisning/9334</t>
  </si>
  <si>
    <t>http://labhandboken.u5054800.fsdata.se/findny.asp?State=2&amp;Analysid=%0b1524</t>
  </si>
  <si>
    <t>https://www.folkhalsomyndigheten.se/mikrobiologi-laboratorieanalyser/laboratorieanalyser-och-tjanster/analyskatalog/odling/acanthamoeba/</t>
  </si>
  <si>
    <t xml:space="preserve">Folkhälsomyndigheten
Provmottagning
Tomtebodavägen 12B
171 82 Solna 
</t>
  </si>
  <si>
    <t>Analysen är specifik för SARS Coronavirus. Ingen korsreaktion förekommer med andra kända Coronavirustyper.</t>
  </si>
  <si>
    <t xml:space="preserve">Indikation
Utredning av misstänkta reumatiska och autoimmuna sjukdomar. 
Vid en rad olika bindvävssjukdomar kan autoantikroppar påvisas i patientens serum. Antikropparna är riktade mot olika antigen som återfinns i däggdjurscellers cellkärna och benämns antinukleära antikroppar (ANA). Förekomst av ANA är förknippat med reumatiska och autoimmuna sjukdomar men förekommer i låg frekvens (&lt;5 %) hos normalbefolkningen oberoende av sjukdom, framförallt hos kvinnor.
Analysprincip
ANA
Beroende på mot vilken/vilka kärnantigen ANA riktar sig, uppkommer olika morfologiska fluorescensmönster i humana epitelceller, vilket ligger till grund för indelningen av ANA:
Homogen ANA
Antikroppar mot  homogent fördelat kärnantigen riktar sig mot till exempel histoner, DNA/histonkomplex och dubbelsträngad deoxyribonukleinsyra (dsDNA). Ses bland annat  vid SLE, läkemedelsinducerade kollagenoser, kronisk aktiv hepatit (KAH).
Kornig ANA
Antikroppar mot kornigt fördelade cellkärneantigener (extraherbara nukleära kärnantigen (ENA)) förekommer bland annat  vid SLE, sklerodermi, dermato-/polymyosit (PM), mixed connective tissue disease (MCTD) och Sjögrens syndrom (SS). 
Nukleolär ANA 
Kärnantigenet utgörs troligen av RNA. Antikroppar förekommer bland annat vid sklerodermi och Sjögrens syndrom. 
Centromer ANA
Antikroppar förekommer vid begränsad sklerodermi (CREST-syndrom kan yttra sig som kalcinos, Raynaud´s fenomenon, esophageal dysmotilitet, sklerodaktyli, telangiektasi). 
Cytoplasmatisk fluorescens
Ovanstående lista beskriver de huvudsakliga typerna av kärnfluorescens. Dessutom förekommer ibland fluorescerande mönster utanför cellkärnan vid ANA-testning. Förekomst av typisk cytoplasmatisk fluorescens  indikerande mitokondrie-antikroppar (AMA) eller aktin-antikroppar (SMA) undersöks vidare för AMA och SMA.
nDNA
Vid positiv  ANA, oavsett typ av fluorescens,  eller negativ ANA med kvarstående misstanke på SLE görs kompletterande undersökning avseende anti- dubbelsträngat (nativt) DNA (nDNA). Analysen utförs med Crithidia-test (immunofluorescens). Påvisande av IgG riktat mot nDNA talar starkt för SLE särskilt korrelerat till njurengagemang.  Stigande titrar är en aktivitetsparameter vid SLE.  
ENA-screening
Vid kornig, homogen eller nukleolär kärnfluorescens och cytoplasmatiskt fluorescens undersöks förekomst av anti-ENA-antikroppar i provet.  Med ELiA-teknik påvisas specifika antikroppar riktade mot de extraherbara kärnantigenen SSA, SSB, RNP, Sm, Scl-70 och Jo-1.  Prover som är screeningpositiva för ENA verifieras med immunoblot-teknik.  Positiva prover för RNP/Sm, Sm, Scl-70 och Jo-1 skickas till immunologiskt laboratorium i Örebro för verifiering. 
Analytiska begränsningar/felkällor:
Läkemedelsinducerad LE kan ge positiv homogen ANA, vanligen orsakad av antikroppar mot histoner i kärnan. 
Positiv ANA kan förekomma i låg procent vid infektions- och/eller tumörsjukdom. 
Låga kärnantikroppsnivåer kan påvisas hos &lt; 5 % av friska vuxna. 
Hos en liten andel SLE-patienter syns inte kärnantikropparna i immunofluorescens, men kan påvisas med andra tekniker. 
Negativt resultat bör inte ensamt tas som kriterium för avfärdande av autoimmunsjukdom, hänsyn måste alltid tas till kliniska observationer och övrig diagnostik. 
Dubbla bestämningar rekommenderas för att kunna bekräfta resultatet i tveksamma fall. </t>
  </si>
  <si>
    <t>Tid för symptomdebut</t>
  </si>
  <si>
    <t>provtagningsdatum och klockslag, datum och klockslag för senast intagen dos , aktuell dos, datum för senaste dosjustering och föregående dos, övriga läkemedel, vikt, P-kreatinin, frågeställning, om behandling gäller mykobakterier/TBC</t>
  </si>
  <si>
    <t>Önskad analys, Kliniska data.</t>
  </si>
  <si>
    <t>Önskad analys, Kliniska data</t>
  </si>
  <si>
    <t>Antal timmar efter senaste injektion</t>
  </si>
  <si>
    <t>Misstanke om Arcanobacterium haemolyticum måste anges på remissen då specialsubstrat krävs, Ange kliniska data och eventuell antibiotika behandling</t>
  </si>
  <si>
    <t>Kliniska data, Insjukningsdatum</t>
  </si>
  <si>
    <t>provtagningsdatum och tid, datum och klockslag för senast intagen dos, aktuell dos, datum för senaste dosjustering, föregående dos, övriga läkemedel, vikt, frågeställning, önskad substans, OBS! Substans måste anges dvs inte endast Bensodiazepiner se KS provtagningsanvisning på hemsidan.</t>
  </si>
  <si>
    <t>Har förändringen upptäckts vid screening/klinisk undersökning eller under uppföljning, Sidoangivelse och placering i bröstet samt om förändringen är palpabel, Eventuell indikering, Resultat av mammografi/ultraljud med förändringens storlek/utseende/solitär eller multipel och om det finns mikrokalk, Ultraljuds U-kod och mammografiskt M-kod eller radiologisk R-kod anges också, Eventuell preoperativ diagnos, Tidigare kirurgi eller neoadjuvant terapi, Preparattyp, Tidpunkten när tumören avlägsnats (kall ischemitid), Sentinel node - ange: Antal samt även antal non sentinel nodes, Axillpreparat - ange: Orsak till axilldissektion, Preoperativt påvisade metastaser, Intraoperativ positiv sentinel node på frys</t>
  </si>
  <si>
    <t>Kliniska Data, Önskad Undersökning</t>
  </si>
  <si>
    <t>Anamnestiska data, insjukningsdatum, utlandsvistelse, uppgifterna är nödvändiga för val av analys samt bedömning av analysresultat</t>
  </si>
  <si>
    <t>insjukningsdatum, eventuell antibiotikabehandling, epidemiologisk information</t>
  </si>
  <si>
    <t>Ange sjukdomsbild, eventuell utlandsresa samt eventuell antibiotikabehandling, Difterifrågeställningen måste framgå på remissen eftersom odlingen kräver speciella substrat.</t>
  </si>
  <si>
    <t>Anamnestiska data, inklusive insjukningsdatum, provtagnings datum och eventuell utlandsvistelse, Telefonsvar lämnas vid positivt prov om mottagarens namn och telefonnummer angivits.</t>
  </si>
  <si>
    <t>anamnestiska data, insjukningsdatum, eventuell utlandsvistelse, dessa uppgifter är nödvändiga för korrekt bedömning av analysresultatet.</t>
  </si>
  <si>
    <t>Ange symtom under kliniska data, Om patienten varit utomlands: även utlandsvistelse längre tillbaka i tiden kan vara av betydelse</t>
  </si>
  <si>
    <t>Ange symtom under kliniska data, Om patienten varit utomlands: även utlandsvistelse längre tillbaka i tiden kan vara av betydelse.</t>
  </si>
  <si>
    <t>anamnestiska data, insjukningsdatum, eventuell utlandsvistelse, Dessa uppgifter är nödvändiga för korrekt bedömning av analysresultatet.</t>
  </si>
  <si>
    <t>Fullständig remiss med:, anamnes, händelse, symtom osv</t>
  </si>
  <si>
    <t>Patientens samtliga läkemedel, dosering, senast intagen dos samt provtagningstid, datum, klockslag</t>
  </si>
  <si>
    <t>Odling i samband med utbrott?, Kontakt med känd smittbärare?, Sjukhusvårdad utomlands?, Tidigare känd smitta?</t>
  </si>
  <si>
    <t>Utlandsvistelse eller annan relevant epidemiologisk information, Känd tarmpatogen infektion hos patienten eller nära anhörig, OBS: om analys avseende Vibrio cholerae eller jästsvamp eller Staphylococcus aureus önskas måste detta framgå på remissen.</t>
  </si>
  <si>
    <t>E-remiss Cosmic eller pappersremiss "Remiss för mikrobiologisk undersökning", kryssa i ruta för provtagningsmaterial (pinnprov) samt önskad analys i fältet för feces.</t>
  </si>
  <si>
    <t>provtagningsdatum och klockslag datum och klockslag för senast intagen dos, både för 0-prov och 2- timmarsprov datum för senaste dosjustering och föregående dos, övriga läkemedel, vikt (hos barn även längd), P-kreatinin och frågeställning</t>
  </si>
  <si>
    <t>Anamnestiska data, inklusive insjukningsdatum, provtagnings datum, eventuell utlandsvistelse</t>
  </si>
  <si>
    <t xml:space="preserve">Prov tas före dos, provtagningsdatum och klockslag, datum och klockslag för senast intagen dos, aktuell dos, datum för senaste dosjustering och föregående dos, övriga läkemedel, vikt, (hos barn även längden), S-kreatinin, frågeställning
</t>
  </si>
  <si>
    <t>Ange relevanta kliniska data ex information avseende:, antibiotikabehandling, -protonpumpshämmarbehandling, malign förändring, blödningar i mag-tarmkanalen</t>
  </si>
  <si>
    <t>Misstanke om listeria måste framgå! Kan annars tolkas som normalflora, bakomliggande symptom som gett upphov till sådan misstanke, provtagningsmaterial och frågeställning, Fecesodling för listeria utförs ej.</t>
  </si>
  <si>
    <t xml:space="preserve">provtagningsdatum och klockslag, datum och klockslag för senast intagen dos, aktuell dos, datum för senaste dosjustering och föregående dos, övriga läkemedel, vikt, P-kreatinin, frågeställning 
</t>
  </si>
  <si>
    <t>Beskrivning av symtom, tidpunkt för symtomdebut, epidemiologisk information, ovanstående krävs för laboratoriets prioritering och för bedömning av analysresultat.</t>
  </si>
  <si>
    <t>Odling i samband med utbrott / kontakt med känd smittbärare?, Sjukhusvårdad utomlands?, Tidigare känd smitta?</t>
  </si>
  <si>
    <t>anamnestiska data, insjukningsdatum, eventuell utlandsvistelse, Ovanstående uppgifter är nödvändiga för korrekt bedömning av analysresultatet.</t>
  </si>
  <si>
    <t>Frågeställning, Eventuell behandling med monoklonalt läkemedel.</t>
  </si>
  <si>
    <t xml:space="preserve">provtagningstid, aktuell dos, datum/klockslag för senaste intagen dos, datum för senaste dosjustering, övriga läkemedel, ev. frågeställning
</t>
  </si>
  <si>
    <t xml:space="preserve">provtagningsdatum och klockslag, datum och klockslag för senaste dos, aktuell dos, datum för senaste dosjustering och föregående dos, övriga läkemedel, vikt, P-kreatinin, klinisk frågeställning för analys samt behandlingsorsak </t>
  </si>
  <si>
    <t>Sätt kryss för material och önskad analys, Ange anamnes.</t>
  </si>
  <si>
    <t>Kryssa i ruta för Urin, Ange i respektive ruta; mittstråleprov/KAD/blåspunktion/pyelo-/nefrostomi eller annat, Under kliniska data anges aktuella symptom (t ex sveda/frekventa trängningar/feber/recidiverande UVI), blåstid om kortare än 4 timmar, ev. pågående antibiotikabehandling, ev. allvarlig sjukdom, Resultat av nitrittest anges i avsedd ruta.</t>
  </si>
  <si>
    <t>anamnes, frågeställning, remitterande läkare, OBS! Avd måste precisera vilken drog de vill ha analyserad (det räcker att det anges ex centralstimulerande aminer/morfinalkaloider)</t>
  </si>
  <si>
    <t>Anamnestiska data, insjukningsdatum, provtagningsdatum, eventuell utlandsvistelse</t>
  </si>
  <si>
    <t>Önskad analys, Insjukningsdatum, Reseanamnes med uppgift om vilka länder patienten vistats i under det senaste året, Avresedatum från område där zikavirus sprids, Tidigare känd genomgången infektion med TBE/dengue/ west nile eller japansk encefalit-virus ska uppges i samband med provtagning då antikroppar från dessa infektioner kan påverka diagnostiken för zikavirus, Vaccination mot japansk encefalit/TBE/gula febern ska uppges i samband med provtagning då antikroppar från dessa vaccinationer kan påverka diagnostiken för zikavirus, Eventuell graviditetsstatus inklusive gestationsvecka</t>
  </si>
  <si>
    <t>Beställs som S-Bensodiazepiner</t>
  </si>
  <si>
    <t>tid för senaste dos, provtagningstid</t>
  </si>
  <si>
    <t>Centrifugera och avskilj serum.
Ange beställarkod: VÅKENN</t>
  </si>
  <si>
    <t>Gelrör och LiHep-rör centrifugeras.
Ange beställarkod: VÅKENN</t>
  </si>
  <si>
    <t>Kylförvaring.
Ange beställarkod: VÅKENN</t>
  </si>
  <si>
    <t>Låt provet stå i 30 min. Centrifugera sedan (10 min, 2000g) och avskilj serum.
Ange beställarkod: VÅKENN</t>
  </si>
  <si>
    <t>Centrifugera och avskilj serum. 
Ange beställarkod: VÅKENN</t>
  </si>
  <si>
    <t>Centrifugeras ej!
Ange beställarkod: VÅKENN</t>
  </si>
  <si>
    <t>Centrifugera provet (10 min, 2000g) och avskilj serum.
Ange beställarkod: VÅKENN</t>
  </si>
  <si>
    <t>Centrifugera och avskilj serum. 
Lämplig serummängd är 1.0 mL, men analys utförs om serummängden är minst 0.2 mL.
Ange beställarkod VÅKENN</t>
  </si>
  <si>
    <t>Kylfövaring
Ange beställarkod: VÅKENN</t>
  </si>
  <si>
    <t>Förvaras och skickas i rumstemperatur.
Ange beställarkod: VÅKENN</t>
  </si>
  <si>
    <t xml:space="preserve">Vid beställning av prov i Cosmic:, 1. Beställare: (fyll i utsedd beställare), 2. Beställande enhet (ange din enhet), 3. Svarsmottagare (ange mottagare, dvs. funktion eller person), 4. Betalande enhet (ange din enhet), 5. Beställarens kommentar (ange telefonsvar till arbetsledare eller annan utsedd person och ett telefonnummer), ---------------------------------------------------, Beställning av prov via Pappersremiss:, Använd rosa remiss för stickskador; Virologi/immunologi/serologi, Provet skickas till Klinisk kemi, På remissen ska det framgå:, 1. Fullständigt namn och personnummer, 2. Om provet kommer från patient eller personal, 3. Att det rör sig om en stickskada/-incident, 4. Tidpunkt och på vilken arbetsplats skadan inträffade, 5. Avsändare/mottagare av svar, 6. Ansvarig läkare i klartext, 7. Önskade analyser: hepatit B, hepatit C och hiv </t>
  </si>
  <si>
    <t>En * markerar att genomisk teknik använts.
För frågor kontakta lab. 018-611 41 88   
Ej att förväxla med HLADQ2/DQ8</t>
  </si>
  <si>
    <t>Arbets- och miljömedicin
Universitetssjukhuset Örebro
701 85 Örebro
Tel: 019 - 602 35 87</t>
  </si>
  <si>
    <t>ALS Scandinavia AB, Luleå
Aurorum 10
977 75 Luleå
Tel: 0920-28 99 00</t>
  </si>
  <si>
    <t>ALS Scandinavia AB, Luleå
Aurorum 10
977 75 Luleå
Tel: 0920-28 99 04</t>
  </si>
  <si>
    <t>ALS Scandinavia AB, Luleå
Aurorum 10
977 75 Luleå
Tel: 0920-28 99 03</t>
  </si>
  <si>
    <t>ALS Scandinavia AB, Luleå
Aurorum 10
977 75 Luleå
Tel: 0920-28 99 02</t>
  </si>
  <si>
    <t>ALS Scandinavia AB, Luleå
Aurorum 10
977 75 Luleå
Tel: 0920-28 99 01</t>
  </si>
  <si>
    <t xml:space="preserve">Gry Kvalheim
BEVITAL, Laboratoriebygget, 9 etg
Jonas Lies veg 87
5021 Bergen, NORWAY
Tel: +47 55974694 </t>
  </si>
  <si>
    <t>Klinisk immunologi
Rudbecklaboratoriet C11
Akademiska sjukhuset
751 85 Uppsala
018-611 41 88</t>
  </si>
  <si>
    <t xml:space="preserve">Hormonlaboratoriet 
Oslo universitetssykehus HF 
Aker sykehus 
Postboks 4959 Nydalen 
0424 Oslo     </t>
  </si>
  <si>
    <t>Sahlgrenska universitetssjukhuset
Immunologiska laboratoriet Box 7193
402 34 Göteborg
031-342 49 17</t>
  </si>
  <si>
    <t>Sahlgrenska Universitetssjukhuset
Klinisk mikrobiologi
Box 7193
402 34 Göteborg
031-342 49 45</t>
  </si>
  <si>
    <t>Immunologiska Laboratoriet
Guldhedsgatan 10 A
413 46 Göteborg
Tel: 031-342 47 08</t>
  </si>
  <si>
    <t>CMMS 
 Provinlämningen L7:00
 Karolinska Universitetslaboratoriet 
 Gävlegatan 66
 Karolinska Universitetssjukhuset, Solna
 171 64 Solna</t>
  </si>
  <si>
    <t>Karolinska Universitetssjukhuset, Huddinge
Klinisk farmakologi
Läkemedelslaboratoriet, C1:68
141 86 Stockholm</t>
  </si>
  <si>
    <t xml:space="preserve">Karolinska Universitetssjukhuset, Huddinge
Klinisk farmakologi
Läkemedelslaboratoriet, C1:68
141 86 Stockholm
</t>
  </si>
  <si>
    <t>Provinlämningen C1:72
Karolinska Universitetslaboratoriet
Karolinska Universitetssjukhuset, Huddinge 
141 86 Stockholm</t>
  </si>
  <si>
    <t>Provinlämningen L2:00
Karolinska Universitetssjukhuset, Solna
Anna Stecksèns gata 49
171 76 Stockholm</t>
  </si>
  <si>
    <t>Klinisk farmakologi
Universitetssjukhuset
581 85 Linköping</t>
  </si>
  <si>
    <t>Provinlämningen L2:00
Karolinska Universitetssjukhuset, Solna
Anna Stecksèns gata 49
171 76 Stockholm
08-517 719 99</t>
  </si>
  <si>
    <t>Provinlämningen L2:00
Karolinska Universitetssjukhuset, Solna
Anna Stecksèns gata 49
171 76 Stockholm
08-517 719 100</t>
  </si>
  <si>
    <t>Provinlämningen L2:00
Karolinska Universitetssjukhuset, Solna
Anna Stecksèns gata 49
171 76 Stockholm
08-517 719 101</t>
  </si>
  <si>
    <t>Provinlämningen L2:00
Karolinska Universitetssjukhuset, Solna
Anna Stecksèns gata 49
171 76 Stockholm
08-517 719 102</t>
  </si>
  <si>
    <t>Provinlämningen L2:00
Karolinska Universitetssjukhuset, Solna
Anna Stecksèns gata 49
171 76 Stockholm
08-517 719 103</t>
  </si>
  <si>
    <t>Provinlämningen L2:00
Karolinska Universitetssjukhuset, Solna
Anna Stecksèns gata 49
171 76 Stockholm
08-517 719 104</t>
  </si>
  <si>
    <t>http://karolinska.se/KUL/Alla-anvisningar/Anvisning/9906</t>
  </si>
  <si>
    <t>Klinisk genetik
Akademiska sjukhuset
751 85 Uppsala
Tel: 018-611 59 40</t>
  </si>
  <si>
    <t>Klinisk genetik
Akademiska sjukhuset
751 85 Uppsala
Tel: 018-611 59 49</t>
  </si>
  <si>
    <t xml:space="preserve">Klinisk immunologi
Provinlämningen Klinisk kemi
Klinikgatan 19
221 85 LUND </t>
  </si>
  <si>
    <t>Klinisk immunologi
Rudbecklaboratoriet C11
Akademiska sjukhuset, 751 85 Uppsala
Tel. 018-611 41 88</t>
  </si>
  <si>
    <t>Akademiska laboratoriet
Klinisk Kemi &amp; Farmakologi
Akademiska Sjukhuset
751 85 Uppsala
Tfn: 018-611 42 05</t>
  </si>
  <si>
    <t>Klinisk kemi
Hus 19, plan 3
Länssjukhuset
391 85 Kalmar
Tel: 0480-811 26</t>
  </si>
  <si>
    <t>Klinisk kemi,
Labmedicin
205  02 MALMÖ</t>
  </si>
  <si>
    <t>Neurokemi
Sahlgrenska Universitetssjukhuset
Göteborgsvägen 31
431 80 Mölndal</t>
  </si>
  <si>
    <t>Laboratoriemedicinska kliniken
Klinisk kemi
Universitetssjukhuset
701 85 Örebro</t>
  </si>
  <si>
    <t>Klinisk patologi och cytologi
Rudbeckslaboratoriet C5
Akademiska sjukhuset
751 85 UPPSALA
Tel: 018-611 38 15</t>
  </si>
  <si>
    <t xml:space="preserve">Klinisk patologi och cytologi
Rudbeckslaboratoriet C5
Akademiska sjukhuset
751 85 UPPSALA
Tel: 018-611 38 10 </t>
  </si>
  <si>
    <t>Rättsmedicinalverket
Box 1531
581 15 Linköping</t>
  </si>
  <si>
    <t>Specialkemi läkemedel, vån 3,
Klinisk kemi
Labmedicin
221  85 LUND</t>
  </si>
  <si>
    <t>Akademiska sjukhuset
Blodcentralen ing. 61 2tr
751 85  UPPSALA</t>
  </si>
  <si>
    <t>Trombocyt och leukocytlaboratoriet (TRoLL)
Transfusionsmedicin C2:58
Karolinska Universitetssjukhuset, Huddinge 
141 86 Stockholm</t>
  </si>
  <si>
    <t xml:space="preserve">Klinisk immunologi och transfusionsmedicin 
Akademiska sjukhuset </t>
  </si>
  <si>
    <t>Unilabs
Mälarsjukhuset
631 88 Eskilstuna</t>
  </si>
  <si>
    <t>Wieslab AB
Lundavägen 151
212 24 Malmö</t>
  </si>
  <si>
    <t>Rör utan tillsats eller gelrör (gul propp) Minst 2 mL.</t>
  </si>
  <si>
    <t>Undersökningen görs parallellt med undersökning av antikroppar mot hudens intercellularsubstans (S-Anti-Intercellulärsubstans). 2 mL prov räcker till båda analyserna.</t>
  </si>
  <si>
    <t xml:space="preserve">Provet utgörs av: Sputum i provtagningsset för sputum (burk med ytterburk).
Vid beställning av PCR avseende Mykobacterium tuberculosis komplexet krävs alltid två sputumprover, helst tagna vid samma tillfälle. Det ena analyseras med PCR-teknik enligt ovan. Det andra skickas till Klinisk mikrobiologi Karolinska Universitetssjuhuset (KS), för TB diagnostik med odling och mikroskopi.
Observera: Vid utredning av misstänkt lungtuberkulos rekommenderas provtagning vid minst tre olika tillfällen.
Provet ska helst tas på morgonen före frukost då morgonsputum antas vara mest bakterierik. Det är viktigt att instruera patienten att hosta upp kraftigt så att prov kommer från nedre luftvägarna. Upphostning spottas direkt i sputumburken. Tillblandning av material från övre luftvägarna kan minskas om patienten före provtagningen sköljer munnen med vatten (eventuell tandprotes tas ut före munsköljning).
</t>
  </si>
  <si>
    <t>Kylförvaras. Max 3 dygn vid +2-8°C.</t>
  </si>
  <si>
    <t>PCR utförs vardagar och svaras ut samma dag om provet anländer till laboratoriet före kl 14:00.
Odling/mikroskopi vid KS: se provtagninganvisningar för Mykobakterier (Tuberkulos) på Karolinskas hemsida.</t>
  </si>
  <si>
    <t>Realtids-PCR på instrumentet GeneXpert RT-PCR. Kvalitativ metod.  Påvisande av Mycobacterium tuberculosis-komplexet genom påvisning av rpoB genen tillsammans med mutationer i denna gen som leder till rifampicinresistens. Analysen utförs endast då parallellt prov tagits för direktmikroskopi och odling vid externt laboratorium (KS).</t>
  </si>
  <si>
    <t xml:space="preserve">Misstanke om lungtuberkulos. Ej optimalt taget sputumprov kan ge falskt negativt resultat. M. tuberkulosis-komplexet  DNA kan detekteras månader efter effektiv behandling på grund av förekomst av DNA från döda bakterier.
</t>
  </si>
  <si>
    <t>Samma analys som vanligt CRP analyserat på C-lab i Västerås.</t>
  </si>
  <si>
    <t>Analys kan vara indicerad vid brådskande utredning av oklar förlängning av APT-tid. Analys utförs efter rekommendation av koagulationsspecialist (t.ex. hematolog eller Koagulationsjouren på Karolinska). 
APT-tid mixningstest kan användas för att differentiera mellan koagulationsfaktorbrist och förekomst av inhibitorer eller antikroppar mot koagulationsfaktorer. I denna metod analyseras APT-tiden efter blandning av patientplasma med normalplasma för att kontrollera om en förlängd APT-tid korrigeras eller ej.
Patienten bör ha en tydligt förlängd APTT (minst 5 sekunder) för att detta screeningtest ska kunna ge utslag.</t>
  </si>
  <si>
    <t>Se metodbeskrivning ”Mixingtest, APTtid” i Centuri/Ledningssystemet.</t>
  </si>
  <si>
    <t>Antifosfolipidantikroppar är ett samlingsnamn för ett antal heterogena autoantikroppar med specificitet för fosfolipider. Provhanteringen skiljer sig beroende på vilken autoantikropp som efterfrågas. Exempel kan vara Fosfolipidantikroppar:, P- Lupusantikoagulans, S-Kardiolipin-ak (IgG/IgM) och S-b-2-Glykoprot I-ak (IgG/IgM). Var god se respektive metodbeskrivning.</t>
  </si>
  <si>
    <t>Remiss till karolinska (måste beställas)</t>
  </si>
  <si>
    <t>Ej påvisad nukleinsyra från PCR för M. tuberkulosis komplexet utesluter inte infektion. 
Påvisad nukleinsyra från M.tuberkulosis komplexet är inte tillräckligt för diagnos. Positivt resultat från kompletterande undersökning med mikroskopi och/eller odling krävs.  
OBS: Vid misstanke om lungtuberkulos rekommenderas provtagning vid minst tre olika tillfällen innan misstanke ev kan avfärdas.
Ej påvisat nukleinsyra från PCR för M. tuberkulosis komplexet utesluter inte infektion. Negativt resultat vid alla kompletterande undersökningar enligt ovan krävs. Påvisat nukleinsyra från M.tuberkulosis komplex är inte tillräckligt för diagnos. Positivt resultat från kompletterande undersökning mikroskopi och/eller odling krävs.</t>
  </si>
  <si>
    <t>Provet skickas med nästkommande transport. Kan förvaras max 4 dygn, kylförvaring (2-8°C) i väntan på transport.
Samtliga prover skickas till Klinisk mikrobiologi, Västerås.
Följ hygienrutinerna!</t>
  </si>
  <si>
    <t>Digitalis, Lanoxin</t>
  </si>
  <si>
    <t>Sandwichprincip 2-stegsmetod. Kompetetiv princip. Cobas e411.</t>
  </si>
  <si>
    <t xml:space="preserve">Individuell dosering.
Enlig FASS (2016) rekommenderas initialt en plasmakoncentration &lt;1,4 nmol/L </t>
  </si>
  <si>
    <t>EDTA-rör, lila propp</t>
  </si>
  <si>
    <t>Analysen används för detektion av aeroba och anaeroba mikroorganismer från blod och andra normalt sterila kroppsvätskor.</t>
  </si>
  <si>
    <t>Kort anamnes, av särskild betydelse är bland annat misstanke om endokardit eller svampinfektion, immunsuppression, hund- eller kattbett.
Klinisk misstanke om Brucella eller Tularemi anges på remissen på grund av risk för laboratoriesmitta. Positiv blododling skickas vidare till Folkhälsomyndigheten för identifiering.</t>
  </si>
  <si>
    <t>BacT/ALERT® FA Plus (grön) aerob flaska
BacT/ALERT® FN Plus (orange) anaerob flaska
Vid provtagning av små barn: BacT/ALERT® PF Plus (gul)
Vingkanyl med hätta till blododlingsflaska BacT/ALERT®
Kontrollera utgångsdatum och kontrollera att botten i flaskan är grön. Om botten är gul eller utgångsdatum passerats ska flaskan kasseras.
Provtagning:
Både aerob (grön) och anaerob (orange) flaska ska användas vid provtagning av vuxna. Chansen att få en positiv blododling ökar med volymen blod. Därför bör totalt 4 flaskor tas (blododling x 2) via 2 separata punktioner, vilket underlättar bedömningen om eventuellt fynds kliniska betydelse. Någon minsta tid mellan punktionstillfällena behövs ej. 
Till små barn där förväntad blodvolym är mindre än 4 mL används en gul barnflaska, så kallad Pedibactflaska. 
Om patienten redan står på antibiotika bör blododling tas när antibiotikakoncentrationen i blod är som lägst, d.v.s. strax innan nästa antibiotikados. Odling kan med fördel tas i samband med frossa. 
Iaktta noggrann aseptik. Desinfektera händer och använd handskar.
1.Markera med penna på flaskorna den mängd blod som behövs. 
- Aerob (grön) och anaerob (orange) flaska, 10 mL.
- Pedibactflaska (gul), 4 mL. 
Desinfektera huden över instickstället, använd flödigt med klorhexidinsprit. Låt spriten lufttorka i minst 30 sekunder.
2. Montera ihop vacutainerhållaren med venprovtagningsset.
3. Avlägsna plastlocken på flaskorna och torka av membranen med klorhexidinsprit. Om resinkornen har fastnat i flaskans hals, skaka försiktigt ner dem i buljongen.
4. Punktera venen och anslut först den aeroba (gröna) flaskan till provtagningssetet så att luft i slangen kommer ner i den aeroba flaskan. 
Flaskorna placeras lägre än punktionsstället av venen för att förhindra risk för backflöde.
5. Vacuumeffekten i flaskorna är så stor att provtagningen oftast måste avbrytas innan blodet slutar rinna.</t>
  </si>
  <si>
    <t xml:space="preserve">Provet lämnas dygnet runt till Jourlaboratoriet i Västerås eller laboratoriet i Köping.
I väntan på transport förvaras provet i rumstemperatur.
</t>
  </si>
  <si>
    <t>Positiva mikroskopifynd telefonbesvaras omgående och svar lämnas även skriftligt/elektroniskt.
Negativa odlingar besvaras efter 5 respektive 10 dygn beroende på inkuberingstid.</t>
  </si>
  <si>
    <t>VirtuO är ett blododlingssystem för detektion av aeroba och anaeroba mikroorganismer i blod och andra normalt sterila kroppsvätskor. Detektion av mikroorganismer sker genom kolorimetrisk mätning. Vid förekomst av mikroorganismer i provet metaboliseras substraten i odlingsmediet och koldioxid bilas.
Fynd art- och resistensbestäms.</t>
  </si>
  <si>
    <t xml:space="preserve">Barn 1 vecka - 17 år: 8,5 - 15 μmol/L vid normal albuminnivå
Vuxna 18 år och äldre: 8,0 - 14 μmol/L vid normal albuminnivå
Referensintervallet gäller från och med 2017-12-01.
</t>
  </si>
  <si>
    <t>Centrifugering rekommenderas ske vid 2400g i 7 minuter. Avskilj serum och plasma och märk sekundärrören med "S" respektive "P".
Frys båda rören med serum och plasma direkt i -70°C (inom 4h från provtagningen). Länsdelslab och mottagningslab skickas provrör till Västerås för infrysning inom 4 h från provtagning.</t>
  </si>
  <si>
    <t>Måste centrifugeras och frysas inom 4 timmar från provtagning.
Analysen utföres två gånger per vecka.</t>
  </si>
  <si>
    <t>Måste centrifugeras och frysas inom 4 h från provtagning.
Analyseras 2 ggr/v.
Tel. Vävnadstypningslab: 018-611 41 88</t>
  </si>
  <si>
    <t>OBS! Tidsbokning krävs! Se under viktigt att veta.
2 EDTA-rör ska lämnas till laboratoriet.</t>
  </si>
  <si>
    <t>Utstryk bör ske inom 6 timmar och måste ske inom 8 timmar från provtagning, var god se rubrik provhantering för detaljer. Analyseras normalt var tredje vecka.</t>
  </si>
  <si>
    <t>X604</t>
  </si>
  <si>
    <t>Alimemazin</t>
  </si>
  <si>
    <t>https://stolav.no/Laboratoriemedisin/Rekvisisjoner/Rekvisisjon%20AKF.pdf</t>
  </si>
  <si>
    <t>Önskad analys, dosering</t>
  </si>
  <si>
    <t>1 gelrör (gul propp) eller 1 rör utan tillsats (röd propp). Venöst. Minst 1,5 mL serum.</t>
  </si>
  <si>
    <t>Skickas kylt inom 3 dygn från provtagning.  Vid längre tids förvaring/transport skall provet hållas fryst.</t>
  </si>
  <si>
    <t>X605</t>
  </si>
  <si>
    <t>Linezolid</t>
  </si>
  <si>
    <t>Zyvoxid</t>
  </si>
  <si>
    <t>P/S-</t>
  </si>
  <si>
    <t>https://www.karolinska.se/for-vardgivare/Karolinska-Universitetslaboratoriet/remisser/</t>
  </si>
  <si>
    <t>1 NaHeparin-rör (mörkblå propp) eller rör utan tillsats (röd propp)</t>
  </si>
  <si>
    <t xml:space="preserve">Centrifugera prover och avskilj plasma/serum. </t>
  </si>
  <si>
    <t>https://www.karolinska.se/KUL/Alla-anvisningar/Anvisning/10204</t>
  </si>
  <si>
    <t>Analysen Brands test är nedlagd på CMMS sedan 2017-05-10. För analys av Cystin i urin se Cystin, kvant, U- (denna benämnes också Brands test). Vid behov av den specifika cyanid-nitroprussidberoende analysen, vänligen kontakta laboratoriemedicin för alternativ utförare.</t>
  </si>
  <si>
    <t>0-6 månader - &lt; 1,21 µkat/L
7 mån-2 år - &lt; 0,91 µkat/L
3-10 år - &lt; 0,81 µkat/L
11-17 år - &lt; 0,71 µkat/L
Kvinnor ≥ 18 år - &lt; 0,61 µkat/L
Män ≥ 18 år - &lt; 0,76 µkat/L</t>
  </si>
  <si>
    <t>30 dagar - 17 år - &lt;21 µmol/L
≥ 18 år - 5-25 µmol/L</t>
  </si>
  <si>
    <t>Kvinnor - ≤ 150 ng/L
Män - ≤ 100 ng/L
Utöver referensintervall finns rekommendationer om beslutsgränser från exempelvis BNP consensus group.</t>
  </si>
  <si>
    <t>0 - 365 dagar - &lt; 0,33 µkat/L
1 - 3 år - 0,05 - 0,50 µkat/L
4 - 6 år - 0,10 - 0,60 µkat/L
7 - 16 år - 0,20 - 0,70 µkat/L
17 år - 0,20 - 0,80 µkat/L
≥ 18 år - 0,15 - 1,10 µkat/L</t>
  </si>
  <si>
    <t>1-17 år - 57-80 g/L
≥ 18 år - 64-79 g/L</t>
  </si>
  <si>
    <t>&lt;0,1 mmol/L
2,5-3,4 mmol/L, lindrig toxisk nivå
3,5-4,5 mmol/L, måttlig toxisk nivå
4,5-6,0 mmol/L, allvarlig toxisk nivå
&gt;6,0 mmol/L, mycket allvarlig toxisk nivå</t>
  </si>
  <si>
    <t xml:space="preserve">Mörkblå (NaHeparin)
</t>
  </si>
  <si>
    <t>&lt;0,25 x10^9/L</t>
  </si>
  <si>
    <t>&lt;0,2x10^9/L</t>
  </si>
  <si>
    <t>0 - 365 dagar  ≤ 2,0 g/L
1 år ≤ 2,45 g/L
2 - 12 år ≤ 2,05 g/L
≥ 13 år - 0,24 - 1,90 g/L</t>
  </si>
  <si>
    <t>0-1 dag - 5,00-28,00x10^9/L
2-3 dagar - 2,70-11,30x10^9/L
4-7dagar - 1,80-7,20x10^9/L
8-14dagar - 1,70-11,40x10^9/L
15-30 dagar - 1,60-10,70x10^9/L
31-60 dagar - 1,50-6,00x10^9/L
61-180 dagar - 1,20-8,40x10^9/L
181-365dagar - 1,40-9,00x10^9/L
1-2år - 1,40-9,00x10^9/L
2-6år - 2,00-7,10x10^9/L
7-12år - 2,00-7,80x10^9/L
13-16år - 1,80-8,00x10^9/L
≥17år - 1,70-7,50x10^9/L</t>
  </si>
  <si>
    <t>0-1 dag
Neutrofila    
5,00 - 28,00 x 10^9/L
Lymfocyter  
2,00 - 11,50 x 10^9/L
Monocyter   
0,20 -   2,20 x 10^9/L
Eosinofila    
0,00 -   0,30 x 10^9/L
Basofila       
0,00 -   0,20 x 10^9/L
2-3 dagar
Neutrofila     
2,70 - 11,30 x 10^9/L
Lymfocyter  
2,00 - 11,50 x 10^9/L
Monocyter   
0,20 -   2,20 x 10^9/L
Eosinofila     
0,00 -   0,30 x 10^9/L
Basofila       
0,00 -   0,20 x 10^9/L
4-7 dagar
Neutrofila    
1,80 -  7,20 x 10^9/L
Lymfocyter   
1,10 -  7,80 x 10^9/L
Monocyter   
0,20 -  2,20 x 10^9/L
Eosinofila    
0,00 -  0,70 x 10^9/L
Basofila       
0,00 -  0,20 x 10^9/L
8-14 dagar
Neutrofila     
1,70 - 11,40 x 10^9/L
Lymfocyter    
0,80 -   8,50 x 10^9/L
Monocyter     
0,10 -   3,00 x 10^9/L
Eosinofila     
0,00 -   0,60 x 10^9/L
Basofila         
0,00 -   0,20 x 10^9/L
15-30 dagar
Neutrofila      
1,60 - 10,70 x 10^9/L
Lymfocyter   
0,80 -   8,30 x 10^9/L
Monocyter    
0,20 -   5,00 x 10^9/L
Eosinofila      
0,00 -   0,70 x 10^9/L
Basofila         
0,00 -   0,20 x 10^9/L
31-60 dagar
Neutrofila    
1,50 -  6,00 x 10^9/L
Lymfocyter  
1,20 -  8,40 x 10^9/L
Monocyter    
0,20 -  2,70 x 10^9/L
Eosinofila    
0,00 -  0,50 x 10^9/L
Basofila       
0,00 -  0,20 x 10^9/L
61- 180 dagar
Neutrofila     
1,20 -  8,40 x 10^9/L
Lymfocyter    
1,30 -  8,80 x 10^9/L
Monocyter     
0,50 -  1,90 x 10^9/L
Eosinofila      
0,00 -  0,40 x 10^9/L
Basofila        
0,00 -  0,20 x 10^9/L 
181-365 dagar
Neutrofila     
1,40 -  9,00 x 10^9/L
Lymfocyter    
1,10 -  7,50 x 10^9/L
Monocyter     
0,30 -  2,00 x 10^9/L
Eosinofila     
0,00 -  0,30 x 10^9/L
Basofila        
0,00 -  0,20 x 10^9/L
1 - &lt; 2 år
Neutrofila
1,40 -  9,00 x 10^9/L
Lymfocyter 
1,10 -  7,50 x 10^9/L
Monocyter
0,30 -  2,00 x 10^9/L
Eosinofila   
0,00 -  0,30 x 10^9/L
Basofila  
0,00 -  0,20 x 10^9/L
2 - &lt; 6 år
Neutrofila        
2,00 -  7,10 x 10^9/L
Lymfocyter      
0,50 -  5,00 x 10^9/L
Monocyter       
0,30 -  1,20 x 10^9/L
Eosinofila       
0,00 -  0,20 x 10^9/L
Basofila           
0,00 -  0,20 x 10^9/L
6 - &lt; 12 år
Lymfocyter 
0,80 -  3,40 x 10^9/L
Monocyter
0,30 -  0,90 x 10^9/L
Eosinofila 
0,00 -  0,30 x 10^9/L
Basofila   
0,00 -  0,20 x 10^9/L
12-16 år
Lymfocyter
0,40 -  3,20 x 10^9/L
Monocyter
0,40 -  1,30 x 10^9/L
Eosinofila   
0,00 -  0,30 x 10^9/L
Basofila  
0,00 -  0,20 x 10^9/L
6-12 år
Neutrofila  
2,00 -  7,80 x 10^9/L
Basofila          
0,00 -  0,20 x 10^9/L
13-16 år
Neutrofila
1,80  -  8,00 x 10^9/L
Basofila 
0,00 -   0,20 x 10^9/L
mer än eller lika med 17 år
Neutrofila       
1,70 -  7,50 x 10^9/L
Lymfocyter     
1,10 -  4,80 x 10^9/L
Monocyter      
0,10 -  1,00 x 10^9/L
Eosinofila        
0,00 -  0,60 x 10^9/L
Basofila          
0,00 -  0,20 x 10^9/L</t>
  </si>
  <si>
    <t>1 dag - 9,0-30,0x10^9/L
2-7 dagar - 5,0-25,0x10^9/L
8-30 dagar - 5,0-20,0x10^9/L
31-90 dagar - 6,0-18,0x10^9/L
91-365 dagar - 6,0-16,0x10^9/L
1-3 år - 6,0-16,0x10^9/L
4-6 år - 5,0-15,0x10^9/L
7-16 år - 5,0-13,0x10^9/L
&gt;17 år - 3,5-8,8x10^9/L</t>
  </si>
  <si>
    <t xml:space="preserve">1-7 dagar - 80-350x10^9/L
8-14 dagar - 80-450x10^9/L
15-30 dagar - 80-550 x10^9/L
31-90 dagar - 100-550x10^9/L
91-365 dagar - 130-550x10^9/L
1-17 år - 150-400x10^9/L
Kvinnor &gt;18 år - 165-390x10^9/L
Män &gt;18 år - 145-350x10^9/L  </t>
  </si>
  <si>
    <t>Navelsträngsblod: 3,0–7,0 %
1 dag: 3,0–7,0 %
2-3 dagar: 1,0–3,0 %
4-30 dagar: 51–110 x 10^9/L
1-6 månader: 37–120 x 10^9/L
6-12 månader: 29–92 x 10^9/L
2-5 år: 29–83 x 10^9/L
6-7 år: 37–106 x 10^9/L
8-17 år: 37–110 x 10^9/L
&gt; 18 år: 38–109 x 10^9/L</t>
  </si>
  <si>
    <t>0-1 dag - 0,00-0,30x10^9/L
2-3 dagar - 0,00-0,30x10^9/L
4-7 dagar - 0,00-0,70x10^9/L
8-14 dagar - 0,00-0,60x10^9/L
15-30 dagar - 0,00-0,70x10^9/L
31-60 dagar - 0,00-0,50x10^9/L
61-180 dagar - 0,00-0,40x10^9/L
181-365 dagar - 0,00-0,30x10^9/L
1-2 år - 0,00-0,30x10^9/L
2-6 år - 0,00-0,20x10^9/L
7-12 år - 0,00-0,30x10^9/L
13-16 år - 0,00-0,30x10^9/L
 ≥ 17 år - 0,00-0,60x10^9/L</t>
  </si>
  <si>
    <r>
      <t>Erytrocyter: &lt;1x10^</t>
    </r>
    <r>
      <rPr>
        <vertAlign val="superscript"/>
        <sz val="11"/>
        <color theme="1"/>
        <rFont val="Calibri"/>
        <family val="2"/>
        <scheme val="minor"/>
      </rPr>
      <t>6</t>
    </r>
    <r>
      <rPr>
        <sz val="11"/>
        <color theme="1"/>
        <rFont val="Calibri"/>
        <family val="2"/>
        <scheme val="minor"/>
      </rPr>
      <t>/L
Polynukleära leukocyter:  &lt;1x10^6/L
Mononukleära leukocyter: &lt;5x10^6 /L</t>
    </r>
  </si>
  <si>
    <t>E-remiss Cosmic eller pappersremiss "Remiss för mikrobiologisk undersökning". Kryssa i rutan "feces i rör med sked" och rutan "CDI".</t>
  </si>
  <si>
    <t xml:space="preserve">Sänd provet med nästa ordinarie transport. Om detta inte är möjligt kan prov förvaras i kyl +2-8° C högst 1 dygn. </t>
  </si>
  <si>
    <t>Luftvägsvirus (PCR), inklusive Boca- och Coronavirus</t>
  </si>
  <si>
    <t>Luftvägsblock virus (PCR)</t>
  </si>
  <si>
    <t>Luftvägsvirus, Influensavirus, influensa, Respiratoriskt syncytievirus, Respiratory syncytial virus, RS-virus, RSV, Adenovirus, Enterovirus, Metapneumovirus, MPV, Parainfluensavirus, parainfluensa, PIV</t>
  </si>
  <si>
    <t>NPH-</t>
  </si>
  <si>
    <t xml:space="preserve">Alternativa analysval
Akut analys av enbart influensa/RSV: beställ ”Influensa A och B samt RS-virus (PCR)”. Lämna provet direkt till Jourlaboratoriet i Västerås eller Köping. En separat beställning och ett separat prov krävs för dessa akuta prover.
Extern analys av luftvägsprover för vilka svar önskas även för Bocavirus, Coronavirus och Rhinovirus skickas till Akademiska laboratoriet, Uppsala. Använd remiss från Akademiska laboratoriet, Uppsala Mikrobiologi 2 eller pappersremiss 5. Beställ ”Luftvägsvirus-PCR”. </t>
  </si>
  <si>
    <t>Skickas snarast. 
Transporttiden skall hållas så kort som möjligt. Prov förvaras i kyl i väntan på transport. Kyltransport om längre transporttid än 30 minuter.</t>
  </si>
  <si>
    <t>Kylförvaras</t>
  </si>
  <si>
    <t>Skickas snarast. Hållbarhet max 3 dygn vid +2-8°C.</t>
  </si>
  <si>
    <t>Molekylärbiologisk teknik för påvisning av Adenovirus, Enterovirus, Influensavirus, Metapneumovirus, Parainfluensavirus och RS-virus. Multiplex realtids-RT-PCR. Kvalitativ metod.</t>
  </si>
  <si>
    <t xml:space="preserve">Misstanke om virusorsakad luftvägsinfektion.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t>
  </si>
  <si>
    <t>1-3 dygn. PCR utförs måndagar, onsdagar och fredagar.</t>
  </si>
  <si>
    <t xml:space="preserve">Centrifugering ska ske i rumstemperatur i 10 min vid 2200 g.
</t>
  </si>
  <si>
    <t>Centrifugeras 10 min vid 2200 g. 
Prov från patienter med viss antikoagulationsbehandling (i princip heparin och LMWH) centrifugeras inom 1 h och plasma avskiljs. Lämna 1 cm kvar ovanför blodkropparna. 
Prov på patient som ej har sådan behandling, kan skickas ocentrifugerat till Kem lab/alternativt centrifugeras inom 8 h (inkl Waranbehandlade patienter).</t>
  </si>
  <si>
    <t>Prov från patient behandlad med heparin eller LMWH ska centrifugeras inom en timme, plasma är sedan hållbar i 4 timmar i rumstemperatur innan analys (plasma kan frysas).
Prov från patient som ej erhållit sådan behandling kan förvaras i rumstemperatur men ska centrifugeras och analyseras inom 8 timmar.</t>
  </si>
  <si>
    <t>Inom en timme för patienter med pågående behandling med heparin eller LMWH (low-molecular-weight heparin). Annars inom 4 timmar.</t>
  </si>
  <si>
    <t>0-99 år: 330 - 580 mmol/dygn (kostberoende)</t>
  </si>
  <si>
    <t>Centrifugeras efter 30 min men inom 4 h i 10 minuter vid 2200 g. 
Avskilj serum till 5 mL plaströr. Prov från barn &lt; 19 år samt män, skickas till externt laboratorium för högkänslig analys.</t>
  </si>
  <si>
    <t>S-/CSV-</t>
  </si>
  <si>
    <t>Serum: Rör utan tillsats, röd propp
CSV: CSV sterilt 10 mL:s plaströr (rekommenderad provvolym 1-2 mL) + blodprov i rör utan tillsats (röd propp)</t>
  </si>
  <si>
    <t>Kylförvaring, skickas med nästa ordinarie transport.</t>
  </si>
  <si>
    <t>Transport utanför Akademiska sjukhuset sker i kyla. 
Provet bör vara laboratoriet till handa inom 4 dygn efter provtagningen. Analys utförs 2-3 gånger per vecka.</t>
  </si>
  <si>
    <t>Blåsmaterial: provtagningsset flytande virus, grön propp (Lyft av blåstaket och rulla pinnen mot blåsbotten under lätt tryck. Stoppa ned pinnen i Virocultröret.)
CSV: CSV sterilt 10 mL:s plaströr (rekommenderad provvolym 1-2 mL) + blodprov i rör utan tillsats (röd propp)</t>
  </si>
  <si>
    <t>Porfyriutredning (Karolinska) alternativt pappersremiss 5</t>
  </si>
  <si>
    <t>Blödningsutredning. Trombosutredning (misstanke om lupus antikoagulans). Monitorering av behandling med ofraktionerat heparin. Kontroll inför operation/biopsi vid misstanke om ökad blödningsbenägenhet. Ett mått på instrinsic pathway i koagulationen.</t>
  </si>
  <si>
    <t>X606</t>
  </si>
  <si>
    <t>P-FGF-23, FGF23</t>
  </si>
  <si>
    <t>Omedelbart för kylcentrifugering.</t>
  </si>
  <si>
    <t>Kylcentrifugera provet (+4°C) vid minst 2000xg i 5-10 minuter för att avlägsna blodkropparna.
 Direkt efter kylcentrifugeringen pipetteras plasma (sugs av) ner tills det är en centimeter plasma kvar till blodkropparna.
 Överför plasman till ett plaströr (sekundärrör).
 Frys plasma i &lt;-15°C.</t>
  </si>
  <si>
    <t>http://www.labhandbok.se/findny.asp?State=2&amp;Analysid=2330</t>
  </si>
  <si>
    <t>Ska vara laboratoriet tillhanda före kl. 10.00 för att analyseras samma dag.
Prov tas på morgonen 10-12 timmar efter senaste dos, före intag av ny dos.</t>
  </si>
  <si>
    <t xml:space="preserve"> 4,0 - 6,0 mmol/L (fastande)
4,0 - 7,7 mmol/L (icke fastande)</t>
  </si>
  <si>
    <t>Vuxna: Urinsamlingsflaskor med tillsats av saltsyra.
Barn: Två plaströr med gul tryckkork - ett utan saltsyra och ett med saltsyra.</t>
  </si>
  <si>
    <t>Hypotyreos, Tyreotoxikos (hypertyreos). Hypofysinsufficiens.</t>
  </si>
  <si>
    <t xml:space="preserve">Gul (serum m gel). </t>
  </si>
  <si>
    <t>Prover från barn &lt; 19 år samt män skickas till externt laboratorium för högkänslig analys.</t>
  </si>
  <si>
    <t>Kontrolleras vid misstanke om sjukdom i tyreoidea.
Förhöjda värden av fritt T3 tyder som regel på ökad hormonfrisättning från sköldkörteln antingen som en följd av en ökad syntes (hyperthyreos, t. ex. Graves sjukdom, toxiskt tyreoideaadenom), ökad tyreoglobulinnedbrytning (destruktionsthyreoidit, ex subakut tyreoidit, tyst tyreoidit) eller det ovanliga tillståndet som ger ökat behov av tyreoideahormon (tyreoideahormonresistens).
Förhöjda värden av fritt-T3 kan även ses hos patienter som erhållit heparin, orsaken är frisättning av fria fettsyror i provet.
Sänkta värden av fritt-T3 talar för en underfunktion av sköldkörteln, om patienten inte samtidigt har en allvarlig allmänsjukdom.
Dygnsvariation har påvisats för fritt T3 som sjunker under dagen och stiger under natten.
Avvikande värden utan klinisk korrelation, eller med svårtolkade TSH- eller T4-värden kan ses vid tyreoideahormoninterferens. Vid sådan interfererar antikroppar vid analysen och mätresultatet blir felaktigt. Vid sådan misstanke rekommenderas analys av analytisk interferens som beställs på pappersremiss 5.</t>
  </si>
  <si>
    <t>Gul (serum m gel). Prov för behandlingskontroll bör ske på morgonen innan intag av tyreoideahormon.</t>
  </si>
  <si>
    <t>Kontrolleras vid misstanke om sjukdom i tyreoidea.
Förhöjda värden av fritt T4 tyder på ökad hormonfrisättning från sköldkörteln antingen som följd av ökad syntes (hypertyreos, ex Graves sjukdom, toxiskt tyreoideaadenom), ökad tyreoglobulinnedbrytning (destruktionstyreoidit) eller ett ökat behov av tyreoidea hormon (tyreoideahormonresistens).
Förhöjda värden av fritt T4 kan ses hos patienter som erhållit heparin, eller står under heparinbehandling. Orsaken är frisläppning av oförestrade fettsyror som kan ändra förhållandet mellan fritt och bundet hormon.
Hos patient med allvarlig icke-tyreoideasjukdom, t.ex. hjärtinfarkt, pneumoni och sepsis kan man ibland se förhöjda värden för fritt T4 samtidigt med normalt eller lågt värde för fritt T3.
Sänkta värden av fritt T4 talar för en underfunktion av sköldkörteln om inte patienten samtidigt har en allvarlig allmän sjukdom.
Avvikande värden utan klinisk korrelation, eller med svårtolkade TSH- eller T3-värden kan ses vid tyreoideahormoninterferens. Vid sådan interfererar antikroppar vid analysen och mätresultatet blir felaktigt. Vid sådan misstanke rekommenderas analys av analytisk interferens som beställs på pappersremiss 5.</t>
  </si>
  <si>
    <t>Tyreotropin, tyreoideastimulerande hormon, thyroideastimulerande hormon,</t>
  </si>
  <si>
    <t>Den vanligaste orsaken till förhöjt TSH är primär hypothyreos då värden över 50 mU/L kan ses. Sällsynta orsaker till förhöjt TSH är TSH-producerande hypofystumörer eller hypofysär tyreoideahormonresistens.
Sänkt TSH ses vid autonom tyreoideafunktion med eller utan hypertyreos.
Lågt TSH kan förekomma vid många andra tillstånd, t.ex. svår allmänsjukdom, stress, akromegali och behandling med vissa läkemedel såsom kortikosteroider, β-adrenerga blockerare och dopamin.
Patienter som behandlas för hypertyreos kan ha låga värden av TSH under lång tid (månader till år) efter att behandlingen initierats.
Enbart ett lågt TSH-värde är inte tillräckligt för att ställa diagnosen primär hyperthyreos. TSH-sekretionen uppvisar en dygnsvariation med högre koncentrationer nattetid och förmiddag samt lägre på eftermiddag.
Avvikande värden utan klinisk korrelation, eller med svårtolkade T3- eller T4-värden kan ses vid tyreoideahormoninterferens. Vid sådan interfererar antikroppar vid analysen och mätresultatet blir felaktigt. Vid sådan misstanke rekommenderas analys av analytisk interferens som beställs på pappersremiss 5.</t>
  </si>
  <si>
    <t>Dygnsurinsamling:
1-99 år - 2,5-7,5 mmol/dygn.
U-Magnesium/Kreatinin kvot;
31-365 dagar - 0,4-2,2
1-2 år  - 0,4-1,7
2-3 år  - 0,3-1,6
3-5 år  - 0,3-1,3
5-7 år  - 0,3-1,0
7-10 år  - 0,3-0,9
10-14 år - 0,2-0,7
14-17 år - 0,2-0,6</t>
  </si>
  <si>
    <t>X607</t>
  </si>
  <si>
    <t>Porfyri-akut skov</t>
  </si>
  <si>
    <t>URINPROV: ca 20 mL stickprov av urin u t (gärna morgonurin, om möjligt efter 12 h vätskekarens).
Provet ljusskyddas med ex. aluminiumfolie.</t>
  </si>
  <si>
    <t>Kan endast användas vid misstanke om akut skov hos patient med känd porfyri. Vid utredning hänvisas till rubrik Porfyri-utredning</t>
  </si>
  <si>
    <t>Urin förvaras mörkt (inlindat i exemplvis aluminumfolie) i kyl</t>
  </si>
  <si>
    <t>Ange att misstanken gäller akut skov av porfyri, Provtagningsdatum och eventuell föregående provtagningsdatum, remitterande läkarens namn, (kombikakod och) beställarens fullständiga adress samt eventuell fakturaadress , provmaterial samtycke/ej samtycke till sparande av provet, kliniska data och önskemål/frågeställning, medicinering</t>
  </si>
  <si>
    <t>Tuberkulos (PCR)</t>
  </si>
  <si>
    <t>Remiss Mikrobiologi Karolinska (måste beställas) alternativt remiss 5</t>
  </si>
  <si>
    <t>Provinlämningen L2:00
Karolinska Universitetssjukhuset, Solna
Anna Steckséns Gata 49
171 64 Solna</t>
  </si>
  <si>
    <t xml:space="preserve">http://karolinska.se/KUL/Alla-anvisningar/Anvisning/10017
</t>
  </si>
  <si>
    <t>http://www.karolinska.se/KUL/Alla-anvisningar/Anvisning/10259</t>
  </si>
  <si>
    <t>Två remisser och prover krävs eftersom TB-PCR i Västerås endast utförs då parallellt prov tagits för vidarebefordran till Karolinska Universitetslaboratoriet (KS) för sedvanlig TB diagnostik,
1. E-remiss i Cosmic: Fyll i begäran om PCR avseende Mycobakterium tuberkulosis,
2. Remiss till KS: Fyll i önskad analys och om det gäller sputum eller annat provmaterial under rubrik Mykobakterier TB,
Remisser till KS beställer ni själva från KS hemsida,
Prov och remiss märks med SMITTFÖRANDE,
Ange på remiss: Kliniska data (inkl. land där misstänkt smitta skett).</t>
  </si>
  <si>
    <t>X608</t>
  </si>
  <si>
    <t>CSV- &amp; S-</t>
  </si>
  <si>
    <t xml:space="preserve"> Mikrobiologi 2 UAS alternativt pappersremiss 5</t>
  </si>
  <si>
    <t>Viral meningoencefalit-block (nukleinsyrapåvisning)</t>
  </si>
  <si>
    <t>Meningoencefalit orsakad av Herpes Simplex 1-2, Varicella Zoster, Enterovirus</t>
  </si>
  <si>
    <t>Kylförvaras och transporteras till laboratoriet så snart som möjligt.</t>
  </si>
  <si>
    <t>I avvaktan på transport kylförvaras provet. Provet bör vara analyserande laboratoriet (UAS) till handa inom 4 dygn efter provtagningen.</t>
  </si>
  <si>
    <t xml:space="preserve">Sänd provet med nästa ordinarie transport.
I avvaktan på transport kylförvaras provet.
Transport utanför Akademiska sjukhuset sker i kyla.
Vid frågor kontakta laboratoriet tel 018-611 39 16. </t>
  </si>
  <si>
    <t>http://labhandboken.u5054800.fsdata.se/findny.asp?State=2&amp;Analysid=1341</t>
  </si>
  <si>
    <t xml:space="preserve">Både blodprov och likvorprov ska tas samtidigt.
CSV tas i sterilt plaströr 10 mL (polypropenplast) med gult skruvlock.
Serum tas i provrör med Röd propp, 7 mL  </t>
  </si>
  <si>
    <t>Provtagning och analys är beroende av den kliniska misstanken. Se Karolinskas provtagnignsanvsining (länk nedan) vid behov av ytterligare information.</t>
  </si>
  <si>
    <t>X609</t>
  </si>
  <si>
    <t>Meningokockserologi</t>
  </si>
  <si>
    <t>Mikrobiologi Örebro (utom odling) eller pappersremiss 5</t>
  </si>
  <si>
    <t>https://www.regionorebrolan.se/Files-sv/USO/Kliniker_enheter/Laboratoriemedicin/Provtagningsanvisningar/Remisser/AnabestMikrobiologi.pdf</t>
  </si>
  <si>
    <t>Brov ska tas om akut- och konvalescensprov. Ange vad prover utgör.</t>
  </si>
  <si>
    <t>Meningokockinfektioner diagnostiseras enklast och säkrast genom isolering och identifiering av meningokocker i relevanta prov. Serologisk undersökning (som denna provtagnignsanvisning avser) utgör en reservmetod vid negativ direktpåvisning.
Analys utförs var fjortonde dag.</t>
  </si>
  <si>
    <t>Kromogranin A</t>
  </si>
  <si>
    <t>CGA, Chromogranin A</t>
  </si>
  <si>
    <t xml:space="preserve">Laboratoriemedicinska
Universitetssjukhuset Örebro
701 85 Örebro
</t>
  </si>
  <si>
    <t>Laboratoriemedicinska kliniken
 Universitetssjukhuset Örebro
 701 85 Örebro</t>
  </si>
  <si>
    <t>Analyseras tre gånger per vecka.</t>
  </si>
  <si>
    <t>Intercellulärsubstans, anti-intercellulärsubstans</t>
  </si>
  <si>
    <t>Analyseras två gånger per vecka</t>
  </si>
  <si>
    <t xml:space="preserve">Basalmembran-antikroppar, </t>
  </si>
  <si>
    <t>Centrifugera och kylförvara.</t>
  </si>
  <si>
    <t>Ange att analys av VZV, HSV och Enterovirus ska utföras.</t>
  </si>
  <si>
    <t xml:space="preserve">Plastflaska med tätslutande lock 250 mL eller 1000 mL tomma Natriumkloridflaskor.
Lämplig volym cirka 100 mL sköljvätska. Före sköljning töms blåsan på urin. </t>
  </si>
  <si>
    <t>X610</t>
  </si>
  <si>
    <t>Bupropion</t>
  </si>
  <si>
    <t>Voxra, Zyban</t>
  </si>
  <si>
    <t>Senaste dos</t>
  </si>
  <si>
    <t>Kylförvara i väntan på transport</t>
  </si>
  <si>
    <t>https://www.rmv.se/analyser/</t>
  </si>
  <si>
    <t>X611</t>
  </si>
  <si>
    <t>HLA-B51</t>
  </si>
  <si>
    <t>Vävnadstypningslaboratoriet Sahlgrenska, eller pappersremiss 5</t>
  </si>
  <si>
    <t>http://sahlgrenska-klinkem-analyser.vgregion.se/KITMAP0105.pdf</t>
  </si>
  <si>
    <t>Önskad analys, sjukdomsassociation</t>
  </si>
  <si>
    <t>Vävnadstypningslaboratoriet Sahlgrenska</t>
  </si>
  <si>
    <t xml:space="preserve">Inför transport skall prov förvaras ocentrifugerat vid rumstemperatur. Prov skall transporteras i provtagningshylsa. 
</t>
  </si>
  <si>
    <t>https://www2.sahlgrenska.se/sv/SU/Omraden/4/Verksamhetsomraden/Laboratoriemedicin/Klinisk-Immunologi-och-Transfusionsmedicin/Analyser/Ny-analyslista-klinisk-immunologi/HLA-typning/</t>
  </si>
  <si>
    <t xml:space="preserve">Primärrör hållbart 30 dagar i kylskåp
</t>
  </si>
  <si>
    <t>Primärrör hållbart 30 dagar i Kylskåp</t>
  </si>
  <si>
    <t xml:space="preserve">Om transporten når analyserande lab inom 24 timmar skickas prov i rumstemperatur.
 Om transporttiden överstiger 24 timmar måste provet beredas och skickas fryst.
 Fryst serum skickas i frysbehållare så att provet är fryst vid ankomst till analyserande lab.   </t>
  </si>
  <si>
    <t xml:space="preserve">Kl. 08.00: 250 - 750 nmol/L
Kl. 22.00: 50 - 300 nmol/L
Referensintervallen är påtagligt metodberoende och tidsberoende.
Ostressat morgonprov för S-Kortisol &gt;350 nmol/L motsäger vanligen ACTH/kortisolsvikt. Efter Synacthen-test ses vanligen S-Kortisol &gt;450 nmol/L. S-Kortisol &lt;50 nmol/L efter dexametasonhämning motsäger vanligen Cushing´s syndrom. Påverkan vid graviditet, östrogenbehandling/p-piller, stress och vissa läkemedel ska beaktas vid tolkning.
</t>
  </si>
  <si>
    <t>Analyseras vardagar. Lämnas proven sen eftermiddag analyseras proven oftast nästkommande vardag.
Ny positiv HIV måste alltid verifieras med ett andra prov från patienten innan diagnos ställs.</t>
  </si>
  <si>
    <t>1 EDTA-rör. Provet bör tas på klinisk kemi.
Venprov tas i förvärmt rör med förvärmd kanyl och hylsa. Samtliga ska hålla 37 grader C. 
Proven ska hanteras i obruten värmekedja, se provhantering.</t>
  </si>
  <si>
    <t>Påtaglig risk för fel vid preanalys. Prov bör tas hos klinisk kemi, om detta ej är möjligt, kontakta klinisk kemi innan provtagning. Notera att blodet är ett "blodcentralsprov" och ska registreras i ProSang. Analysen utförs endast vardagar varför prov bör tas måndag-torsdag. 
OBS: ID-kontroll=Namnunderskrift!</t>
  </si>
  <si>
    <t>Transfusionsmedicin
Akademiska sjukhuset
Blodcentralen ing. 61 2tr
751 85  UPPSALA</t>
  </si>
  <si>
    <t>Kortisol, funktionstest</t>
  </si>
  <si>
    <t>Ange provtagningstid samt typ av funktionstest</t>
  </si>
  <si>
    <t>Efter Synacthen-test ses vanligen S-Kortisol &gt;450 nmol/L.
S-Kortisol &lt;50 nmol/L efter dexametasonhämning motsäger vanligen Cushing´s syndrom.
Påverkan vid graviditet, östrogenbehandling/p-piller, stress och vissa läkemedel ska beaktas vid tolkning.</t>
  </si>
  <si>
    <t>Prov måste vara laboratoriet i Uppsala tillhanda inom 24 timmar efter provtagning. (före kl. 14.00 mån-fre)
För att provet ska hinna med ordinarie transport till Uppsala måste det lämnas före kl. 09.00 vardagar till Provinlämningen Klinisk Kemi, Västerås.
För prover från Köping vänligen kontakta det lokala laboratoriet i Köping före provtagning.</t>
  </si>
  <si>
    <t>Prov måste vara laboratoriet i Uppsala tillhanda inom 4 timmar efter provtagning. (före kl. 14.00 mån-fre)
För att provet ska hinna med ordinarie transport till Uppsala måste det lämnas före kl. 09.00 vardagar till Provinlämningen Klinisk Kemi, Västerås.
Prov som inkommer efter kl 09.00 transporteras med taxi till Uppsala. Taxitransport debiteras beställande enhet.
För prover från Köping vänligen kontakta det lokala laboratoriet i Köping före provtagning.</t>
  </si>
  <si>
    <t>Benmärgsdiagnostik, Flödescytometri (hematopatolog),</t>
  </si>
  <si>
    <t xml:space="preserve"> anti-GBM, GPA, GBM, Goodpasture syndrom, Glomerulärt basalmembran, antikroppar mot GBMAkr  </t>
  </si>
  <si>
    <t>Remiss immunologi/mikrobiologi Örebro alternativt pappersremiss 5</t>
  </si>
  <si>
    <t>Observera att insjuknandedatum samt eventuellt organengagemang skall anges. Detta kan påverka vilka analyser som utförs.</t>
  </si>
  <si>
    <t>1 gelrör (gul ropp)</t>
  </si>
  <si>
    <t>Klinisk immunologi</t>
  </si>
  <si>
    <t>Prov förvaras i kyl i väntan på transport.</t>
  </si>
  <si>
    <t>Klinisk immunologi
Laboratoriemedicinska kliniken
 Universitetssjukhuset Örebro
 701 85 Örebro</t>
  </si>
  <si>
    <t>Svarstid 0-7 dagar. Akutanalys vardagar, efter telefonkontakt (019-602 11 85).</t>
  </si>
  <si>
    <t>Fasteprov. 
4 st iskylda EDTA-rör. Minst 16 mL blod krävs för att få nödvändiga 9 mL plasma för fullständig screening. Detta gäller för EVF 0,4 och lägre. Vid högre EVF kan mer helblod krävas. 
Ring KlinKem Västerås innan provtagning för att de ska hinna förbereda för kylcentrifugering. 
Prov ställs omedelbart på isbad efter provtagning.</t>
  </si>
  <si>
    <t>Klinisk immunologi och transfusionsmedicin, 
Rudbecklaboratoriet C5
Akademiska Sjukhuset
751 85, Uppsala
Tel: 018-611 41 88</t>
  </si>
  <si>
    <t>Retikulocyt-MCH (Hemoglobin)</t>
  </si>
  <si>
    <t>Klinisk immunologi
Rudbecklaboratoriet C5
Akademiska sjukhuset, 751 85 Uppsala
Tel. 018-611 41 88</t>
  </si>
  <si>
    <t>1 EDTA-rör (lila propp), 6mL.
Spädbarn och svårstuckna patienter: kontakta DNA-laboratoriet UAS tel. 018-611 59 40</t>
  </si>
  <si>
    <t>Klinisk patologi och cytologi
Rudbeckslaboratoriet C5
Akademiska sjukhuset
751 85 UPPSALA
Tel: 018-611 38 01</t>
  </si>
  <si>
    <t>Fibroblast growth factor 23</t>
  </si>
  <si>
    <t>Kryoglobulin/Kryofibrinogen (avskaffad 2018-05-30).</t>
  </si>
  <si>
    <t>Analysen nedlagd i Västerås från 2018-05-30. Prov skickas istället till Akademiska Sjukhuset för analys. Se provtagningsanvisning med rubrik Kryoglobulin.</t>
  </si>
  <si>
    <t>X612</t>
  </si>
  <si>
    <t>Kryoglobulin</t>
  </si>
  <si>
    <t>Autoimmunitet och allergi (UAS) alternativt pappersremiss 5</t>
  </si>
  <si>
    <t>Rör med blodkroppar och serum förvaras sedan i kyl i avvaktan på transport. Transporteras sedan i rumstemperatur.</t>
  </si>
  <si>
    <t>Klinisk immunologi och transfusionsmedicin, Rudbecklaboratoriet C5
Akademiska sjukhuset, 751 85 UPPSALA</t>
  </si>
  <si>
    <t>http://www.labhandbok.se/findny.asp?State=2&amp;Analysid=378</t>
  </si>
  <si>
    <t>Västerås, Köping, Sala, Fagersta.</t>
  </si>
  <si>
    <t>Delvis, se aktuell förteckning från laboratoriet för aktuell ackreditering.</t>
  </si>
  <si>
    <t>Ange kliniska data samt klinisk misstanke, Önskad undersökning</t>
  </si>
  <si>
    <t xml:space="preserve">Transporten sker i kyla. </t>
  </si>
  <si>
    <t xml:space="preserve">Provinlämningen L7:00 
Karolinska Universitetssjukhuset Solna </t>
  </si>
  <si>
    <t>X613</t>
  </si>
  <si>
    <t>B-Lymfocytanalys, utvidgad</t>
  </si>
  <si>
    <t xml:space="preserve">Önskad analys, Kliniska data
</t>
  </si>
  <si>
    <t>Provinlämningen L7:00 
Karolinska Universitetssjukhuset Solna 
Anna Stecksèns gata 49
171 76 Stockholm</t>
  </si>
  <si>
    <t>http://www.karolinska.se/KUL/Alla-anvisningar/Anvisning/10106</t>
  </si>
  <si>
    <t xml:space="preserve">Blod: Fredag – lördag och inför storhelg: Centrifugera, häll av och kylförvara
Övriga dagar: Kylförvaring
Feces och CSV: Kylförvaring
</t>
  </si>
  <si>
    <t>Se beskrivning om hantering av HCV-prover på särskilt dokument i Ledningssystemet.</t>
  </si>
  <si>
    <t>Se beskrivning om hantering av HCV-prover på särskilt dokument i Ledningssystemet</t>
  </si>
  <si>
    <t>1 Serumrör (guldgul kork)</t>
  </si>
  <si>
    <t>http://karolinska.se/KUL/Alla-anvisningar/Anvisning/9189</t>
  </si>
  <si>
    <t xml:space="preserve">Feces: Copanrör, svart kork. Alternativt ett fecesrör utan tillsats (brun kork med sked i)
</t>
  </si>
  <si>
    <t>16S-DNA, bakterie-DNA, Tropheryma whipplei, Whipples sjukdom</t>
  </si>
  <si>
    <t>Bakterie-DNA, sekvensering</t>
  </si>
  <si>
    <t>X614</t>
  </si>
  <si>
    <t>Svamp-DNA, sekvensering</t>
  </si>
  <si>
    <t>18s</t>
  </si>
  <si>
    <t>cerebrospinalvätska, sterilt provrör
vävnad, sterilt provrör/burk, biopsin läggs torrt i röret. 
övrigt, material från normalt sterila provlokaler. Sterilt provrör/burk, utan tillsats</t>
  </si>
  <si>
    <t xml:space="preserve">DNA svamp, sekvensering
- bronkoalveolärt lavage (Bal), sterilt provrör. Provtagning
- blod, EDTA lila propp
- cerebrospinalvätska, sterilt provrör. Provtagning
- punktat, sterilt provrör, 3-5 mL
- sputum, sputumburk
- vävnad, sterilt provrör med fysiologisk koksaltlösning så det täcker biopsin. </t>
  </si>
  <si>
    <t>Luftvägsblock bakterier inklusive Legionella(PCR)</t>
  </si>
  <si>
    <t>E-remiss Cosmic alternativt pappersremiss 5</t>
  </si>
  <si>
    <t>Önskad analys, kliniska data.</t>
  </si>
  <si>
    <t>Skickas snarast. 
Transporttiden skall hållas så kort som möjligt. Prov förvaras i kyl i väntan på transport.</t>
  </si>
  <si>
    <t>Molekylärbiologisk teknik för påvisning av Bordetella pertussis, Bordetella parapertussis, C. pneumoniae och M. pneumoniae. Multiplex realtids-PCR. Kvalitativ metod.</t>
  </si>
  <si>
    <t>Önskad analys, kliniska data</t>
  </si>
  <si>
    <t>Bordetella pertussis, Bordetella parapertussis, Chlamydophila pneumoniae, Mycoplasma pneumoniae, Legionella pneumophila, Pertussis, Kikhosta, TWAR</t>
  </si>
  <si>
    <t xml:space="preserve">Skickas snarast. 
Transporttiden skall hållas så kort som möjligt. Prov förvaras i kyl i väntan på transport.
</t>
  </si>
  <si>
    <t xml:space="preserve">Molekylärbiologisk teknik för påvisning av Bordetella pertussis, Bordetella parapertussis, Chlamydophila pneumoniae, Mycoplasma pneumoniae och Legionella pneumophila serogrupp 1-15. Multiplex realtids-PCR. Kvalitativ metod.
Legionellaodling utförs vid positivt PCR-resultat för L. pneumophila.
</t>
  </si>
  <si>
    <t xml:space="preserve">Misstanke om luftvägsinfektion orsakad av Bordetella pertussis, Bordetella parapertussis, Chlamydophila pneumoniae, Mycoplasma pneumoniae eller Legionella.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</si>
  <si>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Bordetella pertussis, Bordetella parapertussis, Chlamydophila pneumoniae, Mycoplasma pneumoniae, Pertussis, Kikhosta, TWAR</t>
  </si>
  <si>
    <t>Vid akut beställning av NT-proBNP inom sjukhuset i Köping gäller särskilda rutiner: I Cosmic beställs ”P-NT-proBNP Köping  akut (Architect)”.  (Fram till 2018-05-30 hette analysen P-NT-proBNP Köping akut (Stratus))
Tag provet i Li-heparin-rör.  
Använd ej serumrör!  
Lämnas omedelbart till Klinisk kemi i Köping.  
Ska analyseras inom 2 timmar.    
Centrifugeras ej.
Vid all provtagning utanför sjukhuset i Köping samt vid icke akut beställning inom sjukhuset i Köping gäller ordinarie rutiner för beställning och provtagning. I Cosmic beställs ”S-NT-proBNP”. Använd serumrör.</t>
  </si>
  <si>
    <t xml:space="preserve">Vid misstanke om Pertussis och Parapertussis rekommenderas NPH-prov. Vid misstanke om Mycoplasma pneumoniae och Chlamydophila pneumoniae/TWAR rekommenderas prov från bakre svalgvägg. 
Legionella ingår inte i analysen. Vid misstanke om Legionella krävs prov från nedre luftvägarna. I Cosmic beställs ”Luftvägsblock bakterier inkl. Legionella (PCR)”.
</t>
  </si>
  <si>
    <t>Gastroenteritblock, virus</t>
  </si>
  <si>
    <t>Norovirus, Sapovirus, Rotavirus, Adenovirus, Astrovirus</t>
  </si>
  <si>
    <t>E-remiss Cosmic eller pappersremiss "Remiss för mikrobiologisk undersökning". Sätt kryss för provtagningsmaterial och önskad analys.</t>
  </si>
  <si>
    <t>Kort anamnes, Känd smitta, Diarre, Misstanke om smittkälla,  Antibiotika, Immunsupprimerad</t>
  </si>
  <si>
    <t>Minst tre skedar avföring i burk med sked och brunt lock artnr 44927</t>
  </si>
  <si>
    <t>Analysen utförs  vardagar måndag-fredag. Akut utförs endast Noro/Calici analys.
Ingående analyser: Noro-, Calici-, Rota-, Adeno-, Sapo-, Astrovirus</t>
  </si>
  <si>
    <t>Sänd provet med nästa ordinarie transport till laboratoriet,  kylförvaring.</t>
  </si>
  <si>
    <t>Kylförvara till analys.</t>
  </si>
  <si>
    <t>Provet hållbart med kylförvaring i 48 timmar</t>
  </si>
  <si>
    <t>Nukleinsyra PCR- metod (DNA/RNA) extraheras från feces och DNA/RNA specifikt för Noro, Sapo, Rota, Adeno samt Astrovirus påvisas.</t>
  </si>
  <si>
    <t>Klinisk misstanke om virusorsakad gastroenterit, magsjukeutbrotts utredning. 
Kvalitativt svar: Påvisat/Ej påvisat.
Påvisat/Ej påvisat samt ej Bedömbart "nytt prov rekommenderas", eftersom nukleinsyra kan kvarstå i flera veckor efter genomgående infektion kan inte svaret användas för att säga något om aktualiteten av påvisade fynd</t>
  </si>
  <si>
    <t>Ej påvisat</t>
  </si>
  <si>
    <t>Vardagar inom 24 h.</t>
  </si>
  <si>
    <t>Analysen utförs som akutanalys, endast på lördagar, söndagar samt storhelger. På vardagar utförs analys Gastroenteritblock virus innehållande noro, sapo (Calici), rota, adeno samt astrovirus</t>
  </si>
  <si>
    <t>OBS Provet bör utgöras av lös avföring/diarre. Vid formad, normal avföring är undersökning av CDI mycket sällan relevant.</t>
  </si>
  <si>
    <t xml:space="preserve">Misstanke om infektion med Clostridium difficile, provtagning framför allt indicerad vid antibiotikautlöst diarré. </t>
  </si>
  <si>
    <t>Provet ska registreras i ProSang (ej i Medical Suite). Tag en kopia av orginalremissen som lämnas till blodcentralen. Orginalremissen märks med etikett "Svar och debitering till Laboratoriemedicin Västmanland" och skickas med provet till Transfusionsmedicin Uppsala. 
Efter separation förvaras prov i kylskåp i väntan på att transport.</t>
  </si>
  <si>
    <t xml:space="preserve">De nytagna rören ställs i värmeskåp i 37 grader C och får koagulera/separera i 1 timme på hematologiprocessen. Hematologin kontaktar specialkemi som förbereder för värmecentrifering. 
OBS! Värmekedjan ska vara obruten, rören transporteras i värme mellan provtagning och värmeskåp och mellan processer.
Efter 1 timme i värmeskåp centrifugeras rören i 2000g vid 37 grader Celcius i tio minuter på specialkemi.
Separera därefter plasma från blodkroppar och skicka både plasma och EDTA-blodkroppar till analyserande laboratorium. Ange att provet utgörs av EDTA-plasma och EDTA-blodkroppar. </t>
  </si>
  <si>
    <t>De nytagna rören ställs in i värmeskåp 37°C på hematologiprocessen och får koagulera i 1 timme. Hematologiprocessen kontaktar specialkemi som förbereder för värmecentrifugering. Prov förflyttas till specialkemi i bibehållen värme efter koagulering.
OBS! Värmekedjan måste vara obruten. Rören måste transporteras i värme mellan provtagning och värmeskåp och mellan processer.
Därefter värmecentrifugeras rören vid 2000 g vid 37°C i 10 minuter, detta sker på specialkemi.
Separera därefter serum från blodkroppar och alikvotera till annat rör och skicka serum för analys i Uppsala.</t>
  </si>
  <si>
    <t>Luftvägsblock bakterier (PCR)</t>
  </si>
  <si>
    <t>Sterilt polypropenrör
Fabriksren provtagningsbägare
Provtagningspinne "PINNE PL FLOCKAD ALLMÄN DRYSWAB PURFLOCK"
Kvinnor: Förstaportionsurinprov (FPU). För optimal känslighet i testen bör samtidig provtagning från cervix eller vagina göras. Provtagningspinnen från (cervix eller vagina) stoppas i röret med urin. Debiteras som ett prov.
Män: FPU</t>
  </si>
  <si>
    <t>Ett 10 mL plaströr med gul kork, konisk botten, PP (polypropen plast)</t>
  </si>
  <si>
    <t>Ett 10 mL plaströr med gul kork, konisk botten, PP (polypropenplast)</t>
  </si>
  <si>
    <t xml:space="preserve">Misstanke om luftvägsinfektion orsakad av B. pertussis, B. parapertussis, C. pneumoniae eller M. pneumoniae.
Klinisk relevans av analysresultaten ska bedömas med beaktande av patientens klinik och övriga fynd. Observera att dubbelinfektion med två eller flera luftvägspatogener förekommer.
Felkällor: Provtagning vid fel tidpunkt i sjukdomsförloppet. Misslyckad provtagning - t.ex. för få celler i provet eller för lite provmaterial. För lång transporttid, felaktig provhantering, fel provtagningsrör. Blod- och/eller slemmigt prov.
</t>
  </si>
  <si>
    <t>1-3 dygn. PCR utförs måndagar, onsdagar och fredagar.
Odlingssvar för Legionella lämnas inom 2 veckor.</t>
  </si>
  <si>
    <t>OBS: Om inte beställaren angivit något annat ska etylenglykol betraktas som akutprov. Beställ taxi för akut transport, kontrollera att det av remiss framgår akutanalys och kontaktuppgifter för telefon/faxsvar efter analys.
Centrifugera och se nedan:
Transport samma dag som provtagning eller inom 1 dygn: förvara det centrifugerade röret i kyl i väntan på transport.
Transport senare än dygn 1: Kylförvara i primärrör efter centrifugering. (Obs: Prov ska analyseras så snart som möjligt).</t>
  </si>
  <si>
    <t>3 d i kyl.</t>
  </si>
  <si>
    <t xml:space="preserve">Skyddad borste (fiberbronkoskopi)
Mest representativt prov fås med borstprov. Prov med skyddad borste medför minskad risk för kontaminering av provet från de övre luftvägarna.
Materiel: sterilt plaströr (polypropen, art.nr VF 80862), steril 0,9 % NaCl-lösning 
Provtagning: Prov tas med steril engångsdubbelkateter, där borsten skyddas av en plugg till dess den skjuts ut. Efter provtagning förs borsten ut ur katetern, klipps av med steril sax och läggs ned i sterilt plaströr innehållande 1 mL steril 0,9% NaCl.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Bronksekret
Materiel: sterilt plaströr (polypropen, art.nr VF 80862).
Provtagning: Prov tas i samband med bronkoskopi. Bronksekret aspireras med sugsond (utan föregående sköljning med fysiologisk NaCl, och utan spädning med fysiologisk NaCl efter provtagningen). Aspirerat material samlas i sterilt rör.
Trakealsekret
Materiel: Provtagn set luftvägar (trakealsugset, art.nr 45371). Babyfeedingkateter/sugkateter (Mülly) storlek 8 (art.nr: 45279). Vakuumsug eller 10-20 mL spruta. Steril 0,9 % NaCl-lösning.
Provtagning: Provtagning sker med sugkateter genom trakealtub. Aspirerat material uppsamlas i sterilt provrör.
Sputum
Materiel: Provtagningsset sputum (burk m ytterburk, art.nr VF55701, Sarstedt).
Provtagning: En kraftig djuphostning spottas direkt i sputumburken.
Tillblandning av material från övre luftvägarna kan undvikas om patienten före provtagningen sköljer munnen med vatten efter det att eventuell protes tagits ut. Obs: Skruva noga till locket på sputumburken efter att provet tagits. Sputumbuken placeras sen i ytterburken och sänds snarast till laboratoriet.
</t>
  </si>
  <si>
    <t xml:space="preserve">Om PCR-undersökningen är positiv för L. Pneumophila gör även Legionella-odling.
Vid misstanke om Pertussis och Parapertussis rekommenderas NPH-prov. Vid misstanke om Mycoplasma och C. pneumoniae/TWAR rekommenderas prov från bakre svalgvägg. I Cosmic beställs i så fall ”Luftvägsblock bakterier (PCR)”.
</t>
  </si>
  <si>
    <t>http://labhandboken.u5054800.fsdata.se/findny.asp?State=2&amp;Analysid=1462</t>
  </si>
  <si>
    <t>http://labhandboken.u5054800.fsdata.se/findny.asp?State=2&amp;Analysid=1615</t>
  </si>
  <si>
    <t xml:space="preserve">Med budbil.
Klinisk Mikrobiologi
Ing DI plan 2
Akademiska sjukhuset
751 85 Uppsala
</t>
  </si>
  <si>
    <t xml:space="preserve">Med budbil.
Klinisk Mikrobiologi
Ing D1 plan 2
Akademiska sjukhuset
</t>
  </si>
  <si>
    <t>Med budbil. Klinisk Mikrobiologi Dag Hammarskölds väg 38 Plan 4 Uppsala</t>
  </si>
  <si>
    <t xml:space="preserve">Med budbil. 
Klinisk Mikrobiologi Dag Hammarskölds väg 38  
Uppsala  </t>
  </si>
  <si>
    <t xml:space="preserve">Med budbil. Klinisk Mikrobiologi Dag Hammarsköld väg 38 Plan 4 Uppsala 
</t>
  </si>
  <si>
    <t xml:space="preserve">Med budbil. Klinisk Mikrobiologi Dag Hammarsköld väg 38 Plan 4 Uppsala </t>
  </si>
  <si>
    <t xml:space="preserve">Med budbil. 
Klinisk Mikrobiologi 
Dag Hammarskölds väg 38 Plan 4 
Uppsala </t>
  </si>
  <si>
    <t xml:space="preserve">Med budbil. Klinisk Mikrobiologi Dag Hammarskölds väg 38 Plan 4 Uppsala </t>
  </si>
  <si>
    <t xml:space="preserve">Med budbil. 
Klinisk Mikrobiologi 
Dag Hammarskölds väg 38  
Uppsala  </t>
  </si>
  <si>
    <t>Med budbil.
Klinisk Mikrobiologi
Ing D1 plan 2
Akademiska sjukhuset</t>
  </si>
  <si>
    <t xml:space="preserve">Med budbil. 
Klinisk Mikrobiologi 
Dag Hammarskölds väg 38 
Uppsala 
Akademiska sjukhuset
</t>
  </si>
  <si>
    <t xml:space="preserve">Med budbil
Klinisk mikrobiologi
Ing D1 plan 2
Akademiska sjukhuset
751 85 Uppsala
</t>
  </si>
  <si>
    <t xml:space="preserve">Med budbil.
Klinisk Mikrobiologi
Ing DI plan 2
Akademiska sjukhuset
(Akademiska vidarebefordrar provet till Karolinska)
751 85 Uppsala
</t>
  </si>
  <si>
    <t xml:space="preserve">Med budbil.
Klinisk Mikrobiologi
Ing DI plan 2
Akademiska sjukhuset
</t>
  </si>
  <si>
    <t xml:space="preserve">Med budbil   
Klinisk mikrobiologi  
Ing D1 Plan 2   
Akademiska sjukhuset  
751 85 Uppsala
</t>
  </si>
  <si>
    <t>Med budbil.
Klinisk Mikrobiologi
Ing DI plan 2
Akademiska sjukhuset
751 85 Uppsala</t>
  </si>
  <si>
    <t>Med budbil.
Klinisk Mikrobiologi
Dag Hammarskölds väg 38 
Plan 4 Akademiska sjukhuset
751 85 Uppsala</t>
  </si>
  <si>
    <t>Centrifugerat gel-rör (primärrör) kan förvaras i kyl upp till 72 h, annars avskiljs serum. Serum i sekundärrör hållbart 7 dagar i kyl, efter det fryses serum.</t>
  </si>
  <si>
    <t>Med budbil.
Akademiska laboratoriet
Klinisk Kemi och farmakologi
Akademiska Sjukhuset
75185 Uppsala
Tfn: 018-6114205</t>
  </si>
  <si>
    <t>Skickas med budbil i rumstemperatur.</t>
  </si>
  <si>
    <t>Prov tas före dos.
Ska inte tas direkt efter kroppsanssträngning.</t>
  </si>
  <si>
    <t>Likvor: Akademiska Sjukhuset
Feces: Karolinska Sjukhuset</t>
  </si>
  <si>
    <t>Med budbil.
Klinisk Mikrobiologi
Ing DI plan 2
Akademiska sjukhuset
751 85 Uppsala
Observera att feces skickas till Karolinska.</t>
  </si>
  <si>
    <t>Kvantitativt EliA test</t>
  </si>
  <si>
    <t>Gelrör (serum) 7 mL, eller
Rör utan tillsats 7 mL
På Region Västmanlads hemsida-Behandlingsstöd finns Vårdhygiens lokala hygieninstruktioner.
I Region Västmanlands Ledningssystem finns dokument: Stick- och skärskada samt exponering för blod.</t>
  </si>
  <si>
    <t>2015</t>
  </si>
  <si>
    <t>2016</t>
  </si>
  <si>
    <t>Beställningsbar i Cosmic</t>
  </si>
  <si>
    <t>https://www.akademiska.se/contentassets/252890d3a9634ae5832b0b83c3638e54/remiss_kkf_2018_06_08.pdf</t>
  </si>
  <si>
    <t>Centrifugera i 20 minuter vid 2000 G och avskilj plasma. OBS! Lämna minst en centimeter från blodkropparna.
Överför minst 0,5 mL plasma till 2-3 ellermanrör.
Frys direkt.
Vid fler koagulationsanalyser, blandas plasman från dessa rör innan fördelning till ellermanrör.</t>
  </si>
  <si>
    <t>OH-Progesteron</t>
  </si>
  <si>
    <t>https://www.akademiska.se/contentassets/252890d3a9634ae5832b0b83c3638e54/remiss_kitm_40003.pdf</t>
  </si>
  <si>
    <t xml:space="preserve">För transporter &lt; 2 dygn kan provet skickas icke fryst tillsammans med en frysklamp.
Fryst serum skickas fryst.  </t>
  </si>
  <si>
    <t>https://www.akademiska.se/contentassets/252890d3a9634ae5832b0b83c3638e54/allman.pdf</t>
  </si>
  <si>
    <t>https://www.akademiska.se/contentassets/252890d3a9634ae5832b0b83c3638e54/remiss_kkf_64692.pdf</t>
  </si>
  <si>
    <t>https://www.akademiska.se/contentassets/252890d3a9634ae5832b0b83c3638e54/mikrobiologi-1.pdf</t>
  </si>
  <si>
    <t>https://www.akademiska.se/contentassets/252890d3a9634ae5832b0b83c3638e54/mikrobiologi-2.pdf</t>
  </si>
  <si>
    <t>CMV (serologi)</t>
  </si>
  <si>
    <t>https://www.akademiska.se/contentassets/252890d3a9634ae5832b0b83c3638e54/genotypning.pdf</t>
  </si>
  <si>
    <t>https://www.akademiska.se/contentassets/252890d3a9634ae5832b0b83c3638e54/43344_cellularimmunologen.pdf</t>
  </si>
  <si>
    <t>https://www.akademiska.se/contentassets/252890d3a9634ae5832b0b83c3638e54/remiss_kkf_64672.pdf</t>
  </si>
  <si>
    <t>https://www.akademiska.se/contentassets/252890d3a9634ae5832b0b83c3638e54/pat_64701.pdf</t>
  </si>
  <si>
    <t>Kontakta CoM-lab (inflammation) UAS före provtagning för överenskommelse om tid för provtagning. Tel: 018- 611 42 21.
1 NaHeparin-rör (mörkblå propp) 7 mL på patienten samt 1 NaHeparin-rör (mörkblå propp) på en frisk person, ej släkting till patienten (kontrollprov).</t>
  </si>
  <si>
    <t>https://www.akademiska.se/contentassets/252890d3a9634ae5832b0b83c3638e54/flodescytometri.pdf</t>
  </si>
  <si>
    <t>https://www.akademiska.se/contentassets/252890d3a9634ae5832b0b83c3638e54/64705_blodcentralen2014qr.pdf</t>
  </si>
  <si>
    <t>Fyll i under rubrik FLÖDESCYTOMETRI önskad analys: Kvantifiering (antal), Lymfocyt subklasser, ange frågeställning</t>
  </si>
  <si>
    <t>Parotit</t>
  </si>
  <si>
    <t>https://www.akademiska.se/contentassets/0e7a25ca32114872b62be149fae99f81/provtagningsanvisningar_0596.pdf</t>
  </si>
  <si>
    <t>https://www.akademiska.se/for-vardgivare/verksamhetsomraden/akademiska-laboratoriet/provtagningsanvisningar2/remisser/</t>
  </si>
  <si>
    <t>https://www.akademiska.se/contentassets/252890d3a9634ae5832b0b83c3638e54/remiss_fosterdiagnostik_1371.pdf</t>
  </si>
  <si>
    <t>Ring Kemlab Västerås före provtagning för att förbereda kylcentrifugering. Om transporten inte når analyserande lab inom 20 minuter måste provet kylcentrifugeras, plasma avskiljas och frysas inom 30 minuter från provtagningen. 
I Västmanland innebär detta att prov alltid måste kylcentrifugeras, alikvoteras och frysas.</t>
  </si>
  <si>
    <t>Antifaktor Xa, lågmolekylärt Heparin</t>
  </si>
  <si>
    <t>Heparinaktivitet, LMW</t>
  </si>
  <si>
    <t>Workitem</t>
  </si>
  <si>
    <t>Paramlist</t>
  </si>
  <si>
    <t>Svarsordning</t>
  </si>
  <si>
    <t>Rapportgrupp</t>
  </si>
  <si>
    <t>Rörtyp/provtagningsmaterial</t>
  </si>
  <si>
    <t>Analyser på samma rör</t>
  </si>
  <si>
    <t>Medinsk information</t>
  </si>
  <si>
    <t>Sjukhus</t>
  </si>
  <si>
    <r>
      <rPr>
        <sz val="8"/>
        <color theme="1"/>
        <rFont val="Calibri"/>
        <family val="2"/>
      </rPr>
      <t>≤</t>
    </r>
    <r>
      <rPr>
        <sz val="8"/>
        <color theme="1"/>
        <rFont val="Calibri"/>
        <family val="2"/>
        <scheme val="minor"/>
      </rPr>
      <t>5 IE/mL Negativ
&gt;5 IE/mL Positiv</t>
    </r>
  </si>
  <si>
    <r>
      <t xml:space="preserve">&lt;7 E/mL Negativ
</t>
    </r>
    <r>
      <rPr>
        <sz val="8"/>
        <color theme="1"/>
        <rFont val="Calibri"/>
        <family val="2"/>
      </rPr>
      <t>≥7 E/mL Positiv</t>
    </r>
  </si>
  <si>
    <t>Rang1</t>
  </si>
  <si>
    <t>Rang2</t>
  </si>
  <si>
    <t>http://labhandboken.u5054800.fsdata.se/findny.asp?State=2&amp;Analysid=352</t>
  </si>
  <si>
    <t>http://lioappl1.lio.se/lmcsortiment/Analysis.aspx?service=280335&amp;directlink=true</t>
  </si>
  <si>
    <t>https://www.regionorebrolan.se/Files-sv/USO/Kliniker_enheter/Laboratoriemedicin/Provtagningsanvisningar/Remisser/Laboratorienanalyser.pdf</t>
  </si>
  <si>
    <t>Clozapine, Leponex</t>
  </si>
  <si>
    <t xml:space="preserve">Hållbarhet i kyl, 5 dygn.
Sänd prov med nästa ordinarie transport. Transporteras i rumstemperatur.   </t>
  </si>
  <si>
    <t>http://labhandboken.u5054800.fsdata.se/findny.asp?State=2&amp;Analysid=2105</t>
  </si>
  <si>
    <t>3 d i kyl, annars frys i 3 månader.</t>
  </si>
  <si>
    <t>Cisordinol, Clopixol</t>
  </si>
  <si>
    <t>Fecesrör/-burk</t>
  </si>
  <si>
    <t>Gul (serum m gel) eller Röd (serum u t)</t>
  </si>
  <si>
    <t>Mörkblå (NaHeparin) eller Röd (serum u t)</t>
  </si>
  <si>
    <t>Gul (serum med gel) och Lila (EDTA)</t>
  </si>
  <si>
    <t>Prov måste tas och hanteras i obruten värmekedja!
Patienten bör vara fastande.</t>
  </si>
  <si>
    <t>Prov bör tas på provtagningsenheten Klinisk kemi, i annat fall kontaktas Klinisk kemi.
1 rör utan tillsats (röd propp), ej gel-rör, minst 2 mL. Rör och nål förvärmda till 37°C . Vingkanyl rekommenderas inte.</t>
  </si>
  <si>
    <t>Analys nedlagd på Karolinska 2017-11-08. Vid frågor kontakta läkare på KlinKem Västerås.</t>
  </si>
  <si>
    <t>https://sahlgrenska-klinkem-analyser.vgregion.se/KKAP0022.pdf</t>
  </si>
  <si>
    <t>1 EDTA-rör (Lilia propp), minsta mängd 0.5 mL plasma.
Efter provtagning ställes röret omedelbart på is.</t>
  </si>
  <si>
    <t>Kylcentrifugeras vid 4 °C, 2500 g i 10 min. Plasman avskiljes och överföres till plaströr och fryses inom 1 h efter provtagning.</t>
  </si>
  <si>
    <t>Transporteras med kolsyreis i frigolitlåda.</t>
  </si>
  <si>
    <t xml:space="preserve">Klinisk kemi 
Sahlgrenska Universitetssjukhuset 
413 45 Göteborg </t>
  </si>
  <si>
    <t>https://sahlgrenska-klinkem-analyser.vgregion.se/1749.html</t>
  </si>
  <si>
    <t>Fasteprov. 
1 iskylt EDTA-rör (lila propp). Minst 2mL blod krävs.
Ring KlinKem Västerås innan provtagning för att de ska hinna förbereda för kylcentrifugering. 
Prov ställs omedelbart på isbad efter provtagning.</t>
  </si>
  <si>
    <t>Om fler peptider beställs samtidigt, lägg till 2 mL blod per komponent.
Ingår även i fP-Peptidscreening.</t>
  </si>
  <si>
    <t>Ingående analyser:, Gastrin, Pankreatisk polypeptid (PP), Pankreastatin, Somatostatin, Substans P, Vasoaktiv intestinal polypeptid (VIP)</t>
  </si>
  <si>
    <t>Citronsyra, Citrat-utsöndring</t>
  </si>
  <si>
    <t>https://www.karolinska.se/globalassets/global/kul/kul-gemensamma/kul-lankblock-remisser-for--utskrift/remiss_metabolutredning1806.pdf</t>
  </si>
  <si>
    <t>Metabolutredning - CMMS (Karolinska)</t>
  </si>
  <si>
    <t>2-8 mL urin u t, helst morgonurin. Surgjord urin kan användas. Frys snarast.</t>
  </si>
  <si>
    <t xml:space="preserve">Fryses snarast och skickas fryst.
</t>
  </si>
  <si>
    <t>2-8 mL urin utan tillsats, helst morgonurin. Frys snarast.</t>
  </si>
  <si>
    <t xml:space="preserve">Undvik att skicka prover per post på torsdagar och fredagar. Post märkes A-post. </t>
  </si>
  <si>
    <t>2-8 mL morgonurin u t, helst morgonurin. Surgjord urin kan användas. Frys snarast.</t>
  </si>
  <si>
    <r>
      <t xml:space="preserve">2-8 mL </t>
    </r>
    <r>
      <rPr>
        <b/>
        <sz val="8"/>
        <color theme="1"/>
        <rFont val="Calibri"/>
        <family val="2"/>
        <scheme val="minor"/>
      </rPr>
      <t>urin u t</t>
    </r>
    <r>
      <rPr>
        <sz val="8"/>
        <color theme="1"/>
        <rFont val="Calibri"/>
        <family val="2"/>
        <scheme val="minor"/>
      </rPr>
      <t>, helst morgonurin. Frys snarast.</t>
    </r>
  </si>
  <si>
    <t>Undvik att skicka prover per post på torsdagar och fredagar.</t>
  </si>
  <si>
    <t>CMMS
Provinlämningen L2:00
Karolinska Universitetssjukhuset, Solna
Anna Steckséns Gata 49
171 64 Solna</t>
  </si>
  <si>
    <t xml:space="preserve">Förvara och skicka plasman fryst.
Undvik att skicka prover per post på torsdagar och fredagar. 
Post märkes A-post. </t>
  </si>
  <si>
    <t>Venblod: NaHeparin-rör (mörkblå propp). Rörstorlek: 4-5 mL. Minst 0,5 mL avskild plasma.
Kapillärblod: Mikrorör Li-heparin (utan gel om möjligt). 1 mL blod. Minst 0,3 mL avskild plasma.</t>
  </si>
  <si>
    <t xml:space="preserve">Venblod. Na-heparinrör. Rörstorlek: 4 - 5 mL. Minst 0,5 mL avskild plasma. 
Små barn: mikrorör Li-heparin (utan gel om möjligt). 1 mL blod. Minst 0,3 mL avskild plasma. </t>
  </si>
  <si>
    <t xml:space="preserve">Venblod. Na-heparinrör (mörkblå propp). Rörstorlek: 4 - 5 mL. Minst 0,5 mL avskild plasma. 
Små barn: mikrorör Li-heparin (utan gel om möjligt). 1 mL blod. Minst 0,3 mL avskild plasma. </t>
  </si>
  <si>
    <t>Förvaras och skickas fryst.
Undvik att skicka prover per post på torsdagar och fredagar.
Post märkes A-post.</t>
  </si>
  <si>
    <t xml:space="preserve">Observera att även prov taget i LiHeparin-rör är OK.
Centrifugera, avskilj och frys plasma. </t>
  </si>
  <si>
    <t>Förvaras och skickas fryst.
Undvik att skicka prover per post på torsdagar och fredagar. Post märkes A-post.</t>
  </si>
  <si>
    <t>Analys nedlagd på Karolinska 2018-05-16.</t>
  </si>
  <si>
    <t>Centrifugera och avskilj serum</t>
  </si>
  <si>
    <t>Nitrazepam, Oxazepam, Diazepam, Nordiazepam, Desmetyldiazepam, Flunitrazepam, Lorazepam, Triazolam, Alprazolam, Midazolam, OH-midazolam, Temazepam</t>
  </si>
  <si>
    <t>Iktorvil, Rivotril</t>
  </si>
  <si>
    <t>1 NaHeparin-rör (mörkblå propp) eller 1 rör utan tillsats (röd propp). Volym minst 1 mL venblod.
Prov tas före dos.</t>
  </si>
  <si>
    <t>Fryses</t>
  </si>
  <si>
    <t>Förvara och skicka fryst.</t>
  </si>
  <si>
    <t>Concerta, Equasym, Medanef, Medikinet, Ritalin, Ritalina</t>
  </si>
  <si>
    <t>FC-Mixture-rör (rosa propp). Volym 2 mL venblod.</t>
  </si>
  <si>
    <t>Transport med ankomst till Klinisk farmakologi Karolinska inom 7 dygn från provtagning kan ske i rumstemperatur. Förvaring och transport sker i kyl &gt;7d och i frys &gt;14d.</t>
  </si>
  <si>
    <t>Klinisk kemi, KUB-test (Karolinska - måste beställas)</t>
  </si>
  <si>
    <t>Hållbart 2d i kyl, därefter frys. Fryst prov skickas fryst så att det är fryst vid ankomst till lab.</t>
  </si>
  <si>
    <t>Önskemål/frågeställning/diagnos, Kortfattat kliniska data, Medicinering</t>
  </si>
  <si>
    <t xml:space="preserve">Urinprovet kan skickas i rumstemperatur om det är framme inom ett dygn. 
Vid längre förvarings- och/eller transporttider förvara och skicka urinprovet fryst. </t>
  </si>
  <si>
    <t>Oligosackarider</t>
  </si>
  <si>
    <t>Glukokonjugat, glykokonjugat</t>
  </si>
  <si>
    <t xml:space="preserve">Misstanke om Reumatoid artrit (RA)
Huvudsakligen vid RA, ibland också vid psoriasisartrit, barnreumatism och SLE med artritinslag, förekommer antikroppar riktade mot olika citrullinerade proteiner/peptider (ACPA). Sådana antikroppar (av IgG-isotyp) kan påvisas med ett EliA-test, baserad på syntetiska cykliska citrullinerade peptider (CCP). Vid klinisk misstanke om RA är specificiteten för denna test betydligt högre än för test av reumatoid faktor (RF), särskilt vid nydebuterad RA. Anti-CCP-test bör därför väljas före RF inför remiss till reumatologisk enhet eller för differentialdiagnostik.
Diagnosen RA ställs primärt utifrån kliniska manifestationer. </t>
  </si>
  <si>
    <t xml:space="preserve">Misstanke om Reumatoid artrit (RA)
Reumatoid faktor (RF) är autoantikroppar som binder till Fc-delen av IgG bundet till immunkomplex eller annan struktur. RF kan vara av IgM-, IgG- eller IgA-isotyp. Analysen på klinisk mikrobiologi i Västerås påvisar RF av IgM-isotyp, som finns hos 60-80 % av RA-patienter. Vid önskemål om analys av annan RF-isotyp skickas provet till laboratoriet i Uppsala. I 2010 års klassifikationskriterier för diagnosen RA har analys av antikroppar mot citrullinerade proteiner/peptider (ACPA) inkluderats. Påvisandet av ACPA (se analys anti-CCP) har betydligt högre specificitet än förekomst av RF och anti-CCP-test bör därför väljas före RF inför remiss till reumatologisk enhet eller för differentialdiagnostik. </t>
  </si>
  <si>
    <t>Jan-Apr 2018</t>
  </si>
  <si>
    <t>Antal/år_tot</t>
  </si>
  <si>
    <t>Csv i sterilt plaströr</t>
  </si>
  <si>
    <t>S-Testosteron</t>
  </si>
  <si>
    <t>S-Beta2-glykoprotein1-ak (IgG/IgM).</t>
  </si>
  <si>
    <t>P-Renin</t>
  </si>
  <si>
    <t>Alla IgG-subklasser</t>
  </si>
  <si>
    <t>https://sahlgrenska-klinkem-analyser.vgregion.se/16063.html</t>
  </si>
  <si>
    <t>https://sahlgrenska-klinkem-analyser.vgregion.se/KKAP0028.pdf</t>
  </si>
  <si>
    <t>Liquor-elfores, Proteiner fraktionerade Likvor/Serum, Intratekal Ig-prod, Isoelektrisk fokusering, Oligoklonala band</t>
  </si>
  <si>
    <t>Csv-Albumin, S-Albumin</t>
  </si>
  <si>
    <t>P-/S-Fenobarbital, P-/S-Fanytoin, P-/S-Karbamazepin, P-/S-Valproat</t>
  </si>
  <si>
    <t>S-Kardiolipin-ak (IgG/IgM)</t>
  </si>
  <si>
    <t>S-IA2 ak (IgG)</t>
  </si>
  <si>
    <t>1 gelrör (gul propp). Minsta provmängd 1 mL. Räcker även till IA2 ak (IgG).</t>
  </si>
  <si>
    <t>Total iron binding capacity</t>
  </si>
  <si>
    <t>Järnmättnad</t>
  </si>
  <si>
    <t>Transferrinmättnad</t>
  </si>
  <si>
    <t>E remiss Cosmic eller Remiss 1</t>
  </si>
  <si>
    <t xml:space="preserve">Kvinnor 18-50 år 10-50%
Kvinnor 51-99 år 15-50%
Män 1-99 år 15-60%
</t>
  </si>
  <si>
    <t>Tillsammans med P-Järn vid utredning av oklar anemi samt vid misstanke om hemokromatos. TIBC korrelerar linjärt med transferrin och beräknas enligt formeln Transferrinx25,1 då detta är den maximala teoretiska järnbindande kapaciteten hos transferrin. Låga S-Transferrinresultat ses vid malnutrition, kronisk alkoholism, inflammation, kroniska leversjukdomar. Förhöjda S-Transferrin resultat ses vid järnbrist, under de sista månaderna av graviditeten samt efter tillförsel av östrogen.</t>
  </si>
  <si>
    <t>Normalt är transferrin mättat med järn till ca 30%. Högre värden kan indikera järnöverskott och lägre järnbrist. Järnmättnad räknas ut enligt formeln Järn/TIBC*100.</t>
  </si>
  <si>
    <t>S-Koppar</t>
  </si>
  <si>
    <t>S-GAD ak (IgG)</t>
  </si>
  <si>
    <t>U-Kreatinin</t>
  </si>
  <si>
    <t>P-/S-Monohydroxykarbazepin</t>
  </si>
  <si>
    <t>S-Ceruloplasmin</t>
  </si>
  <si>
    <t>S-Intercellulärsubstans-ak</t>
  </si>
  <si>
    <t>S-Basalmembran-ak</t>
  </si>
  <si>
    <t>S-Östradiol</t>
  </si>
  <si>
    <t>S-Retinol</t>
  </si>
  <si>
    <t xml:space="preserve"> P-Protrombin (FII), P-Faktor VII (koag), P-Faktor X (koag)</t>
  </si>
  <si>
    <t>P-von Willebrandfaktor antigen</t>
  </si>
  <si>
    <t>P-von Willebrandfaktor GP1bA (aktivitet)</t>
  </si>
  <si>
    <t>S-PAPP-A, S-Beta HCG fritt</t>
  </si>
  <si>
    <t>Csv-IL-10, Csv-IL-6, Csv-IL8</t>
  </si>
  <si>
    <t>Csv-IL-1-beta, Csv-IL-6, Csv-IL8</t>
  </si>
  <si>
    <t>Csv-IL-1-beta, Csv-IL-10, Csv-IL8</t>
  </si>
  <si>
    <t>Csv-IL-1-beta, Csv-IL-10, Csv-IL-6</t>
  </si>
  <si>
    <t xml:space="preserve">Från och med 2017-03-15 utgår analysen Csv-Neuronspecifikt enolas från Karolinskas analyssortiment p.g.a. mycket liten efterfrågan. </t>
  </si>
  <si>
    <t>P-Faktor V (koag), P-Faktor VII (koag), P-Faktor X (koag)</t>
  </si>
  <si>
    <t>P-Protrombin (FII), P-Faktor V (koag), P-Faktor X (koag)</t>
  </si>
  <si>
    <t>P-Protrombin (FII), P-Faktor V (koag), P-Faktor VII (koag)</t>
  </si>
  <si>
    <t>P-Faktor XII (koag)</t>
  </si>
  <si>
    <t>Analys av P-Koagulationsfaktor XII kan utföras på samma rör.</t>
  </si>
  <si>
    <t>P-Faktor XI (koag)</t>
  </si>
  <si>
    <t>Analys av P-Koagulationsfaktor XI kan utföras på samma rör.</t>
  </si>
  <si>
    <t>Universitetssjukhuset Linköping</t>
  </si>
  <si>
    <t>Medicinsk Information</t>
  </si>
  <si>
    <t>Ange allergener [FRITEXT]</t>
  </si>
  <si>
    <t>Patienten bör vara fastande</t>
  </si>
  <si>
    <t>B-TPMT</t>
  </si>
  <si>
    <t>Ange pat härkomst och ev. hereditiet [FRITEXT]
Labresultat: Hb [g/L], MCV [fL], Ferritin [ug/L]</t>
  </si>
  <si>
    <t>Provmaterial [Moderkaka (CVS) / Fostervatten (Amnion) / Perifert blod / Hud - organbiopsi / Kindskrap / Benmärg] 
Diagnos/frågeställning/anamnes [FRITEXT]
Samtycke till biobank [JA/NEJ]</t>
  </si>
  <si>
    <t>Provmaterial [Perifert blod / Benmärg] 
Diagnos/frågeställning/anamnes [FRITEXT]
Samtycke till biobank [JA/NEJ]</t>
  </si>
  <si>
    <t>Rekommendationen är att patienten bör vara fastande, men det är inte ett krav.</t>
  </si>
  <si>
    <t>OBS! Särskilda kostföreskrifter: Inget intag av ananas, avocado, banan, grönmögelost, rödvin, tomat och valnöt 12 h innan och under samlingsperioden.
Analyseras 1 g/v.</t>
  </si>
  <si>
    <t>Inget intag av ananas, avocado, banan, grönmögelost, rödvin, tomat och valnöt 12 h innan och under samlingsperioden.
Ange förekommande läkemedelsbehandling [FRITEXT]</t>
  </si>
  <si>
    <t>Ange förekommande läkemedelsbehandling [FRITEXT]</t>
  </si>
  <si>
    <t>Vid utredning av pubertas praecox eller pubertas tarda tas proverna före klockan 12:00
Provröret vändes minst 5 ggr efter provtagning. Låt sedan provröret stå upprätt för att undvika långvarig kontakt med gummikorken.</t>
  </si>
  <si>
    <t>Förvaras kylt under uppsamlingsperioden</t>
  </si>
  <si>
    <t>Datum och klockslag för senast intagen dos [DATE:TIME?]
Aktuell dos [FRITEXT]
Datum för senaste dosjustering och föregående dos [FRITEXT?]
Övriga läkemedel [FRITEXT]
Vikt [kg]
S-Kreatinin [umol/L]
Frågeställning [FRITEXT]</t>
  </si>
  <si>
    <t xml:space="preserve">Provet ska tas kl 09-13 på grund av dygnsvariationen. </t>
  </si>
  <si>
    <t>Datum och klockslag för senast intagen dos [DATE:TIME?]
Aktuell dos [FRITEXT]
Datum för senaste dosjustering och föregående dos [FRITEXT?]
Övriga läkemedel [FRITEXT]
Frågeställning [FRITEXT]</t>
  </si>
  <si>
    <t>Blodprov tas omedelbart före nästa dosering.
Ange tid för senaste dos [DATE/TIME]</t>
  </si>
  <si>
    <t>Datum och klockslag för senast intagen dos [DATE:TIME?]
Aktuell dos [FRITEXT]
Datum för senaste dosjustering och föregående dos [FRITEXT?]
Övriga läkemedel [FRITEXT]
Vikt [kg]
Frågeställning [FRITEXT]</t>
  </si>
  <si>
    <t>Röret ska fyllas tills vakuumsuget upphör samt vändas 5 – 10 gånger omedelbart efter provtagning. Ta provet genom direkt venpunktion, ej via inneliggande kanyl eller port.</t>
  </si>
  <si>
    <t>Frågeställning [FRITEXT]</t>
  </si>
  <si>
    <t>Ackr.</t>
  </si>
  <si>
    <t>Svar i Cosmic</t>
  </si>
  <si>
    <t>Önskemål/frågeställning/diagnos [FRITEXT] 
Kortfattat kliniska data [FRITEXT] 
Medicinering [FRITEXT]</t>
  </si>
  <si>
    <t>Skicka ca 10 mL urin av väl blandad dygnsmängd i ett plaströr med skruvkork (centrifugrör). Ange urinmängd och uppsamlingstid på remiss. OBS! Överfyll ej rören!</t>
  </si>
  <si>
    <t>Patienten bör vara fastande.</t>
  </si>
  <si>
    <t>Diagnos [FRITEXT]
Övriga läkemedel [FRITEXT]
Har patienten erhållit blodtransfusion senaste månaden? [JA/NEJ]</t>
  </si>
  <si>
    <t>Anamnes/Frågeställning. [FRITEXT]
Har patienten genomgått allogen stamcellstransplantation eller levertransplantation under sitt liv eller fått allogen blodtransfusion under den senaste veckan? [JA/NEJ]</t>
  </si>
  <si>
    <t>Ange tiopurinläkemedel, dos, insättning/senaste dosändring [FRITEXT]
Diagnos [FRITEXT]
Övriga läkemedel [FRITEXT]
Har patienten erhållit blodtransfusion senaste månaden? [JA/NEJ]</t>
  </si>
  <si>
    <t>Vid stickblödning kasseras den första mL.</t>
  </si>
  <si>
    <t>1 gelrör (gul propp). Minsta mängd serum: 150 µL (dödvolym)+ 50 µL/allergen.</t>
  </si>
  <si>
    <t>P-/S-Venlafaxin, P-/S-Quetiapin</t>
  </si>
  <si>
    <t>Om transporttiden är inom 48 timmar skall prov vara centrifugerat och skickas i kyla 2-8°C. Fryst serum skickas i frysbehållare så att provet är fryst vid ankomst till analyserande lab.</t>
  </si>
  <si>
    <t>Centrifugerat gel-rör (primärrör) kan förvaras i kyl upp till 48 h, annars avskiljs serum och fryses. 
Transporteras kylt. Fryst prov skickas fryst.</t>
  </si>
  <si>
    <t>Centrifugeras snarast, inom 2 h från provtagning. 
Avskilj plasma till sekundärrör och frys omedelbart i &lt;-15°C (ska vara infryst inom 3 h från provtagning).</t>
  </si>
  <si>
    <t xml:space="preserve">Förvaras i frys. Skickas fryst i frysbehållare så att provet är fryst vid ankomst till analyserande lab. </t>
  </si>
  <si>
    <t xml:space="preserve">Analyseras 1 ggn/v.
I litteraturen finns rapporter om falskt positiv Lupus antikoagulans i samband med behandling med Rivaroxaban, Apixaban, eller Dabigatran. Uppehåll av medicinering med perorala antikoagulantia, bör därför övervägas av beställande läkare innan provtagning.  </t>
  </si>
  <si>
    <t>1 gelrör (gul propp). Minsta provmängd 2 mL.</t>
  </si>
  <si>
    <t>Hållbart 7 dagar i kylskåp. Därefter frys.
Transport till lab kan ske i rumstemperatur om provet anländer inom 30 h.</t>
  </si>
  <si>
    <t>Centrifugerat gel-rör (primärrör) kan förvaras i kyl upp till 48 h, annars avskiljs serum och fryses. 
Transporteras i kyla. Fryst prov skickas fryst.</t>
  </si>
  <si>
    <t>3 d i kyl, annars frys. Transporteras i rumstemperatur. Fryst prov skickas fryst.</t>
  </si>
  <si>
    <t>Liquor: Minst 2 mL cerebrospinalvätska (Csv) i sterilt plaströr (koniskt, gul skruvkork). Vid stickblödning kasseras den första mL. 
Serum: 1 gelrör (gul propp) 5 mL, minsta volym serum 1 mL, eller kapillärprov i motsvarande mikrorör.</t>
  </si>
  <si>
    <t>Ocentrifugerat prov kan förvaras i rumstemperatur i högst 4 timmar.
Centrifugeras inom 72 timmar.</t>
  </si>
  <si>
    <t>Centrifugerat prov hållbart 3 dygn i kylskåp. Transporteras i rumstemperatur om provet når lab inom 30 timmar.
Prov som ej nås analyserande lab inom 3 dygn avskiljs och fryses. Fryst prov skickas fryst.</t>
  </si>
  <si>
    <t>Prov bör tas på förmiddagen (före kl 12.00).</t>
  </si>
  <si>
    <t>Centrifugera (10 min, 2000g) och avskilj 2-5×0,5 mL till kryorör 
(2 mL Sarstedt polypropen).
OBS! Centrifugering efter eventuell cellräkning!
Prov får inte tinas efter infrysning!</t>
  </si>
  <si>
    <t>Tag prov mån-tors. Provet måste vara provlogistiken, KlinKem, Västerås tillhanda senast torsdag kl 15.</t>
  </si>
  <si>
    <t>Vid stickblödning kasseras den första mL, anges på remissen.</t>
  </si>
  <si>
    <t>I gruppen ingår Csv-Tau, ß-Amyloid och Fosfo-tau (Ptau).
Rör av polypropen (sterilt centrifugrör med gul skruvkork) skall användas då många proteiner fastnar på väggarna i rör av glas eller polystyren, vilket medför ett för lågt värde.
Tag prov mån-tors. Provet måste vara provlogistiken, KlinKem, Västerås tillhanda senast torsdag kl 15.</t>
  </si>
  <si>
    <t>6 mL venblod EDTA-rör (lila propp). 
Spädbarn och svårstuckna patienter: kontakta DNA-laboratoriet
tel: 018-611 59 40</t>
  </si>
  <si>
    <t>Centrifugera prov vid 2000g i 20 min inom 2 timmar från provtagning.
Plasma pipetteras (sugs av), lämna minst en centimeter till blodkropparna. Överför minst 0,5 mL plasma till 2-3 ellermanrör (sekundärrör av plast).
Rören med plasma fryses direkt i &lt;-20°C.</t>
  </si>
  <si>
    <t>7 d i kyl, annars frys. Om provet når analyserande lab inom 23 timmar kan provet skickas i rumstemp. Undvik att tina/frysa provet upprepade gånger.</t>
  </si>
  <si>
    <t>P-Kappakedja fri, P-Lambdakedja fri, P-Kappa/Lambda kvot</t>
  </si>
  <si>
    <t>Rubrik Cosmic</t>
  </si>
  <si>
    <t>Externa prover, papperssvar</t>
  </si>
  <si>
    <t>P-/S-Hydroxyrisperidon, P-/S-Haloperidol, P-/S-Sertralin, P-/S-Zuklopentixol</t>
  </si>
  <si>
    <t>P-/S-Sertralin, P-/S-Risperidon, P-/S-Hydroxyrisperidon, P-/S-Haloperidol</t>
  </si>
  <si>
    <t>Diagnostik av lymfom</t>
  </si>
  <si>
    <t>Pris (SEK)</t>
  </si>
  <si>
    <t>Övervakad provtagning 
10 ml urinrör med gul kork måste användas. Fyll max till 1 cm från övre kanten 
Minst 5 ml urin ska finnas i provröret, annars underkänns provet och analysen blir inte utförd.</t>
  </si>
  <si>
    <t xml:space="preserve">Spice-metaboliter beställs som grupp, inte som enstaka analyser. 
I analysen ingår metaboliter till substanserna i listan överst på sidan.  Fler substanser analyseras i metoden Internetdroger i urin (Karolinska). </t>
  </si>
  <si>
    <t>dygnsmängd, förekommande läkemedelsbehandling</t>
  </si>
  <si>
    <t>Vuxna: En dygnsmängd urin med tillsats av 20 mL 6 M HCl i flaskor 2,5 L.
Barn: Tag 1 mL 6 mol/L HCL per 100 mL urin.</t>
  </si>
  <si>
    <t>Vuxna: En dygnsmängd urin med tillsats av 20 mL 6 M HCl i flaskor 2,5 L.
Barn: OK med stickprov, 10mL. Specialrör finns på kemlab men provet kan också surgöras i efterhand (1 mL 6 mol/L HCl per 100 mL urin).
I speciella fall kan 4-timmars urinsamling göras direkt efter en symtomgivande attack. Urinsamling ska i dessa fall göras i en urinsamlingsflaska som innehåller mindre mängd saltsyra (5 ml 5M saltsyra).</t>
  </si>
  <si>
    <t>Plasma kan skickas rumstempererat om provet är akut och skickas med taxi, annars fryses plasma och skickas fryst.
EDTA-rör skickas i rumstemperatur. Ta en kopia av remissen och ange att plasma och urin kommer fryst senare.
Undvik att skicka prover per post på torsdagar och fredagar.</t>
  </si>
  <si>
    <t>CMMS
Provinlämningen L2:00
Karolinska Universitetssjukhuset, Solna
Anna Stecksèns gata 49
171 76 Stockholm</t>
  </si>
  <si>
    <t>Hållbart 7d i kyl, därefter förvaras och skickas serum fryst.</t>
  </si>
  <si>
    <t>Haloperidol, Sertralin, Zuklopentixol</t>
  </si>
  <si>
    <t>Na-heparinrör (mörkblå propp), eller rör utan tillsats (röd propp). Minsta blodvolym 2 mL.</t>
  </si>
  <si>
    <t>Förvaras och transporteras kylt inom 7d. Därefter fryst.</t>
  </si>
  <si>
    <t>I kyl i 20h, därefter frys. Transporteras i rumstemperatur. Fryst serum skickas fryst.</t>
  </si>
  <si>
    <t>https://www.folkhalsomyndigheten.se/globalassets/laboratorieanalys/information-for-bestallare/remiss-diagnostik.pdf</t>
  </si>
  <si>
    <t>Använd sista röret för analys,</t>
  </si>
  <si>
    <t>Myastenia gravis, Anti-AchR, Kolinerg receptor AK, AchR-AK</t>
  </si>
  <si>
    <t>Adalimumab och Antikroppar mot adalimumab</t>
  </si>
  <si>
    <t>Vid beställning av s-Adalimumab kompletteras med av Antikroppar mot adalimumab vid omätbar serumkoncentration av läkemedlet. Antikroppar mot adalimumab kan ej analyseras vid detekterbara serumnivåer av adalimumab, därför analyseras alltid S-Adalimumab vid beställning av Antikroppar mot adalimumab om läkemedlet givits under de senaste 12 månaderna.</t>
  </si>
  <si>
    <t>Datum för senaste behandling med läkemedlet [DATE]</t>
  </si>
  <si>
    <t>http://sahlgrenska-klinkem-analyser.vgregion.se/KMIKAP0137.pdf</t>
  </si>
  <si>
    <t>Remiss Virologi (SU)</t>
  </si>
  <si>
    <t>Rör utan tillsats (röd kork) eller gelrör (gul kork). Minst 0,5mL serum.</t>
  </si>
  <si>
    <t>Rör utan tillsats, röd kork. Minst 1 mL serum.</t>
  </si>
  <si>
    <t xml:space="preserve">Önskad minsta provvolym är 3 mL blod.
Fredag - lördag och inför storhelg: Centrifugera, häll av och kylförvara 
Övriga dagar: Kylförvaring </t>
  </si>
  <si>
    <t>Provtagningsset kol för bakterier, Sarstedt art nr 55143 (har ersatt tidigare använda Copan-rör svart kork).
Steril fysiologisk koksaltlösning.
Sterilt polypropenrör (tomt rör med konisk botten och gul kork art nr 80862 eller rör med rundad botten och vit kork art nr 44093)
Prov tas från: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t>
  </si>
  <si>
    <t xml:space="preserve">CSV: i sterilt rör. Lämplig provvolym är 1-2 ml.
Feces: i rör utan tillsats. Minst ärtstor klick faeces.
Biopsi i sterilt rör: Små biopsier medför risk för intorkning, tillsätt 1 ml sterilt koksalt.
Urin: Rekommenderad provvolym är 5-10 ml urin. Önskad minsta provvolym är 1 ml urin.
Blod: EDTA-rör, lila kork
Rekommenderad provvolym är 5 ml blod. 
</t>
  </si>
  <si>
    <t>Vasopressin</t>
  </si>
  <si>
    <t>ADH, antidiuretiskt hormon</t>
  </si>
  <si>
    <r>
      <t xml:space="preserve">Fasteprov.
Iskylt </t>
    </r>
    <r>
      <rPr>
        <b/>
        <sz val="8"/>
        <color theme="1"/>
        <rFont val="Calibri"/>
        <family val="2"/>
        <scheme val="minor"/>
      </rPr>
      <t>EDTA-rör</t>
    </r>
    <r>
      <rPr>
        <sz val="8"/>
        <color theme="1"/>
        <rFont val="Calibri"/>
        <family val="2"/>
        <scheme val="minor"/>
      </rPr>
      <t xml:space="preserve"> (lila propp). Minsta mängd 4ml.
Ring KlinKem Västerås innan provtagning för att de ska hinna förbereda för kylcentrifugering. Prov ställs omedelbart på isbad efter provtagning.</t>
    </r>
  </si>
  <si>
    <t>Kylcentrifugeras snarast. Avskilj (minst 2 ml) plasma och frys omedelbart</t>
  </si>
  <si>
    <t>S-Osmolalitet bör tas vid samma tillfälle (separat beställning rör+remiss)</t>
  </si>
  <si>
    <t>https://www.karolinska.se/globalassets/global/kul/kul-gemensamma/kul-lankblock-remisser-for--utskrift/porfyriutredning_remiss.pdf</t>
  </si>
  <si>
    <t>ALA, PBG, kvant</t>
  </si>
  <si>
    <t>Aminolevulinsyra, Aminolevulinat, 5-Aminolevulinsyra, delta-aminolevulinsyra, 5-ALA, Porfobilinogen, Porfyrinprekursorer</t>
  </si>
  <si>
    <t>Omedelbart.</t>
  </si>
  <si>
    <t>Patienten skall om möjligt iaktta 12 h vätskekarens före provet.
U-kreatinin (kvant), U-hemoglobin (kval), U-pH (kval) och U-porfobolinogen (kval) ingår automatiskt.</t>
  </si>
  <si>
    <t>AAT, alfa1-antitrypsinbrist (klassning av fenotyp)</t>
  </si>
  <si>
    <t>Pi-typning</t>
  </si>
  <si>
    <t>Som huvudregel bör prov tas 12-24h efter senaste dos. Undantaget depotinjektioner då prov tas precis före nästa dos.</t>
  </si>
  <si>
    <t>Önskad analys: Alimemazin
Dosering [FRITEXT]</t>
  </si>
  <si>
    <t>St. Olavs Sjukhus, Trondheim</t>
  </si>
  <si>
    <t>Theralen, Vallergan</t>
  </si>
  <si>
    <t>Tvätta ej huden med sprit.</t>
  </si>
  <si>
    <t>S-Etanol, S-Metanol, S-Isopropanol, S-Aceton</t>
  </si>
  <si>
    <t>https://sahlgrenska-klinkem-analyser.vgregion.se/0861.html</t>
  </si>
  <si>
    <t>Om fler rör tas på samma patient bör aluminiumprovet tas först. Tag alltid ett slaskrör innan aluminiumprovet.
Ta ej prov om patient fått gadolinium-, jod- eller bariuminnehållande kontrastmedel de senaste 96 timmarna.</t>
  </si>
  <si>
    <t>https://sahlgrenska-klinkem-analyser.vgregion.se/KKAP0044.pdf</t>
  </si>
  <si>
    <t xml:space="preserve">Kontakta alltid Klinisk kemi, Karolinska Solna före provtagning/provskickning, telefon 08-517 719 99 (Kundtjänst Klinisk kemi). </t>
  </si>
  <si>
    <t>Kontakta alltid Klinisk kemi, Karolinska Universitetslaboratoriet Solna före provtagning/provskickning, telefon 08-517 719 99 (Kundtjänst). 
Vid behov av analys under annan tid (kvällar, nätter och helger) kontaktas laboratoriets läkare i beredskap (samma telefonnummer som ovan).</t>
  </si>
  <si>
    <t>Rör utan tillsats (röd propp). Volym 1mL.</t>
  </si>
  <si>
    <t>Rekommenderas i första hand bedömning av dalvärde med provtagning strax före (&lt;30 min) ny dos. Vid låg dos eller svårvärderad distributionsvolym, liksom vid tveksam behandlingseffekt, rekommenderas även bedömning av toppvärde, med provtagning 1h efter påbörjad 30 min-infusion, eller 45 min efter intramuskulär injektion.</t>
  </si>
  <si>
    <t>Datum och klockslag för senast intagen dos [DATE:TIME?]
Aktuell dos [FRITEXT]
Datum för senaste dosjustering och föregående dos [FRITEXT?]
Övriga läkemedel [FRITEXT]
Vikt [kg]
S-Kreatinin [umol/L]
Frågeställning [FRITEXT]
Gäller behandling mykobakterier/TBC? [JA/NEJ]</t>
  </si>
  <si>
    <t>Förvaras och skickas kylt inom 7d. Därefter fryst.</t>
  </si>
  <si>
    <t>Observera att det för en relevant bedömning behövs ett samtidigt taget prov för analys av aminosyror i plasma.</t>
  </si>
  <si>
    <t>eventuell stickblödning, önskemål/frågeställning/diagnos, kortfattat kliniska data, medicinering</t>
  </si>
  <si>
    <t>https://vardgivare.skane.se/siteassets/1.-vardriktlinjer/laboratoriemedicin/remisser/remiss_lakemedel-m-antiinfektion.pdf</t>
  </si>
  <si>
    <t>Prov tas omedelbart före dos (morgondos).</t>
  </si>
  <si>
    <t>1 NaHeparin-rör (mörkblå propp) eller 1 rör utan tillsats (röd propp). Volym 1 mL venblod. 
Prov tas före dos.</t>
  </si>
  <si>
    <t>beta-Amyloid (1-42)</t>
  </si>
  <si>
    <t>Relevanta uppgifter såsom symtom, förekomst av monoklonalt protein etc: [FRITEXT]</t>
  </si>
  <si>
    <t>Märk provet med ”Bukfettsbiopsi för amyloidtypning".,  Ange även relevanta uppgifter såsom symtom, förekomst av monoklonalt protein etc.</t>
  </si>
  <si>
    <t>frågeställning, anamnes, remitterande läkare, kön</t>
  </si>
  <si>
    <t>Övervakad provtagning.
Patientens kön [FRITEXT]
Frågeställning [FRITEXT]
Anamnes [FRITEXT]
Remitterande läkare [FRITEXT]</t>
  </si>
  <si>
    <t>Urinrör gul kork</t>
  </si>
  <si>
    <t>http://webbsortiment.rjl.se/Analysis.aspx?service=44192</t>
  </si>
  <si>
    <t>Gelrör (gul kork)
Önskad minsta provvolym är 1 ml blod.</t>
  </si>
  <si>
    <t>Kliniska data [FRITEXT]</t>
  </si>
  <si>
    <t>Anti- thrombospondin type 1 domain-containing protein 7A receptors</t>
  </si>
  <si>
    <t>Wieslab, Malmö</t>
  </si>
  <si>
    <t>http://www.wieslab.com/upload/files/Request%20Forms%202018/Remiss-Autoimmundiagnostik(W-002-SE15).pdf</t>
  </si>
  <si>
    <t>AST</t>
  </si>
  <si>
    <t>remitterande läkares namn och telefonnummer, frågeställning/anamnes</t>
  </si>
  <si>
    <t>Remitterande läkares namn och telefonnummer [FRITEXT]
Frågeställning/anamnes [FRITEXT]</t>
  </si>
  <si>
    <t>http://www.wieslab.com/upload/files/Request%20Forms%202018/Wieslab-RequestForm-Neurologi%20(W-003-SE18).pdf</t>
  </si>
  <si>
    <t>S-Myastenia gravis</t>
  </si>
  <si>
    <t>S-MAG-ak</t>
  </si>
  <si>
    <t>S-ASCA IgA och IgG, S-HSP-70 (serologi), S-Intrinsic faktor-AK, S-Streptolysin O-antikroppar, S-Tvärstrimmig muskel Anti-</t>
  </si>
  <si>
    <t>S-anti-THSD7A, S-HSP-70 (serologi), S-Intrinsic faktor-AK, S-Streptolysin O-antikroppar, S-Tvärstrimmig muskel Anti-</t>
  </si>
  <si>
    <t>S-anti-THSD7A, S-ASCA IgA och IgG, S-Intrinsic faktor-AK, S-Streptolysin O-antikroppar, S-Tvärstrimmig muskel Anti-</t>
  </si>
  <si>
    <t>S-anti-THSD7A, S-ASCA IgA och IgG, S-HSP-70 (serologi), S-Streptolysin O-antikroppar, S-Tvärstrimmig muskel Anti-</t>
  </si>
  <si>
    <t>S-anti-THSD7A, S-ASCA IgA och IgG, S-HSP-70 (serologi), S-Intrinsic faktor-AK, S-Tvärstrimmig muskel Anti-</t>
  </si>
  <si>
    <t>S-anti-THSD7A, S-ASCA IgA och IgG, S-HSP-70 (serologi), S-Intrinsic faktor-AK, S-Streptolysin O-antikroppar</t>
  </si>
  <si>
    <t>Minst 15 mL faeces (i burk med skruvlock)</t>
  </si>
  <si>
    <t xml:space="preserve">Skickas med vanlig post om prov anländer till laboratoriet i Umeå inom tre dygn. Vid längre förvaring fryses prov. Vid längre transporttid än tre dygn fryses prov och skickas fryst. </t>
  </si>
  <si>
    <t>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t>
  </si>
  <si>
    <t xml:space="preserve">Plasma kan förvaras/transporteras i rumstemperatur/kylt om ankomst till Klinisk farmakologi, Huddinge, sker inom 7 dygn från provtagning. Vid längre tids förvaring/transport skall provet hållas fryst.
Transport/inlämning av prov som skall analyseras på Klinisk farmakologi under helg: Prov lämnas på Klinisk kemi, Huddinge senast kl 11:00. </t>
  </si>
  <si>
    <t xml:space="preserve">Provtagning cirka 2-4 timmar efter Apixaban-intag återspeglar i regel maximal plasmakoncentration. 
För mätning av direkt plasmakoncentration beställs istället P-Apixaban. </t>
  </si>
  <si>
    <t>Centrifugeras inom 60 min efter provtagning vid 15°C (2000g, 15 min). Avskilj plasma till ett plaströr. 
OBS! Lämna kvar 5-7mm plasma ovanför de röda blodkropparna för att undvika tillblandning av trombocyter.</t>
  </si>
  <si>
    <t>Anamnes/frågeställning [FRITEXT]</t>
  </si>
  <si>
    <t>Förvaras i kyl. Kan skickas i rumsteperatur. 
Fryses som helblod i plaströr om det ej ankommer lab UAS inom 3 d. Skickas fryst.</t>
  </si>
  <si>
    <t>1 gelrör (gul propp). Minsta mängd serum 1 mL.</t>
  </si>
  <si>
    <t>S-21-hydroxylas ak (IgG), S-GAD ak (IgG), S-Ö-cell (IA2) ak (IgG), S-Side chain cleavage enzyme ak, S-APS1-screen.</t>
  </si>
  <si>
    <t>Förvaras kylt och skickas i rumsteperatur om transporten når analyserande lab inom 21 timmar. Annars fryses serum och skickas fryst.</t>
  </si>
  <si>
    <t>"Vanligt" urinprov (i rör) ska ej användas då kvoterna av arabitiniol kan förändras.
Hos dialyspatienter som ej producerar urin kan arabinitolkvoten i serum mätas.</t>
  </si>
  <si>
    <t>Önskad analys: Arabinitolkvot
Grunddiagnos, anamnes, frågeställning [FRITEXT]</t>
  </si>
  <si>
    <t>Mikrobiologi (LMS)</t>
  </si>
  <si>
    <t>https://vardgivare.skane.se/siteassets/1.-vardriktlinjer/laboratoriemedicin/remisser/bakt2.pdf</t>
  </si>
  <si>
    <t>Filterpapper för arabinitolanalys</t>
  </si>
  <si>
    <t>Kuvertet med filterpappret skickas till analyserande lab. Filterpappret ska vara helt torrt innan transport kan ske.</t>
  </si>
  <si>
    <t>http://www.analysportalen-labmedicin.skane.se/viewAnalys.asp?Nr=991</t>
  </si>
  <si>
    <t>Svalgsekret-</t>
  </si>
  <si>
    <t>Misstanke om Arcanobacterium haemolyticum [JA/NEJ]
Kliniska data [FRITEXT]
Antibiotikabehandling [JA/NEJ] [FRITEXT (om ja)]</t>
  </si>
  <si>
    <t>Copanrör, svart kork</t>
  </si>
  <si>
    <t>Provtagning före dos.
datum och klockslag för senast intagen dos [DATE:TIME]
aktuell dos [FRITEXT]
datum för senaste dosjustering och föregående dosering  [DATE/FRITEXT?]
övriga läkemedel [FRITEXT]
frågeställning [FRITEXT]</t>
  </si>
  <si>
    <t>Förvaring/transport i rumstemp om ankomst Huddinge inom 4d och i kyl om 7d. Vid längre tid förvaras och skickas provet fryst.</t>
  </si>
  <si>
    <t>Mögelsvamp, Trådsvamp, Galactomannan</t>
  </si>
  <si>
    <t>Patientens sjukdom [FRITEXT]
Medicinering [FRITEXT]
Utlandvistelse [FRITEXT]
Djurkontakt [FRITEXT]</t>
  </si>
  <si>
    <t>1 rör u t (röd propp). Minst 3-5ml blod.
För Aspergillus, 2mL BAL eller likvor i sterilt rör.</t>
  </si>
  <si>
    <t>Provtagning före morgondos, tidigast en vecka efter dosändring.
Datum och klockslag för senast intagen dos [DATE:TIME?]
Aktuell dos [FRITEXT]
Datum för senaste dosjustering och föregående dos [FRITEXT?]
Vikt [kg]
Frågeställning [FRITEXT]</t>
  </si>
  <si>
    <t xml:space="preserve">Atazanavirprov taget inom sex timmar efter senast intagen dos analyseras ej, såvida inte provet är en del av en kurva eller om provtagaren explicit begär att analysen skall utföras. </t>
  </si>
  <si>
    <t>I kyl om ankomst till Huddinge inom 7d, annars frys.</t>
  </si>
  <si>
    <t>Mjältbrand</t>
  </si>
  <si>
    <t>Anmälningspliktig enligt SML</t>
  </si>
  <si>
    <t>Pinnprov (sårodlingspinne) från misstänkta sår, blod i blododlingsflaska eller bakterieisolat på pinne.</t>
  </si>
  <si>
    <t>Anamnestiska data, inklusive insjukningsdatum [FRITEXT]
utlandsvistelse [JA/NEJ] [FRITEXT (om ja)]</t>
  </si>
  <si>
    <t xml:space="preserve">OBS! Ämnen omfattas av kategori A, UN 2814 men patientprov kan skickas som kategori B, UN 3373 (Skicka inte som bakterieisolat)
Kylförvara i väntan på transport. </t>
  </si>
  <si>
    <t>I väntan på transport bör provet förvaras i kyl. Vid längre transport än 24 timmar rekommenderas kyltransport.
Frys prov i -20℃ vid mer än 48 timmar transporttid. 
Blod transporteras i rumstemperatur.</t>
  </si>
  <si>
    <t>Rör utan tillsats (röd propp).</t>
  </si>
  <si>
    <t>Provet analyseras avseende antikroppar mot B hensele och B quintana.</t>
  </si>
  <si>
    <t>B hensele, B quintana</t>
  </si>
  <si>
    <t>Kliniska data [FRITEXT]
Insjukningsdag [DATE]</t>
  </si>
  <si>
    <t>Transport utanför akademiska sjukhuset sker i kyla. 
Provet bör vara laboratoriet till handa inom 5 dygn efter provtagningen.</t>
  </si>
  <si>
    <t>Blodprov från vuxna patienter: 3-4 mL i EDTA-rör (lila propp).
Blodprov från små barn: 1 mL i EDTA-rör (lila propp).</t>
  </si>
  <si>
    <t>https://vardgivare.skane.se/siteassets/1.-vardriktlinjer/laboratoriemedicin/remisser/diabetes-barn-bdd.pdf</t>
  </si>
  <si>
    <t>Ingående analyser:
GAD-ak, Ö-cells-ak (IA2), C-Peptid, DNA-HLA-DQ, IAA, IA2 RBA, ZnT8A</t>
  </si>
  <si>
    <t>Övervakad provtagning.
Frågeställning [FRITEXT]
Anamnes [FRITEXT]
Remitterande läkare [FRITEXT]</t>
  </si>
  <si>
    <t>Provtagning före dos.
datum och klockslag för senast intagen dos [DATE:TIME]
aktuell dos [FRITEXT]
datum för senaste dosjustering och föregående dosering  [DATE/FRITEXT?]
övriga läkemedel [FRITEXT]
vikt [kg]
frågeställning [FRITEXT]
Önskad substans [FRITEXT]</t>
  </si>
  <si>
    <t>1 NaHeparin-rör (mörkblå propp) eller 1 rör utan tillsats (röd propp). Volym 1 mL venblod.
Prov tas före dos.</t>
  </si>
  <si>
    <t>Centrifugera och avskilj plasma/serum. Fryses.</t>
  </si>
  <si>
    <t>Binjurebark-antikroppar (IgG)</t>
  </si>
  <si>
    <t>S-21-hydroxylas ak (IgG)</t>
  </si>
  <si>
    <t xml:space="preserve">Blod: EDTA-rör, lila kork 5 mL
CSV i sterilt rör. Rekommenderad provvolym 1-2 ml
Urin i sterilt rör. Rekommenderad provvolym är 5-10 ml.
</t>
  </si>
  <si>
    <t>Frågeställning [FRITEXT]
Kliniska data [FRITEXT]</t>
  </si>
  <si>
    <t xml:space="preserve">Blod: Minsta provvolym är 1mL blod.
Fredag-lördag och inför storhelg: Centrifugera, häll av och kylförvara
Övriga dagar: Kylförvaring
Urin och CSV:
Kylförvaring
</t>
  </si>
  <si>
    <t>Gelrör, gul kork.</t>
  </si>
  <si>
    <t>https://www.regionorebrolan.se/Files-sv/USO/Kliniker_enheter/amm/Laboratoriet/PIN/BLA%20003%20Analysbest%c3%a4llning%20biologiska%20prover.pdf</t>
  </si>
  <si>
    <t>B-Kobolt, B-Kadmium</t>
  </si>
  <si>
    <t>Arbets- och Miljömedicin, Örebro</t>
  </si>
  <si>
    <t>https://www.regionorebrolan.se/sv/uso/Patientinformation/Kliniker-och-enheter/Arbets--och-miljomedicinska-kliniken/Analyslaboratorium/Provtagningsinstruktioner/Biologiska-prover/Instruktioner-for-blodprover/</t>
  </si>
  <si>
    <t>B-Bly, B-Kobolt</t>
  </si>
  <si>
    <t>Rökvanor [FRITEXT]
Viktigt att vända (blanda) röret efter provtagning minst 20 ggr, så att det ej bildas koagel.</t>
  </si>
  <si>
    <t>Viktigt att vända (blanda) röret efter provtagning minst 20 ggr, så att det ej bildas koagel.</t>
  </si>
  <si>
    <t>https://www.regionorebrolan.se/sv/uso/Patientinformation/Kliniker-och-enheter/Arbets--och-miljomedicinska-kliniken/Analyslaboratorium/Provtagningsinstruktioner/Biologiska-prover/Urinprover/</t>
  </si>
  <si>
    <t>Iakttag god hygien för att undvika kontaminering av provet.</t>
  </si>
  <si>
    <t>Syradiskad plastburk</t>
  </si>
  <si>
    <t>Mn</t>
  </si>
  <si>
    <t xml:space="preserve">Immunbristpanel, CVID, B-lymfocyter, CD19, CD27, CD38, IgD, IgM
</t>
  </si>
  <si>
    <t>Vid frågeställning immunbrist rekommenderas även FASCIA analys.</t>
  </si>
  <si>
    <t>Önskad analys [FRITEXT]
Kliniska data [FRITEXT]</t>
  </si>
  <si>
    <t>https://www.karolinska.se/KUL/Alla-anvisningar/Anvisning/10171</t>
  </si>
  <si>
    <t>Kikhosta</t>
  </si>
  <si>
    <t>Pertussis FHA IgA och IgG samt Pertussis toxin IgA och IgG, utförs alltid tillsammans.</t>
  </si>
  <si>
    <t>DNA-påvisning</t>
  </si>
  <si>
    <t>Misstanke om brucellos [JA/NEJ]
Anamnestiska data, inklusive insjukningsdatum [FRITEXT]
Utlandsvistelse [FRITEXT]</t>
  </si>
  <si>
    <t>OBS! Riskklass 3
Anamnestiska data, inklusive insjukningsdatum [FRITEXT]
Utlandsvistelse [FRITEXT]</t>
  </si>
  <si>
    <t xml:space="preserve">1 rör u t (röd propp) 6mL.
Begäran om uppföljningsprov förekommer.
Observera att anamnestiska data, inklusive insjukningsdatum och ev. utlandsvistelse alltid ska anges vid insändande av prov för serologisk analys. Dessa uppgifter är nödvändiga för korrekt bedömning av analysresultatet.
</t>
  </si>
  <si>
    <t xml:space="preserve">Minsta provvolym 200 mikroliter.
Kylförvaring. OBS! Provet ska INTE centrifugeras
</t>
  </si>
  <si>
    <t>OBS! Riskklass 3
Anmälningspliktig enligt SML</t>
  </si>
  <si>
    <t>Rör utan tillsats (röd propp)</t>
  </si>
  <si>
    <t>Provtagning före dos.
Datum och klockslag för senast intagen dos [DATE:TIME?]
Aktuell dos [FRITEXT]
Datum för senaste dosjustering och föregående dos [FRITEXT?]
Vikt [kg]
S-Kreatinin [umol/L]
Övriga läkemedel [FRITEXT]
Frågeställning [FRITEXT]</t>
  </si>
  <si>
    <t>Rättsmedicinalverket, Linköping</t>
  </si>
  <si>
    <t>C1-inhibitor, C1 INH, C1 INA, C1-esterasinhibitor, C4, HAE</t>
  </si>
  <si>
    <t>Hereditärt angioödem</t>
  </si>
  <si>
    <t>Centrifugera proverna snarast, och avskilj plasma och serum. Sekundärrör märks med "P" respektive "S".
Frys plasma- och serumrören i -70°C inom 4h. Länsdels-lab och mottagningslab skickar provrör till Kemlab Västerås för infrysning inom 4 h från provtagning.</t>
  </si>
  <si>
    <t>Frysta prover skickas frysta. 
Klinisk kemi och farmakologi omhändertar proverna, och vidarebefordrar dem till Klinisk immunologi, Autoimmunitet och allergi.</t>
  </si>
  <si>
    <t>https://vardgivare.skane.se/siteassets/1.-vardriktlinjer/laboratoriemedicin/remisser/remiss_imm_1806_formular.pdf</t>
  </si>
  <si>
    <t>1 gelrör (gul propp) 5 mL.
Minsta volym 10µL serum.</t>
  </si>
  <si>
    <t>1 gelrör (gul propp) 5mL. Minsta analyserbara mängd serum 200 µL.</t>
  </si>
  <si>
    <t>2017</t>
  </si>
  <si>
    <t>Rör utan tillsats (röd kork)</t>
  </si>
  <si>
    <t>Minsta provvolym är 1mL blod.</t>
  </si>
  <si>
    <t>I väntan på transport kylförvaras provet. Provet bör vara laboratoriet tillhanda inom 4 dygn efter provtagningen.
Transport utanför Akademiska sjukhuset bör ske i kyla.</t>
  </si>
  <si>
    <t>CMV (PCR), nukleinsyrapåvisning</t>
  </si>
  <si>
    <t>Insjukningsdatum [DATE]
Kliniska upplysningar (symtom, epidemiologi, frågeställning mm) [FRITEXT]</t>
  </si>
  <si>
    <t>Insjukningsdatum [DATE]
Antibiotikabehandling [JA/NEJ] [FRITEXT (om ja)]
Kliniska upplysningar (symtom, epidemiologi, frågeställning mm) [FRITEXT]</t>
  </si>
  <si>
    <t>insjukningsdatum, eventuell antibiotikabehandling, kliniska upplysningar (symtom / epidemiologisk information / frågeställning mm)</t>
  </si>
  <si>
    <t>insjukningsdatum, kliniska upplysningar (symtom / epidemiologisk information / frågeställning mm)</t>
  </si>
  <si>
    <t>EDTA-rör (lila propp) 6mL. Rekommenderad provvolym är 6 mL blod.</t>
  </si>
  <si>
    <t>För fullständig analys av CSV krävs ett även blodprov (serum).</t>
  </si>
  <si>
    <t xml:space="preserve">Alla typer av EHEC är anmälningspliktiga enligt smittskyddslagen. </t>
  </si>
  <si>
    <t>För fullständig analys av CSV krävs också ett blodprov (serum).</t>
  </si>
  <si>
    <t>Anamnestiska data, inklusive insjukningsdatum och eventuell utlandsvistelse [FRITEXT]</t>
  </si>
  <si>
    <t xml:space="preserve">Minsta provvolym 200 mikroliter.
Fredag – lördag och inför storhelg: Centrifugera, häll av, kylförvara
Övriga dagar: Kylförvaring
</t>
  </si>
  <si>
    <t>Rör utan tillsats 6mL.</t>
  </si>
  <si>
    <t>Begäran om uppföljningsprov förekommer.
Anmälningspliktig enligt SML.</t>
  </si>
  <si>
    <t>Insjuknandedatum [DATE]
Eventuellt organengagemang [FRITEXT]</t>
  </si>
  <si>
    <t>Hepatit B-virus DNA (nukleinsyrapåvisning)</t>
  </si>
  <si>
    <t>EDTA-rör (lila propp) 5mL. Rekommenderad provvolym 4 mL blod.</t>
  </si>
  <si>
    <t>Önskad minsta provvolym är 2 mL blod.
Fredag – lördag och inför storhelg: Centrifugera, häll av, kylförvaring
Övriga dagar: Kylförvaring</t>
  </si>
  <si>
    <t>Rör utan tillsats (röd kork). Minst 1mL serum.</t>
  </si>
  <si>
    <t>Nph-</t>
  </si>
  <si>
    <t>Kliniska data (symtom, tidpunkt för symtomdebut, epidemiologisk information mm) [FRRITEXT]</t>
  </si>
  <si>
    <t>Provtagnings-set 1 ml, flytande virus, grön propp.
För den flockade pinnen längs näshålans botten mot bakväggen av nasofarynx och låt pinnen ligga kvar en stund. Stoppa pinnen i röret.</t>
  </si>
  <si>
    <t xml:space="preserve">Transport utanför Akademiska sjukhuset sker i kyla.
Snabb transport ska eftersträvas pga mässlingvirusets höga smittsamhetsgrad.   </t>
  </si>
  <si>
    <t>Kylförvara. Provet bör vara laboratoriet till handa snarast.</t>
  </si>
  <si>
    <t>Kliniska upplysningar (symtom, epidemiologi, frågeställning mm) [FRITEXT]</t>
  </si>
  <si>
    <t>Önskad minsta provvolym är 1 mL blod.
Fredag – lördag och inför storhelg: Centrifugera, häll av, kylförvaring
Övriga dagar: Kylförvaring</t>
  </si>
  <si>
    <t>Rör utan tillsats, röd propp. Rekommenderad provvolym är 6 mL blod.</t>
  </si>
  <si>
    <t>Rör utan tillsats, röd kork. Rekommenderad provvolym 6mL.</t>
  </si>
  <si>
    <t>https://www.karolinska.se/KUL/Alla-anvisningar/Anvisning/9768</t>
  </si>
  <si>
    <t>TBE (antikroppspåvisning)</t>
  </si>
  <si>
    <t>Rör utan tillsats, röd kork. Rekommenderad provvolym är 6 mL blod.</t>
  </si>
  <si>
    <t>TORCH (antikroppspåvisning)</t>
  </si>
  <si>
    <t>Ingående analyser: toxoplasma, rubella, CMV, HSV, parvo B19
Märk remiss/remisser så att utredning för mor och barn kan kopplas samman (ange samhörighetsidentitet).</t>
  </si>
  <si>
    <t>Vuxna: Rör utan tillsats, röd kork.
Barn: 2 fulla kapillärrör med röd kork
För fullständig analys av barn under 18 månader krävs ett serumprov från modern, optimal provmängd 6 mL.</t>
  </si>
  <si>
    <t>Toxoplasma (antikroppspåvisning)</t>
  </si>
  <si>
    <t>Förmodad smittort</t>
  </si>
  <si>
    <t>Förmodad smittort [FRITEXT]</t>
  </si>
  <si>
    <t>Salmonella (serologi)</t>
  </si>
  <si>
    <t>Transporteras kylt.</t>
  </si>
  <si>
    <t>Zikavirus (antikroppsbestämning)</t>
  </si>
  <si>
    <t>(serologi)</t>
  </si>
  <si>
    <r>
      <t>Minsta mängd blod 3</t>
    </r>
    <r>
      <rPr>
        <sz val="11"/>
        <color theme="1"/>
        <rFont val="Calibri"/>
        <family val="2"/>
      </rPr>
      <t xml:space="preserve"> mL.</t>
    </r>
    <r>
      <rPr>
        <sz val="11"/>
        <color theme="1"/>
        <rFont val="Calibri"/>
        <family val="2"/>
        <scheme val="minor"/>
      </rPr>
      <t xml:space="preserve">
Fredag – lördag och inför storhelg: Centrifugera, häll av, kylförvaring
Övriga dagar: Kylförvaring</t>
    </r>
  </si>
  <si>
    <t>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t>
  </si>
  <si>
    <t>datum och klockslag för senast intagen dos [DATE:TIME]
aktuell dos [FRITEXT]
datum för senaste dosjustering och föregående dosering  [DATE/FRITEXT?]
övriga läkemedel [FRITEXT]
frågeställning [FRITEXT]</t>
  </si>
  <si>
    <t>Rör helt utan tillsats: Vacuette® Z Trace Element No Additive (vit/svart propp) (finns på sjukhuslaboratorierna)</t>
  </si>
  <si>
    <t>Det är väldigt noga att provet blir ordentligt blandat. Om vingkanyl används, tänk på att använda slaskrör.</t>
  </si>
  <si>
    <t>Centrifugeras inom 30 min efter provtagning vid 2000 g och 15 °C under 15 minuter. Avskilj plasma till 2-3 ellermanrör á 0.6 mL. 
OBS! Lämna kvar 5-7mm plasma ovanför de röda blodkropparna för att undvika tillblandning av trombocyter.
Frys omedelbart i -70 C.</t>
  </si>
  <si>
    <t>Centrifugeras inom 30 min efter provtagning vid 2000 g och 15 °C under 15 minuter.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</si>
  <si>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r>
      <t>Centrifugera inom 2 timmar (20 min, 2000g</t>
    </r>
    <r>
      <rPr>
        <sz val="8"/>
        <color theme="1"/>
        <rFont val="Calibri"/>
        <family val="2"/>
        <scheme val="minor"/>
      </rPr>
      <t>). Plasma pipetteras, lämna minst en centimeter till blodkropparna.
Överför minst 0,5 mL plasma till 2-3 ellermanrör (sekundärrör av plast).
Rören med plasma fryses direkt i &lt;-20°C.
Vid fler koagulationsanalyser, blandas plasman från dessa rör innan fördelning till ellermanrör.</t>
    </r>
  </si>
  <si>
    <t>Centrifugeras inom 30 min efter provtagning vid 2000 x g och 15 °C under 15 minuter . Avskilj plasma till 2-3 ellermanrör á 0.6 mL. 
OBS! Lämna kvar 5-7mm plasma ovanför de röda blodkropparna för att undvika tillblandning av trombocyter.
Vid fler koagulationsanalyser, blandas plasman från dessa rör innan fördelning till ellermanrör.
Frys omedelbart i -70 C.</t>
  </si>
  <si>
    <t>Centrifugeras inom 30 min efter provtagning vid 2000 x g och 15 °C under 15 minuter . Avskilj plasma till 2-3 ellermanrör á 0.6 mL. 
OBS! Lämna kvar 5-7mm plasma ovanför de röda blodkropparna för att undvika tillblandning av trombocyter.
Frys omedelbart i -70 C.</t>
  </si>
  <si>
    <t>Cymbalta</t>
  </si>
  <si>
    <t>2 st EDTA-rör (lila propp) á 4 mL. 
För barn &lt;1 år: 1 EDTA-rör (lila propp) 4mL</t>
  </si>
  <si>
    <t>https://www.alsglobal.se/media-se/pdf/clinical_sampling_sv.pdf</t>
  </si>
  <si>
    <t>https://www.alsglobal.se/media-se/excel/orderblankett_clinical.xlsx</t>
  </si>
  <si>
    <t>ALS Scandinavia, Luleå</t>
  </si>
  <si>
    <t>Gul (serum m gel) 5 mL</t>
  </si>
  <si>
    <t>Gul (serum m gel) 3,5 mL</t>
  </si>
  <si>
    <t>Lila (EDTA) 4 mL</t>
  </si>
  <si>
    <t>1 NaCitrat-rör (ljusblå/svart propp) 3.5mL.
Provtagning bör undvikas under pågående behandling med ofraktionerat eller lågmolekylärt heparin.</t>
  </si>
  <si>
    <t>Ljusblå/svart (NaCitrat) 3,5 mL</t>
  </si>
  <si>
    <t>Lila (EDTA) 6 mL</t>
  </si>
  <si>
    <t>Mörkblå (NaHeparin) 4 mL</t>
  </si>
  <si>
    <r>
      <t>1</t>
    </r>
    <r>
      <rPr>
        <b/>
        <sz val="8"/>
        <color theme="1"/>
        <rFont val="Calibri"/>
        <family val="2"/>
        <scheme val="minor"/>
      </rPr>
      <t xml:space="preserve"> LiHeparin</t>
    </r>
    <r>
      <rPr>
        <sz val="8"/>
        <color theme="1"/>
        <rFont val="Calibri"/>
        <family val="2"/>
        <scheme val="minor"/>
      </rPr>
      <t>-rör med gel (mintgrön propp). OK med gelrör (gul propp).</t>
    </r>
  </si>
  <si>
    <t>Mintgrön propp (gel, Li-heparin), OK med gelrör (gul propp).</t>
  </si>
  <si>
    <t>Vit/svart (helt utan tillsats) 6 mL</t>
  </si>
  <si>
    <t>OBS: Rättskemisk analys, vid behov av analys för dos-monitorering kan mätning i serum utföras, denna skickas till Fürstlaboratoriet i Trondheim, se http://www.furst.no/analyse-og-klinikk/analyser/bupropion/</t>
  </si>
  <si>
    <t>Grå (NaF-KOx) 4 mL</t>
  </si>
  <si>
    <t>2 st EDTA-rör (lila propp) á 4 mL. 
För barn &lt;1 år: 1 EDTA-rör (lila propp) 4 mL</t>
  </si>
  <si>
    <t>1 NaHeparin-rör (mörkblå propp) 4mL. Prov bör tas på morgonen så att det hinner med posten till Uppsala. Patienten bör avstå från antihistaminer och perorala steroider under 5 dagar före provtagning.</t>
  </si>
  <si>
    <t>Mörkblå (NaHeparin) 6 mL</t>
  </si>
  <si>
    <t>Ljusgul (ACD-rör) 6 mL</t>
  </si>
  <si>
    <t xml:space="preserve">1 EDTA-rör (lila propp). För små barn minst 1 mL blod.  </t>
  </si>
  <si>
    <t>Innan genetisk diagnostik påbörjas bör biokemisk utredning utföras med Acylkarnitin, fP- och Karnintin, fritt och totalt, -fP</t>
  </si>
  <si>
    <t>Rosa/grå (FC-mixture) 3 mL</t>
  </si>
  <si>
    <t>1 EDTA-rör (lila propp). Minsta provvolym 300 µL.</t>
  </si>
  <si>
    <t>Tau genotyp</t>
  </si>
  <si>
    <t>H1/H1 haplotyp</t>
  </si>
  <si>
    <t>Anamnes, kliniska fynd, frågeställning: [FRITEXT]</t>
  </si>
  <si>
    <t>1 EDTA-rör (lila propp).
Microtainerrör OK att använda. 2 st räcker för neonatal bebis.</t>
  </si>
  <si>
    <t>Röd (Serum u t) 6 mL</t>
  </si>
  <si>
    <t>Lila (EDTA). Kan tas kapillärt i hepariniserade kapillärrör.</t>
  </si>
  <si>
    <t>Lithionit</t>
  </si>
  <si>
    <t>Mg</t>
  </si>
  <si>
    <t>Grön (LiHeparin utan gel) 4 mL</t>
  </si>
  <si>
    <t>Helblod: Får ej frysas eller centrifugeras!
Plasma: Centrifugera och häll av. Får ej frysas!</t>
  </si>
  <si>
    <t>X615</t>
  </si>
  <si>
    <r>
      <rPr>
        <b/>
        <sz val="8"/>
        <color theme="1"/>
        <rFont val="Calibri"/>
        <family val="2"/>
        <scheme val="minor"/>
      </rPr>
      <t>Syradiskad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</si>
  <si>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Prov tas efter arbetet i slutet av arbetsveckan, undvik kontaminering.</t>
    </r>
  </si>
  <si>
    <t>I kyl</t>
  </si>
  <si>
    <t>Helblodsröret (NaHeparin) centrifugeras ej.
Rör helt utan tillsats:
Centrifugera och häll av serum till nytt rör helt utan tillsats (vit/svart kork).
OBS! Det tar lång tid för blodet att koagulera i detta rör, låt provrör stå ca 3 h före centrifugering.</t>
  </si>
  <si>
    <t>X616</t>
  </si>
  <si>
    <r>
      <t xml:space="preserve">Om beställaren inte varit i kontakt med laboratoriet i Örebro då patient kommer för provtagning, tag både helblod samt serum:
- 1 </t>
    </r>
    <r>
      <rPr>
        <b/>
        <sz val="8"/>
        <color theme="1"/>
        <rFont val="Calibri"/>
        <family val="2"/>
        <scheme val="minor"/>
      </rPr>
      <t>NaHeparin-rör</t>
    </r>
    <r>
      <rPr>
        <sz val="8"/>
        <color theme="1"/>
        <rFont val="Calibri"/>
        <family val="2"/>
        <scheme val="minor"/>
      </rPr>
      <t xml:space="preserve"> (mörkblå kork, helblod) 
- 1 </t>
    </r>
    <r>
      <rPr>
        <b/>
        <sz val="8"/>
        <color theme="1"/>
        <rFont val="Calibri"/>
        <family val="2"/>
        <scheme val="minor"/>
      </rPr>
      <t>rör helt utan tillsats</t>
    </r>
    <r>
      <rPr>
        <sz val="8"/>
        <color theme="1"/>
        <rFont val="Calibri"/>
        <family val="2"/>
        <scheme val="minor"/>
      </rPr>
      <t xml:space="preserve"> (vit/svart kork).
</t>
    </r>
    <r>
      <rPr>
        <sz val="8"/>
        <color theme="1"/>
        <rFont val="Calibri"/>
        <family val="2"/>
        <scheme val="minor"/>
      </rPr>
      <t xml:space="preserve">
Prov tas efter arbetet i slutet av arbetsveckan, undvik kontaminering.</t>
    </r>
  </si>
  <si>
    <t>X617</t>
  </si>
  <si>
    <r>
      <rPr>
        <u/>
        <sz val="8"/>
        <color theme="1"/>
        <rFont val="Calibri"/>
        <family val="2"/>
        <scheme val="minor"/>
      </rPr>
      <t>S</t>
    </r>
    <r>
      <rPr>
        <b/>
        <sz val="8"/>
        <color theme="1"/>
        <rFont val="Calibri"/>
        <family val="2"/>
        <scheme val="minor"/>
      </rPr>
      <t>yradiskad plastburk</t>
    </r>
    <r>
      <rPr>
        <sz val="8"/>
        <color theme="1"/>
        <rFont val="Calibri"/>
        <family val="2"/>
        <scheme val="minor"/>
      </rPr>
      <t xml:space="preserve"> (beställs vid behov från Arbets- och miljömedicinska kliniken i Örebro/kan finnas på Provlogistik KKTM Västerås).
Prov tas efter arbetet i slutet av arbetsveckan, undvik kontaminering.</t>
    </r>
  </si>
  <si>
    <t>X618</t>
  </si>
  <si>
    <t>Na-heparinrör (mörkblå propp). Rörstorlek: 4-5 ml. Minst 0,5 ml avskild plasma. Kapillärblod: Mikrorör Li-heparin (utan gel). 1 ml blod. Minst 0,3 ml avskild plasma.</t>
  </si>
  <si>
    <t>Minst 0,5 ml CSV i genomskinligt plaströr med konisk botten.</t>
  </si>
  <si>
    <t>Är prov för aminosyror i plasma också beställt (behövs för relevant bedömning)?* [JA/NEJ]
Önskemål/frågeställning/diagnos [FRITEXT] 
Kortfattat kliniska data [FRITEXT] 
Medicinering [FRITEXT]</t>
  </si>
  <si>
    <t>Centrifugera och avskilj plasma inom 1h från provtagningen. Fryses.</t>
  </si>
  <si>
    <t>Notera eventuell stickblödning på remissen.
Centrifugera, avpipettera i ett avhällningsrör och frys omedelbart.</t>
  </si>
  <si>
    <t>Serum krävs för jämförande analys.</t>
  </si>
  <si>
    <t>Liquor: Efter cellräkning, centrifugera spinalvätskan (10 min vid 2000g) och häll av i nytt sterilt plaströr (koniskt, gul skruvkork).
Skriv nr på rör om det finns fler än ett rör (dvs häll ej ihop).
Celler skall vara räknade och anges på remissen!
Serum: Centrifugera och avskilj serum.
Om det är begärt Csv-Albumin samtidigt, skall det analyseras (obs! kontrollera hållbarheten) även om prov skickas för Csv-Proteinelektrofores (undantag vid frysta prover=demensutredning).
Om det vid samma tillfälle är begärt S-Proteinelektrofores på E-remiss, analyseras denna på Klinisk kemi Västerås. Saknas separat serumprov för extern analys, dela om möjligt på rör med serum</t>
  </si>
  <si>
    <t>Samtycke till sparande av provet [JA/NEJ]
Kliniska data [FRITEXT]
Önskemål/frågeställning/diagnos [FRITEXT]
Medicinering [FRITEXT]</t>
  </si>
  <si>
    <t>Feces / Urin utan tillsats / Mörkblå (NaHeparin)</t>
  </si>
  <si>
    <t>1. FAECESPROV: Ungefär 15 mL (golfbollsstor bit)
2. URINPROV: ca 20 mL stickprov av urin u t (gärna morgonurin, om möjligt efter 12 h vätskekarens).
3. BLODPROV: Tre NaHeparinrör á 4mL samt 1 EDTA-rör.
Alla prover ljusskyddas med ex. aluminiumfolie.</t>
  </si>
  <si>
    <t>OBS! Serumprov (gult rör) 5mL skall alltid medfölja. Märk med namn och personnummer.</t>
  </si>
  <si>
    <t>Till Cosmic?</t>
  </si>
  <si>
    <t>Precisera vilken drog som önskas analyseras (det räcker att det anges ex centralstimulerande aminer/morfinalkaloider)* [FRITEXT]</t>
  </si>
  <si>
    <t>Prover från patienter som behandlas med ACE-hämmare (t. ex. Captopril) bör analyseras inom 4 timmar. Ring då KlinKem Västerås innan provtagning.</t>
  </si>
  <si>
    <t>B-Tiopurinmetaboliter</t>
  </si>
  <si>
    <t>Efter provtagning ställes röret omedelbart på is.</t>
  </si>
  <si>
    <t>Sahgrenska Universitetssjukhuset</t>
  </si>
  <si>
    <t>D-Laktat</t>
  </si>
  <si>
    <t>Önskemål/frågeställning/diagnos [FRITEXT]
Kortfattat kliniska data [FRITEXT] 
Medicinering [FRITEXT]</t>
  </si>
  <si>
    <t>Centrifugeras inom 30 min. Pipettera av plasman till ett avhällningsrör. Lämna några mm av plasmapelaren kvar i provtagningsröret (pipettspetsen får ej gå ner i buffy coat-skiktet). Minst 0,5 mL plasma ska avhällningsröret innehålla (0,3 mL ifall provet har tagits kapillärt). 
Frys omedelbart.</t>
  </si>
  <si>
    <t>CMMS 
Provinlämningen L7:00
Karolinska Universitetslaboratoriet 
Gävlegatan 66
Karolinska Universitetssjukhuset, Solna
171 64 Solna</t>
  </si>
  <si>
    <t>Fettsyrasammansättning, fosfolipider</t>
  </si>
  <si>
    <t>Centrifugera och avskilj plasma inom 1 timme från provtagning.. Plasma fryses.</t>
  </si>
  <si>
    <t>Lämnas omedelbart till Klinisk Kemi.
Önskemål/frågeställning/diagnos [FRITEXT]
Kortfattat kliniska data [FRITEXT] 
Medicinering [FRITEXT]</t>
  </si>
  <si>
    <t>1 EDTA-rör alt. 2 fyllda EDTA-kapillärrör
Patienten ska vara fastande. Venprovtagning föredras.
Vid kapillär provtagning rekommenderas två helt fyllda rör.</t>
  </si>
  <si>
    <t>Kliniska data [FRITEXT]
Remitterande läkare och telefonnummer [FRITEXT]</t>
  </si>
  <si>
    <t>http://sahlgrenska-klinkem-analyser.vgregion.se/KITMAP0180.pdf</t>
  </si>
  <si>
    <t>GM1, GM2, GD1a, GD1b, GQ1b -ak, MAG</t>
  </si>
  <si>
    <t>Helt utan tillsats (Vit/svart)</t>
  </si>
  <si>
    <t>Pipekolsyra</t>
  </si>
  <si>
    <t>Förvaras i kyl. Kyltransport ej nödvändig.</t>
  </si>
  <si>
    <t>Transketolas</t>
  </si>
  <si>
    <t xml:space="preserve">Tiamin, B1, Vitamin B1, EC 2.2.1.1  </t>
  </si>
  <si>
    <t>Centrifugrör konisk botten</t>
  </si>
  <si>
    <t>IL-10, Cytokiner, SPIL-10</t>
  </si>
  <si>
    <t>IL-8, Cytokiner, SPIL-8</t>
  </si>
  <si>
    <t>IL-6, Cytokiner, SPIL-6</t>
  </si>
  <si>
    <t>TNF-alfa, Cytokiner</t>
  </si>
  <si>
    <t>Anamnes/frågeställning [FRITEXT]
Har patienten genomgått allogen stamcellstransplantation eller levertransplantation under sitt liv eller fått allogen blodtransfusion under den senaste veckan.* [JA/NEJ]</t>
  </si>
  <si>
    <t>P-Aldosteron</t>
  </si>
  <si>
    <t>Centrifugeras inom 4h. 
Om prov inte anländer analyserande laboratorium inom 48 h: avskilj och frys serum i &lt;-15°C.</t>
  </si>
  <si>
    <t>https://sahlgrenska-klinkem-analyser.vgregion.se/KKAP0021.pdf</t>
  </si>
  <si>
    <t>http://www.labhandbok.se/findny.asp?State=2&amp;Analysid=1138</t>
  </si>
  <si>
    <t>https://www.karolinska.se/globalassets/global/kul/kul-gemensamma/kul-lankblock-remisser-for--utskrift/genetiskt-test-konstitutionella-avvikelser.pdf</t>
  </si>
  <si>
    <t>Genetisk test konstitutionella avvikelser (Karolinska)</t>
  </si>
  <si>
    <t>Rekomenderas att tas som fastande på morgonen.</t>
  </si>
  <si>
    <t>C-terminal telopeptid av typ I kollagen, Beta-CTx, Beta-Cross Laps</t>
  </si>
  <si>
    <t>Ange tid för senaste cysteamidos: [FRITEXT]
Frågeställning [FRITEXT]
Kliniska data [FRITEXT]
Medicinering [FRITEXT]</t>
  </si>
  <si>
    <t>Anamnes/Frågeställning [FRITEXT]</t>
  </si>
  <si>
    <t>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t>
  </si>
  <si>
    <t>Centrifugeras inom 30 min efter provtagning (2000g, 15 min). Avskilj plasma till ett ellermanrör. 
OBS! Lämna kvar 5-7mm plasma ovanför de röda blodkropparna för att undvika tillblandning av trombocyter.</t>
  </si>
  <si>
    <t>Vid förvaring längre än 4 timmar fryses avhälld plasma i -70 °C. 
Fryst prov skickas fryst.</t>
  </si>
  <si>
    <t>1 gelrör (gul propp) 3,5 mL. Minsta volym serum 150µL. 
Provet kan tas kapillärt.</t>
  </si>
  <si>
    <t>Remiss Allergi (SU)</t>
  </si>
  <si>
    <t>Förvaras i kyl innan transport.</t>
  </si>
  <si>
    <t xml:space="preserve">Centrifugera och avskilj plasma. </t>
  </si>
  <si>
    <t>Provtagning före dos. 
datum och klockslag för senast intagen dos  [DATE:TIME]
datum för senaste dosjustering och föregående dos [FRITEXT]
övriga läkemedel [FRITEXT]
frågeställning [FRITEXT]</t>
  </si>
  <si>
    <t>1 NaHeparin-rör (mörkblå propp) eller 1 rör utan tillsats (röd propp). Minsta volym 2mL venblod.
Prov tas före dos.</t>
  </si>
  <si>
    <t>Förekommande läkemedelsbehandling [FRITEXT]</t>
  </si>
  <si>
    <t>Hela mängden sändes alt 2 rör a 5-10 mL av välblandad dygnsmängd.
Om endast rör till en dygnsvolym skickas till lab måste dygnsvolym och provtagningstid anges i/på remissen.</t>
  </si>
  <si>
    <t>https://www.rmv.se/wp-content/uploads/IF039.030-REMISS-Toxikologisk-undersökning.pdf</t>
  </si>
  <si>
    <t>Rättsmedicinalverket
Avdelningen för rättsgenetik och rättskemi
Box 1531
581 15 LINKÖPING</t>
  </si>
  <si>
    <t>Anamnes och aktuella symptom (omständigheter, misstänkta preparat, pågående medicinering, speciell frågeställning) [FRITEXT]</t>
  </si>
  <si>
    <t>X619</t>
  </si>
  <si>
    <t>Urin: 10 mL skruvkorksrör i plast. Vid flera analyser, ta flera rör (ca 30 mL).</t>
  </si>
  <si>
    <t>Om syftet med provet är att kontrollera drogfrihet är rättskemis rekommendationer att använda urinprov, eftersom drogen kan påvisas under en längre tid i urin jämfört med i blod.
Vid misstänkt intoxikation, där en mer fullständig utredning krävs, är det lämpligt att ta både blod- och urinprov. Beträffande läkemedelsintoxikation behövs ett blodprov, eftersom analyserna enbart utförs i detta provmaterial.</t>
  </si>
  <si>
    <t>https://www.rmv.se/wp-content/uploads/IF004.021-Provtagningsanvisningar-för-sjukvård-socialtjänst-m-fl.pdf</t>
  </si>
  <si>
    <t>Prov ska tas 3-4 timmar efter subkutan injektion då maximal nivå i plasma föreligger.
Starkt lipemiska eller kraftigt hemolytiska prover kan ej analyseras.</t>
  </si>
  <si>
    <t>Centrifugeras inom 1 timme efter provtagning vid 2000g i 20 min. Avskilj plasma till 2-3 ex. ellermanrör á 0.5 mL. 
OBS! Lämna kvar 5-7mm plasma ovanför de röda blodkropparna för att undvika tillblandning av trombocyter.
Vid fler koagulationsanalyser, blandas plasman från dessa rör innan fördelning till ellermanrör.
Frys omedelbart i -20 C.</t>
  </si>
  <si>
    <t>S-Tryptas, S-Lysozym</t>
  </si>
  <si>
    <t>S-ECP, S-Lysozym</t>
  </si>
  <si>
    <t>S-ECP, S-Tryptas</t>
  </si>
  <si>
    <t>Kylförvaring och transport i rumstemperatur. Om transporten inte når analyserande lab inom 48 timmar måste serum frysas i -20°C. Fryst prov skickas fryst.</t>
  </si>
  <si>
    <t>OBS! Punktionsstället får ej tvättas med alkoholhaltigt desinfektionsmedel!</t>
  </si>
  <si>
    <t>1 EDTA-rör (lila propp) 6 mL. Minst halvfullt. Prov tas före dos, företrädesvis morgonprovtagning.</t>
  </si>
  <si>
    <t>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t>
  </si>
  <si>
    <t>Provtagning före dos.
datum och tid för senaste dosintag [DATE:TIME]
nuvarande dosering [FRITEXT]
datum för senaste dosjustering och föregående dosering [FRITEXT]
övriga läkemedel [FRITEXT]
vikt [kg]
S-kreatinin [umol/L]
frågeställning [FRITEXT]</t>
  </si>
  <si>
    <t>FAP, Skellefteå-sjukan, TTR-gen, Transtyretin, MET30-mutation</t>
  </si>
  <si>
    <t>https://www.vll.se/VLL/Filer/UL%20753%20Genetik.pdf</t>
  </si>
  <si>
    <t>1 EDTA-rör (lila propp, helblod) 6mL. Barn 2-5 mL.</t>
  </si>
  <si>
    <t>frågeställning/anamnes</t>
  </si>
  <si>
    <t>Frågeställning/anamnes [FRITEXT]</t>
  </si>
  <si>
    <t>Provmaterial: Benmärg.
Diagnos/Frågeställning/Anamnes [FRITEXT]
Samtycke till biobank [JA/NEJ]</t>
  </si>
  <si>
    <t>1 rör utan tillsats (röd propp) 5mL. Lämplig mängd serum 1 mL. 
Prov tas omedelbart före nästa dos.</t>
  </si>
  <si>
    <t>Skall ljusskyddas.</t>
  </si>
  <si>
    <t>Analysen är nedlagd sedan 2016-19-21. 
Rekommendationen är att beställa S-Folat istället.</t>
  </si>
  <si>
    <t>Glukos-6-Fosfatdehydrogenas, G6PD</t>
  </si>
  <si>
    <t xml:space="preserve">EDTA-rör, lila propp. 
Från barn kan kapillär provtagning och microrör med minst 250 µL blod användas. </t>
  </si>
  <si>
    <t xml:space="preserve">Förvaras och transporteras i rumstemperatur till lab inom 2 dygn efter provtagning. 
Prover är hållbara upp till en vecka i kyl. </t>
  </si>
  <si>
    <t>Provtagning sker så att provet kan vara CMMS tillhanda mån-torsd före kl. 13.00.
Ring till CMMS innan provtagningen, tel. 08-517 714 48, då viss förberedelse krävs. 
Frågeställning/diagnos [FRITEXT]
Kortfattat kliniska data [FRITEXT]
Medicinering [FRITEXT]</t>
  </si>
  <si>
    <t>Globotriaosylceramid, Gb3</t>
  </si>
  <si>
    <t>Trihexosid</t>
  </si>
  <si>
    <t>P-Lupusantikoagulans, P-Protein C, P-Protein S</t>
  </si>
  <si>
    <t>P-Protein C, P-Protein S, P-Heparinaktivitet LMW</t>
  </si>
  <si>
    <t>P-Lupusantikoagulans, P-Protein S, P-Heparinaktivitet LMW</t>
  </si>
  <si>
    <t>P-Lupusantikoagulans, P-Protein C, P-Heparinaktivitet LMW</t>
  </si>
  <si>
    <t>S- Apolipoprotein A1 och B</t>
  </si>
  <si>
    <t>S-Lipoprotein (a)</t>
  </si>
  <si>
    <t>fS-Proinsulin, fS-Pankreaspolypeptid, S-GPH fri alfaenhet</t>
  </si>
  <si>
    <t>S-Hydroxiprogesteron 17 -alfa, fS-Pankreaspolypeptid, S-GPH fri alfaenhet</t>
  </si>
  <si>
    <t>S-Hydroxiprogesteron 17 -alfa, fS-Proinsulin, S-GPH fri alfaenhet</t>
  </si>
  <si>
    <t>S-Hydroxiprogesteron 17 -alfa, fS-Proinsulin, fS-Pankreaspolypeptid</t>
  </si>
  <si>
    <t>S-Binjurebark anti-</t>
  </si>
  <si>
    <t>Frågeställning/diagnos [FRITEXT]
Kortfattat kliniska data [FRITEXT]
Medicinering [FRITEXTI]</t>
  </si>
  <si>
    <t>Om provet ej kan vara CMMS Solna tillhanda provtagningsdagen, skall urinen frysas.</t>
  </si>
  <si>
    <t>Prov tas före dos.
datum och klockslag för senast intagen dos  [DATE:TIME]
aktuell dos  [FRITEXT]
datum för senaste dosjustering och föregående dos [FRITEXT] 
övriga läkemedel [FRITEXT] 
frågeställning [FRITEXT]</t>
  </si>
  <si>
    <t>P-/S-Risperidon, P-/S-Sertralin, P-/S-Zuklopentixol</t>
  </si>
  <si>
    <t>Metoden är inte lämplig för kvinnor med thalassemi eller sickelcellsanemi.</t>
  </si>
  <si>
    <t>Diagnos (t ex intrauterin död/anemi hos foster eller nyfödd/nedsatt fosteraktivitet/hydrops/annat) [FRITEXT]
Har modern järnbristanemi eller hemoglobinopati [JA/NEJ]</t>
  </si>
  <si>
    <t>HIT, HIPA, HPF4</t>
  </si>
  <si>
    <t>https://vardgivare.skane.se/siteassets/1.-vardriktlinjer/laboratoriemedicin/remisser/kemi---special-1-art.23026.pdf</t>
  </si>
  <si>
    <t>8 d i kyl. Vid längre tids förvaring fryses provet i -70 °C.</t>
  </si>
  <si>
    <t>1 EDTA-rör (lila kork). För vuxna krävs 3 mL provmaterial i 1 rör.
För barn krävs minst 1 mL provmaterial.</t>
  </si>
  <si>
    <t>Diagnos [FRITEXT]
HLA-antigen av intresse eller sjukdomsassociation [FRITEXT]</t>
  </si>
  <si>
    <t>För att prov ska kunna analyseras måste det vara Vävnadstypningslaboratoriet tillhanda inom 3 dygn.</t>
  </si>
  <si>
    <t>Vävnadstypningslaboratoriet
Klinisk Immunologi och Transfusionsmedicin 
Sahlgrenska Universitetssjukhuset
Vita Stråket 13, 413 45 Göteborg
 Tel. 031-342 17 46</t>
  </si>
  <si>
    <t>Aktivt B12</t>
  </si>
  <si>
    <t>I kyl 3 d.</t>
  </si>
  <si>
    <t>Venblod: NaHeparin-rör (mörkblå propp) 4 ml. Minst 0,5 ml avhälld plasma.
Kapillärblod: Mikrorör Li-heparin (utan gel). 1 ml blod. Minst 0,3 ml avhälld plasma.</t>
  </si>
  <si>
    <t>Lämnas omedelbart till klinisk kemi.
Frågeställning/diagnos [FRITEXT]
Kortfattat kliniska data [FRITEXT]
Medicinering [FRITEXTI]</t>
  </si>
  <si>
    <t>Centrifugera och avskilj plasma inom 1h. Frys omedelbart.</t>
  </si>
  <si>
    <t>HVA, Homovanillinsyra</t>
  </si>
  <si>
    <t>Homovanillat</t>
  </si>
  <si>
    <t xml:space="preserve">Biopsi tas sterilt med sterila instrument, förslagsvis på överarmens insida. Hudbiten placeras i sterilt rör innehållande steril fysiologisk koksaltlösning. </t>
  </si>
  <si>
    <t xml:space="preserve">Provtagning i början på veckan.
Ring till CMMS innan provtagningen,  tel. 08-517 714 48, då viss förberedelse krävs. </t>
  </si>
  <si>
    <t>Varifrån biopsin är tagen [FRITEXT]
Klinisk frågeställning och relevanta patientuppgifter* [FRITEXT]</t>
  </si>
  <si>
    <t>Histoconrör 10mL</t>
  </si>
  <si>
    <t>HE4, HE 4</t>
  </si>
  <si>
    <t>Centrifugera 10 min, 2000 G och avskilj serum.</t>
  </si>
  <si>
    <t>Hållbart i kyl i 3 d, därefter förvaras och transporteras provet fryst.</t>
  </si>
  <si>
    <t>1 st NaHeparin-rör (mörkblå propp), 4 mL. Minsta mängd plasma 0.5mL
Provet kan även tas kapillärt. Använd då mikrorör med Li-heparin (med eller utan gel). Minst 1 ml blod.</t>
  </si>
  <si>
    <t>Metoxi-4-hydroximetoximandelat, 3-</t>
  </si>
  <si>
    <t>3-Hydroximandelat, MHMA, HMM, Äldre benämning: VMA=Mandelsyra</t>
  </si>
  <si>
    <t>Vuxna: En dygnsmängd urin med tillsats av 20 mL 6 M HCl i flaskor 2,5 L.
Barn: OK med stickprov, 10mL. Specialrör finns på kemlab men provet kan också surgöras i efterhand (1 mL 6 mol/L HCl per 100 mL urin).</t>
  </si>
  <si>
    <t>Anamnes [FRITEXT]
Aktuell medicinering [FRITEXT]</t>
  </si>
  <si>
    <t>OBS! Analysen heter U- Aminosyror på SU-remissen.</t>
  </si>
  <si>
    <t>Vid akuta prover kontakta lab, tel 031-3424077</t>
  </si>
  <si>
    <t>Hyperinsulinism, genotyp</t>
  </si>
  <si>
    <t>Neonatal hyperinsulinism</t>
  </si>
  <si>
    <t>1 gelrör (gul propp) 5 mL. Minsta mängd 1mL.</t>
  </si>
  <si>
    <t>1 gelrör (gul propp). Minsta volym 0.1mL serum.
Även rör utan tillsats (röd propp) och heparinrör OK.</t>
  </si>
  <si>
    <t>I kyl. Om provet inte skickas inom 1 vecka måste provet frysas och transporteras fryst.</t>
  </si>
  <si>
    <t>Mutationsstatus av IGHV med sekvensering vid KLL</t>
  </si>
  <si>
    <t>https://www.akademiska.se/contentassets/252890d3a9634ae5832b0b83c3638e54/bestallningsblad_molekylar-patologi.pdf</t>
  </si>
  <si>
    <t>X620</t>
  </si>
  <si>
    <t>Molekylär Patologi (UAS)</t>
  </si>
  <si>
    <t>Blod samlas i ett eller flera rör beroende på antal Leukocyter. (Vid B-Leukocyter under 3,0 bör två eller flera rör insändas).
Måste analyseras inom 24 timmar, vid osäkerhet kontrollera med Klinisk Kemi Västerås så att prov kan skickas och analyseras inom tidsgränsen.</t>
  </si>
  <si>
    <t>Vid B-Leukocyter under 3,0 bör två eller flera rör insändas.
Måste analyseras inom 24 timmar, vid osäkerhet kontrollera med Klinisk Kemi Västerås så att prov kan skickas och analyseras inom tidsgränsen.</t>
  </si>
  <si>
    <t>1 mL benmärg sprutas ned i ett 7 mL rör innehållande 2 mL 0,9% NaCI.</t>
  </si>
  <si>
    <t>NaHeparin-rör (mörkblå propp) 6mL alternativt EDTA-rör (lila propp) 6 mL.</t>
  </si>
  <si>
    <t xml:space="preserve">Prov ska ankomma laboratoriet Uppsala inom 24 timmar, senast kl 12 fredag/dag före helg.
</t>
  </si>
  <si>
    <t>Blod/benmärg eller extraherat DNA skickas i rumstemperatur till Akademiska Sjukhuset</t>
  </si>
  <si>
    <t>http://www.labhandbok.se/findny.asp?State=2&amp;Analysid=2309</t>
  </si>
  <si>
    <t>Rör innehållande 2 mL 0.9% NaCl</t>
  </si>
  <si>
    <t>Immuno Solid-phase Allergen Chip, ImmunoCAP</t>
  </si>
  <si>
    <t>1 rör utan tillsats (röd propp) 5mL, alternativt 1 gelrör (gul propp) 5 mL.
Minsta mängd 200µL serum för ett allergen/komponent och 40μL för varje ytterligare allergen.</t>
  </si>
  <si>
    <t>datum för senaste behandling med läkemedlet [DATE]</t>
  </si>
  <si>
    <t>1 gelrör (gul propp) 3,5ml. Minsta mängd 300 µL.</t>
  </si>
  <si>
    <t>https://vardgivare.skane.se/siteassets/1.-vardriktlinjer/laboratoriemedicin/remisser/kemi-laboratorieremiss-allman.pdf</t>
  </si>
  <si>
    <t>https://vardgivare.skane.se/siteassets/1.-vardriktlinjer/laboratoriemedicin/remisser/cellular-immunlogi-och-cytokiner.pdf</t>
  </si>
  <si>
    <t xml:space="preserve">Klinisk immunologi,  
Provinlämningen Klinisk kemi 
Klinikgatan 19 
221  85 LUND </t>
  </si>
  <si>
    <t>löslig, sIL-2R, cytokiner</t>
  </si>
  <si>
    <t>Sterilt plaströr</t>
  </si>
  <si>
    <t>Provmaterial [FRITEXT]</t>
  </si>
  <si>
    <t>X621</t>
  </si>
  <si>
    <t>X622</t>
  </si>
  <si>
    <t>Analys i heparinblod ska förbeställas tel: 031-3424703
Måste analyseras inom 24 timmar, vid osäkerhet kontrollera med Klinisk Kemi Västerås så att prov kan skickas och analyseras inom tidsgränsen.</t>
  </si>
  <si>
    <t>http://sahlgrenska-klinkem-analyser.vgregion.se/KITMAP0181.pdf</t>
  </si>
  <si>
    <t>Likvor, minst 1-2 mL</t>
  </si>
  <si>
    <t>1 Na-Heparinrör (mörkblå propp) 5 mL.
Vid IL-5-produktion efter stimulering: 10 mL. Analys i heparinblod ska förbeställas tel: 031-3424703</t>
  </si>
  <si>
    <t>Förvaras i rumstemperatur och ska vara det analyserande laboratoriet tillhanda inom 24 timmar</t>
  </si>
  <si>
    <t>Provet förvaras i kyl innan transport, om transport sker ett dygn efter provtagning skall provet frysas.</t>
  </si>
  <si>
    <t>https://www.sahlgrenska.se/for-dig-som-ar/vardgivare/laboratoriemedicin/analyslista/interleukin-5/16689.html</t>
  </si>
  <si>
    <t>1 EDTA-rör (lila propp, helblod) 6ml, samt underskriven remiss.</t>
  </si>
  <si>
    <t>1 gelrör (gul propp) 3,5 mL. Minsta provvolym 300 µL.
Analysen kan också göras på urin och andra kroppsvätskor. Använd i dessa fall ett 10 mL sterilt plaströr.</t>
  </si>
  <si>
    <t>EDTA-blod (lila propp, helblod), 10 mL. För barn &lt;2 år: 4-5 ml. Ange på remissen: ”Får ej centrifugeras och absolut ej frysas”.
Ring gärna lab Huddinge innan provtagning tel: 08- 585 827 64.</t>
  </si>
  <si>
    <t>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t>
  </si>
  <si>
    <t xml:space="preserve">Måste analyseras inom 24 timmar, vid osäkerhet kontrollera med Klinisk Kemi Västerås så att prov kan skickas och analyseras inom tidsgränsen.
Ring även till CMMS innan provtagningen, tel. 08-517 714 48, då viss förberedelse krävs. </t>
  </si>
  <si>
    <t>OBS! Punktionsstället får ej tvättas med alkoholhaltigt desinfektionsmedel.</t>
  </si>
  <si>
    <t>1 gelrör (gul propp) 5 mL.
OBS! Punktionsstället får ej tvättas med alkoholhaltigt desinfektionsmedel!</t>
  </si>
  <si>
    <t>Unilabs</t>
  </si>
  <si>
    <t>Centrifugeras. OBS! Proppen får ej tas av för att förhindra avdunstning av alkoholen.
Ring alltid och meddela laboratoriet i  Eskilstuna att prov kommer.</t>
  </si>
  <si>
    <t>I kyl i 3 d. Provröret ska vara väl förslutet för att förhindra avdunstning av alkoholen. 
Primärröret transporteras till laboratoriet kylt eller i rumstemperatur.</t>
  </si>
  <si>
    <t>Desferaltest.</t>
  </si>
  <si>
    <t>Urinmängden mäts och 100 mL skickas för analys. Ange dygnsvolymen på remissen.</t>
  </si>
  <si>
    <t xml:space="preserve">Venblod. Na-heparinrör (mörkblå propp) 4 mL. Minst 0,5 mL avskild plasma. 
Små barn: mikrorör Li-heparin (utan gel om möjligt). 1 mL blod. Minst 0,3 mL avskild plasma. </t>
  </si>
  <si>
    <t>2-8 mL urin utan tillsats. 
Stickprov. Helst morgonurin. Frys snarast.</t>
  </si>
  <si>
    <t>Prov analyseras fram till klockan 15.00 måndag till fredag, vid osäkerhet om prov hinner ankomma till analyserande lab., kontrollera med Klinisk Kemi Västerås så att prov kan skickas och analyseras inom tidsgränsen.</t>
  </si>
  <si>
    <t>Ett rör à 7 mL av välblandad dygnsmängd skickas (alternativt skickas hela dygnssamlingen). 
Om endast rör till en dygnsvolym skickas till lab måste dygnsvolym och provtagningstid anges i/på remissen.</t>
  </si>
  <si>
    <t>https://www.karolinska.se/contentassets/abb1533a063d4cd086d1496d6e4adf1c/formular-familjeutredn-hemofili-a-20150526.pdf</t>
  </si>
  <si>
    <t>Positiv/Negativ</t>
  </si>
  <si>
    <t>ELISA för påvisning av GDH (glutamatdehydrogenas) och toxinproduktion. PCR.</t>
  </si>
  <si>
    <t>X623</t>
  </si>
  <si>
    <t>Lipidelfores</t>
  </si>
  <si>
    <t xml:space="preserve">fS- Lipidelfores inkluderar: Elektrofores, S-Kolesterol, fS-Triglycerider, S-Apolipoprotein A1, S-Apolipoprotein B, fS-Apolipoprotein E samt bedömning. </t>
  </si>
  <si>
    <t>1 gelrör (gul propp). Fasteprov.</t>
  </si>
  <si>
    <t>Fasteprov.</t>
  </si>
  <si>
    <t>Rör helt utan tillsats för spårmetallanalys (vit/svart propp). Minsta mängd 3 mL helblod.</t>
  </si>
  <si>
    <t>Låt provet, i stående position, koagulera i rumstemperatur ca. 2-3h före centrifugering. Provet centrifugeras under ca. 10 min i 1 800-2 000 G.
OBS! Tänk på kontaminationsrisken.</t>
  </si>
  <si>
    <t>Hematologisk genetik diagnostik (UAS)</t>
  </si>
  <si>
    <t>NaHeparinrör med 3-5 ml steril, rumstempererad fysiologisk koksaltlösning.</t>
  </si>
  <si>
    <t>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t>
  </si>
  <si>
    <t>LCHAD-brist, genetisk diagnostik</t>
  </si>
  <si>
    <t>long-chain 3-hydroxyacyl-CoA-dehydrogenas, HADHA-genen</t>
  </si>
  <si>
    <t>Frågeställning/diagnos [FRITEXT]
Kortfattat kliniska data [FRITEXT]
Medicinering [FRITEXTI]
Namn och födelsedatum för familjemedlem med känd sjukdom, samt hur patienten är släkt med denna* [FRITEXT]</t>
  </si>
  <si>
    <t>DNA-sektionen, CMMS 
Provinlämningen L2:00
Karolinska Universitetssjukhuset, Solna
Anna Steckséns Gata 49
171 64 Solna</t>
  </si>
  <si>
    <t>LD isoenzymer</t>
  </si>
  <si>
    <t>I analysen ingår även S-LD.</t>
  </si>
  <si>
    <t>För referensintervall, se:
http://www.karolinska.se/globalassets/global/kul/kul-gemensamma/kul-nyheter-pdf/leptin-metodbyte-170509.pdf</t>
  </si>
  <si>
    <t>X624</t>
  </si>
  <si>
    <t>6 mL venblod EDTA-rör (lila propp). Spädbarn och svårstuckna patienter: kontakta DNA-laboratoriet
tel: 018-611 58 64.
OBS! Vid basalutredning Leukemi tas både ett NaHeparin-rör (mörkblå propp) och ett EDTA-rör (lila propp).
OBS! Vid önskemål om både RT-PCR och Chimerismanalys önskas, krävs två EDTA-rör (lila propp) dvs ett EDTA-rör (lila propp) per analys samt två remisser.</t>
  </si>
  <si>
    <t>Benmärgsaspiratet sprutas ner i ett 6 mL EDTA-rör (lila propp). 
OBS! Vid önskemål om både RT-PCR och Chimerismanalys önskas, krävs två EDTA-rör (lila propp) dvs ett EDTA-rör (lila propp) per analys samt två remisser.</t>
  </si>
  <si>
    <t>Diagnos/frågeställning/anamnes [FRITEXT]
Samtycke till biobank [JA/NEJ]</t>
  </si>
  <si>
    <t>Provtagning före morgondos.
Tid för senaste dosintag [DATE:TIME]
Medicinering (preparat, dos, tidpunkt för in-sättning/dosändring) [FRITEXT]</t>
  </si>
  <si>
    <t>Ocentrifugerat blodprov förvaras i rumstemperatur.
OBS! Om transporten inte når analyserande lab inom 4 timmar måste provet centrifugeras och serum avskiljas från blodkropparna.
Centrifugering vid 2400 g i 7 minuter.
Pipettera serum, lämna minst en centimeter till blodkropparna, till ett plaströr (sekundärrör).</t>
  </si>
  <si>
    <t>Serum i sekundärrör är hållbart i 7 dygn vid 2 - 8°C.
Efter 7 dygn fryses serum vid &lt;-15°C.
Om transporten når analyserande lab inom 4 timmar skickas prov i rumstemperatur.</t>
  </si>
  <si>
    <t xml:space="preserve">Kort beskrivning av bakrunden till varför provet tas [FRITEXT]
</t>
  </si>
  <si>
    <t>Se respektive enzym på Karolinskas hemsida:
https://www.karolinska.se/KUL/Alla-anvisningar/Anvisning/9547</t>
  </si>
  <si>
    <t>Urin utan tillsats (beige propp) 7mL</t>
  </si>
  <si>
    <t xml:space="preserve">2 mL urin utan tillsats. </t>
  </si>
  <si>
    <t xml:space="preserve">Hållbarhet i kylskåp upp till 48 timmar. Därefter fryses urinen i -20°C.
För transporter &lt; 2 dygn kan provet skickas icke fryst tillsammans med en frysklamp.
Om transporttiden överstiger 48 timmar måste prov frysas och skickas fryst. 
Provet skickas fryst i frysbehållare så att provet är fryst vid ankomst till analyserande lab. </t>
  </si>
  <si>
    <t>Missbruksläkemedel</t>
  </si>
  <si>
    <t>Dextrometorfan, Dihydrokodein, Gabapentin, Hydrokodon, Hydromorfon, Ketamin, Meprobamat, Petidin (Meperidin), Pregabalin, ritalinsyra, zopiklon, zolpidem, metylfenidat, ketobemidon, efedrin, fentanyl, läkemedel</t>
  </si>
  <si>
    <t>Övervakad provtagning.
Frågeställning/anamnes [FRITEXT]
Remitterande läkare [FRITEXT]</t>
  </si>
  <si>
    <t>Urinrör med gul kork, 10 mL</t>
  </si>
  <si>
    <t>MCAD-brist, genetisk diagnostik</t>
  </si>
  <si>
    <t>medium-chain acyl-CoA dehydrogenas, ACADM-genen</t>
  </si>
  <si>
    <t>1 EDTA-rör (lila propp). OK med ett microtainer-rör (EDTA). För små barn minst 1 mL blod.</t>
  </si>
  <si>
    <t>Får ej centrifugeras eller frysas.
Personnummer (alternativt reservnummer och födelsedatum) och namn för familjemedlem med känd sjukdom samt hur patienten är släkt med denna* [FRITEXT]</t>
  </si>
  <si>
    <t>Salivetterör (blå propp)</t>
  </si>
  <si>
    <t xml:space="preserve">OBS! Forskningsprov
Kontakt ska tas med Forskningsansvarig BMA
E-post: forskningsprojekt.al@akademiska.se före projektstart!
Se UAS webbsida för forskningsprojekt/kliniska studier.
Prov analyseras endast i godkända forskningsprojekt. </t>
  </si>
  <si>
    <t>1 gelrör (gul propp).
OBS! Punktionsstället dår ej tvättas med alkoholhaltigt desinfektionsmedel.</t>
  </si>
  <si>
    <t>OBS! Punktionsstället dår ej tvättas med alkoholhaltigt desinfektionsmedel.</t>
  </si>
  <si>
    <t>I kyl i 3 d. Provröret ska vara väl förslutet för att förhindra avdunstning av alkoholen. 
Primärrör transporteras till laboratoriet kylt eller i rumstemperatur.</t>
  </si>
  <si>
    <t>Prov tas omedelbart före nästa dos.</t>
  </si>
  <si>
    <t>https://www.karolinska.se/KUL/Alla-anvisningar/Anvisning/10210</t>
  </si>
  <si>
    <t>Prolaktin, lågmol</t>
  </si>
  <si>
    <t>Lågmolekylärt, Makroprolaktin, makroprolaktinemi, PRL</t>
  </si>
  <si>
    <t xml:space="preserve">Prov kan tas när som helst under dagen. Pga dygnsrytmen för prolaktin kan dock prover tagna inom 3h från uppvaknandet vara falskt förhöjda, vilket bör beaktas vid tolkning av provsvar. </t>
  </si>
  <si>
    <t>1 gelrör (gul propp).
Det är viktigt att patienten inte har stressat före provtagningen. Låt patienten sitta minst 15-20 minuter före provtagning.</t>
  </si>
  <si>
    <t>Vuxna: Dygnsmängd samlas i plastflaskor innehållande 20 mL 6 M saltsyra.
Barn: Tag 1 mL 6 M HCl per 100 mL urin.</t>
  </si>
  <si>
    <t>Två rör à 7 mL av välblandad dygnsmängd skickas (alternativt skickas hela dygnssamlingen).
Om endast rör till en dygnsvolym skickas till lab måste dygnsvolym och provtagningstid anges i/på remissen.</t>
  </si>
  <si>
    <t>datum och klockslag för senast intagen dos [DATE:TIME]
aktuell dos [FRITEXT]
datum för senaste dosjustering och föregående dos [FRITEXT]
övriga läkemedel [FRITEXT] 
frågeställning [FRITEXT]</t>
  </si>
  <si>
    <t>Anamnes/Frågeställning [FRITEXT]
Läkemedelsintag [FRITEXT]</t>
  </si>
  <si>
    <t>1 rör utan tillsats (röd propp) 6 mL. Minsta serummängd 0.2 mL. 
Prov omedelbart före nästa dos.</t>
  </si>
  <si>
    <t>Vid depåinjektion kan dessutom ett prov mitt i doseringsintervallet vara av intresse, toppvärde.</t>
  </si>
  <si>
    <t>https://vardgivare.skane.se/siteassets/1.-vardriktlinjer/laboratoriemedicin/remisser/diabetes-mody-diagnostik.pdf</t>
  </si>
  <si>
    <t>Kort beskrivning av bakrunden till varför provet tas [FRITEXT]
Remittents kontaktuppgifter [FRITEXT]
Tid för senaste dos [DATE:TIME]</t>
  </si>
  <si>
    <t>Monoaminbetaboliter i liquor</t>
  </si>
  <si>
    <t>Monoaminer, HVA, 5-HIAA, 5-HIAA korr, HMPG</t>
  </si>
  <si>
    <t>Csv i polypropenrör med gul skruvkork</t>
  </si>
  <si>
    <t xml:space="preserve">Analysen utförs normalt 1 gång /2-3 veckor och endast när antikroppar mot Acetylkolinreceptor (AChR) inte kan påvisas. </t>
  </si>
  <si>
    <t>1 EDTA-rör (lila propp) 4 ml. Isolerat dalvärde tas före dagens dos eller tidigast 12 h efter.
Gällande mykofenolatmofetil på transplantatavstötningsindikation så tas vanligen prov omedelbart före (0-prov), samt 30 och 120 min efter läkemedelsdos.</t>
  </si>
  <si>
    <t>Isolerat dalvärde tas före dagens dos eller tidigast 12 h efter.
Tid för senaste dos [DATE:TIME]</t>
  </si>
  <si>
    <t>Prov tas på morgonen 10-12 h efter medicinering (före intag av ny medicindos).
Tid för senaste dos [DATE:TIME]</t>
  </si>
  <si>
    <t xml:space="preserve">1 EDTA-rör (lila propp), minst halvfullt. Prov tas före dos. </t>
  </si>
  <si>
    <t>Ocentrifugerat prov hållbart 5 d i kyl, avskiljd plasma 14 d i kyl. Kan frysas i -20 C högst 2 mån.
Transporteras I rumstemperatur. Fryst plasma skickas fryst.</t>
  </si>
  <si>
    <t>Myosit-ak (IgG)</t>
  </si>
  <si>
    <t>Sterilt plaströr 10 mL, gul skruvkork</t>
  </si>
  <si>
    <t>Fasteprov. Inget födoämnesintag eller nikotinintag under 4h före provtagning.
Kontakta KlinKem Västerås innan provtagning så de hinner förbereda kylcentrifugering.</t>
  </si>
  <si>
    <t>https://ki.se/cns/ada-lab-kicmm</t>
  </si>
  <si>
    <t>https://ki.se/sites/default/files/2017/12/27/ifnbeta_remiss_2017_sv.doc</t>
  </si>
  <si>
    <t>Prov tas tidigast 36 tim efter injektion eller direkt före nästa.
Provet lämnas till klinisk kemi inom 2 timmar.</t>
  </si>
  <si>
    <t>Förvaras i kylskåp, kan transporteras i rumstemp.
Om transporten dröjer mer än en vecka skall provet förvaras i -20°C. Fryst prov skickas fryst.
Laboratoriet tar endast emot prover som skickats må-torsdag och alltså kommer till laboratoriet under kontorstid och ej i anslutning till helg</t>
  </si>
  <si>
    <t>​Analysen utförs inte om nivån av LD  ligger inom referensintervallet.</t>
  </si>
  <si>
    <t>Kommentar</t>
  </si>
  <si>
    <t>Flera olika rör</t>
  </si>
  <si>
    <t>Nedlagd</t>
  </si>
  <si>
    <t>Flera analyser</t>
  </si>
  <si>
    <t>Prov tas efter arbetet i slutet av arbetsveckan, undvik kontaminering.</t>
  </si>
  <si>
    <t>Övervakad provtagning
Frågeställning/anamnes [FRITEXT]
Remitterande läkare och telefonnummer [FRITEXT]</t>
  </si>
  <si>
    <t>Frågeställning [FRITEXT]
Kliniska data [FRITEXT]
Medicinering [FRITEXT]</t>
  </si>
  <si>
    <t>Fryses snarast efter provtagning.</t>
  </si>
  <si>
    <t xml:space="preserve">Prov tas i iskylt rör och transporteras i isbad omedelbart till Klinisk kemi inom 30 minuter. 
Ring KlinKem Västerås innan provtagning för att de ska hinna förbereda för kylcentrifugering. </t>
  </si>
  <si>
    <t>Flera rör</t>
  </si>
  <si>
    <t>Stickprov urin utan tillsats.</t>
  </si>
  <si>
    <t>Fryses snarast efter provtagning.
Frågeställning/diagnos [FRITEXT]
Kliniska data [FRITEXT]
Medicinering [FRITEXT]</t>
  </si>
  <si>
    <t>Provet ljusskyddas med ex. aluminiumfolie.
Misstänkt akut skov (annars se "Porfyri-utredning")* [JA/NEJ]
Remitterande läkare [FRITEXT]
Samtycke till biobank [JA/NEJ]
Frågeställning/diagnos* [FRITEXT]
Kliniska data* [FRITEXT]
Medicinering* [FRITEXT]</t>
  </si>
  <si>
    <t>Hänvisar</t>
  </si>
  <si>
    <t>Välj lab</t>
  </si>
  <si>
    <t>Egen remiss</t>
  </si>
  <si>
    <t>Prov från modern</t>
  </si>
  <si>
    <t>Prov från frisk</t>
  </si>
  <si>
    <t>1 rör utan tillsats (röd propp). Alternativt serumrör med gel (gul propp) 5 mL.</t>
  </si>
  <si>
    <t>Kalmar</t>
  </si>
  <si>
    <t>Serum kan förvaras upp till 24 h i kylskåpstemp.
Vid längre tids förvaring fryses serum -20° C.</t>
  </si>
  <si>
    <t>Tag stickprov från mittstråle-urin, morgonurin.</t>
  </si>
  <si>
    <t xml:space="preserve">Kompletterande analys: U-DPD/Kreatinin. </t>
  </si>
  <si>
    <t>Ingenting i munnen (varken mat, dryck eller snus) 30 minuter före provtagning.</t>
  </si>
  <si>
    <t>Efter provtagning ska Salivetterör förvaras i kylskåp.
 Prov i Salivetterör är hållbart i 3 dygn vid 2-8°C.
 Prov ska vara analyserande lab tillhanda inom 3 dagar.
 Om transporten inte når analyserande lab inom 3 dagar måste provet centrifugeras och frysas i &lt;-15°C.
 Salivette-röret centrifugeras vid 2400g i 7 minuter. 
 Avlägsna insatsen med tussen och återförslut ordentligt med proppen.
 Frys in provet</t>
  </si>
  <si>
    <t xml:space="preserve">Transporteras i rumstemperatur.
 Fryst prov skickas i frysbehållare så att provet är fryst vid ankomst till analyserande lab.   </t>
  </si>
  <si>
    <t>Prov tas vanligen strax innan nästa dosintag.
Aktuell dos [FRITEXT]
Datum/klockslag för senaste intagen dos [DATE:TIME]
Datum för senaste dosjustering [DATE]
Övriga läkemedel [FRITEXT]
Frågeställning [FRITEXT]</t>
  </si>
  <si>
    <t>http://ehandboken.oslo-universitetssykehus.no/document/102625</t>
  </si>
  <si>
    <t>Oslo Universitetssjukhus</t>
  </si>
  <si>
    <t>http://ehandboken.oslo-universitetssykehus.no/api/File/GetFileDocument?entityId=132528</t>
  </si>
  <si>
    <t xml:space="preserve">Fasteprov.
Prov tas i iskylt rör och transporteras i isbad till Klinisk kemi inom 30 minuter.
Ring KlinKem Västerås innan provtagning för att de ska hinna förbereda för kylcentrifugering. </t>
  </si>
  <si>
    <t>Aktuell medicinering [FRITEXT]</t>
  </si>
  <si>
    <t>Provet rekommenderas att tas kl 07-10 på grund av dygnsvariationen. Patienten rekommenderas att vara fastande.</t>
  </si>
  <si>
    <t>Utgår från och med 2017-03-15 från Karolinskas analyssortiment.</t>
  </si>
  <si>
    <t>Remiss5</t>
  </si>
  <si>
    <t>What is measured: Riboflavin and the flavin cofactor, flavin mononucleotide (FMN).</t>
  </si>
  <si>
    <t>BeVital</t>
  </si>
  <si>
    <t>Centrifugera och avskilj plasma inom 30 min. Helst 200 uL, men analysen kan utföras på &gt;60 uL.</t>
  </si>
  <si>
    <t>Pacera provet på is efter provtagning. Ljusskyddas. Lämnas omedelbart till Klinisk Kemi.</t>
  </si>
  <si>
    <t>Vill vi verkligen ha den här i Cosmic?</t>
  </si>
  <si>
    <t>Prov tas omedelbart före dos.</t>
  </si>
  <si>
    <t>http://ehandboken.oslo-universitetssykehus.no/document/102631</t>
  </si>
  <si>
    <t>1 gelrör (gul propp). Minsta mängd 0.5 mL</t>
  </si>
  <si>
    <t>1 gelrör (gul propp). Minsta analyserbara provmängd 250 µL serum.</t>
  </si>
  <si>
    <t>Provet rekommenderas att tas som fastande på morgonen.</t>
  </si>
  <si>
    <t>Önskad analys: [Cmax / AUC-beräkning]
Företrädesvis motsvarar Cmax cirka 1-2 timmar efter dos. För AUC-beräkning rekommenderas dalvärde 0 tim (provtagning inför ny dos) samt 2, 4 och 6 tim efter dos.</t>
  </si>
  <si>
    <t>P-Pyrazinamid, P-Isoniazid</t>
  </si>
  <si>
    <t>Provtagning innan ny dos (0-prov).
datum och klockslag för senast intagen dos [DATE:TIME]  
aktuell dos [FRITEXT]
datum för senaste dosjustering och föregående dos [FRITEXT]
behandlingsorsak [FRITEXT]
övriga läkemedel [FRITEXT]
vikt [kg]
P-kreatinin [umol/L]
frågeställning [FRITEXT]</t>
  </si>
  <si>
    <t>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t>
  </si>
  <si>
    <t>Centrifugeras inom 60 min efter provtagning vid 15-20°C (2000g, 15 min). Avskilj plasma till ett plaströr. 
OBS! Lämna kvar 5-7mm plasma ovanför de röda blodkropparna för att undvika tillblandning av trombocyter.</t>
  </si>
  <si>
    <t xml:space="preserve">Provinlämningen L7:00,
Karolinska Universitetslaboratoriet, 
Karolinska Solna, 
171 76 STOCKHOLM </t>
  </si>
  <si>
    <t>Centrifugera (1300-1800g, 10 min) inom 2h och avskilj serum.</t>
  </si>
  <si>
    <t>https://sahlgrenska-klinkem-analyser.vgregion.se/AR147.pdf</t>
  </si>
  <si>
    <t>I kyl (OK med rumstemp). Skickas helst samma dag som provtagningen. Kan i undantagsfall förvaras i kyl över helg.</t>
  </si>
  <si>
    <t>Forskningsprov?</t>
  </si>
  <si>
    <t>CAH, 21-OH-brist, CYB1, AGSCYP17, CYP21A2, CYP11B1, 21-hydroxylasbrist, HSD3B2, Adrenogenitalt syndrom, Könsutvecklingsrubbning</t>
  </si>
  <si>
    <t>OBS! ID-kontroll = Namnunderskrift!</t>
  </si>
  <si>
    <t>Provmaterial: Placenta.
Diagnos/Frågeställning/Anamnes [FRITEXT]
Samtycke till biobank [JA/NEJ]</t>
  </si>
  <si>
    <t>Odlingsmediumrör (250ml RPMI 1640 tillsammans med 0,5 ml Heparin 5000IE/m)</t>
  </si>
  <si>
    <t>Även blodprov</t>
  </si>
  <si>
    <t>Avskiljt sekret efter centrifugering: 2 d i kyl därefter fryses provet i &lt;-15°C.</t>
  </si>
  <si>
    <t xml:space="preserve">Provinlämningen L7:00
Karolinska Universitetslaboratoriet
Karolinska Solna
171 76 STOCKHOLM </t>
  </si>
  <si>
    <t>Förvaras i kyl under uppsamlingsperioden.</t>
  </si>
  <si>
    <t>Skicka 10 mL urin av väl blandad dygnsmängd.
Ange urinens volym och uppsamlingstid på remissen.</t>
  </si>
  <si>
    <t>Om även S-Tokoferol är begärt, önskar lab Huddinge endast ett rör för båda analyserna.</t>
  </si>
  <si>
    <t>S-Tokoferol</t>
  </si>
  <si>
    <t>Provtagning före dos.
datum och klockslag för senast intagen dos [DATE:TIME]
datum för senaste dosjustering och föregående dos  [FRITEXT]
övriga läkemedel [FRITEXT]
vikt [kg]
S-kreatinin [umol/L]
Frågeställning [FRITEXT]</t>
  </si>
  <si>
    <t>Förvaras kylt under uppsamlingsperioden.
Frågeställning* [FRITEXT]</t>
  </si>
  <si>
    <t>Skicka 10 ml urin av väl blandad urin.
Förvaras i kyl under uppsamlingen.
Ange urinens volym och uppsamlingstid på remissen.</t>
  </si>
  <si>
    <t>Blanda urinen och överför ca 10 mL urin till sterilt plaströr med gul skruvkork.
Ange dygnsvolymen på remissen.</t>
  </si>
  <si>
    <t>1 gelrör (gul propp). Minsta provmängd 400 uL.</t>
  </si>
  <si>
    <t>7 d i kyl, därefter frys.</t>
  </si>
  <si>
    <t>Klinisk immunologi och transfusionsmedicin, 
Rudbecklaboratoriet C5
Akademiska sjukhuset, 
751 85 UPPSALA</t>
  </si>
  <si>
    <t>http://www.labhandbok.se/findny.asp?State=2&amp;Analysid=1289</t>
  </si>
  <si>
    <t>https://www.rmv.se/analyser/ketobemidon-i-blod/</t>
  </si>
  <si>
    <t>PTH-related peptide, PTHrP</t>
  </si>
  <si>
    <t>Parathormonliknande peptid</t>
  </si>
  <si>
    <t xml:space="preserve">Ring KlinKem Västerås innan provtagning för att de ska hinna förbereda för kylcentrifugering. </t>
  </si>
  <si>
    <t>https://sahlgrenska-klinkem-analyser.vgregion.se/16338.html</t>
  </si>
  <si>
    <t>Transporteras fryst. Skyddas för ljus.</t>
  </si>
  <si>
    <t>Urin i syradiskad plastflaska.</t>
  </si>
  <si>
    <t>Stickprov lämnas i slutet av veckan efter arbetsdagens slut.</t>
  </si>
  <si>
    <t>Vid registrering, ange allergener på text.
Se fullsändigt alllergensortiment på
http://www.phadia.com/Global/A%20Document%20Library/Product%20Catalogues/1007710-Allergensort-2014.pdf</t>
  </si>
  <si>
    <t>S-Tyreoglobulin, S-Tyreoglobulin-antikroppar, S-CA15-3, S-CA 72-4, S-CrossLaps beta-, S-Osteokalcin</t>
  </si>
  <si>
    <t>S-Tyreoglobulin, S-CA15-3, S-CA 72-4, S-CrossLaps beta-, S-Osteokalcin, S-Kalcitonin</t>
  </si>
  <si>
    <t>S-Tyreoglobulin, S-Tyreoglobulin-antikroppar, S-CA15-3, S-CA 72-4, S-CrossLaps beta-, S-Kalcitonin</t>
  </si>
  <si>
    <t>S-Tyreoglobulin-antikroppar, S-CA15-3, S-CA 72-4, S-CrossLaps beta-, S-Osteokalcin, S-Kalcitonin</t>
  </si>
  <si>
    <t>S-Tyreoglobulin, S-Tyreoglobulin-antikroppar, S-CA 72-4, S-CrossLaps beta-, S-Osteokalcin, S-Kalcitonin</t>
  </si>
  <si>
    <t>S-Tyreoglobulin, S-Tyreoglobulin-antikroppar, S-CA 15-3, S-CA 72-4, S-Osteokalcin, S-Kalcitonin</t>
  </si>
  <si>
    <t>S-Tyreoglobulin, S-Tyreoglobulin-antikroppar, S-CA 15-3, S-CrossLaps beta-, S-Osteokalcin, S-Kalcitonin</t>
  </si>
  <si>
    <t>S-Metanol</t>
  </si>
  <si>
    <t>S-Isopropanol</t>
  </si>
  <si>
    <t>S-Amiodaron</t>
  </si>
  <si>
    <t>S-Flekainid</t>
  </si>
  <si>
    <t>S-Zolpidem</t>
  </si>
  <si>
    <t>S-Zopiklon</t>
  </si>
  <si>
    <t>Förvaras kylt under uppsamlingsperioden.
Har patient fått gadolinium-, jod- eller bariuminnehållande kontrastmedel de senaste 96 timmarna (interferens)? [NEJ]</t>
  </si>
  <si>
    <t>Har patient fått gadolinium-, jod- eller bariuminnehållande kontrastmedel de senaste 96 timmarna (interferens)? [NEJ]</t>
  </si>
  <si>
    <t>Csv- Alzheimermarkörer, Csv-Tau, Csv-ß-Amyloid, Csv-Fosfo-tau (Ptau), Csv-NFL, Csv-Parenkymskademarkörer, Csv-Gliafibrillärt protein</t>
  </si>
  <si>
    <t>S-Deoxykortisol</t>
  </si>
  <si>
    <t>S-Inhibin B</t>
  </si>
  <si>
    <t>Rör utan tillsats, röd kork 6mL</t>
  </si>
  <si>
    <t>Antikroppar mot meningokocker (MC)</t>
  </si>
  <si>
    <t>Flera material</t>
  </si>
  <si>
    <t>X625</t>
  </si>
  <si>
    <t xml:space="preserve">Lämplig provvolym 5-10 ml
</t>
  </si>
  <si>
    <t>Gelrör, gul kork eller rör utan tillsats, röd kork. Lämplig provvolym: 5-10 ml blod.</t>
  </si>
  <si>
    <t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t>
  </si>
  <si>
    <t>Insjukningsdag [DATE]
Kliniska data [FRITEXT]</t>
  </si>
  <si>
    <t xml:space="preserve">Prov besvaras med uppmätta titervärden samt tolkning.  </t>
  </si>
  <si>
    <t>Gelrör, gul kork eller rör utan tillsats, röd kork. Minsta mängd serum 250 uL.</t>
  </si>
  <si>
    <t>Flaska plast 250 mL med skruvlock</t>
  </si>
  <si>
    <t>Kliniska data och eventuell utlandsvistelse [FRITEXT]</t>
  </si>
  <si>
    <t>Stafylokock-ak</t>
  </si>
  <si>
    <t>Blod i gelrör, gul propp.</t>
  </si>
  <si>
    <t>X626</t>
  </si>
  <si>
    <t xml:space="preserve">Sterilt rör
</t>
  </si>
  <si>
    <t>Sterilt rör</t>
  </si>
  <si>
    <t>Kyförvaring</t>
  </si>
  <si>
    <t>Blod/Serum: Fredag – lördag och inför storhelg: Centrifugera, häll av, kylförvaring
Övriga dagar: Kylförvaring</t>
  </si>
  <si>
    <t>Muskelbiopsi är en mycket okänslig metod, varför antikroppsbestämning rekommenderas i första hand. Korsreaktioner förekommer med andra maskar.
Vid negativt prov, som är taget tidigare än 5 veckor efter smitta, rekommenderas ny provtagning.
Anmälningspliktig enligt SML.</t>
  </si>
  <si>
    <t>Blodprov tas minst 6-8 veckor efter troligt infektionstillfälle.
Vid misstanke om kongenital T. cruzi-infektion tas blodprov vid 6 och 9 månaders ålder.</t>
  </si>
  <si>
    <t>X627</t>
  </si>
  <si>
    <t>Csv i sterilt rör. Minsta volym 0.2 mL.</t>
  </si>
  <si>
    <t>Serum: Rör utan tillsats, röd kork. Minsta volym 3 ml
EDTA-rör: Lila kork. Minsta volym 3 ml</t>
  </si>
  <si>
    <t>Anamnestiska data inklusive insjukningsdatum och utlandsvistelse* [FRITEXT]</t>
  </si>
  <si>
    <t>Kylförvara</t>
  </si>
  <si>
    <t>Blod/Serum:
Fredag-lördag och inför storhelg
Centrifugera, häll av och kylförvara
Övriga dagar: Kylförvara</t>
  </si>
  <si>
    <t xml:space="preserve">Fredag-lördag och inför storhelg: Centrifugera, häll av och kylförvara
Övriga dagar: kylförvara
</t>
  </si>
  <si>
    <t>https://www.karolinska.se/KUL/Alla-anvisningar/Anvisning/9708</t>
  </si>
  <si>
    <t>Helblod i EDTA-rör</t>
  </si>
  <si>
    <t>Rör utan tillsats, röd kork eller gelrör, gul kork.  Minsta provvolym 200 uL.</t>
  </si>
  <si>
    <t>Likvor hanteras som smittförande.</t>
  </si>
  <si>
    <t>Gelrör, gul kork eller rör utan tillsats, röd kork. Minsta mängd serum 150 uL.</t>
  </si>
  <si>
    <t>Vid förkalkade/inaktiva cystor kan antikroppssvaret bli negativt. 
Anmälningspliktig enligt SML.</t>
  </si>
  <si>
    <t>Rävens dvärgbandmask (serologi)</t>
  </si>
  <si>
    <t>En av analyserna (Em-ELISA) utförs inte vid Folkhälsomyndigheten. Materialet förmedlas av Folkhälsomyndigheten till annat laboratorium.
Anmälningspliktig enligt SML.</t>
  </si>
  <si>
    <t>EBV DNA, nukleinsyrapåvisning</t>
  </si>
  <si>
    <t>http://www.labhandbok.se/findny.asp?State=2&amp;Analysid=1171</t>
  </si>
  <si>
    <t>http://www.labhandbok.se/findny.asp?State=2&amp;Analysid=1170</t>
  </si>
  <si>
    <t xml:space="preserve">Överför provmaterialet till sterilt rör. Små biopsier riskerar att torka, tillsätt därför 1 ml steril koksalt.
</t>
  </si>
  <si>
    <t>Sterilt rör med gul skruvkork.</t>
  </si>
  <si>
    <t>EDTA-rör, lila kork 6mL. Minsta provvolym 3mL blod.</t>
  </si>
  <si>
    <t>I väntan på transport kylförvaras provet.</t>
  </si>
  <si>
    <t xml:space="preserve">Provet bör vara laboratoriet till handa inom 4 dygn efter provtagningen.
Transport utanför Akademiska Sjukhuset sker i kyla. </t>
  </si>
  <si>
    <t>Myambutol, Rimstar</t>
  </si>
  <si>
    <t>Provtagning före dos för toxicitets-/ackumulations-frågeställning eller 2-4 timmar efter dos för effektfrågeställning.</t>
  </si>
  <si>
    <t>Provagning före dos.
datum och klockslag för senast intagen dos [DATE:TIME]
aktuell dos  [FRITEXT]
datum för senaste dosjustering och föregående dosering [FRITEXT]
övriga läkemedel [FRITEXT]
frågeställning [FRITEXT]</t>
  </si>
  <si>
    <t>Fasciola spp (serologi)</t>
  </si>
  <si>
    <t>Prov tas tidigt under akutinfektion.</t>
  </si>
  <si>
    <t>Rör utan tillsats (röd kork) eller gelrör (gul kork).</t>
  </si>
  <si>
    <t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t>
  </si>
  <si>
    <t>Valganciklovir, Cymevene, Valcyte</t>
  </si>
  <si>
    <t>Rör utan tillsats. Gelrör får ej användas.
Provtagning före dos.</t>
  </si>
  <si>
    <t xml:space="preserve">Provtagning före dos.
datum och klockslag för senast intagen dos [DATE:TIME]
aktuell dos [FRITEXT]
datum för senaste dosjustering och föregående dos [FRITEXT]
övriga läkemedel [FRITEXT]
vikt [kg]
längd [cm] 
S-kreatinin [umol/L]
frågeställning [FRITEXT] </t>
  </si>
  <si>
    <t>Transport med ankomst till Klinisk farmakologi inom 8 dygn från provtagning kan ske i rums- eller kyltemperatur. Därefter fryst.</t>
  </si>
  <si>
    <t>http://www2.vgregion.se/sv/Vastra-Gotalandsregionen/startsida/Lista-over-analyseragens/Haemophilus-ducreyi/</t>
  </si>
  <si>
    <t>Rör utan tillsats, röd kork eller gelrör, gul kork 5mL.</t>
  </si>
  <si>
    <t>Remiss Bakteriologi Sahlgrenska Universitetssjukhuset</t>
  </si>
  <si>
    <t>Sterilt rör med koksaltlösning.</t>
  </si>
  <si>
    <t>Relevanta kliniska data (ex information avseende antibiotika- och protonpumpshämmarbehandling, malign förändring, blödningar i mag-tarmkanalen etc) [FRITEXT]</t>
  </si>
  <si>
    <t>HBV-DNA-nivå [FRITEXT]</t>
  </si>
  <si>
    <t>Om nivån HBV-DNA i serum är under 3.0 log IU/mL kan genotypningen misslyckas eller vara svårbedömd. Det är därför viktigt att HBV-DNA-nivån anges på remissen.</t>
  </si>
  <si>
    <t>Hittas ej på FHM sida</t>
  </si>
  <si>
    <t>IL28 B (PCR)</t>
  </si>
  <si>
    <t>DNA-analys</t>
  </si>
  <si>
    <t>EDTA-rör. Minst 0.5 mL prov.</t>
  </si>
  <si>
    <t>Gelrör, gul kork 5 mL. Minsta mängd 1 mL serum.
Om inte venblod går att erhålla kan kapillärblod användas. Skicka då minst 1 mL kapillärblod.</t>
  </si>
  <si>
    <t>Kylförvaring. Frysning i –20°C rekommenderas ej. Vid frysning/frysrisk centrifugeras röret och serum separeras från blodkropparna till nytt rör.</t>
  </si>
  <si>
    <t>Transporteras kylt. Provet ska vara laboratoriet tillhanda inom 3 dygn.</t>
  </si>
  <si>
    <t>INH, Acetylisoniazid, Tibinide, Rimactazid, Rimstar</t>
  </si>
  <si>
    <t>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t>
  </si>
  <si>
    <t>Na-heparinrör, mörkblå kork. För koncentrationsbestämning tas prov 1-2 timmar efter dos, ibland 4 tim om misstanke fördröjt upptag.</t>
  </si>
  <si>
    <t>Gelrör, gul kork. Minsta analyserbara mängd 100 uL serum.</t>
  </si>
  <si>
    <t>Insjukningsdatum, eventuell antibiotikabehandling och epidemiologisk information [FRITEXT]</t>
  </si>
  <si>
    <t>Provet analyseras avseende antikroppar mot:
L. pneumophila serotyp 1-8
L. longbeache serotyp 1-2
L. micdadei  
L. bozemannii
Anmälningspliktigt enligt SML.</t>
  </si>
  <si>
    <t>Utlandsvistelse/epidemiologisk bakgrund [FRITEXT]
Immunsuppression, orsakad av? [FRITEXT]
Ungefärlig tidpunkt för insjuknande [DATE]
Eventuell behandling (antibiotika) [FRITEXT]
Symtom, kliniska fynd och tidigare laboratorieresultat [FRITEXT]</t>
  </si>
  <si>
    <t>Rör utan tillsats, Röd kork. Minst 2 mL serum.</t>
  </si>
  <si>
    <t>Provtagningsdatum, Provmaterial, Utlandsvistelse/epidemiologisk bakgrund, Immunsuppression, orsakad av?, Ungefärlig tidpunkt för insjuknande, Eventuell behandling (antibiotika), Symtom/kliniska fynd och tidigare laboratorieresultat</t>
  </si>
  <si>
    <t>Rör utan tillsats, Röd kork. Minsta provvolym 200 uL serum.</t>
  </si>
  <si>
    <t>Anamnestiska data inklusive insjukningsdatum och eventuell utlandsvistelse</t>
  </si>
  <si>
    <t>Meronem</t>
  </si>
  <si>
    <t>Na-heparinrör, mörkblå kork. Volym 1 mL venblod.
Vanligen analyseras antibiotika före ny dos, respektive strax efter. För närmare monitorering av effektiv plasmanivå föreslås dock att koncentration analyseras i prov taget efter halva dosintervallet vilket i sin tur måste jämföras med MIC för aktuell patogen (mikrobiologisk analys).</t>
  </si>
  <si>
    <t xml:space="preserve">Centrifugera och häll av inom 1 timme. </t>
  </si>
  <si>
    <t>Analysen kan kompletteras med IgM-antikroppsbestämning med ELISA.
Begäran om uppföljningsprov förekommer.
Anmälningspliktig enligt SML vid akut sjukdom.</t>
  </si>
  <si>
    <t>Gelrör, gul kork eller rör utan tillsats, röd kork. Minsta mängd 150 uL serum.</t>
  </si>
  <si>
    <t xml:space="preserve">Na-heparinrör, mörkblå kork.
Företrädesvis motsvarar Cmax cirka 1-2 timmar efter dos. För AUC-beräkning rekommenderas dalvärde 0 tim (provtagning inför ny dos) samt 2, 4 och 6 tim efter dos, eller vid misstanke på fördröjt upptag 0, 2, 4 och 6 tim efter dos. </t>
  </si>
  <si>
    <t>Dubblett m kemi</t>
  </si>
  <si>
    <t>Vid misstanke om rabies ska Folkhälsomyndigheten kontaktas före provtagning.
Anmälningspliktig enligt SML.</t>
  </si>
  <si>
    <t>Rifadin, Rimactan, Rimactazid, Rimcure, Rimstar</t>
  </si>
  <si>
    <t>Skickas i rumstemperatur om ankomst till Klinisk farmakologi, HS, sker inom 2 dygn från provtagning, därefter i kyltemperatur. Vid &gt;7 dygn: förvaring/transport fryst.</t>
  </si>
  <si>
    <t xml:space="preserve">Då koleraodling beställs utförs även odling för Salmonella, Shigella, Yersinia, Campylobacter, Aeromonas och Plesiomonas. </t>
  </si>
  <si>
    <t>HDV</t>
  </si>
  <si>
    <t>Insjukningsdatum, Orsak till provtagning, Antibiotikabehandling</t>
  </si>
  <si>
    <t xml:space="preserve">Insjukningsdatum, Reseanamnes med uppgift om vilka länder patienten vistats i under det senaste året, Avresedatum från område där zikavirus sprids, Tidigare känd genomgången infektion med TBE/dengue/west nile eller japansk encefalit-virus, Vaccination mot japansk encefalit/TBE och gula febern, Eventuell graviditetsstatus inklusive gestationsvecka
</t>
  </si>
  <si>
    <t>Anamnestiska data, insjukningsdatum, provtagningsdatum, ev. utlandsvistelse</t>
  </si>
  <si>
    <t>Bukfettsbiopsi i sterilt plaströr/burk</t>
  </si>
  <si>
    <t>Prov från föräldrar</t>
  </si>
  <si>
    <t>Egen remiss, Prov från föräldrar</t>
  </si>
  <si>
    <t>Det är nödvändigt att begära svampodling för att den skall utföras, Särskilt viktigt är uppgifter om:, patientens sjukdom (både grundsjukdom och aktuell infektion), immunsuppression, medicinering, immundämpande medicinering (cytostatika/steroider), antibiotika, utlandsvistelse (ange var och när. Är av intresse vid invasiva mykoser och hudinfektioner), djurkontakt (främst vid hudinfektioner)</t>
  </si>
  <si>
    <t>Egen remiss, Olika rör</t>
  </si>
  <si>
    <t>Immunosupression, klinisk misstanke, önskad analys., OBS vid önskemål om serum för lagring för ev. uppföljning och kompletterande utredning - tag extra serumrör och ange att det ska lagras.</t>
  </si>
  <si>
    <t>Flera olika rör, Flera material</t>
  </si>
  <si>
    <t>Flera material, Flera olika rör</t>
  </si>
  <si>
    <t>Blastomycesmisstanke [JA/NEJ]
Kliniska data [FRITEXT]</t>
  </si>
  <si>
    <t>X628</t>
  </si>
  <si>
    <t>X629</t>
  </si>
  <si>
    <t>Urinsamling utan tillsats</t>
  </si>
  <si>
    <t>http://www.karolinska.se/KUL/Alla-anvisningar/Anvisning/10263</t>
  </si>
  <si>
    <t>20 mL urin utan tillsats.</t>
  </si>
  <si>
    <t>10 mL urin utan tillsats.</t>
  </si>
  <si>
    <t>Urinprovtagningsrör med snabel</t>
  </si>
  <si>
    <t>Urinrör gul kork 10 mL</t>
  </si>
  <si>
    <t>2-8 mL urin utan tillsats</t>
  </si>
  <si>
    <t>2-10 mL urin utan tillsats</t>
  </si>
  <si>
    <t>Urinsamling HCl</t>
  </si>
  <si>
    <t>Skruvkorksrör i plast 10 mL</t>
  </si>
  <si>
    <t>Fecesburk med sked</t>
  </si>
  <si>
    <t>2 mL urin utan tillsats</t>
  </si>
  <si>
    <t>Provtagnings-set 1 ml, flytande virus, grön propp, pinne med liten flockad topp för PCR-metoder</t>
  </si>
  <si>
    <t>2-8 mL urin utan tillsats.</t>
  </si>
  <si>
    <t>Urin utan tillsats 10 mL</t>
  </si>
  <si>
    <t>2-5 mL urin utan tillsats.</t>
  </si>
  <si>
    <t>50 mL urin utan tillsats.</t>
  </si>
  <si>
    <t>8-10 mL urin utan tillsats.</t>
  </si>
  <si>
    <t>5-10 mL urin utan tillsats</t>
  </si>
  <si>
    <t>T-lymfocytsubpopulationer (FITMAN)</t>
  </si>
  <si>
    <t>2-5 mL i EDTA-rör (lila propp)</t>
  </si>
  <si>
    <t>KS</t>
  </si>
  <si>
    <t>T-cellsanalys utvidgad, CD3, CD4, CD8, CD38, CD45RA/RO, HLA-DR, CCR6, CCR7, CXCR3</t>
  </si>
  <si>
    <t>X630</t>
  </si>
  <si>
    <t>FASCIA</t>
  </si>
  <si>
    <t>Lymfocutfunktionsanalyser, Mitogenstimulering</t>
  </si>
  <si>
    <t xml:space="preserve">Blodprov från vuxna patienter: 3-4 mL i EDTA-rör, lila propp
Blodprov från små barn: 1 mL i EDTA-rör, lila propp 
</t>
  </si>
  <si>
    <t>Blodprov från vuxna: 2-5 mL i Na-heparinrör, mörkblå propp.
Blodprov från små barn: 1 mL i Na-heparinrör, mörkblå propp.</t>
  </si>
  <si>
    <t>Provet måste analyseras inom 24h. Kontakta klinisk kemi Västerås innan provtagning för att försäkra om att provet kan ankomma till Karolinska inom utsatt tid.</t>
  </si>
  <si>
    <t>Provet måste analyseras inom 24h. Kontakta klinisk kemi Västerås innan provtagning för att försäkra om att provet kan ankomma till Karolinska inom utsatt tid.
Önskad analys [FRITEXT]
Kliniska data [FRITEXT]</t>
  </si>
  <si>
    <t>Proverna förvaras i rumstemperatur.</t>
  </si>
  <si>
    <t xml:space="preserve">Ska vara laboratoriet tillhanda inom 24 tim efter provtagning. Fredagar och dag före helgdag ska proverna vara laboratoriet tillhanda senast kl 12.00. 
</t>
  </si>
  <si>
    <t>https://www.karolinska.se/KUL/Alla-anvisningar/Anvisning/10106</t>
  </si>
  <si>
    <t>Neuronala antikroppar (IgG) (Akademiska)</t>
  </si>
  <si>
    <t>OBS! Om prov ankommer med Wieslab-remiss, kontakta Mattias Karlman
Prov förvaras i rumstemperatur i högst 4 timmar.
Därefter förvaras provet i 2-8°C.
Centrifugera provet inom 72 timmar från provtagningen.</t>
  </si>
  <si>
    <t>Ska inte in i cosmic</t>
  </si>
  <si>
    <t>För svar samma dag bör proven vara laboratoriet, Klinisk mikrobiologi, tillhanda senast kl.12:00 lördagar och kl.10:00 söndagar.
Prov inkomna efter dessa klockslag svaras följande dag.</t>
  </si>
  <si>
    <t>Clostridier, CDI</t>
  </si>
  <si>
    <t>Clostridium difficile toxin</t>
  </si>
  <si>
    <t>Analys på helblod utförs vid Riksmedicinalverket Linköping (inget referensintervall/terapeutisk
Analys på serum utförs vid Fürst-laboratoriet i Oslo.</t>
  </si>
  <si>
    <t>Se separat lista för Cosmic</t>
  </si>
  <si>
    <t>Kliniska data [FRITEXT]
Klinisk misstanke [FRITEXT]
Önskad analys [FRITEXT]</t>
  </si>
  <si>
    <t>Prov från kanten av genitalt sår
• Pinnprov (plast- eller metallskaft, ej trä) i 1 ml koksalt. 
• Virocult-rör, grön kork (ok enligt PCR-lab på Sahlgrenska)
• ESwab, rosa eller orange kork</t>
  </si>
  <si>
    <t>Humant herpesvirus 6</t>
  </si>
  <si>
    <t>X631</t>
  </si>
  <si>
    <t>Humant herpesvirus 6, kvant</t>
  </si>
  <si>
    <t>HHV-6 (PCR), Tredagarsfeber, Exantema subitum</t>
  </si>
  <si>
    <t>Benmärg: EDTA-rör
Vävnad: Minst 2 mm läggs i sterilt rör med 0,5- 1 ml fysiologisk koksaltlösning.</t>
  </si>
  <si>
    <t xml:space="preserve">Blod: 
Fredag - Lördag och inför storhelg: Centrifugera, häll av och kylförvara
Övriga dagar: Kylförvara
CSV:
Kylförvaras
</t>
  </si>
  <si>
    <t xml:space="preserve">Benmärg och vävnad:
Kylförvaras
</t>
  </si>
  <si>
    <t>HHV-6 (PCR), Tredagarsfeber, Exantema subitum, HHV-6A, HHV-6B</t>
  </si>
  <si>
    <t>Blod: Gelrör, gul kork, alt Rör utan tillsats, röd kork
CSV: sterilt rör</t>
  </si>
  <si>
    <t>http://labhandboken.u5054800.fsdata.se/findny.asp?State=2&amp;Analysid=411
https://provtagningsanvisningar.regionorebrolan.se/index.aspx</t>
  </si>
  <si>
    <t>Varicella zostervirus (PCR)</t>
  </si>
  <si>
    <t>Anamnestiska data inklusive insjukningsdatum och utlandsvistelse* [FRITEXT]
Önskas resistensbestämning [JA/NEJ]</t>
  </si>
  <si>
    <t>Rekommenderas ej pga bristande indikation. Om ändå analys önskas får kontakt tas med Klinisk Mikrobiologi UAS.</t>
  </si>
  <si>
    <t>X632</t>
  </si>
  <si>
    <t>Rituximab, koncentrationsbestämning</t>
  </si>
  <si>
    <t>Mabthera, CD20</t>
  </si>
  <si>
    <t>Datum för senaste behandling med läkemedlet</t>
  </si>
  <si>
    <t>5 mL i gelrör, gul propp. Minsta mängd 1 mL serum eller 2 mL helblod. 
Barn: Kapillärprovtagning, minsta mängd 300 µL serum.</t>
  </si>
  <si>
    <t xml:space="preserve">Analysen utförs 1-2 ggr/månad. </t>
  </si>
  <si>
    <t>Kylförvaring om transport inte sker samma dag, som provtagningen.</t>
  </si>
  <si>
    <t>http://www.karolinska.se/KUL/Alla-anvisningar/Anvisning/10166</t>
  </si>
  <si>
    <t>Hematopatologi</t>
  </si>
  <si>
    <t xml:space="preserve"> Plaströr sterilt 10 mL (polypropylenplast) med gult skruvlock</t>
  </si>
  <si>
    <t>Provmängd: analysen kräver ca 7-10 mL vätska.
Om man tar tre rör, gör så här:
1. Rör nummer 1 kan sändas till Klinisk mikrobiologi för odling eller dylikt.
2. Rör nummer 2 kan sändas till Klinisk kemi och farmakologi för analys.
3. Rör nummer 3 kan sändas till Klinisk patologi för diagnostik.</t>
  </si>
  <si>
    <t>Csv (Immunofenotypning) måste analyseras inom 4 timmar. Vid osäkerhet kontrollera med Klinisk Kemi Västerås så att prov kan skickas och analyseras inom tidsgränsen. 
OBS! På fredagar måste prov för flödescytometri vara analyserande lab tillhanda senast kl.12.00.</t>
  </si>
  <si>
    <t xml:space="preserve">Måste analyseras inom 4 timmar. Vid osäkerhet kontrollera med Klinisk Kemi Västerås så att prov kan skickas och analyseras inom tidsgränsen. </t>
  </si>
  <si>
    <t>Ingen fixering eller annan tillsats i provet.</t>
  </si>
  <si>
    <t>http://www.labhandbok.se/findny.asp?State=2&amp;Analysid=1424</t>
  </si>
  <si>
    <t xml:space="preserve">Csv ska vara laboratoriet Uppsala tillhanda inom 4 timmar efter provtagning! Om avvikande tid kontakta laboratoriet Uppsala, 018-611 38 14.
Kom ihåg att även ange beställande avd/mott´s telefonnummer på remissen samt stämpla/etikettera med ”Svar och debitering…” vid akuta prover. </t>
  </si>
  <si>
    <t>Csv ska vara laboratoriet Uppsala tillhanda inom 4 timmar efter provtagning! På fredagar måste prov för flödescytometri vara analyserande lab tillhanda senast kl.12.00.
Om avvikande tid kontakta laboratoriet Uppsala, 018-611 38 14.</t>
  </si>
  <si>
    <t xml:space="preserve">Blod (Immunofenotypning) måste analyseras inom 24 timmar, se separat beskrivning. Benmärg (utstryk, kula, imprint) och blod (utstryk) förvaras i rumstemperatur i vänta på ordinarie transport till Uppsala.
Vid osäkerhet kontrollera med Klinisk Kemi Västerås så att prov kan skickas och analyseras inom tidsgränsen. </t>
  </si>
  <si>
    <t>Beställaren hänvisas till Klinisk patologi och cytologi Uppsalas hemsida både för provtagning respektive remiss (http://labhandboken.u5054800.fsdata.se/findny.asp?State=2&amp;Analysid=1825). 
OBS! Prov för flödescytometri måste vara analyserande lab tillhanda måndag-torsdag senast kl.16.00 och fredag senast kl.12
Morfologi:
Plastburk/rör med skruvlock innehållande neutral, buffrad 4 % formaldehyd.
Objektglas med mattslipad del och fasad kant.
Immunofenotypning, MRD (flödescytometri):
Mörkblå propp (Na-heparin) 5 mL
För benmärg krävs tillsats av ca 1-2 mL steril 0,9 % NaCl i dessa rör.</t>
  </si>
  <si>
    <t>Grå (NaF-KOx) 4 mL, 2 stycken</t>
  </si>
  <si>
    <t>I första hand 2 stycken NaFlourid-rör (grå kork), minst 8 ml. Ska flera ämnen analyseras tas ett rör per analys. I andra hand kan 2 EDTA-rör användas.</t>
  </si>
  <si>
    <t>Lila (EDTA) 4 mL, 2 stycken</t>
  </si>
  <si>
    <t>Lila (EDTA) 6 mL, 2 stycken</t>
  </si>
  <si>
    <r>
      <t xml:space="preserve">Blod: 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</si>
  <si>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2 st Citratrör.
Ta provet genom direkt venpunktion, ej via inneliggande kanyl.</t>
  </si>
  <si>
    <t>Ljusblå/svart (NaCitrat) 3,5 mL, 2 stycken</t>
  </si>
  <si>
    <t>Mörkblå (NaHeparin) 4 mL, 2 stycken</t>
  </si>
  <si>
    <r>
      <t xml:space="preserve">2 st </t>
    </r>
    <r>
      <rPr>
        <b/>
        <sz val="8"/>
        <color theme="1"/>
        <rFont val="Calibri"/>
        <family val="2"/>
        <scheme val="minor"/>
      </rPr>
      <t xml:space="preserve">NaFlourid-rör </t>
    </r>
    <r>
      <rPr>
        <sz val="8"/>
        <color theme="1"/>
        <rFont val="Calibri"/>
        <family val="2"/>
        <scheme val="minor"/>
      </rPr>
      <t>(grå kork), minst 8 ml. Ska flera ämnen analyseras tas ett rör per analys.</t>
    </r>
  </si>
  <si>
    <r>
      <t xml:space="preserve">I första hand 2 st </t>
    </r>
    <r>
      <rPr>
        <b/>
        <sz val="8"/>
        <color theme="1"/>
        <rFont val="Calibri"/>
        <family val="2"/>
        <scheme val="minor"/>
      </rPr>
      <t xml:space="preserve">NaFlourid-rör </t>
    </r>
    <r>
      <rPr>
        <sz val="8"/>
        <color theme="1"/>
        <rFont val="Calibri"/>
        <family val="2"/>
        <scheme val="minor"/>
      </rPr>
      <t>(grå kork), minst 8 ml. I andra hand kan heparin- eller EDTA-rör användas. Ska flera ämnen analyseras tas ett rör per analys.</t>
    </r>
  </si>
  <si>
    <t xml:space="preserve">I rumstemp/kyl. Ordinär postgång kan användas </t>
  </si>
  <si>
    <r>
      <t xml:space="preserve">2 stycken </t>
    </r>
    <r>
      <rPr>
        <b/>
        <sz val="8"/>
        <color theme="1"/>
        <rFont val="Calibri"/>
        <family val="2"/>
        <scheme val="minor"/>
      </rPr>
      <t xml:space="preserve">NaFlourid-rör </t>
    </r>
    <r>
      <rPr>
        <sz val="8"/>
        <color theme="1"/>
        <rFont val="Calibri"/>
        <family val="2"/>
        <scheme val="minor"/>
      </rPr>
      <t>(grå kork), minst 8 ml. Ska flera ämnen analyseras tas ett rör per analys.</t>
    </r>
  </si>
  <si>
    <t>Har blodtrasfusions givits de senaste 3 månaderna? [JA/NEJ]</t>
  </si>
  <si>
    <t xml:space="preserve">Förvaras och transporteras i rumstemperatur. Ordinär postgång kan användas </t>
  </si>
  <si>
    <t>10 ml blod tas som en venpunktion i serumrör.
Prov tas tidigast 36 tim efter injektion eller direkt före nästa.</t>
  </si>
  <si>
    <t>Gul (serum m gel) 5 mL, 2 st</t>
  </si>
  <si>
    <t>Senaste dos av läkemedet [FRITEXT]</t>
  </si>
  <si>
    <t>Kliniska data [FRITEXT]
Förmodad smittort [FRITEXT]</t>
  </si>
  <si>
    <t>Får ej centrifugeras eller frysas.
Måste analyseras inom 24 timmar, vid osäkerhet kontrollera med Klinisk Kemi Västerås så att prov kan skickas och analyseras inom tidsgränsen.
Ring till CMMS innan provtagningen, tel. 08-517 714 48, då viss förberedelse krävs.</t>
  </si>
  <si>
    <t>Etnisk tillhörighet [FRITEXT]</t>
  </si>
  <si>
    <t>Frågeställning [FRITEXT]
Anamnes [FRITEXT]
Remitterande läkare [FRITEXT]</t>
  </si>
  <si>
    <t>Missbruksmedel, Klinisk farmakologi (Karolinska)</t>
  </si>
  <si>
    <t>Fosfatidyletanol, alkoholmarkör, PEth-16:0/18:1</t>
  </si>
  <si>
    <t xml:space="preserve">datum och klockslag för senast intagen dos  [DATE:TIME]
aktuell dos [FRITEXT]
datum för senaste dosjustering och föregående dos [FRITEXT]
övriga läkemedel [FRITEXT]
vikt [kg] 
S-kreatinin [umol/L]
frågeställning [FRITEXT] </t>
  </si>
  <si>
    <t>Rör utan tillsats. Minsta volym 1 mL venblod.</t>
  </si>
  <si>
    <t>Tuberkulos-PCR, Mykobakterier, TBC</t>
  </si>
  <si>
    <t>Apolipoprotein E (genotyp), Cytokrom P450 2C19 (genotyp), Cytokrom P450 2C9 (genotyp), Cytokrom P450 2D6 (genotyp), Faktor V (genotyp), Gilberts syndrom (genotypning), HFE (genotyp), MTHFR (genotyp), N-Acetyltransferas 2 (genotyp)</t>
  </si>
  <si>
    <t>Cytokrom P450 2C19 (genotyp), Cytokrom P450 2C9 (genotyp), Cytokrom P450 2D6 (genotyp), Faktor V (genotyp), Gilberts syndrom (genotypning), HFE (genotyp), MTHFR (genotyp), N-Acetyltransferas 2 (genotyp), Protrombin (genotyp)</t>
  </si>
  <si>
    <t>Apolipoprotein E (genotyp), Cytokrom P450 2C9 (genotyp), Cytokrom P450 2D6 (genotyp), Faktor V (genotyp), Gilberts syndrom (genotypning), HFE (genotyp), MTHFR (genotyp), N-Acetyltransferas 2 (genotyp), Protrombin (genotyp)</t>
  </si>
  <si>
    <t>Apolipoprotein E (genotyp), Cytokrom P450 2C19 (genotyp), Cytokrom P450 2D6 (genotyp), Faktor V (genotyp), Gilberts syndrom (genotypning), HFE (genotyp), MTHFR (genotyp), N-Acetyltransferas 2 (genotyp), Protrombin (genotyp)</t>
  </si>
  <si>
    <t>Apolipoprotein E (genotyp), Cytokrom P450 2C19 (genotyp), Cytokrom P450 2C9 (genotyp), Faktor V (genotyp), Gilberts syndrom (genotypning), HFE (genotyp), MTHFR (genotyp), N-Acetyltransferas 2 (genotyp), Protrombin (genotyp)</t>
  </si>
  <si>
    <t>Apolipoprotein E (genotyp), Cytokrom P450 2C19 (genotyp), Cytokrom P450 2C9 (genotyp), Cytokrom P450 2D6 (genotyp), Gilberts syndrom (genotypning), HFE (genotyp), MTHFR (genotyp), N-Acetyltransferas 2 (genotyp), Protrombin (genotyp)</t>
  </si>
  <si>
    <t>Apolipoprotein E (genotyp), Cytokrom P450 2C19 (genotyp), Cytokrom P450 2C9 (genotyp), Cytokrom P450 2D6 (genotyp), Faktor V (genotyp), HFE (genotyp), MTHFR (genotyp), N-Acetyltransferas 2 (genotyp), Protrombin (genotyp)</t>
  </si>
  <si>
    <t>Apolipoprotein E (genotyp), Cytokrom P450 2C19 (genotyp), Cytokrom P450 2C9 (genotyp), Cytokrom P450 2D6 (genotyp), Faktor V (genotyp), Gilberts syndrom (genotypning), MTHFR (genotyp), N-Acetyltransferas 2 (genotyp), Protrombin (genotyp)</t>
  </si>
  <si>
    <t>Apolipoprotein E (genotyp), Cytokrom P450 2C19 (genotyp), Cytokrom P450 2C9 (genotyp), Cytokrom P450 2D6 (genotyp), Faktor V (genotyp), Gilberts syndrom (genotypning), HFE (genotyp), N-Acetyltransferas 2 (genotyp), Protrombin (genotyp)</t>
  </si>
  <si>
    <t>Apolipoprotein E (genotyp), Cytokrom P450 2C19 (genotyp), Cytokrom P450 2C9 (genotyp), Cytokrom P450 2D6 (genotyp), Faktor V (genotyp), Gilberts syndrom (genotypning), HFE (genotyp), MTHFR (genotyp), Protrombin (genotyp)</t>
  </si>
  <si>
    <t>X633</t>
  </si>
  <si>
    <t>Neutraliserande antikroppar mot Mabthera</t>
  </si>
  <si>
    <t>nab, nADA, Rituximab</t>
  </si>
  <si>
    <t>Mabthera remiss</t>
  </si>
  <si>
    <t>https://ki.se/sites/default/files/2017/12/27/mabthera_rituximab_remiss_2017_sv.doc</t>
  </si>
  <si>
    <t>10 ml blod tas som en venpunktion i serumrör.
Prov tas precis innan Mabthera-infusion</t>
  </si>
  <si>
    <t>Provinlämningen L7:00
Karolinska Universitetslaboratoriet, Solna
171 76 Stockholm</t>
  </si>
  <si>
    <t xml:space="preserve">OBS! Se särskilda provtagningsföreskrifter för PTHrP-rör.
Ring KlinKem Västerås innan provtagning för att de ska hinna förbereda för kylcentrifugering. </t>
  </si>
  <si>
    <t xml:space="preserve">Blanda röret väl och häll snarast över i ett specialrör*, blanda även det.
Förvaras på isbad.
Kylcentrifugera och avskilj plasma till 5 mL plaströr inom 1 h, frys plasma snarast.
*Specialrör erhålles från Klinisk kemi Sahlgrenska universitetssjukhuset,
tel: 031-342 25 44/013-342 12 11
Förvara rör i frys tills provtagning sker. Provtagningsföreskrifter medföljer rör.
</t>
  </si>
  <si>
    <t>1 kylt (isvatten) EDTA-rör (lila propp), 4 mL. 
1 PTHrP-rör (erhålles från Klinisk kemi SU. Tel. 031- 342 2544/1211).
Provtagningen sker i kylt (isvatten) i vanligt EDTA-rör*.
Efter ordentlig blandning överföres provet i PTHrP-röret och blandas väl. 
Röret förvaras sedan i isvatten tills centrifugeringen.
*Specialröret saknar vakuum och är ej sterilt och skall därför ej användas för direkt provtagning.</t>
  </si>
  <si>
    <t>Helblod skickas. Får ej frysas eller centrifugeras.</t>
  </si>
  <si>
    <t>Lunds Universitet, avdelning onkologi,
Klinsika Vetenskaper,
BRCA-lab, Medicon Village,
Åke Borg,
221 83 Lund,
Tel: 046-222 42 32</t>
  </si>
  <si>
    <t>Sänd rör samma dag till BRCA-lab, rumstemperatur. Om det inte går att sända rören samma dag, placera dem i kylskåp över natten, skicka dem snarast därefter.</t>
  </si>
  <si>
    <t>BRCA-lab, Lund</t>
  </si>
  <si>
    <t>PTH intakt är rutinmetoden. 
PTH biointakt rekommenderas att endast användas vid specialiserade frågeställningar, ex inom njurmedicin.</t>
  </si>
  <si>
    <t>S-DHEAS</t>
  </si>
  <si>
    <t>S-Testosteron (bioaktivt)</t>
  </si>
  <si>
    <t>U-Anabola androgena steroider, U-Buprenorfin, U-Etylglukuronid, U-Missbruksläkemedel, U-Spicemetaboliter, U-Urinscreening missbruksmedel</t>
  </si>
  <si>
    <t>U-Bensodiazepiner, U-Buprenorfin, U-Etylglukuronid, U-Missbruksläkemedel, U-Spicemetaboliter, U-Urinscreening missbruksmedel</t>
  </si>
  <si>
    <t>U-Anabola androgena steroider, U-Bensodiazepiner, U-Etylglukuronid, U-Missbruksläkemedel, U-Spicemetaboliter, U-Urinscreening missbruksmedel</t>
  </si>
  <si>
    <t>U-Anabola androgena steroider, U-Bensodiazepiner, U-Buprenorfin, U-Missbruksläkemedel, U-Spicemetaboliter, U-Urinscreening missbruksmedel</t>
  </si>
  <si>
    <t>U-Anabola androgena steroider, U-Bensodiazepiner, U-Buprenorfin, U-Etylglukuronid, U-Spicemetaboliter, U-Urinscreening missbruksmedel</t>
  </si>
  <si>
    <t>U-Anabola androgena steroider, U-Bensodiazepiner, U-Buprenorfin, U-Etylglukuronid, U-Missbruksläkemedel, U-Urinscreening missbruksmedel</t>
  </si>
  <si>
    <t>U-Anabola androgena steroider, U-Bensodiazepiner, U-Buprenorfin, U-Etylglukuronid, U-Missbruksläkemedel, U-Spicemetaboliter</t>
  </si>
  <si>
    <t>Precipiterande Antikroppar, Farmers lung antigen, mögelantigen</t>
  </si>
  <si>
    <t>NFL, Tau, GFA-p</t>
  </si>
  <si>
    <t>Centrifugera 10 min vid 2000g och avskilj 2-3×0,5 mL till kryorör 
(2 mL Sarstedt polypropen).
OBS! Centrifugering efter eventuell cellräkning!</t>
  </si>
  <si>
    <t>Även gamma-Tokoferol analyseras på KS.
Om även S-Retinol är begärt, önskar lab Huddinge endast ett rör för båda analyserna</t>
  </si>
  <si>
    <t>Avhällt serum hållbart 3 d i kyl, därefter fryst.</t>
  </si>
  <si>
    <t xml:space="preserve">Förvaras i rumstemp. eller kylskåp i väntan på transport.
Provet transporteras i rumstemperatur. Prov kan skickas med posten. </t>
  </si>
  <si>
    <t>Förvaras i kyl. Får ej frysas.</t>
  </si>
  <si>
    <t>Analyseras 2 ggr/månad.
Räcker även till S-GAD ak (IgG).</t>
  </si>
  <si>
    <t>2-8 mL urin u t, helst morgonurin.</t>
  </si>
  <si>
    <t>Stilnoct</t>
  </si>
  <si>
    <t>Imovane, Zopiclon</t>
  </si>
  <si>
    <t>Acylkarnitinprofil, betaoxidationsdefekter, karnitinbrist, organiska acidurier, karnitinestrar i plasma, dikarboxylsyror</t>
  </si>
  <si>
    <t>Patienten bör helst vara fastande. Om inte, ange senaste födointag:
Anamnes/Frågeställning. [FRITEXT]
Medicinering [FRITEXT]</t>
  </si>
  <si>
    <r>
      <t xml:space="preserve">OBS: Minsta mängd serum 600 </t>
    </r>
    <r>
      <rPr>
        <sz val="8"/>
        <color theme="1"/>
        <rFont val="Calibri"/>
        <family val="2"/>
      </rPr>
      <t>µ</t>
    </r>
    <r>
      <rPr>
        <sz val="6.4"/>
        <color theme="1"/>
        <rFont val="Calibri"/>
        <family val="2"/>
      </rPr>
      <t>L.</t>
    </r>
  </si>
  <si>
    <t>S-, Csv-</t>
  </si>
  <si>
    <t>1 gelrör (gul propp)
Observera att CSV ej kan analyseras.</t>
  </si>
  <si>
    <t>Centrifugera inom en timme.</t>
  </si>
  <si>
    <t>Förvaras och skickas kylt om ankomst till Klinisk kemi inom 24 timmar. Vid längre tids förvaring fryses avhällt serum vid temperatur lägre än -70°C och förvaras vid -20°C.</t>
  </si>
  <si>
    <t>Nedlagd i CSV</t>
  </si>
  <si>
    <t>provtagningsdatum och klockslag, datum och klockslag för senaste intagen dos, aktuell dosering, datum för senaste dosjutering och föregående dos, övriga läkemedel, vikt, kreatininvärde, frågeställning</t>
  </si>
  <si>
    <t>Förvaras i kyl. Transport med ankomst till analyserande laboratorium inom 1 vecka kan ske i rumstemperatur.</t>
  </si>
  <si>
    <t>Cipralex, Entact, Esertia, Premalex, Prilect, Seroplex</t>
  </si>
  <si>
    <t>1 NaHeparin-rör (mörkblå propp) eller 1 rör utan tillsats (röd propp). 
Prov tas före dos. Volym 1 mL venblod.</t>
  </si>
  <si>
    <t>Provtagning 12-14 h efter dos.
Datum och klockslag för senast intagen dos [DATE:TIME?]
Aktuell dos [FRITEXT]
Datum för senaste dosjustering och föregående dos [FRITEXT?]
Övriga läkemedel [FRITEXT]
Vikt [kg]
Frågeställning [FRITEXT]</t>
  </si>
  <si>
    <t>Provtagning före dos.
Datum och klockslag för senast intagen dos [DATE:TIME?]
Aktuell dos [FRITEXT]
Datum för senaste dosjustering och föregående dos [FRITEXT?]
Övriga läkemedel [FRITEXT]
Frågeställning [FRITEXT]</t>
  </si>
  <si>
    <t>Provtagning före dos.
Datum och klockslag för senast intagen dos [DATE:TIME?]
Aktuell dos [FRITEXT]
Datum för senaste dosjustering och föregående dos [FRITEXT?]
Övriga läkemedel [FRITEXT]
Vikt [kg]
S-Kreatinin [umol/L]
Frågeställning [FRITEXT]</t>
  </si>
  <si>
    <t>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t>
  </si>
  <si>
    <t>Fontex</t>
  </si>
  <si>
    <t>Fluanxol</t>
  </si>
  <si>
    <t>Neurontin</t>
  </si>
  <si>
    <t>Eswab</t>
  </si>
  <si>
    <t>Hib</t>
  </si>
  <si>
    <t>http://www2.vgregion.se/sv/Vastra-Gotalandsregionen/startsida/Lista-over-analyseragens/Haemophilus-influenzae---antikroppsbestamning/</t>
  </si>
  <si>
    <t>Rör utan tillsats, röd kork eller EDTA-rör, lila kork. Minst 2 mL prov</t>
  </si>
  <si>
    <t>1 NaHeparin-rör (mörkblå propp) eller 1 rör utan tillsats (röd propp). Volym 1 mL venblod. Ej gel-rör!
Prov tas före dos.</t>
  </si>
  <si>
    <t>Desmetylklomipramin, Anafranil</t>
  </si>
  <si>
    <t>Provtagning före dos.
Datum och klockslag för senast intagen dos [DATE:TIME?]
Aktuell dos [FRITEXT]
Datum för senaste dosjustering och föregående dos [FRITEXT?]
Övriga läkemedel [FRITEXT]
Rökare [JA/NEJ]
Frågeställning [FRITEXT]</t>
  </si>
  <si>
    <t>NaHeparin-rör (mörkblå) eller rör för spårmetallanalys (helt utan tillsats, vit/svart). Minsta mängd 3 mL helblod.</t>
  </si>
  <si>
    <t>Ardinex,Citodon, Panocod, Spasmofen, Treo Comp</t>
  </si>
  <si>
    <t>Provtagning före dos.
Datum och klockslag för senast intagen dos [DATE:TIME?]
Aktuell dos [FRITEXT]
Datum för senaste dosjustering och föregående dos [FRITEXT?]
Övriga läkemedel [FRITEXT]
Vikt [kg]
Frågeställning [FRITEXT]</t>
  </si>
  <si>
    <t xml:space="preserve">I analysen mäts även metaboliter till kodein. </t>
  </si>
  <si>
    <t xml:space="preserve">Dalvärdesbestämning rekommenderas. Vid utredning av misstänkt behandlingssvikt kan i undantagsfall provtagning i relation till förväntad toppkoncentration (2-4 timmmar efter peroral dos) komma ifråga. Vid administrering genom kontinuerlig iv infusion bör detta särskilt specificeras i beställningen, och särskild provtagningstid är då av mindre betydelse. </t>
  </si>
  <si>
    <t>meropenem, piperacillin, cefotaxim, ceftazidim, ciprofloxacillin, rifabutin och rifampicin</t>
  </si>
  <si>
    <t>Avhälld plasma/serum kan förvaras 5 d i kyl.</t>
  </si>
  <si>
    <t>Mirtin, Remeron</t>
  </si>
  <si>
    <t>Plasma/serum förvaras/transporteras kylt till Klinisk farmakologi, Huddinge om ankomst 7 dygn från provtagning. Därefter frys.</t>
  </si>
  <si>
    <t>Depolan, Dolcontin, Spasmofen</t>
  </si>
  <si>
    <t xml:space="preserve">Analyseras 1 ggn/v.
I analysen mäts morfin och dess metaboliter morfin-3-glukuronid och morfin-6-glukuronid. </t>
  </si>
  <si>
    <t>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t>
  </si>
  <si>
    <t>4 st Mörkblå (NaHeparin)</t>
  </si>
  <si>
    <t xml:space="preserve">I analysen mäts oxykodon och dess metaboliter oxymorfon, noroxykodon och noroxymorfon. </t>
  </si>
  <si>
    <t>Oxymorfon, Noroxymorfon, Noroxykodon, OxyContin, OxyNorm, Oxikodon, Oxycodone, Targiniq</t>
  </si>
  <si>
    <t>Euplix, Paroxiflex, Seroxat</t>
  </si>
  <si>
    <t>Na-heparinrör, mörkblå propp, eller rör med koagulationsaktivator, röd propp.  Volym 2 mL venblod.</t>
  </si>
  <si>
    <t>datum och klockslag för senast intagen dos, datum för behandlingsstart och senaste dosjustering, diagnos och typ av infektion, övriga läkemedel, vikt och frågeställning</t>
  </si>
  <si>
    <t>Provtagning före dos.
Datum och klockslag för senast intagen dos [DATE:TIME?]
Datum för behandlingsstart och senaste dosjustering [FRITEXT]
Diagnos och typ av infektion [FRITEXT]
Övriga läkemedel [FRITEXT]
Vikt [kg]
Frågeställning [FRITEXT]</t>
  </si>
  <si>
    <t>Centrifugera och avskilj serum/plasma.</t>
  </si>
  <si>
    <t xml:space="preserve">Efter centrifugering skall serum/plasma hällas av från blodkropparna.
Centrifugerat rör innehållande separationsgel kan förvaras 1 dygn.
Serum/plasma kan förvaras 24 h vid 15 - 25°C och 7 dygn vid 2 - 8° C.
Fryst vid &lt;-15° C kan serum/plasma förvaras 60 dygn.  </t>
  </si>
  <si>
    <t>Copegus, Moderiba, Robetol, Virazole</t>
  </si>
  <si>
    <t>Provtagning före dos. Lämnas till lab inom 2 timmar.
Datum och klockslag för senast intagen dos [DATE:TIME?]
Aktuell dos [FRITEXT]
Datum för senaste dosjustering och föregående dos [FRITEXT?]
Övriga läkemedel [FRITEXT]
Vikt [kg]
S-Kreatinin [umol/L]
Frågeställning [FRITEXT]</t>
  </si>
  <si>
    <t>Provtagning 2-3 timmar efter dos.
Datum och klockslag för senast intagen dos [DATE:TIME?]
Aktuell dos [FRITEXT]
Datum för senaste dosjustering och föregående dos [FRITEXT?]
Övriga läkemedel [FRITEXT]
Vikt [kg]
S-Kreatinin [umol/L]
Frågeställning samt behandlingsorsak [FRITEXT]</t>
  </si>
  <si>
    <t>Kaleta, Norvir</t>
  </si>
  <si>
    <t>Provtagning 6-12 timmar efter dos, &gt;14 dagar efter dosändring
Datum och klockslag för senast intagen dos [DATE:TIME?]
Aktuell dos [FRITEXT]
Datum för senaste dosjustering och föregående dos [FRITEXT?]
Övriga läkemedel [FRITEXT]
Vikt [kg]
Frågeställning [FRITEXT]</t>
  </si>
  <si>
    <t>Inovelon</t>
  </si>
  <si>
    <t>P-/S-Risperidon, P-/S-Hydroxyrisperidon, P-/S-Haloperidol, P-/S-Zuklopentixol</t>
  </si>
  <si>
    <t>Centrifugera (7min, 2400g) och avskilj plasma/serum.</t>
  </si>
  <si>
    <t>Dolatramyl, Gemadol, Nobligan, Tiparol, Tradolan</t>
  </si>
  <si>
    <t>Datum och klockslag för senast intagen dos [DATE:TIME?]
Aktuell dos [FRITEXT]
Datum för senaste dosjustering och föregående dos [FRITEXT?]
Övriga läkemedel [FRITEXT]
vikt [kg]
S-kreatinin [umol/L]
Frågeställning [FRITEXT]</t>
  </si>
  <si>
    <t>1 NaHeparin-rör (mörkblå propp) eller 1 rör utan tillsats (röd propp). Ej gelrör! Volym 4 mL venblod.
Provtagning före dos.</t>
  </si>
  <si>
    <t>5 d i kyl, därefter frys.</t>
  </si>
  <si>
    <t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t>
  </si>
  <si>
    <t>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t>
  </si>
  <si>
    <t>Provtagning före dos.
Datum och klockslag för senast intagen dos [DATE:TIME?]
Aktuell dos [FRITEXT]
Datum för senaste dosjustering och föregående dos [FRITEXT?]
Övriga läkemedel [FRITEXT]
vikt [kg]
Frågeställning [FRITEXT]</t>
  </si>
  <si>
    <t>1 NaHeparin-rör (mörkblå propp) eller rör utan tillsats (röd propp). Volym 1 mL venblod.
Provtagning före dos.</t>
  </si>
  <si>
    <t>HR-urticaria test (Köpenhamn)</t>
  </si>
  <si>
    <t>Reverse-T3 (Oslo)</t>
  </si>
  <si>
    <t>Tyroxinbindande globulin (Oslo)</t>
  </si>
  <si>
    <t>Vitamin K (Oslo)</t>
  </si>
  <si>
    <t>Mörkblå (NaHeparin) 4</t>
  </si>
  <si>
    <t>X634</t>
  </si>
  <si>
    <t>G-6-PD, screening kvalitativ</t>
  </si>
  <si>
    <t>G-6-PD, utredning</t>
  </si>
  <si>
    <t>Denna analys är ett kvalitativt snabbtest avsedd för screening av G6PD-brist inför behandling med vissa läkemedel. 
Vid utredning av hemolytisk anemi rekommenderas kvantitativ bestämning av G6PD (Erc(B)-G-6-PD) på Karolinska.</t>
  </si>
  <si>
    <t>Förvaras och transporteras i rumstemperatur till Klinisk kemi inom 24 timmar.
För prover som inte hinner anlända till Klinisk kemi, Huddinge, inom 24 timmar ska resultat för B-Hemoglobin och B-Retikulocyter, tagna vid provtagningstillfället, skickas med. Prover kan skickas i rumstemp om de anländer till Klinisk kemi Huddinge inom 48 timmar. Prover är hållbara upp till en vecka i kyl.</t>
  </si>
  <si>
    <t>Se provhantering.
Får ej frysas!</t>
  </si>
  <si>
    <t>Centrifugeras ej!
Prov lämnas till hematologporcessen för bedömning vart provet ska skickas samt för diffutstryk enligt nedan. 
Gör 2-3 blodutstryk inom 6 timmar från provtagning, dessa ska medsändas med rören till analyserande laboratorium. Ange på rörert om det använts till utstryk. Om mer än 6 timmar har passerat från provtagning tidpunkt för provtagning och utstryk tydligt framgå på remissen. Utstryk måste ske inom 8 timmar från provtagning.</t>
  </si>
  <si>
    <r>
      <t>1</t>
    </r>
    <r>
      <rPr>
        <b/>
        <sz val="8"/>
        <color theme="1"/>
        <rFont val="Calibri"/>
        <family val="2"/>
        <scheme val="minor"/>
      </rPr>
      <t xml:space="preserve"> LiHeparin</t>
    </r>
    <r>
      <rPr>
        <sz val="8"/>
        <color theme="1"/>
        <rFont val="Calibri"/>
        <family val="2"/>
        <scheme val="minor"/>
      </rPr>
      <t>rör (grön propp). OK med gelrör (gul propp) eller NaHeparin-rör (mörkblå propp)</t>
    </r>
  </si>
  <si>
    <t>X635</t>
  </si>
  <si>
    <t>Aciklovir</t>
  </si>
  <si>
    <t>Acyklovir, Geavir, Valaciklovir, Valtrex, Zovirax</t>
  </si>
  <si>
    <t>Laboratoriet kallar patienten till funktionsundersökningen.
Vid belastning tas prov innan och 120 minuter efter intag av 75 g löst glukos, på gravida tas prov innan och efter 60 respektive 120 minuter.</t>
  </si>
  <si>
    <t>https://www.karolinska.se/KUL/Alla-anvisningar/Anvisning/9333</t>
  </si>
  <si>
    <t>https://www.karolinska.se/KUL/Alla-anvisningar/Anvisning/9098</t>
  </si>
  <si>
    <t>ASCA IgA och IgG (Wieslab)</t>
  </si>
  <si>
    <t>https://www.karolinska.se/KUL/Alla-anvisningar/Anvisning/9210</t>
  </si>
  <si>
    <t>https://www.karolinska.se/KUL/Alla-anvisningar/Anvisning/9728</t>
  </si>
  <si>
    <t>https://www.karolinska.se/KUL/Alla-anvisningar/Anvisning/10133</t>
  </si>
  <si>
    <t>https://www.karolinska.se/KUL/Alla-anvisningar/Anvisning/9678</t>
  </si>
  <si>
    <t>https://www.karolinska.se/KUL/Alla-anvisningar/Anvisning/9761</t>
  </si>
  <si>
    <t>https://www.karolinska.se/KUL/Alla-anvisningar/Anvisning/9765</t>
  </si>
  <si>
    <t>Salmonellaodling, Shigellaodling, Campylobacterodling, Yersinia-odling, avföringsodling</t>
  </si>
  <si>
    <t>Provtagningsmateriel:
Provtagningsset flytande för bakterier (eSwab) artikelnummer  48245 beställs från varuförsörjningen.
Utförande:
Pinnprov kan tas från ändtarmsöppningen genast efter avföring eller också doppas pinnen direkt i feces från bäcken, toalettpapper, palpationshandske etc. 
Prov kan också tas direkt från rektalslemhinnan, helst vid rektoskopi.</t>
  </si>
  <si>
    <t>Fecesodling enlig lag, uppföljning/smittspårning. Salmonella och Shigella enbart.
Fecesodling: Salmonella, Shigella, Campylobacter, Yersinia. I förekommande fall svaras även fynd av Aeromonas och Plesiomonas.
Vid gastroenterit med blodiga diarreer rekommenderas även analys av enterohemorragiska E.coli (EHEC). Prov som är synbart blodiga vidarebefodras för EHEC diagnostik.
Upprepad provtagning ökar sensitiviteten, bakterier kan utsöndras intermittent.
OBS: om analys avseende Vibrio cholerae, jästsvamp eller Staphylococcus aureus önskas måste detta efterfrågas på remissen.
Salmonella: vid fynd av inhemsk smitta skickas isolat till Folkhälsomyndigheten för typning. Resistensbestämning av salmonella utföres endast på begäran.</t>
  </si>
  <si>
    <t>KKF (UAS)
Kan även beställas elektroniskt i Cosmic, svar följer på papper.</t>
  </si>
  <si>
    <t>Genotypning (UAS)
Kan även beställas elektroniskt i Cosmic, svar följer på papper.</t>
  </si>
  <si>
    <t>Autoimmunitet och Allergi (UAS)
Kan även beställas elektroniskt i Cosmic, svar följer på papper.</t>
  </si>
  <si>
    <t>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art nr 45371
Babyfeedingkateter storlek 8/sugkateter (Mülly) art nr 45279.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Sekret från bakre svalgvägg
•Materiel: Virusset grön kork, Virocult art.nr 49683.
•Provtagning: Stryk/rotera pinnen mot bakre svalgväggen.</t>
  </si>
  <si>
    <t xml:space="preserve">Nasofarynxsekret 
•Materiel: 
Virusset grön kork, Virocult art.nr 49683.
Alternativt nasofarynxpinne i sterilt plaströr (polypropen, art.nr VF 80862)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Byt till steril skruvkork på sugsetröret. Om vakuumsug ej finns kan aspirationen ske med 10-20 mL spruta kopplad till sugkatetern.
Bronkoalveolärt lavage (BAL)
•Materiel: 
sterilt plaströr (polypropen, art.nr VF 80862).
•Provtagning: 
Prov tas i samband med bronkoskopi. Aspirerat material uppsamlas i sterilt provrör. Ange om det är lågvolyms-BAL med 1-10 mL sköljvätska eller ordinarie BAL med 100 mL sköljvätska. Önskad provvolym 2-3 mL. Mest representativt prov fås med borstprov. Efter provtagning förs borsten ut ur katetern, klipps av med steril sax och läggs ned i sterilt plaströr, innehållande 1 mL steril 0,9% NaCl.
Trakealsekret
•Materiel: 
Provtagn set luftvägar (trakealsugset, art.nr 45371). 
Babyfeedingkateter storlek 8/sugkateter (Mülly) art nr 45279.
Vakuumsug eller 10-20 mL spruta. Steril 0,9 % NaCl-lösning. 
•Provtagning: 
Provtagning sker med sugkateter genom trakealtub. Aspirerat material uppsamlas i sterilt provrör. </t>
  </si>
  <si>
    <t>Johan Skogö/Mattias Karlman</t>
  </si>
  <si>
    <t>Johan Skogö/Mattias Karlman ansvarar för analysen av p-Glukos.
Johan Skogö ansvarar för rutiner kring belastning.</t>
  </si>
  <si>
    <t>Johan Skogö/Per Bjellerup</t>
  </si>
  <si>
    <t xml:space="preserve">Kylförvaring fram till transport.  Behöver ej transporteras i kyla. </t>
  </si>
  <si>
    <t>HIV (RNA/DNA)</t>
  </si>
  <si>
    <t>Humant immunbristvirus, HIV RNA</t>
  </si>
  <si>
    <t>Kan även beställas elektroniskt i Cosmic, svar följer på papper.
KKF (UAS)</t>
  </si>
  <si>
    <t>Anti-Mylleriskt hormon, Müller inhiberande substans</t>
  </si>
  <si>
    <t>Kan även beställas elektroniskt i Cosmic, svar följer på papper.
Laboratorieanalyser (USÖ) eller Remiss 5</t>
  </si>
  <si>
    <t>Kan även beställas elektroniskt i Cosmic, svar följer på papper.
Tiopurinbehandling (USL)</t>
  </si>
  <si>
    <t>Kan även beställas elektroniskt i Cosmic, svar följer på papper.
Läkemedel, Klinisk farmakologi (Karolinska)</t>
  </si>
  <si>
    <t>Kylförvaras till analys.</t>
  </si>
  <si>
    <t>Inget av rören behöver centrifugeras.
Prov kylförvaras i väntan på transport och kan kylförvaras över helg.
Transport kan ske i rumstemp.</t>
  </si>
  <si>
    <t>OBS! Fyra (4) stycken EDTA-rör (lila propp) 3 mL. Går även att ta kapillärt, minsta mängd blod i varje rör 500 µL.
I undantagsfall, påsvårstuckna barn, kan 1 helt fyllt rör vara ok.
Beställare utanför Region Örebro län ska medsända 2-3 blodutstryk. Ange på röret om det använts till utstryk.</t>
  </si>
  <si>
    <t>Västerås: 2 timmar och 15 min efter ankomst till Jourlaboratoriet Klinisk kemi, Västerås.
Köping: 3 timmar efter ankomst till Laboratoriet Klinisk kemi, Köping.</t>
  </si>
  <si>
    <t>Alternativ 1: Nasofarynxsekret
•Materiel: 
Virusset grön kork, Virocult art.nr 49683. 
(Alternativt, i undantagsfall, nasofarynxpinne i sterilt plaströr + 0,5-1 mL steril 0,9 % NaCl lösning.)
•Provtagning: 
Lyft patientens nästipp, för att vidga näsöppningen. För in pinnen längs näsbotten tills spetsen når bakre nasofarynx. Låt ligga kvar i 10-15 sekunder. Vrid pinnen lite innan du drar ut den. Pinnen stoppas efter provtagning åter i sitt rör med transportmedium (virusset) alternativt i sterilt plaströr med 0,5-1 mL fysiologisk NaCl (nasofarynxpinne), kom ihåg att klippa av pinnen så att locket kan skruvas på ordentligt.
Alternativ 2: Nasofarynxaspirat
•Materiel:
Set för nasofarynxaspirat (=trakealsugset)
Babyfeedingkateter storlek 8/sugkateter (Mülly).
Vakuumsug eller 10-20 mL spruta Steril 0,9 % NaCl-lösning
•Provtagning: 
Nasofarynxaspirat tas lämpligen med trakeal-sugset. Till det ena munstycket kopplas sugkateter och till det andra en vakuumsug. Ställ in sugen på 1-2 bar (kp/cm²). För in sugkatetern genom ena näsborren till nasofarynx där sekret aspireras. Gör likadant genom den andra näsborren. Sug därefter upp 2-3 mL steril fysiologisk NaCl, grumlig vätska = gott utbyte. Byt till steril skruvkork på slemsamlaren. Om vakuumsug ej finns kan aspirationen ske med 10-20 mL spruta kopplad till slemsamlare.</t>
  </si>
  <si>
    <t xml:space="preserve">Enligt vårdhygiens rekommendationer bör provtagning för ESBL/MRG primärt ske i feces, urin och sårsekret (Se Cosmic, beställning provbunden)
Provtagningsset kol för bakterier, Sarstedt art nr 55145 (har ersatt tidigare använda Copan-rör svart kork).                                         
Sterilt polypropenrör (tomt rör med konisk botten och gul kork art nr 80862 eller rör med rundad botten och vit kork art nr 44093). 
1) Näsa: Fukta provtagningspinnen med steril koksaltlösning. Stryk /rotera pinnen på gränsen mellan hud och slemhinna i båda näsborrarna.
2) Svalg: Stryk /rotera provtagningspinnen mot bakre svalgväggen
3) Perineum: Fukta provtagningspinnen med steril koksaltlösning.   Stryk /rotera pinnen mot perineum. Efter provtagning sätts pinnen i transportmedieröret.
I förekommande fall:
4)  Vid KAD eller annan urinavledare: fyll urin i sterilt rör av polypropen (med gul eller vit skruvkork).
5) Vid hudskada (exempelvis sår, eksem, psoriasis, tracheostomi, instickställe för CVK/CDK/PVK, PEG, dränage, stomi): Fukta provtagningspinnen med steril koksaltlösning om såret är torrt. Torka bort eventuellt sekret i såret. Stryk/roteras därefter pinnen i sårkanten/sårbotten. Sätts ned provtagningspinnen i transportmediumröret.                                                                                                                                                                                                                                                                                                                                        </t>
  </si>
  <si>
    <t>Ammonium</t>
  </si>
  <si>
    <t xml:space="preserve">Natriumheparinrör (blå kork), alternativt rör utan tillsats.
Provtagning rekommenderas innan ny dos (dalvärde) vid misstanke ackumulering, men vid teraspisvikt rekommenderas istället provtagning både efter halva dosintervallet liksom inför ny dos, dvs vanligen 4 respektive 8 timmar efter senaste dos. </t>
  </si>
  <si>
    <t>Abscessodling, "Ledodling", Ledvätska-odling, Pleuraodling, Pleuravätska-odling, Ascitesodling, Benmärgsodling</t>
  </si>
  <si>
    <t>Misstanke om infektion i sluten provlokal.</t>
  </si>
  <si>
    <t>Blododlingsflaskor och även proppad spruta förvaras och transporteras i rumstemperatur.
Copan-rör förvaras i kyl i avvaktan på transport, dock högst ett dygn.
Får ej frysas.</t>
  </si>
  <si>
    <t>X636</t>
  </si>
  <si>
    <t>EGFR T790M</t>
  </si>
  <si>
    <t>TKI-resistensmutation p.T790M</t>
  </si>
  <si>
    <t>Önskad analys</t>
  </si>
  <si>
    <t xml:space="preserve"> 2 st rör Lila propp (EDTA) 7 mL</t>
  </si>
  <si>
    <t>Inom 2 timmar måste prov centrifugeras och plasma avskiljas från blodkropparna.</t>
  </si>
  <si>
    <t>Centrifugera och för över alikvoter om 1,5 mL till Eppendorfrör. Frys Plasma -20°C om transporten överstiger 2 h.</t>
  </si>
  <si>
    <t>Förvaras fryst. Skickas på kolesyreis.</t>
  </si>
  <si>
    <t>http://www.labhandbok.se/findny.asp?State=2&amp;Analysid=2186</t>
  </si>
  <si>
    <t>Plasmaglukos ska alltid kontrolleras samtidigt för att värdera cerebrospinalvätskehalten. 
På samma rör kan analys av Csv-Laktat utföras.</t>
  </si>
  <si>
    <t xml:space="preserve">Analyseras inom 48 h efter provtagning. Kyl.
</t>
  </si>
  <si>
    <t xml:space="preserve">Typ av provmaterial, Ifrån vilken kroppsdel provet är taget (anatomisk lokalisation), Eventuell pågående antibiotikabehandling, Under kliniska data anges, -aktuella symtom, -eventuell komplicerande sjukdom t.ex. immunosuppression eller diabetes, - infektion associerat till kattbett/hundbett eller annat bett, specifik misstanke om anaeroba bakterier.
</t>
  </si>
  <si>
    <t>Slemhinna: Prov tas med eSwab.
Urin, ventrikelsköljvätska, sputum och bronkialsekret: Insändes i sterilt rör.
Blod: Blododling tas som vid bakteriell infektion (se blododlingsanvisningar).
Biopsier: Insändes i sterilt plaströr.</t>
  </si>
  <si>
    <t>Om Ammoniak begärs, analysera Ammoniumjon.</t>
  </si>
  <si>
    <t xml:space="preserve"> PAPP-A, fritt beta HCG, BHCG, trisomi 21</t>
  </si>
  <si>
    <t>Fotometri, XN</t>
  </si>
  <si>
    <t>JR</t>
  </si>
  <si>
    <t>Blanda röret omedelbart minst 10 gånger efter provtagning för att undvika hemolys.
För att provet ska kunna värderas som fasteprov rekommenderas minst 10 timmars fasta.</t>
  </si>
  <si>
    <t>HLAB51</t>
  </si>
  <si>
    <t>TPS</t>
  </si>
  <si>
    <t>Pleuravätska- pH</t>
  </si>
  <si>
    <t>pH, Pleura</t>
  </si>
  <si>
    <t>E-remiss Cosmic</t>
  </si>
  <si>
    <t>Prov tas direkt ur dränageslangen i en blodgasspruta. 
Spruta utan tillsats kan användas om pleuravätskan inte är blodblandad.</t>
  </si>
  <si>
    <t>Luft får inte komma i kontakt med provet.</t>
  </si>
  <si>
    <t>Omedelbart efter provtagning.</t>
  </si>
  <si>
    <t>Klinisk kemi, Västerås.</t>
  </si>
  <si>
    <t>Om provet felaktigt tagits i Natriumheparin- eller Litiumheparinrör alternativt om det skett en lufttillblandning ska en resultatersättande kommentar skrivas.</t>
  </si>
  <si>
    <t>Hållbart en timme i rumstemperatur.</t>
  </si>
  <si>
    <t>ABL 800. Potentiometri.</t>
  </si>
  <si>
    <t>Mattias Karlman.</t>
  </si>
  <si>
    <t>Nej.</t>
  </si>
  <si>
    <t>Analys utförs dygnet runt.</t>
  </si>
  <si>
    <t>Vid inflammatoriska tillstånd i serösa hålrum är ofta pH lägre än i plasma.</t>
  </si>
  <si>
    <t>Klinisk farmakologi</t>
  </si>
  <si>
    <t>Läkemedel, Klinisk farmakologi, Karolinska (måste beställas)</t>
  </si>
  <si>
    <t>Karolinska Universitetsjukhuset, Huddinge
Klinisk farmakologi
Läkemedelslaboratoriet, C1:68
141 86 Stockholm</t>
  </si>
  <si>
    <t>Missbruksmedel i urin, Klinisk farmakologi (Karolinska)</t>
  </si>
  <si>
    <t>Klinisk farmakologi, Karolinska</t>
  </si>
  <si>
    <t>Plasma/serum  förvaras/transporteras fryst till Klinisk farmakologi, Huddinge.</t>
  </si>
  <si>
    <t>Klinisk farmakologi, St Olavs sjukhus</t>
  </si>
  <si>
    <t>St. Olavs hospital, Avdeling for Klinisk farmakologi
Postboks 3250 Sluppen, 7006 Trondheim</t>
  </si>
  <si>
    <t>Skickas i rumstemperatur om ankomst till Klinisk farmakologi HS sker inom 7 dagar från provtagningsdatum.  Vid längre tids förvaring/transport skall provet hållas fryst</t>
  </si>
  <si>
    <t>Remiss Klinisk genetik (Karolinska)</t>
  </si>
  <si>
    <t>Klinisk genetik</t>
  </si>
  <si>
    <t>Klinisk genetik SU/Sahlgrenska
413 45 Göteborg
031-343 42 06</t>
  </si>
  <si>
    <t>Vid Myelom fyll i både Klinisk genetik remiss och U-CAN remiss.
Prov måste vara laboratoriet i Uppsala tillhanda senast klockan 15.00 Måndag-Fredag. Vid osäkerhet kontrollera med Klinisk Kemi Västerås så att prov kan skickas och analyseras inom tidsgränsen.</t>
  </si>
  <si>
    <t>Prov som inte kan skickas samma dag förvaras i kyl.
OBS! Vid myelom ska prov förvaras i rumstemperatur!
Prov måste vara laboratoriet Uppsala tillhanda senast kl 15 må-fre.
OBS! Vid annan tidpunkt, kontakta Klinisk genetik UAS för val av transport alt förvaringssätt!</t>
  </si>
  <si>
    <t>Klinisk genetik, Norrlands Universitetssjukhus
901 85 Umeå</t>
  </si>
  <si>
    <t>Klinisk genetik (NUS)</t>
  </si>
  <si>
    <t>Klinisk genetik (UAS)</t>
  </si>
  <si>
    <t>Analyseras på Klinisk genetik, Karolinska, Solna</t>
  </si>
  <si>
    <t>Myelom-prover skickas till Patologen med en UCAN remiss och en Klinisk genetik remiss för vuxen hematologi.
Vissa analyser har kort tidgräns, vid osäkerhet kontrollera med Klinisk Kemi Västerås så att prov kan skickas och analyseras inom tidsgränsen.</t>
  </si>
  <si>
    <t>Får ej frysas eller centrifugeras!
OBS! Myelom-rören ska inte kylas ner utan förvaras i rumstemperatur om de ej skickas direkt. Proverna skickas till Patologen med en UCAN remiss och en Klinisk genetik remiss för vuxen hematologi. Se fliken nedan UAS(KPC) för adress.</t>
  </si>
  <si>
    <t>Prov som ej kan skickas samma dag skall förvaras i kylskåp.
Prov måste vara laboratoriet Uppsala tillhanda senast kl 15.00 må-fre.
Kontakta i annat fall Klinisk genetik UAS, för ev val av förvaring/transport.</t>
  </si>
  <si>
    <t>Klinisk immunologi och transfusionsmedicin</t>
  </si>
  <si>
    <t>Klinisk immunologi och transfusionsmedicin - Immunologi (Karolinska) (Måste beställas)</t>
  </si>
  <si>
    <t>Klinisk immunologi och transfusionsmedicin - Transfusionsmedicin (Karolinska) (Måste beställas)</t>
  </si>
  <si>
    <t>Proverna förvaras i rumstemperatur och ska vara laboratoriet tillhanda inom 24 timmar efter provtagning. Fredagar och dag före helgdag ska proverna vara laboratoriet tillhanda senast kl 12.00.
OBS! Expressbrev.
Analysen utförs på Klinisk immunologi i Huddinge F79.</t>
  </si>
  <si>
    <t>Analysen utförs på Klinisk immunologi i Huddinge F79.</t>
  </si>
  <si>
    <t>Klinisk immunologi, LabMedicin Skåne, Lund</t>
  </si>
  <si>
    <t xml:space="preserve">Prov transporteras på is direkt till Klinisk immunologi UAS.
Utförande lab bör ha provet inom ett dygn, senast kl. 15.30 vardagar.   </t>
  </si>
  <si>
    <t>Klinisk kemi och farmakologi</t>
  </si>
  <si>
    <t>Klinisk kemi och farmakologi UAS alt. Pappersremiss 5</t>
  </si>
  <si>
    <t>Klinisk kemi och farmakologi UAS</t>
  </si>
  <si>
    <t>E-Remiss Cosmic eller Klinisk kemi Allmän (Karolinska)</t>
  </si>
  <si>
    <t>E-Remiss Cosmic eller Klinisk kemi Special (Karolinska)</t>
  </si>
  <si>
    <t>Klinisk kemi Special (Karolinska -Måste beställas) (Alternativt Pappersremiss 5 Västmanland)</t>
  </si>
  <si>
    <t xml:space="preserve">Förvaras och skickas kylt om ankomst till Klinisk kemi, Karolinska, inom 2 dygn. Vid längre tids förvaring fryses avhällt serum. </t>
  </si>
  <si>
    <t>Klinisk kemi Allmän (Karolinska) (Måste beställas)</t>
  </si>
  <si>
    <t>Kan även beställas elektroniskt i Cosmic, svar följer på papper.
Klinisk kemi Special (Karolinska -Måste beställas) (Alternativt Pappersremiss 5 Västmanland)</t>
  </si>
  <si>
    <t>Förvaras och skickas kylt om ankomst till Klinisk kemi, Karolinska Solna inom 3 dygn.</t>
  </si>
  <si>
    <t>Klinisk kemi Allmän (Karolinska -Måste beställas) (Alternativt Pappersremiss 5 Västmanland)</t>
  </si>
  <si>
    <t>Lämnas till Klinisk kemi inom 30 minuter.</t>
  </si>
  <si>
    <t xml:space="preserve">Kan även beställas elektroniskt i Cosmic, svar följer på papper.
Klinisk kemi Special (Karolinska -Måste beställas) </t>
  </si>
  <si>
    <t>Akademiska laboratoriet
Klinisk kemi &amp; Farmakologi
Akademiska Sjukhuset
751 85 Uppsala
Tfn: 018-611 42 05</t>
  </si>
  <si>
    <t>Lämnas till Klinisk kemi inom en timme.</t>
  </si>
  <si>
    <t>Remiss 7 Klinisk kemi (SU)</t>
  </si>
  <si>
    <t>Patienten skall vara fastande. Lämnas till Klinisk kemi inom en timme.</t>
  </si>
  <si>
    <t xml:space="preserve">Akademiska laboratoriet
Klinisk kemi &amp; Farmakologi
Akademiska Sjukhuset
751 85 Uppsala
</t>
  </si>
  <si>
    <t>Klinisk kemi Special Karolinska (Pappersremissen måste beställas) 
Kan även beställas elektroniskt i Cosmic, svar följer på papper.</t>
  </si>
  <si>
    <t>Remiss 10 Klinisk kemi (SU)</t>
  </si>
  <si>
    <t>Klinisk kemi
Sahlgrenska Universitetssjukhuset
Bruna stråket 16
413 46 Göteborg</t>
  </si>
  <si>
    <t>Fasteprov.
Lämnas till Klinisk kemi inom 1 timme.</t>
  </si>
  <si>
    <t>Remiss 2 Klinisk kemi (SU)</t>
  </si>
  <si>
    <t>Klinisk kemi Specialkoagulation (Karolinska)</t>
  </si>
  <si>
    <t>Om endast Faktor VIII är beställt och det ej är angivet aktivitet eller enzym skickas provet till Klinisk kemi UAS.
OBS! Skriv på text vart provet är skickat!</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</si>
  <si>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lila proppen på specialröret och stoppa i uppsugningstussen.
Återförslut ordentligt med proppen.</t>
  </si>
  <si>
    <t>E-Remiss Cosmic eller Remiss 7 Klinisk kemi (SU)</t>
  </si>
  <si>
    <t>Rör av polypropen (centrifugrör med gul skruvkork) skall användas då många proteiner fastnar på väggarna i rör av glas eller polystyren, vilket medför ett för lågt värde.
Ingår i grupperna Csv-Alzheimermarkörer och Csv-Parenkymskademarkörer.
Måste analyseras inom 24 timmar, vid osäkerhet kontrollera med Klinisk kemi Västerås så att prov kan skickas och analyseras inom tidsgränsen.</t>
  </si>
  <si>
    <t>Måste analyseras inom 24 timmar, vid osäkerhet kontrollera med Klinisk kemi Västerås så att prov kan skickas och analyseras inom tidsgränsen.</t>
  </si>
  <si>
    <t>Vätska (Cerebrospinalvätska/nässekret) samlas upp i Salivetterör (blå propp). Finns att hämta på Klinisk kemi Västerås.
1. Märk specialröret med personnummer, namn och provtagningsdatum. Använd medföljande namnetikett om sådan finns alternativt Cosmic RoS etikett.
2. Öppna förpackningen med uppsugningstussen.
3. Stoppa uppsugningstussen där man ska samla vätskan ifrån. Det tar normalt minst ett par minuter.
4. Avlägsna lila proppen på specialröret och stoppa i uppsugningstussen.
5. Återförslut ordentligt med proppen.
6. Anteckna datum och klockslag på namnetiketten för när provet togs.
I undantagsfall kan sterilt plaströr med gul skruvkork användas vid rikligt flöde av vätska.</t>
  </si>
  <si>
    <t>Provkärl:  Salivetterör (blå propp) alt. Salimetric (lila propp). Finns att hämta på Klinisk kemi Västerås.
Provtagning:  
Ingenting i munnen (varken mat, dryck eller snus) 30 minuter före provtagning.
Öppna förpackningen med uppsugningstussen.
Stoppa uppsugningstussen i munnen, gärna under tungan, och vänta tills den är genomvåt. Det tar normalt minst ett par minuter.
Avlägsna proppen på specialröret och stoppa i uppsugningstussen.
Återförslut ordentligt med proppen.</t>
  </si>
  <si>
    <t>Remiss 7 Klinisk kemi (SU)
Kan även beställas elektroniskt i Cosmic, svar följer på papper.</t>
  </si>
  <si>
    <t>Obs! Vid lumbalpunktion liksom vid efterföljande centrifugeringar används provrör av polypropen (skickningsrör med gul skruvkork).
Måste analyseras inom 24 timmar, vid osäkerhet kontrollera med Klinisk kemi Västerås så att prov kan skickas och analyseras inom tidsgränsen.</t>
  </si>
  <si>
    <t xml:space="preserve">Patientens längd [cm]
vikt [kg]
Måste analyseras inom 24 timmar, vid osäkerhet kontrollera med Klinisk kemi Västerås så att prov kan skickas och analyseras inom tidsgränsen.
</t>
  </si>
  <si>
    <t>Remiss 9 Klinisk kemi (SU)</t>
  </si>
  <si>
    <t>Klinisk kemi Special, Karolinska alternativt Pappersremiss 5 Västmanland</t>
  </si>
  <si>
    <t>Remiss 4 Klinisk kemi (SU)</t>
  </si>
  <si>
    <t>Lämnas till Klinisk kemi inom 1 timme.</t>
  </si>
  <si>
    <t>Remiss 8 Klinisk kemi (SU)</t>
  </si>
  <si>
    <t>Vid frågor kontakta Sektionen för Metabolism DNA och enzymanalyser, telefon 031-3430170.
Måste analyseras inom 24 timmar, vid osäkerhet kontrollera med Klinisk kemi Västerås så att prov kan skickas och analyseras inom tidsgränsen.</t>
  </si>
  <si>
    <t>Vid frågor kontakta Sektionen för Metabolism DNA och enzymanalyser, telefon 031-3430170.
Måste analyseras inom 24 timmar, vid osäkerhet kontrollera med Klinisk kemi Västerås så att prov kan skickas och analyseras inom tidsgränsen.</t>
  </si>
  <si>
    <t>Analysen C-peptid i urin analyseras från och med 2018-05-01 inte längre vid Klinisk kemi Gävle. 
Osäkerhet i metoden samt få beställda prov under en längre tid gör att metoden läggs ned. Inget annat kliniskt kemlab i Sverige utför analys av C-peptid i urin.
Eventuella frågor och funderingar kan besvaras av Lars-Olof Hansson, medicinsk rådgivare laboratoriemedicin Region Gävleborg, 073-501 23 40</t>
  </si>
  <si>
    <t>Klinisk kemi
Mölndals sjukhus
Bruna stråket 16
413 46 Göteborg</t>
  </si>
  <si>
    <t>Remiss 1 Klinisk kemi (SU)</t>
  </si>
  <si>
    <t>Provet kan tas måndag-torsdag och om möjligt mellan kl 10-14.
Måste analyseras inom 24 timmar, vid osäkerhet kontrollera med Klinisk kemi Västerås så att prov kan skickas och analyseras inom tidsgränsen.</t>
  </si>
  <si>
    <t>Klinisk kemi, Special Karolinska (Måste beställas), alternativt remiss 5</t>
  </si>
  <si>
    <t>Klinisk kemi, Norrlands Universitetssjukhus
901 85 Umeå</t>
  </si>
  <si>
    <t>Klinisk kemi Special (Karolinska) alternativt Pappersremiss 5 Västmanland</t>
  </si>
  <si>
    <t>Remiss 1 Klinisk kemi (SU)
Kan även beställas elektroniskt i Cosmic, svar följer på papper.</t>
  </si>
  <si>
    <t>Viktigt att röret fylls helt, tills vakuumsuget upphör, samt att det vänds 5-10 gånger omedelbart efter provtagning. Ta provet genom direkt venpunktion, ej via inneliggande kanyl.
Prov från patienter som behandlas med heparin, lågmolekylärt heparin och liknande substanser skall lämnas till Klinisk kemi så snart som möjligt.
Prov från övriga patienter (inklusive Waran-behandlade patienter) kan hanteras som rutinprover.</t>
  </si>
  <si>
    <t>Klinisk kemi, Västerås</t>
  </si>
  <si>
    <t>E-remiss Cosmic eller Remiss 7 Klinisk kemi (SU)</t>
  </si>
  <si>
    <t>Tidbokning för analys vid Karolinska laboratoriet krävs. Innan provtagning kontaktas Karolinska laboratoriet på tel: 08-517 731 02. Kontakta sedan laboratoriet i Västerås/Köping och meddela laboratoriet om önskad analys och överrenskommen tid. Se under rubrik provantering för detaljerad anvisning.
Provet måste anlända till Klinisk kemi, karolinska universitetssjukhuset inom 24 timmar från provtagning.
Innan expresstransport till Karolinska ska provet hanteras i Västerås.
Prov skall inte tas förrän 2-3 månader efter eventuell blodtransfusion. Om sådan givits de senaste 3 månaderna, måste detta anges på remissen</t>
  </si>
  <si>
    <t>Centrifugeras ej! Provhantering enligt nedan:
1. Beställaren kontaktar det lokala laboratoriet (exempelvis Västerås eller Köping) och meddelar att man vill utföra analysen. Beställaren erhåller då en kontaktperson och ett telefonnummer på det lokala laboratoriet som man kan meddela Karolinska i punkt 2. 
2. Beställaren kontaktar Karolinska Universitetslaboratoriet per telefon och bokar en tid för analys och uppger en kontaktperson på det lokala laboratoriet.
3. När provet (2 EDTA-rör) anländer till det lokala laboratoriet förs två manuella utstryk och analys av B-Retikulocyter utförs.
4. Provrör, blodutryk samt resultat för B-Retikulocyter skickas i vadderat kuvert som märks "biologiskt prov" med expresspost till:
Karolinska Universitetslaboratoriet
Eva-Marie Norberg
Direkt till Klinisk kemi Solna 9 fem
Karolinska Universitetssjukhuset Solna
171 76 Stockholm
5. Det lokala laboratoriet kontaktar Karolinska på telefon 08-517 731 02 när prover är skickat.</t>
  </si>
  <si>
    <t>Karolinska Universitetslaboratoriet
Eva-Marie Norberg
Direkt till Klinisk kemi Solna 9 fem
Karolinska Universitetssjukhuset Solna
171 76 Stockholm</t>
  </si>
  <si>
    <t>Kontakta CoM-lab tfn. 018- 611 42 21 innan provtagning för överenskommelse om tidpunkt för analys .
Måste analyseras inom 24 timmar, vid osäkerhet kontrollera med Klinisk kemi Västerås så att prov kan skickas och analyseras inom tidsgränsen.</t>
  </si>
  <si>
    <t>Gul (serum m gel) Hela belastningen utförs av Klinisk kemi Västerås, njurmedicin Köping eller barnkliniken Västerås.</t>
  </si>
  <si>
    <t>Kontakt alltid Klinisk kemi innan provtagning.
Patienten ska vara fastande!</t>
  </si>
  <si>
    <t>Provtagning cirka 2 timmar efter Dabigatran-intag återspeglar i regel maximal plasmakoncentration.
Lämnas omedelbart till Klinisk kemi</t>
  </si>
  <si>
    <t>Lämnas omedelbart till Klinisk kemi</t>
  </si>
  <si>
    <t>Provtagning cirka 2 timmar efter Rivaroxaban-intag återspeglar i regel maximal plasmakoncentration. 
Ta provet genom direkt venpunktion, ej via inneliggande kanyl. 
Lämnas omedelbart till Klinisk kemi</t>
  </si>
  <si>
    <t>Inget födoämnesintag (fastande) eller nikotinintag under 4h före provtagning. 
Kontakta KlinKem Västerås innan provtagning så de hinner förbereda kylcentrifugering.
Ställes på is efter provtagning och lämnas omedelbart till Klinisk kemi</t>
  </si>
  <si>
    <t>Patienten skall vara fastande. Prov lämnas omedelbart till Klinisk kemi</t>
  </si>
  <si>
    <t>Prov ska tas 3-4 timmar efter subkutan injektion.
Lämnas omedelbart till Klinisk kemi</t>
  </si>
  <si>
    <t>Provtagning bör ske mellan kl 07 och 11.00.
Ta provet genom direkt venpunktion, ej via inneliggande kanyl eller port.
Transporteras omedelbart till Klinisk kemi</t>
  </si>
  <si>
    <t>Rekommendationen är att patienten bör vara fastande, men det är inte ett krav.
Lämnas snarast till Klinisk kemi</t>
  </si>
  <si>
    <t>Röret ska fyllas tills vakuumsuget upphör samt vändas 5 – 10 gånger omedelbart efter provtagning. Ta provet genom direkt venpunktion, ej via inneliggande kanyl eller port. 
Lämnas omedelbart till Klinisk kemi</t>
  </si>
  <si>
    <t>Arteriell tromboembolism har ofta en annan etiologi än venös tromboembolism. Viktiga riskfaktorer är exempelvis högt blodtryck, höga blodfetter, diabetes, fysisk inaktivitet, övervikt samt ärftlighet. Vid koagulationsutredning bör följande analyser övervägas:
Analys 
P-Fibrinogen och P-Antitrombin - 1 Na-citratrör. Lämnas omedelbart till Klinisk kemi
S-Homocystein - 1 gelrör (serum). Lämnas omedelbart till Klinisk kemi
B-TPK - 1 EDTA-rör
S-CRP - 1 Serumrör
P-Faktor VIII (aktivitet) - 1 Na-citratrör. Lämnas omedelbart till Klinisk kemi
P-Lupusantikoagulans - 1 Na-citratrör. Lämnas omedelbart till Klinisk kemi
S-Kardiolipin-ak (IgG, IgM), S-Beta-2 glykoprotein 1-ak (IgG, IgM) - 1 gelrör (serum)
S-Lipoprotein (a) - 1 gelrör (serum)
P-PAI 1 - 1 Na-citratrör. Lämnas omedelbart till Klinisk kemi
Beställning
P-Fibrinogen, P-Antitrombin, B-TPK, S-Homocystein och S-CRP beställs elektroniskt i Cosmic eller på pappersremiss "Remiss 1". 
S-Lupusantikoagulans, S-Kardiolipin-ak (IgG, IgM) och S-Beta-2 glykoprotein 1-ak (IgG, IgM) skickas till ett externt laboratorium och kan beställas på särskild pappersremiss "Arteriell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PAI 1 skickas till ett annat externt laboratorium och måste därmed beställas separat på pappersremiss "Remiss 5".
Provtagning
Se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bör utföras i lugnt skede. I akutskedet kan flertalet analyser ge osäkra resultat p.g.a. konsumtion av koagulationsfaktorer, inflammatorisk reaktion eller interaktioner med läkemedel. Provtagning av följande analyser bör särskilt undvikas i akutskedet: Antitrombin, Fibrinogen,  TPK, CRP, Lupus antikoagulans, S-Homocystein, S-Kardiolipinantikroppar, S-Beta-2-Glykoprotein I-antikroppar samt PAI 1.
Behandling med Waran. Lupus antikoagulans kan bli falskt positivt.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t>
  </si>
  <si>
    <t>Laboratorieutredning bör i första hand inriktas mot de mest kända riskfaktorerna för venös trombos (både ärftliga och förvärvade riskfaktorer). 
Följande analyser rekommenderas:
P-Antitrombin - 1 Na-citratrör. Lämnas omedelbart till Klinisk kemi
P-Protein C P-Protein S, fritt - 1 Na-citratrör. Lämnas omedelbart till Klinisk kemi
B-Faktor V, genotyp (FV Leiden) - 1 EDTA-rör
B-Protrombin, genotyp - 1 EDTA-rör
P-Lupusantikoagulans - 1 Na-citratrör. Lämnas omedelbart till Klinisk kemi
S-Kardiolipinantikroppar, S-b-2-Glykoprotein I-antikroppar (IgG, IgM) - 1 gelrör (serum)
Vid utvidgad koagulationsutredning kan även följande analyser övervägas:
P-Faktor VIII (aktivitet) - 1 Na-citratrör. Lämnas omedelbart till Klinisk kemi
S-Homocystein - 1 gelrör (serum). Lämnas omedelbart till Klinisk kemi
Utredning av risk för hereditär venös tromboembolism
För att få en korrekt riskbedömning vid utredning av risk för hereditär venös tromboembolism är det viktigt att utgå ifrån den drabbade släktingen, eftersom det sannolikt finns flera oidentifierade ärftliga riskfaktorer för venös trombos. Vid laboratorieutredning avseende kända ärftliga riskfaktorer för venös trombos rekommenderas i första hand följande analyser:
B-Faktor V, genotyp (FV Leiden)
B-Protrombin, genotyp
Protein C
Protein S, fritt
Antitrombin
Beställning
P-Antitrombin och S-Homocystein beställs elektroniskt i Cosmic eller på pappersremiss "Remiss 1". 
Övriga analyser skickas till ett externt laboratorium och kan beställas på särskild  remiss "Venös trombos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S-Kardiolipin-ak (IgG, IgM) och S-Beta-2 glykoprotein 1-ak (IgG, IgM) kan även beställas som separata analyser i Cosmic.
Provtagning
Se tabell ovan. Det är viktigt att citratrören fylls helt, tills vakuumsuget upphör, samt att de vänds 5-10 gånger omedelbart efter provtagning. Ta proverna genom direkt venpunktion, ej via inneliggande kanyl.
För mer detaljerade provtagningsanvisningar, var god se respektive analyt.
Felkällor
Provtagning i akutskede. Koagulationsutredning ska helst utföras i lugnt skede. I akutskedet kan flertalet analyser ge osäkra resultat p.g.a. konsumtion av koagulationsfaktorer, inflammatorisk reaktion eller interaktioner med läkemedel. Följande provtagning av följande analyter bör särskilt undvikas under akutskedet: Antitrombin,  Protein C, Protein S-fritt, Lupus antikoagulans, S-Kardiolipinantikroppar, S-Beta-2-Glykoprotein I-antikroppar, S-Homocystein, samt Faktor VIII.
Behandling med Waran. Lupus antikoagulans kan bli falskt positivt. Protein C och Protein S-fritt sjunker vid behandling med Waran och förekomst av en eventuell hereditär brist kan därmed inte bedömas. Waran bör ha varit utsatt minst två veckor före provtagningen.
Behandling med heparin/LMWH. Behandling med ofraktionerat heparin eller lågmolekylärt heparin i höga doser kan ge falskt positivt Lupus antikoagulans. Antitrombinnivån kan sjunka vid heparinbehandling.
Behandling med direkt FXa-hämmare (rivaroxaban, apixaban) kan ge falskt förhöjd nivå av Antitrombin.
Graviditet. Protein S-fritt sjunker vid graviditet.</t>
  </si>
  <si>
    <t>Analys snarast (senast inom 30 minuter). Lämnas omedelbart till Klinisk kemi Ingår även i blodgasanalys. Provtagning får ej föregås av stas eller muskelarbete.</t>
  </si>
  <si>
    <t xml:space="preserve">Vid utredning av ökad blödningsbenägenhet är en noggrann blödningsanamnes ibland viktigare än laboratoriediagnostik. Den ger även vägledning inför vilka analyser som ska väljas och hur svaren skall tolkas.
En noggrann anamnes bör innehålla uppgifter om hereditet, tendens att lätt få blåmärken, slemhinneblödningar (exempelvis näsblödning), kraftiga menstruationsblödningar, riklig blödning i samband med kirurgi, förlossning eller tandextraktion, blödning i led/muskel etc. Det är även viktigt att undersöka om patienten tar läkemedel eller hälsokostpreparat som kan ge ökad blödningsbenägenhet.
Laboratoriemässig blödningsutredning:
För allmän screening hos patient med symtom på ökad blödningsbenägenhet beställs i första hand TPK, PK(INR), APT-tid och Blödningstid enligt IVY. Blödningstid saknar kliniskt värde vid screening inför kirurgiska ingrepp.
Normala svar på dessa prover utesluter inte en hemostasdefekt. Vid tydliga symtom bör man därför gå vidare med en utvidgad utredning som bör innefatta följande analyter:
P-von Willebrandfaktor GP1bA (aktivitet)
P-Faktor VIII (enz)
P-Faktor IX (koag)
P-Fibrinogen
S-CRP (behövs för bedömning VWF och FVIII eftersom de är akutfasreaktanter).
Eventuell ytterligare utredning bör utföras i samråd med läkare med specialistkunskap inom koagulation.
Beställning
P-PK(INR), P-APT-tid, B-TPK, P-Fibrinogen och S-CRP beställs elektroniskt i Cosmic eller på pappersremiss "Remiss 1". 
Pt-Blödningstid kan beställas som vårdbegäran i Cosmic alternativt på pappersremiss "Remiss 5". 
P-von Willebrandfaktor GP1bA (aktivitet) (VWF), P-Faktor VIII (enz) och P-Faktor IX (koag) skickas till externt laboratorium och kan beställas på särskild pappersremiss för blödningsutredning "Blödning - Koagulationsutredning, Remiss för provtagning (externa analyser)" alternativt som separata analyser på pappersremiss "Remiss 5".
Ange alltid frågeställning samt basala kliniska uppgifter på remissen (hereditet, symtom, sjukhistoria, läkemedel, graviditet, relevanta analyssvar utförda på andra laboratorier m m).
Analys och provtagning
P-PK(INR)
P-APT-tid
P-Fibrinogen
1 Na-citratrör. Lämnas omedelbart till Klinisk kemi
B-TPK
1 EDTA-rör.
S-CRP
1 gelrör (serum)
P-Faktor VIII (enz)
1 Na-citratrör. Lämnas omedelbart till Klinisk kemi
P-Faktor IX (koag) 1 Na-citratrör. Lämnas omedelbart till Klinisk kemi
P-von Willebrandfaktor GP1bA (aktivitet)
1 Na-citratrör. Lämnas omedelbart till Klinisk kemi
Det är viktigt att citratrören fylls helt, tills vakuumsuget upphör, samt att de vänds 5-10 gånger omedelbart efter provtagning. Ta proverna genom direkt venpunktion, ej via inneliggande kanyl. </t>
  </si>
  <si>
    <t xml:space="preserve">Centrifugeras efter ca 60 min men inom 4 h i 10 minuter vid 2200 g. Avskilj serum till 5 mL plaströr. Analyseras på en gång vid ankomst till Klinisk kemi </t>
  </si>
  <si>
    <t>Analyseras varje vardag på Klinisk kemi För akuta analys helgtid hänvisas till PNV-instrument.</t>
  </si>
  <si>
    <t>Lämnas så snart som möjligt till Klinisk mikrobiologi
Kliniska data [FRITEXT]</t>
  </si>
  <si>
    <t xml:space="preserve">Sänd provet så snart som möjligt till Klinisk mikrobiologi </t>
  </si>
  <si>
    <t>Luftvägsprover för vilka inget svar krävs för Bocavirus eller Coronavirus och Rhinovirus analyseras lokalt på Klinisk mikrobiologi Beställ analys ”Luftvägsblock virus (PCR)”. Använd E-remiss Cosmic eller pappersremiss "Remiss för mikrobiologisk undersökning".
Metoden är en multiplex PCR där följande virus ingår:
Influensavirus A, Adenovirus, Bocavirus, Coronavirus (229E, OC43, NL63), Enterovirus, Humant metapneumovirus, Influensavirus B, Parainfluensavirus 1-4, Rhinovirus, RSV A och RSV B.
Analys av enskilda virus utförs ej.</t>
  </si>
  <si>
    <t>Objektglasen skickas i objektglasask till Klinisk mikrobiologi</t>
  </si>
  <si>
    <t>Sänd provet omgående till Klinisk mikrobiologi Om detta ej är möjligt, kan prov förvaras högst 2 dygn i 2-8°C i väntan på transport.</t>
  </si>
  <si>
    <t xml:space="preserve">Sänd provet så snart som möjligt till Klinisk mikrobiologi  Förvara provet i kyl i väntan på transport. </t>
  </si>
  <si>
    <t>Provtagningsmateriel:
Spruta, sterilt rör
Aerob och/eller anaerob blododlingsflaska (bör inte användas om prov tas från abcess eller annan infektion där flera bakteriearter kan misstänkas, risk för överväxt av endast en art).
Eventuellt provtagningsset med kolat transportmedium (Copan-rör)
Desinfektion:
Punktioner och incisioner skall föregås av hud- och slemhinne-desinfektion, dels för att skydda patienten för infektioner, dels för att undvika kontamination av provet med normalflora.
Undvik om möjligt infiltrationsanestesi i samband med punktionerna, eftersom lokalanestetiska medel ofta har antimikrobiella effekter.
För huddesinfektion användes 0,5% klorhexidinsprit.
För slemhinnedesinfektion användes 0,05% klorhexidinlösning (d.v.s. utan sprit).
OBS! medel innehållande klorhexidin får inte användas i eller i närheten av yttre hörselgången 
Led, pleura, ascites, benmärg:
Punktion och aspiration med steril spruta om möjligt mer än 2 mL. Noggrann aseptik!
Punktat (absolut minst 0,5 mL) sprutas ner i aerob och anaerob blododlingsflaska som därefter förvaras i rumstemperatur inför transport till Klinisk mikrobiologi Skicka också med aspirat i sterilt rör.
Eventuellt görs direktutstryk på objektglas vid provtagning för direktmikroskopi. 
Abscess:
Pus uppsamlas antingen på provtagningspinne eller upp till ett par mL i spruta. Spruta över i sterilt rör.
Blododlingsflaskor rekommenderas inte generellt (risk för överväxt av flera patogener) men kan användas i de fall man misstänker en bakterieart eller om transporttiden förväntas överstiga ett dygn.
Copan-rör (kan användas om provet tas under sterila förhållanden): Desinficera huden. Incidera skadan. Snurra provtagningspinnen i botten av skadan. Stoppa pinnen i transportmediet.</t>
  </si>
  <si>
    <t>Provet sändes omgående till Klinisk mikrobiologi
Om detta ej är möjligt förvaras provet i kyl i avvaktan på transport. Proven förvaras i kyl, hållbara upp till 1 vecka. Fryses annars.</t>
  </si>
  <si>
    <t>Sterila plaströr.
Rak bronkoskopering: 
Sugkateter nedförs genom skopet till affekterat område. Sug appliceras. Om mycket sekret kan man samla i set till trakealsugrör, sterilt plaströr. Aspirerad sköljvätska (0,9% NaCl) kan också insändas.
Fiberbronkoskopering:
Bronkoskopspetsen "kilas" fast i segmentbronk varefter sköljning med 100-200 mL kroppsvarm 0,9% NaCl sker (BAL). Aspirera så mycket som möjligt.
Borstprov: 
Mest representativt prov fås med s.k. borstprov. Provet tas med steril engångsdubbelkateter, där spetsen av katetern skyddas av en plugg till dess borsten skjuts ut. Efter provtagning förs borsten ut ur katetern, klipps av med steril sax och läggs ned i sterilt plaströr, eventuellt innehållande 1 mL steril 0,9% NaCl. Transportera omgående till laboratoriet, Klinisk mikrobiologi</t>
  </si>
  <si>
    <t>Provet sänds omgående till Klinisk mikrobiologi
Om detta ej är möjligt förvaras provet i kylskåp i avvaktan på transport. Serum- och Csvprov är hållbara i upp till 14 dagar i 2-8°C och
i minst 6 månader i -20°C eller lägre.</t>
  </si>
  <si>
    <t>Provet sändes omgående till Klinisk mikrobiologi
Om detta ej är möjligt förvaras provet i kyl i avvaktan på transport.</t>
  </si>
  <si>
    <t>Klinisk patologi och cytologi</t>
  </si>
  <si>
    <t>Klinisk patologi och cytologi, Karolinska, Huddinge</t>
  </si>
  <si>
    <t>Skickas till Klinisk patologi och cytologi, Huddinge</t>
  </si>
  <si>
    <t xml:space="preserve">Akademiska Sjukhuset
Provmottagning Klinisk patologi C5
751 85 Uppsala.   </t>
  </si>
  <si>
    <t>Klinisk patologi, Västerås</t>
  </si>
  <si>
    <t>Prover ska vara på Klinisk patologi, UAS, inom 24 timmar, dock senast kl 13 fredag/dag före helgdag.</t>
  </si>
  <si>
    <t>Akademiska Sjukhuset
Provmottagning Klinisk patologi C5
751 85 Uppsala.</t>
  </si>
  <si>
    <t>Patienten bör om möjligt iaktta 12 timmars vätskekarens före provet
Lämnas Omedelbart. till lab efter provtagningen.
Önskemål/frågeställning/diagnos [FRITEXT] 
Kortfattat kliniska data [FRITEXT] 
Medicinering [FRITEXT]</t>
  </si>
  <si>
    <t>Omedelbart..</t>
  </si>
  <si>
    <t>Lämnas Omedelbart. till klinisk kemi.
Frågeställning/Diagnos [FRITEXT]
Kortfattat kliniska data [FRITEXT]
Medicinering [FRITEXT]</t>
  </si>
  <si>
    <t>Venblod tas på morgonen. Patienten ska vara fastande och provet ska tas innan eventuella medikamentintag.
Ljusskyddas!
Lämnas Omedelbart. till Klinisk kemi</t>
  </si>
  <si>
    <t>Centrifugera Omedelbart. efter provtagning. (10 min, 1300-1800g) och avskilj plasma och frys.</t>
  </si>
  <si>
    <t>Fasteprov.
1 iskylt NaHeparin-rör (mörkblå propp). Röret bör stå i isbad minst 5 min före provtagning och Omedelbart. ställas tillbaka i isbadet efter provtagning.</t>
  </si>
  <si>
    <t xml:space="preserve">Fasteprov.
Prov tas i iskylt rör och transporteras i isbad Omedelbart. till Klinisk kemi
Ring KlinKem Västerås innan provtagning för att de ska hinna förbereda för kylcentrifugering. </t>
  </si>
  <si>
    <t>Kylcentrifugera Omedelbart. och avskilj plasma. Plasma fryses inom 30 min efter provtagning.</t>
  </si>
  <si>
    <t>Lämnas Omedelbart. till Klinisk kemi</t>
  </si>
  <si>
    <t>Lämnas Omedelbart. till klinisk kemi. Fryses snarast.</t>
  </si>
  <si>
    <t>2 iskylda NaHeparin-rör (mörkblå propp) 4 mL (helt fyllda).
Ring KlinKem innan provtagning för att de ska hinna förbereda för kylcentrifugering. Prov ställs Omedelbart. på isbad efter provtagning.</t>
  </si>
  <si>
    <t>Ring KlinKem innan provtagning för att de ska hinna förbereda för kylcentrifugering. Prov ställs Omedelbart. på isbad efter provtagning och lämnas Omedelbart. till Klinisk kemi
Relevant anamnes och frågeställning [FRITEXT]</t>
  </si>
  <si>
    <t>Kylcentrifugeras Omedelbart.. Avskilj (minst 2 ml) plasma till 5 mL plaströr och frys Omedelbart. (senast inom 1h efter provtagning)</t>
  </si>
  <si>
    <t xml:space="preserve">Lämnas Omedelbart. till klinisk mikrobiologi.
datum och klockslag för senast intagen dos [DATE:TIME]
aktuell dos  [FRITEXT]
datum för senaste dosjustering och föregående dos [FRITEXT]
övriga läkemedel [FRITEXT]
vikt [kg]
S-kreatinin [umol/L]
frågeställning [FRITEXT] </t>
  </si>
  <si>
    <t>Lämnas Omedelbart. till Klinisk Kemi.</t>
  </si>
  <si>
    <t xml:space="preserve">Urinprover som inte kan skickas Omedelbart., t ex vid en helg, bör frysas och skickas fryst vid senare tillfälle. </t>
  </si>
  <si>
    <t>Kontakta laboratoriet, Sahlgrenska, före provtagning tel: 031-3422425.
Det är viktigt att blodprovet tas FÖRE ev. blodtransfusion.
Lämnas Omedelbart. till Klinisk kemi</t>
  </si>
  <si>
    <t>Prov måste tas och hanteras i obruten värmekedja! Rör och nål förvärms till 37°C i värmeblocket. Vingkanyl rekommenderas ej.
Lämnas Omedelbart. till klinisk kemi.
Patienten bör vara fastande.</t>
  </si>
  <si>
    <t>OBS! ID-kontroll = Namnunderskrift!
Prov måste tas och hanteras i obruten värmekedja! Rör och nål förvärms till 37°C i värmeblocket. Vingkanyl rekommenderas ej.
Lämnas Omedelbart. till klinisk kemi.</t>
  </si>
  <si>
    <t xml:space="preserve">Blodrören måste skickas som helblod i rumstemperatur Omedelbart. efter provtagningen. Måste vara framme på Porfyricentrum, CMMS inom 24 timmar: måndag till onsdag hela dagen, torsdag senast klockan 13.00. </t>
  </si>
  <si>
    <t>Skickas Omedelbart.</t>
  </si>
  <si>
    <t>Analyseras Omedelbart.</t>
  </si>
  <si>
    <t>Provet placeras Omedelbart. efter provtagning på isbad.
Lämnas Omedelbart. till Klinisk kemi
Hemolyskänslig analyt.</t>
  </si>
  <si>
    <t xml:space="preserve">Max 3 timmar i kylskåp innan analys.
Prov som tas utanför Västerås sjukhus ska transporteras kylt (transporthylsa på kylklamp). Prov analyseras Omedelbart. vid ankomst till kemlab Västerås.
</t>
  </si>
  <si>
    <t>Kontakta alltid laboratoriet före provtagning.
Lämnas Omedelbart. till Klinisk kemi</t>
  </si>
  <si>
    <t>Lämnas Omedelbart. till Klinisk kemi
Analysen är känslig för preanalytiska felkällor. Vid poliklinisk provtagning rekommenderas 30 minuters vila och att prov tas utan stas.</t>
  </si>
  <si>
    <t xml:space="preserve">Centrifugeras inom 30 min efter provtagning. Avskilj Omedelbart. efter centrifugering till 5 mL plaströr.
</t>
  </si>
  <si>
    <t>Avskild pleuravätska hållbar 1 dygn i kylskåp.
Prov som tas utanför Västerås sjukhus ska transporteras kylt (transporthylsa på kylklamp). Prov analyseras Omedelbart. vid ankomst till kemlab Västerås.</t>
  </si>
  <si>
    <t xml:space="preserve">Centrifugeras inom 30 min efter provtagning. Avskilj CSV Omedelbart. efter centrifugering till 5 mL plaströr.
</t>
  </si>
  <si>
    <t>Avskild CSV hållbar 3 timmar i rumstemperatur och 24 h i kylskåp.
Prov som tas utanför Västerås sjukhus ska transporteras kylt (transporthylsa på kylklamp). Prov analyseras Omedelbart. vid ankomst till kemlab Västerås.</t>
  </si>
  <si>
    <t xml:space="preserve">Centrifugeras inom 30 min efter provtagning. Avskilj plasma Omedelbart. efter centrifugering till 5 mL plaströr.
</t>
  </si>
  <si>
    <t>Avskild plasma hållbar 6 dygn i kylskåp.
Prov som tas utanför Västerås sjukhus ska transporteras kylt (transporthylsa på kylklamp). Prov analyseras Omedelbart. vid ankomst till kemlab Västerås.</t>
  </si>
  <si>
    <t xml:space="preserve">Centrifugeras inom 30 min efter provtagning. Avskilj ledvätska Omedelbart. efter centrifugering till 5 mL plaströr.
</t>
  </si>
  <si>
    <t>Avskild ledvätska hållbar 3 dygn i kylskåp.
Prov som tas utanför Västerås sjukhus ska transporteras kylt (transporthylsa på kylklamp). Prov analyseras Omedelbart. vid ankomst till kemlab Västerås.</t>
  </si>
  <si>
    <r>
      <t xml:space="preserve">1 vecka - 1 år: 1,7-7,6 µkat/L
2-8 år: 1,8-4,6 µkat/L
9-14 år: 1,3-8,0 µkat/L
15-18 år flickor: 0,6-3,7 µkat/L
15-18 år pojkar: 1,1-5,3 µkat/L
</t>
    </r>
    <r>
      <rPr>
        <sz val="8"/>
        <color theme="1"/>
        <rFont val="Calibri"/>
        <family val="2"/>
      </rPr>
      <t>≥</t>
    </r>
    <r>
      <rPr>
        <sz val="8"/>
        <color theme="1"/>
        <rFont val="Calibri"/>
        <family val="2"/>
        <scheme val="minor"/>
      </rPr>
      <t xml:space="preserve"> 19 år: 0,6 - 1,8 µkat/L</t>
    </r>
  </si>
  <si>
    <t xml:space="preserve">Centrifugering ska ske i rumstemperatur i 10 min vid 2200 g.
Prov taget i Hemocue-kyvett centrifugeras ej.
</t>
  </si>
  <si>
    <t>FC-mixture rör (ljusrosa propp)
Hemocue-kyvett används för patientnära analys. Dessa analyseras omedelbart efter provtagning.</t>
  </si>
  <si>
    <t xml:space="preserve">I rumstemperatur är ocentrifugerat primärrör hållbart 48 timmar (gäller FC-rör). 
</t>
  </si>
  <si>
    <t xml:space="preserve">Sterilt plaströr med skruvkork. 
Rör nr. 3 eller senare i tappningsordning. 
Samtidig kontroll av Albumin och bilirubin i gelrör rekommenderas. </t>
  </si>
  <si>
    <t>Omedelbart</t>
  </si>
  <si>
    <t>Lumbalpunktion utförs tidigast 12 timmar efter symptomdebut. 
Prov ljuskyddas med aluminiumfolie. Ljusexponering av provet kan leda till falskt negativt resultat. Samtidig beställning av S-albumin och S-bilirubin förenklar bedömningen.
På samma rör kan analys av Csv-Celler, Csv-Glukos och Csv-Albumin utföras.</t>
  </si>
  <si>
    <t>Ska analyseras omedelbart.</t>
  </si>
  <si>
    <t>Tas vid misstänkt subaraknoidalblödning. 
Under kontorstid fås läkartolkat svar. Under jourtid erhålls tolkningsmall och tolkning av laboratorieläkare kommer nästföljande vardag.</t>
  </si>
  <si>
    <t>Svar inom ca 2 timmar.</t>
  </si>
  <si>
    <t>Prover från patienter som behandlas med ACE hämmare (t. ex. Captopril) bör analyseras inom 4 timmar. Ring då Klinisk Kemi Västerås innan provtagning.</t>
  </si>
  <si>
    <t>Använd sista röret för analys.</t>
  </si>
  <si>
    <t>Inom 3 timmar.</t>
  </si>
  <si>
    <t>Centrifugeras snarast. Avskilj plasma till 5 mL plaströr och frys omedelbart i i &lt;-15°C (ska vara infryst inom 4 h från provtagning).</t>
  </si>
  <si>
    <t xml:space="preserve">Li-heparinrör (grön propp) </t>
  </si>
  <si>
    <t>Blanda röret omedelbart minst 10 gånger!
Lämnas omedelbart till Klinisk kemi
Två olika   analysmetoder förekommer inom Region Västmanland. Vid beställning i Cosmic finns endast ett möjligt analysval: ”P-Troponin I”. 
Val av analysmetod beror på vilket laboratorium provet anländer till, se ytterligare information nedan.</t>
  </si>
  <si>
    <t>Inom 1 timme (rutinprov Sala).</t>
  </si>
  <si>
    <t xml:space="preserve">Centrifugering ska ske i rumstemperatur inom 2 h i 10 min vid 2200 g.
Stratus, Sala:
Centrifugeras ej vid helblodsanalys. 
</t>
  </si>
  <si>
    <t>I rumstemperatur är primärrör hållbart 2 timmar.
Avskild plasma hållbar i kyl 24 timmar (6 timmar i rumstemperatur). 
I frys 30 dygn.</t>
  </si>
  <si>
    <t>P-Troponin I, högkänsligt (Architect)
Utförande laboratorium: Klinisk kemi Västerås och Köping
Referensintervall:
Barn &lt; 3mån: Saknas
Barn 3 mån-17 år: &lt;21 ng/L
Kvinnor ≥ 18 år: &lt;16 ng/L
Män ≥ 18 år: &lt;35 ng/L 
P-Troponin I (Stratus)
Utförande laboratorium: Klinisk kemi Sala. 
Referensintervall: &lt;0.07 µg/L</t>
  </si>
  <si>
    <t>RPIA för Stratus CS. CMIA för Architect.</t>
  </si>
  <si>
    <t>Akutprov besvaras inom 40 minuter från ankomst till laboratoriet, gäller vid analys i Västerås eller Köping.
Rutinanalyser inom 4 timmar.</t>
  </si>
  <si>
    <t>BM</t>
  </si>
  <si>
    <t>Vid all provtagning utanför sjukhuset i Köping samt vid icke akut beställning inom sjukhuset i Köping: gelrör (serum, gul propp)
Vid akut beställning inom sjukhuset i Köping: Li-heparinrör (grön propp).</t>
  </si>
  <si>
    <r>
      <t>Förvaras i kylskåp. Primärrör hållbart 48 timmar. Avskiljt serum hållbart 6 dygn.
Om transporten inte når analyserande laboratorium inom 48 timmar efter provtagningstillfället ska serum från gelröret hällas av i ett plaströr (sekundärrör) och förvaras 2-8</t>
    </r>
    <r>
      <rPr>
        <sz val="8"/>
        <color theme="1"/>
        <rFont val="Calibri"/>
        <family val="2"/>
      </rPr>
      <t>°C.</t>
    </r>
    <r>
      <rPr>
        <sz val="8"/>
        <color theme="1"/>
        <rFont val="Calibri"/>
        <family val="2"/>
        <scheme val="minor"/>
      </rPr>
      <t xml:space="preserve"> </t>
    </r>
  </si>
  <si>
    <t xml:space="preserve">S-NT-proBNP
Metod: Roche Cobas e411 
P-NT-proBNP (Architect)
Metod:   Abbott Architect
Används endast vid akut beställning inom sjukhuset i Köping, se ytterligare information ovan.
</t>
  </si>
  <si>
    <t>Cerebrospinalvätska (Csv) i ett centrifugrör med gul skruvkork (sterilt plaströr, polypropen, polypropylen).
Provvolym bör vara minst 2 mL.
Vid stickblödning kasseras den första mL, anges på remissen.
Provröret vänds minst 5 ggr efter provtagning.</t>
  </si>
  <si>
    <t>Spinalvätska (Csv) i ett centrifugrör med gul skruvkork (polypropen).
Provvolym bör vara minst 2 mL.</t>
  </si>
  <si>
    <t>Centrifugera (10 min, 2000g) och avskilj 0,5 mL till kryorör. 
OBS! Centrifugering efter eventuell cellräkning!</t>
  </si>
  <si>
    <t xml:space="preserve">Prov fryses och skickas fryst. 
I undantagsfall kan prov skickas ofryst provtagningsdagen (mån-tors, ej dag före helg) om prov ankommer Neurokemi Mölndal inom 24 h. 
Prov får inte tinas efter infrysning! </t>
  </si>
  <si>
    <t>Spinalvätska (Csv) i ett centrifugrör med gul skruvkork (polypropen). 
Provvolym bör vara minst 2 mL.</t>
  </si>
  <si>
    <t>Efter cellräkning centrifugeras provet vid 2000 g i 10 min och avskiljs till 2-3 x 0,5 mL till kryorör.</t>
  </si>
  <si>
    <t>Ankyrin, Spektrin, EMA, Ery-Band-3-protein, Screening av hereditär sfärocytos</t>
  </si>
  <si>
    <t>ADAMTS13-protein, ADAMTS13-antikroppar</t>
  </si>
  <si>
    <t>Kosultremiss Karolinska Laboratoriet (Måste beställas) alternativt pappersremiss 5, Västmanland</t>
  </si>
  <si>
    <t>https://regionvastmanland.se/globalassets/vardgivare-och-sammarbetspartners/laboratoriemedicin/remisser/remiss-5-klinisk-kemi-laboratoriemedicin_konsultremiss-37140-1.pdf</t>
  </si>
  <si>
    <t xml:space="preserve">1 NaCitrat-rör (ljusblå/svart propp) 5ml. Kapillärprovtagning är ej möjligt.
OBS! Provet ska tas före påbörjad transfusionsbehandling. </t>
  </si>
  <si>
    <t>Inför beställning av analys, rådgör gärna med ansvarig hematolog eller hematologjour alternativt koagulationsjour. Röret skall fyllas helt.</t>
  </si>
  <si>
    <t>Centrifugeras inom 30 minuter vid 2000 x g och 15 ºC under 15 minuter (alt. 3000 x g och 15 ºC i 10 minuter). Avskilj plasman till 2-3 st små plastör. OBS! Lämna alltid kvar 5 – 7 mm plasma ovanför de röda blodkropparna för att undvika tillblandning av trombocyter. 
Fryses i -70 C i väntan på transport. Obs, om det gäller akutprov skall läkare på Karolinska kontaktas och prov skickas med akuttaxi.
Ange beställarkod: VÅKENN</t>
  </si>
  <si>
    <t>Proverna förpackas i fryspaket, rikligt med kolsyreis och skickas med expresspost. Skicka proverna i början av veckan för att undvika distributionsproblem. Skickas med taxi om akut.</t>
  </si>
  <si>
    <t>Provinlämningen L7:00, Karolinska Universitetslaboratoriet, Karolinska Solna, 171 76 STOCKHOLM</t>
  </si>
  <si>
    <t>https://www.karolinska.se/KUL/Alla-anvisningar/Anvisning/10178</t>
  </si>
  <si>
    <t>X637</t>
  </si>
  <si>
    <t>Familjär hyperkolesterolemi</t>
  </si>
  <si>
    <t>Apo B genotypning, Apo E genotypning</t>
  </si>
  <si>
    <t xml:space="preserve">Klinisk kemi Special Karolinska (Pappersremissen måste beställas) 
Alternativt Remiss 5
</t>
  </si>
  <si>
    <t>https://regionvastmanland.se/globalassets/vardgivare-och-sammarbetspartners/laboratoriemedicin/remisser/37140-1-remiss-5-klinisk-kemi_laboratoriemedicin_konsultremiss.pdf</t>
  </si>
  <si>
    <t>Frågeställningen familjär hyperkolesterolemi</t>
  </si>
  <si>
    <t>EDTA-rör (lila propp)</t>
  </si>
  <si>
    <t>Klinisk Genetik</t>
  </si>
  <si>
    <t>Inom 4 timmar</t>
  </si>
  <si>
    <t xml:space="preserve">Får ej centrifugeras! </t>
  </si>
  <si>
    <t>Förvaras och skickas kylt eller i rumstemperatur om ankomst till Klinisk kemi inom 3 dygn. Vid längre tids förvaring fryses EDTA-blod.</t>
  </si>
  <si>
    <t>https://www.karolinska.se/KUL/Alla-anvisningar/Anvisning/9008</t>
  </si>
  <si>
    <t>Karolinskas FH-panel undersöker i dagsläget (2018-12-20) 118 genetiska avvikelser i Apo B och Apo E-generna associerade med FH.</t>
  </si>
  <si>
    <t>Analyseras endast vardagar och måste analyseras inom 24 timmar, vid osäkerhet kontrollera med Klinisk Kemi Västerås så att prov kan skickas och analyseras inom tidsgränsen.</t>
  </si>
  <si>
    <t>Förvaras i rumstemperatur.
Ska vara laboratoriet Uppsala tillhanda så att analys kan utföras  inom 24 timmar efter provtagning. Skickas med budbil samma dag (mån-fre). Kontakta laboratoriet Uppsala vid frågor angående transport och hållbarhet.</t>
  </si>
  <si>
    <t>Material från detta prov sparas/kasseras beroende på patientens samtycke/icke samtycke.</t>
  </si>
  <si>
    <t>Gynekologisk cellprovskontroll (GCK) med analys för dels HPV, dels Cervixcytologi, vätskebaserad, för att minska sjuklighet och förtida död i livmoderhalscancer. Med cellprov för HPV-analys kan fler fall upptäckas i ett tidigare skede, jämfört med analys av enbart cytologi.
Indicerad HPV-prov, behandlingskontroll.</t>
  </si>
  <si>
    <t>Multiplex Realtids-PCR för kvalitativ påvisning av högrisk humant Papillomvirus (HPV) med hjälp av ”Abbott RealTime High Risk HPV” testet. Metoden särskiljer HPV-16 och -18 från de övriga högrisk HPV genotyperna (HPV-31, -33, -35, -39, -45, -51, -52, -56, -58, -59, -66 och -68b).</t>
  </si>
  <si>
    <t>Se kommentar</t>
  </si>
  <si>
    <t>Prov under pågående mens bör undvikas.
Vid elektronisk beställning i Cosmic, kom ihåg att skicka beställningen!
Ej bedömbara testresultat kan uppstå på grund av att antalet humana celler i provet är för lågt.</t>
  </si>
  <si>
    <t xml:space="preserve">Provtagningsmateriel 
• Plastspatel gyn 
• ThinPrep provburk för vätskebaserad cervixcytologi 
• Cervixborste 
Märk provtagningsburken med streckkodsetikett med 10-siffrigt personnummer och namn som klistras lodrätt över befintlig burketikett. 
Provtagning portio och cervix 
Tvåportionsprov för HPV screening och cervixcytologi tas från portio samt endocervix (cervixkanalen).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Provburken förvaras i rumstemperatur tills provet skickas till Klinisk mikrobiologi i lämplig transportlåda.
</t>
  </si>
  <si>
    <t>Datum för senaste mens och kliniska fynd.</t>
  </si>
  <si>
    <t>E-remiss Cosmic alternativt pappersremiss
För Gynekologisk cellprovskontroll skickas E-remiss från HKS (Hälsokontrollsystem)</t>
  </si>
  <si>
    <t>HPV, gynekologisk cellprovskontroll, screening för livmoderhalscancer, cervixcytologi</t>
  </si>
  <si>
    <t>Humant papillomvirus (högrisktyp)</t>
  </si>
  <si>
    <t>E-remiss Cosmic eller pappersremiss.
För gynekologisk cellprovskontroll skickas E-remiss från HKS (Hälsokontrollsystem)</t>
  </si>
  <si>
    <t>Ange senaste mens och kliniska fynd.</t>
  </si>
  <si>
    <t>Provtagningsmateriel:
* Plastspatel gyn
* Provburk för vätskebaserad cervixcytologi
* Cervixborste
Märk provtagningsburken med streckkodsetikett med 10-siffrigt personnummer och namn som klistras lodrätt över befintlig burketikett.
Provtagning portio och cervix
Portio:
* Provet tas före palpation och eventuell behandling.
* Spekulum med glidmedel får inte användas men kan fuktas med koksaltlösning.
* Hela ytan skrapas med plastspatel.
* Efter provtagning snurras spateln kraftigt, ca. 10 varv i fixeringslösningen.
Cervix:
* Cervixborste införs med lätt tryck i cervixkanalen tills endast fibrerna längst ned syns. Borsten roteras 1 varv.
* För att sekretet som körtelcellerna ligger i lättare ska lossna måste borsten snurras i fixeringslösningen samtidigt som den trycks mot burkens kant.
* Skruva på locket så markeringarna möts.
Provburken förvaras i rumstemperatur tills provet skickas till Klinisk mikrobiologi om det är beställt HPV. Om det bara är cytologi beställt kan burken skickas direkt till Klinisk patologi i lämplig transportlåda.</t>
  </si>
  <si>
    <t>Prov under pågående mens bör undvikas.
Det är mycket viktigt att omrörning sker direkt och att man inte låter spateln/borsten stå i fixeringsvätskan eller utanför burken.
Fixeringsmediet PreservCyt består till 50% av metanol och fixerar cellerna mycket snabbt.
Använd ej träspatel - absorberar celler.
För att undvika läckage skruva på burkens lock ordentligt tills den svarta markeringen på lockets kant möter den svarta markeringen på burkens hals.
Vid elektronisk beställning i Cosmic, kom ihåg att skicka beställningen.</t>
  </si>
  <si>
    <t>Klinisk mikrobiologi/Klinisk patologi</t>
  </si>
  <si>
    <t>Vätskebaserad cytologi, Thinprep.</t>
  </si>
  <si>
    <t xml:space="preserve">Zamira Seleskovic </t>
  </si>
  <si>
    <t xml:space="preserve">Morfinalkaloider, Amfetamin/Ecstasy (centralstimulerande aminer), Kokain, Cannabis (cannabinoider), Hasch, Heroin, LSD, Bensodiazepiner, GHB, Buprenorfin, Dextropropoxyfen, Metadon, Tramadol, Zopiklon, Zolpidem, Zaleplon, Ketobemidon, Etylglukuronid, Anabola steroider, Fencyklidin, Meprobamat, urindrogscreening
</t>
  </si>
  <si>
    <t xml:space="preserve">Minst 0,5 mL CSV i Na-Fluoirid-oxalat-rör (Grå propp) + 1 FC-rör med citronsyrabuffert (ljusrosa propp) till P-Glukos </t>
  </si>
  <si>
    <t>Lymfomfrågeställning på lymfkörtel</t>
  </si>
  <si>
    <t>lymfom, lymfkörtel</t>
  </si>
  <si>
    <t xml:space="preserve">Klinisk patologi och cytologi, Akademiska </t>
  </si>
  <si>
    <t xml:space="preserve">https://www.akademiska.se/contentassets/252890d3a9634ae5832b0b83c3638e54/pat_64701.pdf </t>
  </si>
  <si>
    <t xml:space="preserve">Önskad analys, Frågeställning, Lokalisation, Önskas ”Snabbsvar” måste beställarens namn och telefonnummer anges.
</t>
  </si>
  <si>
    <t xml:space="preserve">Lymfkörtel ska vara färsk och läggas direkt i burk med RPMI-medium. Burken med RPMI-medium finns att hämta på Klinisk kemi, Västerås.
Burk innehållande provtagningsmaterial ska märkas med patient-ID, datum och klockslag när provet tas.
Optimalt provmaterial är hel lymfkörtel. I undantag kan även px alternativt mellannålsbiopsi användas.
Hantering av provmaterial:
•  Lymfkörtelläggs i burk med RPMI-medium.
•  Mellannålsbiopsi förvaras i Formalin 4%.
•  Px. 
 -        1-3 st. ca. 1-2 mm stora förvaras i Formalin 4%.
 -        Fler än 3 px hanteras som färsk vävnad från lymfkörtel.  
</t>
  </si>
  <si>
    <t xml:space="preserve">Om flödescytometri ska utföras måste detta göras inom 24 timmar efter provtagning. För att ordinarie transport till Uppsala ska kunna användas måste provet vara Klinisk kemi i Västerås tillhanda senast kl 09:00 samma dag. Efter 09:00 får akut taxi-tranport bokas på beställarens bekostnad. Provet behöver vara i Uppsala senast kl 14:00 förutom dag innan helg då provet måste vara i Uppsala senast kl 12:00.
I undantagsfall kan analysen utföras på Klinisk patologi i Västerås. Kontakta då Klinisk patologi på telefon innan provtagning och använd Histopatologi - Remiss.
https://regionvastmanland.se/globalassets/vardgivare-och-sammarbetspartners/laboratoriemedicin/remisser/histopatologi-remiss-36921-2.pdf </t>
  </si>
  <si>
    <t>Provet måste vara Klinisk kemi Västerås tillhanda senast kl 09:00 för att kunna skickas med ordinarie transport samma dag som provtagningstillfället. För akut transport med taxi, se mer information under Kommentar/Viktigt att veta.</t>
  </si>
  <si>
    <t xml:space="preserve"> Akademiska laboratoriet Uppsala.</t>
  </si>
  <si>
    <t xml:space="preserve">Analysen utförs i Uppsala och är beroende av om vävnaden skickas färsk eller i formalin.
•Färsk vävnad. Fullständig analys av lymfdiagnostik kan utföras. Inkluderar flödescytometri, morfologisk analys, immunhistokemisk analys samt molekylär analys.
•Formalinfixerad vävnad. Begränsad analys av lymfdiagnostik kan utföras. Inkluderar morfologisk analys, immunhistokemisk analys samt molekylär analys.
</t>
  </si>
  <si>
    <t>Rudbeckslaboratoriet C5</t>
  </si>
  <si>
    <t>Akademiska sjukhuset</t>
  </si>
  <si>
    <t>751 85 UPPSALA</t>
  </si>
  <si>
    <t xml:space="preserve">Tel: 018-611 38 01 </t>
  </si>
  <si>
    <t xml:space="preserve">Klinisk patologi och cytologi
Rudbeckslaboratoriet C5
Akademiska sjukhuset 
751 85 UPPSALA 
Tel: 018-611 38 01 
</t>
  </si>
  <si>
    <t xml:space="preserve">5-7 dagar. Det kan ta längre tid beroende på om det krävs kompletterande molekylära analyser, FISH och in situ hybridisering för EBER. 
Om kontaktuppgifter till remitterande läkare finns kan preliminärt svar lämnas.
</t>
  </si>
  <si>
    <t>Transporten till Uppsala sker i kyla.</t>
  </si>
  <si>
    <t>E-remiss Cosmic i första hand alternativt pappersremiss för mikrobiologisk undersökning</t>
  </si>
  <si>
    <t>Hållbart 4 dygn i kyl.</t>
  </si>
  <si>
    <t>Prov skall tas tidigast 7 dagar efter möjligt smittotillfälle. 
DNA från klamydia och gonokocker analyseras alltid samtidigt.
Vid positivt resultat för gonokock-DNA skall nytt prov tas för odling och resistensbestämning.
Gonokock- eller klamydiainfektion är anmälningspliktig enligt smittskyddslagen.
Felkällor
* Känsligheten är optimal endast om provet utgörs av första urinportionen. Klamydia är en intracellulär bakterie och det är därför viktigt att provet innehåller epitelceller som sköljs ut vid vattenkastning.
* Misslyckad, ej optimal provtagning vid pinnprov.
* Terapikontroll utförd för tidigt.
* Inhiberande faktorer i provet såsom blod, sekret, spermiedödande medel, intimspray och behandlingar för jästinfektion kan medföra "ej bedömbart/falskt negativt analyssvar".</t>
  </si>
  <si>
    <t>Provtagningsmaterial
Abbott Multi-Collect specimen collection kit (VF art.nr: 52738, lev. art nr 9K12-02) innehållande 
* rör som innehåller en särskild stabiliseringsbuffert
* pinne för vaginalprovtagning
* engångspipett för överföring av urin
Kvinnor
Vaginalprov. För in provtagningspinnen minst 5 cm i slidan med den vita spetsen. Rotera pinnen utmed slidans vägg i minst 15 sekunder. Skruva av korken på provtagningsröret. Häll inte ut vätskan. Stoppa i pinnen och bryt av den vid brytpunkten. 
Män
Första portion urin. Kissa i en ren mugg/glas, minst  en halv deciliter. Ta plastpipetten och sug upp urinet med den. Fyll provtagningsröret med urinen till rutan. Skruva på locket. 
Övrigt
Vid provtagning från andra provlokaler såsom cervix, uretra, öga, svalg och rektum, använd Multi-Collect specimen collection kit (VF art.nr: 52738). 
Patienten kan själv beställa Klamydiatest via nätet, Vårdguiden 1177 Klamydia- och gonorrétest via webben.
Instruktioner för självprovtagning finns att skriva ut i Vårdguiden 1177 Klamydia- och gonorrétest via webben.</t>
  </si>
  <si>
    <t xml:space="preserve">Cerebrospinalvätska för immunofenotypning med flödescytometri och cytologi </t>
  </si>
  <si>
    <t xml:space="preserve">Vidarebefordra det provmaterial som medföljer, varierar:
- utstryksglas (i avsedd frigolitförpackning)
- märgkula, biopsi (burk med skruvlock, formaldehydlösning)
Preparatburken med formaldehydlösning förvaras i tät plastpåse avskilt från utstryken (fixeringsångorna kan annars påverka utstryksglasen).
Vid immunofenotypning förekommer även:
- perifert blod (NaHeparinrör)
- benmärgsprov (NaHeparinrör, ev med tillsats av NaCl) 
- cerebrospinalvätska (Csv): bör vara minst 7 mL, OK med mindre mängd om det inte finns mer ocentrifugerat prov 
</t>
  </si>
  <si>
    <t>Ange analys - Immunofenotypning i rutan kliniska uppgifter/frågeställning.</t>
  </si>
  <si>
    <t xml:space="preserve">Hematopatologi Benmärgsundersökning och/eller Immunofenotypning och MRD med flödescytometri </t>
  </si>
  <si>
    <t>Önskad analys, t.ex PAD, Immunofenotypning, MRD.</t>
  </si>
  <si>
    <t xml:space="preserve">Lämnas omedelbart till Klinisk Kemi. Måste analyseras inom 24 timmar. Vid osäkerhet kontrollera med Klinisk Kemi Västerås så att prov kan skickas och analyseras inom tidsgränsen. 
Ange önskad analys, t.ex PAD, Immunofenotypning, MRD [FRITEXT]
</t>
  </si>
  <si>
    <t>Se Immunofenotypning (benmärg)</t>
  </si>
  <si>
    <t>Se Immunofenotypning (blod).</t>
  </si>
  <si>
    <t>Immunofenotypning (Blod)</t>
  </si>
  <si>
    <t>Immunofenotypning (likvor)</t>
  </si>
  <si>
    <t>Beställande avd/mott´s telefonnummer, analys - Immunofenotypning</t>
  </si>
  <si>
    <t xml:space="preserve">Mät den totala urinmängden och ange på remissen. Häll upp 2 rör med 5-10 mL i varje och skicka dessa till Uppsala.
Om prov ej samlats i kärl med HCl, kontakta laboratoriet Uppsala för rådgivning (i undantagsfall kan prov eventuellt frysas). </t>
  </si>
  <si>
    <t>https://www.akademiska.se/for-vardgivare/sektioner/klinisk-genetik/for-dig-som-remittent/</t>
  </si>
  <si>
    <t>E-remiss Cosmic i första hand alternativt Remiss 5</t>
  </si>
  <si>
    <t>Laboratoriemedicin Klinisk kemi Falun</t>
  </si>
  <si>
    <t>Provet är hållbart vid rumstemperatur i 24 timmar och i kylskåp upp till 3 veckor. Provet får inte frysas eller centrifugeras!
Skickas måndagar och onsdagar till Falun.</t>
  </si>
  <si>
    <t>Laboratoriemedicin Klinisk kemi
Falu Lasarett
791 82 Falun
Tel.nr 023-49 21 55</t>
  </si>
  <si>
    <t>https://www.regiondalarna.se/plus/vard/laboratoriemedicin/provtagningsanvisningar-a-o/p/peth-b-</t>
  </si>
  <si>
    <t>Analysen utförs på Klinisk immunologi i Huddinge F79. 
Tel nr: 08-585 879 06</t>
  </si>
  <si>
    <t>HbA1c (IFCC)</t>
  </si>
  <si>
    <t>E-remiss Cosmic i första hand alternativt eller Remiss 2</t>
  </si>
  <si>
    <t>&lt;50 år - 27-42 mmol/mol
≥50 år 31-46 mmol/mol</t>
  </si>
  <si>
    <t>EDTA-rör (lila propp). 
Kan även tas på filtrerpapper.</t>
  </si>
  <si>
    <t>sCD25, HLH, (löslig) IL-2 RA</t>
  </si>
  <si>
    <t>3.5 mL i gelrör (gul propp) alternativt rör utan tillsats (röd propp)
Även plasma från EDTA-rör kan användas</t>
  </si>
  <si>
    <t>Centrifugera och avskilj serum om inte provet kan vara i Huddinge inom 12 timmar efter provtagning.</t>
  </si>
  <si>
    <t>Kontakta laboratoriet i Huddinge om akut analys önskas</t>
  </si>
  <si>
    <t>Prov ska vara laboratoriet i Huddinge tillhanda inom 12 timmar efter provtagning. 
Om detta inte är möjligt kan proven centrifugeras inom 12 timmar från provtagningstillfället och serum/plasma avskiljas och sparas i kyl. Hållbart i 2-8 grader i 2 dygn.</t>
  </si>
  <si>
    <t>https://www.karolinska.se/KUL/Alla-anvisningar/Anvisning/9962</t>
  </si>
  <si>
    <t>Analysen utförs på klinisk immunologi i Huddinge F79.
Tel nr 08-585 879 06</t>
  </si>
  <si>
    <t xml:space="preserve">https://www.karolinska.se/for-vardgivare/Karolinska-Universitetslaboratoriet/remisser/ </t>
  </si>
  <si>
    <t>Klinisk immunologi/transfusionsmedicin Immunologi (Karolinska, måste beställas)</t>
  </si>
  <si>
    <t>&lt; 20 µmol/L</t>
  </si>
  <si>
    <t>Rutin och akut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</si>
</sst>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numFmts>
  <fonts count="63" x14ac:knownFonts="1">
    <font>
      <sz val="11"/>
      <color theme="1"/>
      <name val="Calibri"/>
      <family val="2"/>
      <scheme val="minor"/>
    </font>
    <font>
      <sz val="11"/>
      <color theme="1"/>
      <name val="Calibri"/>
      <family val="2"/>
      <scheme val="minor"/>
    </font>
    <font>
      <sz val="11"/>
      <color theme="0"/>
      <name val="Calibri"/>
      <family val="2"/>
      <scheme val="minor"/>
    </font>
    <font>
      <b/>
      <sz val="11"/>
      <name val="Calibri"/>
      <family val="2"/>
      <scheme val="minor"/>
    </font>
    <font>
      <sz val="11"/>
      <name val="Calibri"/>
      <family val="2"/>
      <scheme val="minor"/>
    </font>
    <font>
      <sz val="8"/>
      <color theme="1"/>
      <name val="Calibri"/>
      <family val="2"/>
      <scheme val="minor"/>
    </font>
    <font>
      <sz val="9"/>
      <name val="Calibri"/>
      <family val="2"/>
      <scheme val="minor"/>
    </font>
    <font>
      <u/>
      <sz val="11"/>
      <color theme="10"/>
      <name val="Calibri"/>
      <family val="2"/>
      <scheme val="minor"/>
    </font>
    <font>
      <u/>
      <sz val="8"/>
      <color theme="10"/>
      <name val="Calibri"/>
      <family val="2"/>
      <scheme val="minor"/>
    </font>
    <font>
      <sz val="8"/>
      <color theme="1"/>
      <name val="Calibri"/>
      <family val="2"/>
      <scheme val="minor"/>
    </font>
    <font>
      <sz val="8"/>
      <name val="Calibri"/>
      <family val="2"/>
      <scheme val="minor"/>
    </font>
    <font>
      <b/>
      <sz val="8"/>
      <color theme="1"/>
      <name val="Calibri"/>
      <family val="2"/>
      <scheme val="minor"/>
    </font>
    <font>
      <u/>
      <sz val="9"/>
      <color theme="10"/>
      <name val="Calibri"/>
      <family val="2"/>
      <scheme val="minor"/>
    </font>
    <font>
      <sz val="8"/>
      <color theme="1"/>
      <name val="Calibri"/>
      <family val="2"/>
    </font>
    <font>
      <u/>
      <sz val="8"/>
      <color theme="1"/>
      <name val="Calibri"/>
      <family val="2"/>
      <scheme val="minor"/>
    </font>
    <font>
      <sz val="8"/>
      <color rgb="FF333333"/>
      <name val="Calibri"/>
      <family val="2"/>
    </font>
    <font>
      <sz val="11"/>
      <color theme="1"/>
      <name val="Calibri"/>
      <family val="2"/>
    </font>
    <font>
      <sz val="11"/>
      <color theme="1"/>
      <name val="Calibri"/>
      <family val="2"/>
      <scheme val="minor"/>
    </font>
    <font>
      <sz val="9"/>
      <name val="Calibri"/>
      <family val="2"/>
      <scheme val="minor"/>
    </font>
    <font>
      <sz val="8"/>
      <name val="Calibri"/>
      <family val="2"/>
      <scheme val="minor"/>
    </font>
    <font>
      <sz val="9"/>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vertAlign val="superscript"/>
      <sz val="11"/>
      <color theme="1"/>
      <name val="Calibri"/>
      <family val="2"/>
      <scheme val="minor"/>
    </font>
    <font>
      <sz val="11"/>
      <color theme="1"/>
      <name val="Calibri"/>
      <family val="2"/>
      <scheme val="minor"/>
    </font>
    <font>
      <sz val="8"/>
      <color theme="1"/>
      <name val="Calibri"/>
      <family val="2"/>
      <scheme val="minor"/>
    </font>
    <font>
      <sz val="9"/>
      <name val="Calibri"/>
      <family val="2"/>
      <scheme val="minor"/>
    </font>
    <font>
      <sz val="8"/>
      <name val="Calibri"/>
      <family val="2"/>
      <scheme val="minor"/>
    </font>
    <font>
      <sz val="9"/>
      <color theme="1"/>
      <name val="Calibri"/>
      <family val="2"/>
      <scheme val="minor"/>
    </font>
    <font>
      <sz val="11"/>
      <name val="Calibri"/>
      <family val="2"/>
      <scheme val="minor"/>
    </font>
    <font>
      <sz val="11"/>
      <color rgb="FF000000"/>
      <name val="Calibri"/>
      <family val="2"/>
      <scheme val="minor"/>
    </font>
    <font>
      <sz val="10"/>
      <color theme="0"/>
      <name val="Arial"/>
      <family val="2"/>
    </font>
    <font>
      <b/>
      <sz val="8"/>
      <color theme="0"/>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sz val="6.4"/>
      <color theme="1"/>
      <name val="Calibri"/>
      <family val="2"/>
    </font>
    <font>
      <sz val="11"/>
      <color theme="1"/>
      <name val="Calibri"/>
      <family val="2"/>
      <scheme val="minor"/>
    </font>
    <font>
      <sz val="11"/>
      <color theme="0"/>
      <name val="Calibri"/>
      <family val="2"/>
      <scheme val="minor"/>
    </font>
    <font>
      <sz val="8"/>
      <color theme="1"/>
      <name val="Calibri"/>
      <family val="2"/>
      <scheme val="minor"/>
    </font>
    <font>
      <sz val="8"/>
      <name val="Calibri"/>
      <family val="2"/>
      <scheme val="minor"/>
    </font>
    <font>
      <b/>
      <sz val="8"/>
      <color theme="0"/>
      <name val="Calibri"/>
      <family val="2"/>
      <scheme val="minor"/>
    </font>
    <font>
      <sz val="11"/>
      <color theme="1"/>
      <name val="Calibri"/>
      <family val="2"/>
      <scheme val="minor"/>
    </font>
    <font>
      <sz val="11"/>
      <color theme="0"/>
      <name val="Calibri"/>
      <family val="2"/>
      <scheme val="minor"/>
    </font>
    <font>
      <sz val="8"/>
      <color theme="1"/>
      <name val="Calibri"/>
      <family val="2"/>
      <scheme val="minor"/>
    </font>
    <font>
      <sz val="9"/>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1"/>
      <color theme="1"/>
      <name val="Calibri"/>
      <family val="2"/>
      <scheme val="minor"/>
    </font>
    <font>
      <sz val="8"/>
      <color theme="1"/>
      <name val="Calibri"/>
      <family val="2"/>
      <scheme val="minor"/>
    </font>
    <font>
      <sz val="9"/>
      <name val="Calibri"/>
      <family val="2"/>
      <scheme val="minor"/>
    </font>
    <font>
      <sz val="11"/>
      <name val="Calibri"/>
      <family val="2"/>
      <scheme val="minor"/>
    </font>
    <font>
      <sz val="8"/>
      <name val="Calibri"/>
      <family val="2"/>
      <scheme val="minor"/>
    </font>
    <font>
      <b/>
      <sz val="8"/>
      <color theme="0"/>
      <name val="Calibri"/>
      <family val="2"/>
      <scheme val="minor"/>
    </font>
    <font>
      <sz val="12"/>
      <color theme="1"/>
      <name val="Calibri"/>
      <family val="2"/>
      <scheme val="minor"/>
    </font>
  </fonts>
  <fills count="11">
    <fill>
      <patternFill patternType="none"/>
    </fill>
    <fill>
      <patternFill patternType="gray125"/>
    </fill>
    <fill>
      <patternFill patternType="solid">
        <fgColor theme="4" tint="0.79998168889431442"/>
        <bgColor indexed="65"/>
      </patternFill>
    </fill>
    <fill>
      <patternFill patternType="solid">
        <fgColor theme="8"/>
        <bgColor indexed="64"/>
      </patternFill>
    </fill>
    <fill>
      <patternFill patternType="solid">
        <fgColor rgb="FF890580"/>
        <bgColor indexed="64"/>
      </patternFill>
    </fill>
    <fill>
      <patternFill patternType="solid">
        <fgColor rgb="FF26AA2C"/>
        <bgColor indexed="64"/>
      </patternFill>
    </fill>
    <fill>
      <patternFill patternType="solid">
        <fgColor theme="6" tint="0.39997558519241921"/>
        <bgColor indexed="64"/>
      </patternFill>
    </fill>
    <fill>
      <patternFill patternType="solid">
        <fgColor theme="8" tint="0.79998168889431442"/>
        <bgColor theme="8" tint="0.79998168889431442"/>
      </patternFill>
    </fill>
    <fill>
      <patternFill patternType="solid">
        <fgColor rgb="FFB4C6E7"/>
        <bgColor indexed="64"/>
      </patternFill>
    </fill>
    <fill>
      <patternFill patternType="solid">
        <fgColor theme="5"/>
        <bgColor indexed="64"/>
      </patternFill>
    </fill>
    <fill>
      <patternFill patternType="solid">
        <fgColor theme="2" tint="-0.249977111117893"/>
        <bgColor indexed="64"/>
      </patternFill>
    </fill>
  </fills>
  <borders count="8">
    <border>
      <left/>
      <right/>
      <top/>
      <bottom/>
      <diagonal/>
    </border>
    <border>
      <left style="thin">
        <color theme="0"/>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theme="0"/>
      </left>
      <right style="thin">
        <color theme="0"/>
      </right>
      <top style="thin">
        <color theme="0"/>
      </top>
      <bottom style="thin">
        <color theme="0"/>
      </bottom>
      <diagonal/>
    </border>
    <border>
      <left style="medium">
        <color rgb="FFFFFFFF"/>
      </left>
      <right style="medium">
        <color rgb="FFFFFFFF"/>
      </right>
      <top style="medium">
        <color rgb="FFFFFFFF"/>
      </top>
      <bottom style="medium">
        <color rgb="FFFFFFFF"/>
      </bottom>
      <diagonal/>
    </border>
    <border>
      <left/>
      <right style="medium">
        <color rgb="FFFFFFFF"/>
      </right>
      <top style="medium">
        <color rgb="FFFFFFFF"/>
      </top>
      <bottom style="medium">
        <color rgb="FFFFFFFF"/>
      </bottom>
      <diagonal/>
    </border>
  </borders>
  <cellStyleXfs count="6">
    <xf numFmtId="0" fontId="0" fillId="0" borderId="0"/>
    <xf numFmtId="0" fontId="1" fillId="2" borderId="0" applyNumberFormat="0" applyBorder="0" applyAlignment="0" applyProtection="0"/>
    <xf numFmtId="0" fontId="1" fillId="0" borderId="0">
      <alignment horizontal="left" vertical="top" wrapText="1"/>
    </xf>
    <xf numFmtId="0" fontId="5" fillId="0" borderId="0">
      <alignment horizontal="left" vertical="top" wrapText="1"/>
    </xf>
    <xf numFmtId="0" fontId="7" fillId="0" borderId="0" applyNumberFormat="0" applyFill="0" applyBorder="0" applyProtection="0">
      <alignment horizontal="left" vertical="top" wrapText="1"/>
    </xf>
    <xf numFmtId="0" fontId="8" fillId="0" borderId="0" applyNumberFormat="0" applyFill="0" applyBorder="0" applyProtection="0">
      <alignment vertical="top" wrapText="1"/>
    </xf>
  </cellStyleXfs>
  <cellXfs count="292">
    <xf numFmtId="0" fontId="0" fillId="0" borderId="0" xfId="0"/>
    <xf numFmtId="0" fontId="0" fillId="0" borderId="0" xfId="2" applyFont="1" applyFill="1" applyAlignment="1" applyProtection="1">
      <alignment horizontal="left" vertical="top" wrapText="1"/>
    </xf>
    <xf numFmtId="0" fontId="0" fillId="4" borderId="0" xfId="2" applyFont="1" applyFill="1" applyAlignment="1" applyProtection="1">
      <alignment horizontal="left" vertical="top"/>
    </xf>
    <xf numFmtId="0" fontId="3" fillId="0" borderId="1" xfId="2" applyFont="1" applyFill="1" applyBorder="1" applyAlignment="1" applyProtection="1">
      <alignment horizontal="right" vertical="top" wrapText="1"/>
    </xf>
    <xf numFmtId="0" fontId="1" fillId="6" borderId="2" xfId="2" applyFill="1" applyBorder="1" applyAlignment="1" applyProtection="1">
      <alignment horizontal="right" vertical="top" wrapText="1"/>
    </xf>
    <xf numFmtId="0" fontId="3" fillId="0" borderId="0" xfId="2" applyFont="1" applyFill="1" applyBorder="1" applyAlignment="1" applyProtection="1">
      <alignment horizontal="right" vertical="top" wrapText="1"/>
    </xf>
    <xf numFmtId="0" fontId="5" fillId="0" borderId="0" xfId="3" applyFont="1" applyFill="1" applyAlignment="1" applyProtection="1">
      <alignment horizontal="left" vertical="top"/>
    </xf>
    <xf numFmtId="0" fontId="8" fillId="0" borderId="0" xfId="4" applyFont="1" applyFill="1" applyAlignment="1" applyProtection="1">
      <alignment horizontal="left" vertical="top" wrapText="1"/>
    </xf>
    <xf numFmtId="0" fontId="9" fillId="0" borderId="0" xfId="1" applyFont="1" applyFill="1" applyBorder="1" applyAlignment="1" applyProtection="1">
      <alignment horizontal="left" vertical="top" wrapText="1"/>
    </xf>
    <xf numFmtId="0" fontId="5" fillId="0" borderId="0" xfId="2" applyFont="1" applyAlignment="1">
      <alignment horizontal="left" vertical="top" wrapText="1"/>
    </xf>
    <xf numFmtId="0" fontId="8" fillId="0" borderId="0" xfId="4" applyFont="1" applyFill="1" applyAlignment="1" applyProtection="1">
      <alignment horizontal="left" vertical="top"/>
    </xf>
    <xf numFmtId="0" fontId="0" fillId="0" borderId="0" xfId="1" applyNumberFormat="1" applyFont="1" applyFill="1" applyBorder="1" applyAlignment="1" applyProtection="1">
      <alignment vertical="top" wrapText="1"/>
    </xf>
    <xf numFmtId="0" fontId="5" fillId="0" borderId="0" xfId="1" applyNumberFormat="1" applyFont="1" applyFill="1" applyBorder="1" applyAlignment="1" applyProtection="1">
      <alignment vertical="top" wrapText="1"/>
    </xf>
    <xf numFmtId="0" fontId="6" fillId="0" borderId="0" xfId="1" applyNumberFormat="1" applyFont="1" applyFill="1" applyBorder="1" applyAlignment="1" applyProtection="1">
      <alignment vertical="top" wrapText="1"/>
    </xf>
    <xf numFmtId="0" fontId="1" fillId="0" borderId="0" xfId="2" applyFill="1" applyBorder="1" applyAlignment="1" applyProtection="1">
      <alignment vertical="top" wrapText="1"/>
    </xf>
    <xf numFmtId="0" fontId="5" fillId="0" borderId="0" xfId="2" applyFont="1" applyFill="1" applyBorder="1" applyAlignment="1" applyProtection="1">
      <alignment vertical="top" wrapText="1"/>
    </xf>
    <xf numFmtId="0" fontId="8" fillId="0" borderId="0" xfId="5" applyAlignment="1" applyProtection="1">
      <alignment horizontal="left" vertical="top" wrapText="1"/>
    </xf>
    <xf numFmtId="0" fontId="8" fillId="0" borderId="0" xfId="4" applyFont="1" applyAlignment="1" applyProtection="1">
      <alignment horizontal="left" vertical="top" wrapText="1"/>
    </xf>
    <xf numFmtId="0" fontId="8" fillId="0" borderId="0" xfId="5" applyFont="1" applyAlignment="1" applyProtection="1">
      <alignment horizontal="left" vertical="top" wrapText="1"/>
    </xf>
    <xf numFmtId="0" fontId="4" fillId="0" borderId="0" xfId="2" applyNumberFormat="1" applyFont="1" applyFill="1" applyBorder="1" applyAlignment="1" applyProtection="1">
      <alignment vertical="top" wrapText="1"/>
    </xf>
    <xf numFmtId="0" fontId="10" fillId="0" borderId="0" xfId="2" applyNumberFormat="1" applyFont="1" applyFill="1" applyBorder="1" applyAlignment="1" applyProtection="1">
      <alignment vertical="top" wrapText="1"/>
    </xf>
    <xf numFmtId="0" fontId="6" fillId="0" borderId="0" xfId="2" applyNumberFormat="1" applyFont="1" applyFill="1" applyBorder="1" applyAlignment="1" applyProtection="1">
      <alignment vertical="top" wrapText="1"/>
    </xf>
    <xf numFmtId="49" fontId="4" fillId="0" borderId="0" xfId="2" applyNumberFormat="1" applyFont="1" applyFill="1" applyBorder="1" applyAlignment="1" applyProtection="1">
      <alignment vertical="top" wrapText="1"/>
    </xf>
    <xf numFmtId="49" fontId="10" fillId="0" borderId="0" xfId="2" applyNumberFormat="1" applyFont="1" applyFill="1" applyBorder="1" applyAlignment="1" applyProtection="1">
      <alignment vertical="top" wrapText="1"/>
    </xf>
    <xf numFmtId="0" fontId="5" fillId="0" borderId="0" xfId="3" applyFont="1" applyFill="1" applyAlignment="1" applyProtection="1">
      <alignment vertical="top" wrapText="1"/>
    </xf>
    <xf numFmtId="49" fontId="5" fillId="0" borderId="0" xfId="2" applyNumberFormat="1" applyFont="1" applyFill="1" applyBorder="1" applyAlignment="1" applyProtection="1">
      <alignment vertical="top" wrapText="1"/>
    </xf>
    <xf numFmtId="0" fontId="5" fillId="0" borderId="0" xfId="2" applyFont="1" applyAlignment="1">
      <alignment horizontal="left" vertical="top"/>
    </xf>
    <xf numFmtId="49" fontId="1" fillId="0" borderId="0" xfId="2" applyNumberFormat="1" applyFill="1" applyBorder="1" applyAlignment="1" applyProtection="1">
      <alignment vertical="top" wrapText="1"/>
    </xf>
    <xf numFmtId="0" fontId="5" fillId="0" borderId="0" xfId="2" applyNumberFormat="1" applyFont="1" applyFill="1" applyBorder="1" applyAlignment="1" applyProtection="1">
      <alignment vertical="top" wrapText="1"/>
    </xf>
    <xf numFmtId="0" fontId="8" fillId="0" borderId="0" xfId="4" applyNumberFormat="1" applyFont="1" applyFill="1" applyAlignment="1" applyProtection="1">
      <alignment vertical="top" wrapText="1"/>
    </xf>
    <xf numFmtId="0" fontId="8" fillId="0" borderId="0" xfId="4" applyNumberFormat="1" applyFont="1" applyFill="1" applyAlignment="1" applyProtection="1">
      <alignment horizontal="left" vertical="top" wrapText="1"/>
    </xf>
    <xf numFmtId="0" fontId="8" fillId="0" borderId="0" xfId="4" applyFont="1" applyAlignment="1">
      <alignment horizontal="left" vertical="top"/>
    </xf>
    <xf numFmtId="164" fontId="5" fillId="0" borderId="0" xfId="1" applyNumberFormat="1" applyFont="1" applyFill="1" applyAlignment="1" applyProtection="1">
      <alignment horizontal="left" vertical="top" wrapText="1"/>
    </xf>
    <xf numFmtId="0" fontId="5" fillId="0" borderId="0" xfId="3" quotePrefix="1" applyFont="1" applyFill="1" applyAlignment="1" applyProtection="1">
      <alignment horizontal="left" vertical="top"/>
    </xf>
    <xf numFmtId="0" fontId="0" fillId="0" borderId="0" xfId="2" applyFont="1" applyFill="1" applyBorder="1" applyAlignment="1" applyProtection="1">
      <alignment vertical="top" wrapText="1"/>
    </xf>
    <xf numFmtId="0" fontId="6" fillId="0" borderId="0" xfId="3" applyFont="1" applyFill="1" applyAlignment="1" applyProtection="1">
      <alignment vertical="top" wrapText="1"/>
    </xf>
    <xf numFmtId="0" fontId="4" fillId="0" borderId="0" xfId="2" applyFont="1" applyFill="1" applyAlignment="1" applyProtection="1">
      <alignment vertical="top" wrapText="1"/>
    </xf>
    <xf numFmtId="0" fontId="5" fillId="0" borderId="0" xfId="1" applyFont="1" applyFill="1" applyAlignment="1" applyProtection="1">
      <alignment horizontal="left" vertical="top" wrapText="1"/>
    </xf>
    <xf numFmtId="0" fontId="5" fillId="0" borderId="0" xfId="2" applyFont="1" applyFill="1" applyAlignment="1" applyProtection="1">
      <alignment horizontal="left" vertical="top" wrapText="1"/>
    </xf>
    <xf numFmtId="0" fontId="17" fillId="0" borderId="0" xfId="2" applyFont="1" applyFill="1" applyAlignment="1" applyProtection="1">
      <alignment horizontal="left" vertical="top" wrapText="1"/>
    </xf>
    <xf numFmtId="0" fontId="9" fillId="0" borderId="0" xfId="3" applyFont="1" applyFill="1" applyAlignment="1" applyProtection="1">
      <alignment horizontal="left" vertical="top"/>
    </xf>
    <xf numFmtId="0" fontId="9" fillId="0" borderId="0" xfId="2" applyFont="1" applyFill="1" applyAlignment="1" applyProtection="1">
      <alignment vertical="top" wrapText="1"/>
    </xf>
    <xf numFmtId="0" fontId="18" fillId="0" borderId="0" xfId="2" applyFont="1" applyFill="1" applyAlignment="1" applyProtection="1">
      <alignment vertical="top" wrapText="1"/>
    </xf>
    <xf numFmtId="0" fontId="18" fillId="0" borderId="0" xfId="3" applyFont="1" applyFill="1" applyAlignment="1" applyProtection="1">
      <alignment vertical="top" wrapText="1"/>
    </xf>
    <xf numFmtId="0" fontId="9" fillId="0" borderId="0" xfId="1" applyFont="1" applyFill="1" applyAlignment="1" applyProtection="1">
      <alignment horizontal="left" vertical="top" wrapText="1"/>
    </xf>
    <xf numFmtId="0" fontId="5" fillId="0" borderId="0" xfId="2" applyFont="1" applyAlignment="1" applyProtection="1">
      <alignment horizontal="left" vertical="top" wrapText="1"/>
      <protection locked="0"/>
    </xf>
    <xf numFmtId="0" fontId="0" fillId="0" borderId="0" xfId="3" applyFont="1" applyAlignment="1">
      <alignment horizontal="left" vertical="top"/>
    </xf>
    <xf numFmtId="0" fontId="8" fillId="0" borderId="0" xfId="5" applyFont="1" applyAlignment="1">
      <alignment horizontal="left" vertical="top" wrapText="1"/>
    </xf>
    <xf numFmtId="164" fontId="10" fillId="0" borderId="0" xfId="5" applyNumberFormat="1" applyFont="1" applyAlignment="1">
      <alignment horizontal="left" vertical="top" wrapText="1"/>
    </xf>
    <xf numFmtId="0" fontId="9" fillId="0" borderId="0" xfId="2" applyFont="1" applyFill="1" applyAlignment="1" applyProtection="1">
      <alignment horizontal="left" vertical="top"/>
    </xf>
    <xf numFmtId="0" fontId="5" fillId="0" borderId="0" xfId="2" applyFont="1" applyFill="1" applyAlignment="1" applyProtection="1">
      <alignment horizontal="left" vertical="top"/>
    </xf>
    <xf numFmtId="0" fontId="17" fillId="0" borderId="0" xfId="2" applyFont="1" applyFill="1" applyAlignment="1" applyProtection="1">
      <alignment vertical="top" wrapText="1"/>
    </xf>
    <xf numFmtId="0" fontId="9" fillId="0" borderId="0" xfId="2" applyFont="1" applyFill="1" applyAlignment="1" applyProtection="1">
      <alignment horizontal="left" vertical="top" wrapText="1"/>
    </xf>
    <xf numFmtId="0" fontId="5" fillId="0" borderId="0" xfId="3" applyFont="1" applyFill="1" applyAlignment="1" applyProtection="1">
      <alignment horizontal="left" vertical="top" wrapText="1"/>
    </xf>
    <xf numFmtId="0" fontId="6" fillId="0" borderId="0" xfId="2" applyFont="1" applyFill="1" applyBorder="1" applyAlignment="1" applyProtection="1">
      <alignment vertical="top" wrapText="1"/>
    </xf>
    <xf numFmtId="0" fontId="0" fillId="0" borderId="0" xfId="2" applyFont="1" applyFill="1" applyAlignment="1" applyProtection="1">
      <alignment vertical="top" wrapText="1"/>
    </xf>
    <xf numFmtId="0" fontId="5" fillId="0" borderId="0" xfId="2" applyFont="1" applyFill="1" applyAlignment="1" applyProtection="1">
      <alignment vertical="top" wrapText="1"/>
    </xf>
    <xf numFmtId="0" fontId="5" fillId="0" borderId="0" xfId="1" applyFont="1" applyFill="1" applyBorder="1" applyAlignment="1" applyProtection="1">
      <alignment horizontal="left" vertical="top" wrapText="1"/>
    </xf>
    <xf numFmtId="0" fontId="6" fillId="0" borderId="0" xfId="2" applyFont="1" applyFill="1" applyAlignment="1" applyProtection="1">
      <alignment vertical="top" wrapText="1"/>
    </xf>
    <xf numFmtId="0" fontId="5" fillId="0" borderId="0" xfId="3" applyFont="1" applyAlignment="1" applyProtection="1">
      <alignment horizontal="left" vertical="top" wrapText="1"/>
    </xf>
    <xf numFmtId="0" fontId="8" fillId="0" borderId="0" xfId="4" applyFont="1" applyAlignment="1" applyProtection="1">
      <alignment horizontal="left" vertical="top"/>
    </xf>
    <xf numFmtId="0" fontId="1" fillId="0" borderId="0" xfId="2" applyFont="1" applyFill="1" applyAlignment="1" applyProtection="1">
      <alignment horizontal="left" vertical="top" wrapText="1"/>
    </xf>
    <xf numFmtId="0" fontId="1" fillId="0" borderId="0" xfId="2" applyFont="1" applyFill="1" applyAlignment="1" applyProtection="1">
      <alignment vertical="top" wrapText="1"/>
    </xf>
    <xf numFmtId="49" fontId="6" fillId="0" borderId="0" xfId="3" applyNumberFormat="1" applyFont="1" applyFill="1" applyAlignment="1" applyProtection="1">
      <alignment vertical="top" wrapText="1"/>
    </xf>
    <xf numFmtId="0" fontId="4" fillId="0" borderId="0" xfId="0" applyFont="1" applyAlignment="1">
      <alignment horizontal="left" vertical="top" wrapText="1"/>
    </xf>
    <xf numFmtId="0" fontId="0" fillId="0" borderId="0" xfId="0" applyFont="1" applyAlignment="1">
      <alignment vertical="top" wrapText="1"/>
    </xf>
    <xf numFmtId="0" fontId="18" fillId="0" borderId="0" xfId="2" applyFont="1" applyFill="1" applyBorder="1" applyAlignment="1" applyProtection="1">
      <alignment vertical="top" wrapText="1"/>
    </xf>
    <xf numFmtId="164" fontId="5" fillId="0" borderId="0" xfId="5" applyNumberFormat="1" applyFont="1" applyFill="1" applyAlignment="1" applyProtection="1">
      <alignment horizontal="left" vertical="top" wrapText="1"/>
    </xf>
    <xf numFmtId="0" fontId="21" fillId="0" borderId="0" xfId="2" applyFont="1" applyFill="1" applyAlignment="1" applyProtection="1">
      <alignment horizontal="left" vertical="top" wrapText="1"/>
    </xf>
    <xf numFmtId="0" fontId="22" fillId="0" borderId="0" xfId="2" applyFont="1" applyFill="1" applyAlignment="1" applyProtection="1">
      <alignment vertical="top" wrapText="1"/>
    </xf>
    <xf numFmtId="0" fontId="21" fillId="0" borderId="0" xfId="2" applyFont="1" applyFill="1" applyAlignment="1" applyProtection="1">
      <alignment vertical="top" wrapText="1"/>
    </xf>
    <xf numFmtId="0" fontId="23" fillId="0" borderId="0" xfId="3" applyFont="1" applyFill="1" applyAlignment="1" applyProtection="1">
      <alignment vertical="top" wrapText="1"/>
    </xf>
    <xf numFmtId="49" fontId="23" fillId="0" borderId="0" xfId="3" applyNumberFormat="1" applyFont="1" applyFill="1" applyAlignment="1" applyProtection="1">
      <alignment vertical="top" wrapText="1"/>
    </xf>
    <xf numFmtId="164" fontId="22" fillId="0" borderId="0" xfId="5" applyNumberFormat="1" applyFont="1" applyFill="1" applyAlignment="1" applyProtection="1">
      <alignment horizontal="left" vertical="top" wrapText="1"/>
    </xf>
    <xf numFmtId="0" fontId="22" fillId="0" borderId="0" xfId="2" applyFont="1" applyFill="1" applyAlignment="1" applyProtection="1">
      <alignment horizontal="left" vertical="top" wrapText="1"/>
    </xf>
    <xf numFmtId="0" fontId="25" fillId="0" borderId="0" xfId="2" applyFont="1" applyFill="1" applyAlignment="1" applyProtection="1">
      <alignment horizontal="left" vertical="top" wrapText="1"/>
    </xf>
    <xf numFmtId="0" fontId="26" fillId="0" borderId="0" xfId="2" applyFont="1" applyFill="1" applyAlignment="1" applyProtection="1">
      <alignment horizontal="left" vertical="top"/>
    </xf>
    <xf numFmtId="0" fontId="27" fillId="0" borderId="0" xfId="2" applyFont="1" applyFill="1" applyAlignment="1" applyProtection="1">
      <alignment vertical="top" wrapText="1"/>
    </xf>
    <xf numFmtId="0" fontId="5" fillId="7" borderId="0" xfId="3" applyNumberFormat="1" applyFont="1" applyFill="1" applyBorder="1" applyAlignment="1">
      <alignment horizontal="left" vertical="top" wrapText="1"/>
    </xf>
    <xf numFmtId="0" fontId="27" fillId="0" borderId="0" xfId="3" applyFont="1" applyFill="1" applyAlignment="1" applyProtection="1">
      <alignment vertical="top" wrapText="1"/>
    </xf>
    <xf numFmtId="49" fontId="27" fillId="0" borderId="0" xfId="3" applyNumberFormat="1" applyFont="1" applyFill="1" applyAlignment="1" applyProtection="1">
      <alignment vertical="top" wrapText="1"/>
    </xf>
    <xf numFmtId="0" fontId="26" fillId="0" borderId="0" xfId="2" applyFont="1" applyFill="1" applyAlignment="1" applyProtection="1">
      <alignment horizontal="left" vertical="top" wrapText="1"/>
      <protection locked="0"/>
    </xf>
    <xf numFmtId="0" fontId="29" fillId="0" borderId="0" xfId="2" applyFont="1" applyFill="1" applyAlignment="1" applyProtection="1">
      <alignment vertical="top" wrapText="1"/>
    </xf>
    <xf numFmtId="0" fontId="30" fillId="0" borderId="0" xfId="3" applyFont="1" applyFill="1" applyAlignment="1" applyProtection="1">
      <alignment vertical="top" wrapText="1"/>
    </xf>
    <xf numFmtId="0" fontId="30" fillId="0" borderId="0" xfId="3" applyFont="1" applyFill="1" applyAlignment="1" applyProtection="1">
      <alignment horizontal="left" vertical="top"/>
    </xf>
    <xf numFmtId="164" fontId="28" fillId="0" borderId="0" xfId="5" applyNumberFormat="1" applyFont="1" applyFill="1" applyAlignment="1" applyProtection="1">
      <alignment horizontal="left" vertical="top" wrapText="1"/>
    </xf>
    <xf numFmtId="0" fontId="0" fillId="0" borderId="0" xfId="2" applyFont="1" applyFill="1" applyAlignment="1" applyProtection="1">
      <alignment vertical="top" wrapText="1"/>
      <protection locked="0"/>
    </xf>
    <xf numFmtId="0" fontId="5" fillId="0" borderId="0" xfId="2" applyFont="1" applyFill="1" applyAlignment="1" applyProtection="1">
      <alignment horizontal="left" vertical="top" wrapText="1"/>
      <protection locked="0"/>
    </xf>
    <xf numFmtId="0" fontId="20" fillId="0" borderId="0" xfId="2" applyFont="1" applyFill="1" applyAlignment="1" applyProtection="1">
      <alignment vertical="top" wrapText="1"/>
    </xf>
    <xf numFmtId="0" fontId="4" fillId="0" borderId="0" xfId="3" applyFont="1" applyFill="1" applyAlignment="1" applyProtection="1">
      <alignment vertical="top" wrapText="1"/>
    </xf>
    <xf numFmtId="0" fontId="4" fillId="0" borderId="0" xfId="3" applyFont="1" applyFill="1" applyAlignment="1" applyProtection="1">
      <alignment horizontal="left" vertical="top"/>
    </xf>
    <xf numFmtId="164" fontId="10" fillId="0" borderId="0" xfId="5" applyNumberFormat="1" applyFont="1" applyFill="1" applyAlignment="1" applyProtection="1">
      <alignment horizontal="left" vertical="top" wrapText="1"/>
    </xf>
    <xf numFmtId="0" fontId="1" fillId="0" borderId="0" xfId="2" applyFill="1" applyAlignment="1" applyProtection="1">
      <alignment vertical="top" wrapText="1"/>
      <protection locked="0"/>
    </xf>
    <xf numFmtId="0" fontId="0" fillId="0" borderId="0" xfId="0" applyAlignment="1">
      <alignment vertical="top"/>
    </xf>
    <xf numFmtId="0" fontId="0" fillId="0" borderId="0" xfId="0" applyFill="1" applyBorder="1" applyAlignment="1">
      <alignment vertical="top"/>
    </xf>
    <xf numFmtId="0" fontId="0" fillId="0" borderId="0" xfId="0" applyAlignment="1">
      <alignment vertical="top" wrapText="1"/>
    </xf>
    <xf numFmtId="0" fontId="0" fillId="0" borderId="0" xfId="0" applyFill="1" applyBorder="1" applyAlignment="1">
      <alignment vertical="top" wrapText="1"/>
    </xf>
    <xf numFmtId="0" fontId="1" fillId="0" borderId="0" xfId="2" applyFill="1" applyAlignment="1" applyProtection="1">
      <alignment horizontal="left" vertical="top" wrapText="1"/>
    </xf>
    <xf numFmtId="0" fontId="7" fillId="0" borderId="0" xfId="4" applyFill="1" applyBorder="1" applyAlignment="1">
      <alignment vertical="top"/>
    </xf>
    <xf numFmtId="0" fontId="1" fillId="0" borderId="0" xfId="2" applyFill="1" applyBorder="1" applyAlignment="1" applyProtection="1">
      <alignment horizontal="center" vertical="top" wrapText="1"/>
    </xf>
    <xf numFmtId="0" fontId="0" fillId="0" borderId="0" xfId="2" applyFont="1" applyFill="1" applyBorder="1" applyAlignment="1" applyProtection="1">
      <alignment horizontal="left" vertical="top"/>
    </xf>
    <xf numFmtId="1" fontId="1" fillId="0" borderId="0" xfId="2" applyNumberFormat="1" applyAlignment="1" applyProtection="1">
      <alignment horizontal="center" vertical="top" wrapText="1"/>
    </xf>
    <xf numFmtId="0" fontId="1" fillId="0" borderId="0" xfId="2" applyAlignment="1" applyProtection="1">
      <alignment horizontal="center" vertical="top" wrapText="1"/>
    </xf>
    <xf numFmtId="0" fontId="0" fillId="0" borderId="0" xfId="2" applyNumberFormat="1" applyFont="1" applyFill="1" applyBorder="1" applyAlignment="1" applyProtection="1">
      <alignment horizontal="left" vertical="top"/>
    </xf>
    <xf numFmtId="0" fontId="1" fillId="0" borderId="0" xfId="2" applyAlignment="1" applyProtection="1">
      <alignment horizontal="left" vertical="top" wrapText="1"/>
    </xf>
    <xf numFmtId="0" fontId="7" fillId="0" borderId="0" xfId="4" applyAlignment="1">
      <alignment horizontal="left" vertical="top" wrapText="1"/>
    </xf>
    <xf numFmtId="0" fontId="5" fillId="0" borderId="0" xfId="3" applyFill="1" applyAlignment="1" applyProtection="1">
      <alignment horizontal="left" vertical="top" wrapText="1"/>
    </xf>
    <xf numFmtId="0" fontId="7" fillId="0" borderId="0" xfId="4" applyAlignment="1">
      <alignment vertical="top" wrapText="1"/>
    </xf>
    <xf numFmtId="1" fontId="1" fillId="0" borderId="0" xfId="2" applyNumberFormat="1" applyAlignment="1" applyProtection="1">
      <alignment horizontal="left" vertical="top" wrapText="1"/>
    </xf>
    <xf numFmtId="49" fontId="0" fillId="0" borderId="0" xfId="2" applyNumberFormat="1" applyFont="1" applyFill="1" applyAlignment="1" applyProtection="1">
      <alignment horizontal="left" vertical="top" wrapText="1"/>
    </xf>
    <xf numFmtId="0" fontId="0" fillId="0" borderId="0" xfId="2" applyFont="1" applyAlignment="1" applyProtection="1">
      <alignment horizontal="left" vertical="top" wrapText="1"/>
    </xf>
    <xf numFmtId="0" fontId="1" fillId="5" borderId="0" xfId="2" applyFill="1" applyAlignment="1" applyProtection="1">
      <alignment horizontal="left" vertical="top" wrapText="1"/>
    </xf>
    <xf numFmtId="0" fontId="1" fillId="4" borderId="0" xfId="2" applyFill="1" applyAlignment="1" applyProtection="1">
      <alignment horizontal="left" vertical="top" wrapText="1"/>
    </xf>
    <xf numFmtId="0" fontId="0" fillId="4" borderId="0" xfId="2" applyFont="1" applyFill="1" applyAlignment="1" applyProtection="1">
      <alignment horizontal="left" vertical="top" wrapText="1"/>
    </xf>
    <xf numFmtId="0" fontId="0" fillId="9" borderId="0" xfId="2" applyFont="1" applyFill="1" applyAlignment="1" applyProtection="1">
      <alignment horizontal="left" vertical="top" wrapText="1"/>
    </xf>
    <xf numFmtId="0" fontId="1" fillId="9" borderId="0" xfId="2" applyFill="1" applyAlignment="1" applyProtection="1">
      <alignment horizontal="left" vertical="top" wrapText="1"/>
    </xf>
    <xf numFmtId="0" fontId="2" fillId="0" borderId="0" xfId="2" applyNumberFormat="1" applyFont="1" applyAlignment="1" applyProtection="1">
      <alignment horizontal="left" vertical="top" wrapText="1"/>
    </xf>
    <xf numFmtId="0" fontId="4" fillId="6" borderId="3" xfId="2" applyFont="1" applyFill="1" applyBorder="1" applyAlignment="1" applyProtection="1">
      <alignment horizontal="left" vertical="top" wrapText="1"/>
    </xf>
    <xf numFmtId="0" fontId="1" fillId="6" borderId="4" xfId="2" applyFill="1" applyBorder="1" applyAlignment="1" applyProtection="1">
      <alignment horizontal="left" vertical="top" wrapText="1"/>
    </xf>
    <xf numFmtId="0" fontId="8" fillId="0" borderId="0" xfId="5" applyFont="1" applyAlignment="1" applyProtection="1">
      <alignment vertical="top" wrapText="1"/>
    </xf>
    <xf numFmtId="164" fontId="10" fillId="0" borderId="0" xfId="4" applyNumberFormat="1" applyFont="1" applyFill="1" applyAlignment="1" applyProtection="1">
      <alignment horizontal="left" vertical="top" wrapText="1"/>
    </xf>
    <xf numFmtId="0" fontId="7" fillId="0" borderId="0" xfId="4" applyFill="1" applyAlignment="1" applyProtection="1">
      <alignment horizontal="left" vertical="top" wrapText="1"/>
    </xf>
    <xf numFmtId="0" fontId="7" fillId="0" borderId="0" xfId="4" applyAlignment="1" applyProtection="1">
      <alignment horizontal="left" vertical="top" wrapText="1"/>
    </xf>
    <xf numFmtId="164" fontId="10" fillId="0" borderId="0" xfId="4" applyNumberFormat="1" applyFont="1" applyAlignment="1" applyProtection="1">
      <alignment horizontal="left" vertical="top" wrapText="1"/>
    </xf>
    <xf numFmtId="0" fontId="0" fillId="0" borderId="0" xfId="0" applyFill="1" applyAlignment="1" applyProtection="1">
      <alignment vertical="top" wrapText="1"/>
    </xf>
    <xf numFmtId="0" fontId="7" fillId="0" borderId="0" xfId="4" applyFill="1" applyBorder="1" applyAlignment="1">
      <alignment horizontal="left" vertical="top" wrapText="1"/>
    </xf>
    <xf numFmtId="0" fontId="7" fillId="0" borderId="0" xfId="4" applyAlignment="1">
      <alignment vertical="top"/>
    </xf>
    <xf numFmtId="49" fontId="5" fillId="0" borderId="0" xfId="3" applyNumberFormat="1" applyFont="1" applyFill="1" applyAlignment="1" applyProtection="1">
      <alignment horizontal="left" vertical="top" wrapText="1"/>
    </xf>
    <xf numFmtId="0" fontId="0" fillId="0" borderId="0" xfId="2" applyFont="1" applyAlignment="1">
      <alignment horizontal="left" vertical="top" wrapText="1"/>
    </xf>
    <xf numFmtId="0" fontId="5" fillId="0" borderId="0" xfId="3" applyAlignment="1">
      <alignment horizontal="left" vertical="top" wrapText="1"/>
    </xf>
    <xf numFmtId="0" fontId="0" fillId="0" borderId="0" xfId="2" applyFont="1" applyAlignment="1" applyProtection="1">
      <alignment horizontal="left" vertical="top" wrapText="1"/>
      <protection locked="0"/>
    </xf>
    <xf numFmtId="0" fontId="7" fillId="0" borderId="0" xfId="4" applyAlignment="1" applyProtection="1">
      <alignment horizontal="left" vertical="top" wrapText="1"/>
      <protection locked="0"/>
    </xf>
    <xf numFmtId="0" fontId="5" fillId="0" borderId="0" xfId="2" applyFont="1" applyFill="1" applyAlignment="1">
      <alignment horizontal="left" vertical="top" wrapText="1"/>
    </xf>
    <xf numFmtId="0" fontId="20" fillId="0" borderId="0" xfId="2" applyFont="1" applyFill="1" applyAlignment="1">
      <alignment horizontal="left" vertical="top" wrapText="1"/>
    </xf>
    <xf numFmtId="0" fontId="0" fillId="0" borderId="0" xfId="3" applyFont="1" applyAlignment="1">
      <alignment horizontal="left" vertical="top" wrapText="1"/>
    </xf>
    <xf numFmtId="49" fontId="5" fillId="0" borderId="0" xfId="3" applyNumberFormat="1" applyAlignment="1">
      <alignment horizontal="left" vertical="top" wrapText="1"/>
    </xf>
    <xf numFmtId="0" fontId="1" fillId="0" borderId="0" xfId="2" applyAlignment="1">
      <alignment vertical="top"/>
    </xf>
    <xf numFmtId="0" fontId="0" fillId="0" borderId="0" xfId="2" applyFont="1" applyAlignment="1">
      <alignment vertical="top"/>
    </xf>
    <xf numFmtId="0" fontId="5" fillId="0" borderId="0" xfId="3" applyAlignment="1" applyProtection="1">
      <alignment horizontal="left" vertical="top" wrapText="1"/>
    </xf>
    <xf numFmtId="0" fontId="7" fillId="0" borderId="0" xfId="4" applyNumberFormat="1" applyFill="1" applyAlignment="1" applyProtection="1">
      <alignment horizontal="left" vertical="top" wrapText="1"/>
    </xf>
    <xf numFmtId="49" fontId="5" fillId="0" borderId="0" xfId="3" quotePrefix="1" applyNumberFormat="1" applyFont="1" applyFill="1" applyAlignment="1" applyProtection="1">
      <alignment horizontal="left" vertical="top" wrapText="1"/>
    </xf>
    <xf numFmtId="0" fontId="8" fillId="0" borderId="0" xfId="5" applyAlignment="1" applyProtection="1">
      <alignment vertical="top" wrapText="1"/>
    </xf>
    <xf numFmtId="1" fontId="1" fillId="0" borderId="0" xfId="2" applyNumberFormat="1" applyAlignment="1">
      <alignment horizontal="left" vertical="top" wrapText="1"/>
    </xf>
    <xf numFmtId="0" fontId="1" fillId="0" borderId="0" xfId="2" applyAlignment="1">
      <alignment horizontal="center" vertical="top" wrapText="1"/>
    </xf>
    <xf numFmtId="0" fontId="1" fillId="0" borderId="0" xfId="2" applyAlignment="1">
      <alignment horizontal="left" vertical="top" wrapText="1"/>
    </xf>
    <xf numFmtId="0" fontId="11" fillId="0" borderId="0" xfId="3" applyFont="1" applyFill="1" applyAlignment="1" applyProtection="1">
      <alignment horizontal="left" vertical="top" wrapText="1"/>
    </xf>
    <xf numFmtId="0" fontId="0" fillId="0" borderId="0" xfId="2" applyFont="1" applyFill="1" applyBorder="1" applyAlignment="1" applyProtection="1">
      <alignment horizontal="left" vertical="top" wrapText="1"/>
    </xf>
    <xf numFmtId="49" fontId="5" fillId="0" borderId="0" xfId="2" applyNumberFormat="1" applyFont="1" applyAlignment="1">
      <alignment horizontal="left" vertical="top" wrapText="1"/>
    </xf>
    <xf numFmtId="0" fontId="5" fillId="0" borderId="0" xfId="3" applyFill="1" applyBorder="1" applyAlignment="1" applyProtection="1">
      <alignment horizontal="left" vertical="top" wrapText="1"/>
    </xf>
    <xf numFmtId="0" fontId="5" fillId="0" borderId="0" xfId="3" quotePrefix="1" applyFont="1" applyFill="1" applyAlignment="1" applyProtection="1">
      <alignment horizontal="left" vertical="top" wrapText="1"/>
    </xf>
    <xf numFmtId="0" fontId="13" fillId="0" borderId="0" xfId="3" applyFont="1" applyFill="1" applyAlignment="1" applyProtection="1">
      <alignment horizontal="left" vertical="top" wrapText="1"/>
    </xf>
    <xf numFmtId="49" fontId="5" fillId="0" borderId="0" xfId="3" applyNumberFormat="1" applyFont="1" applyAlignment="1" applyProtection="1">
      <alignment horizontal="left" vertical="top" wrapText="1"/>
    </xf>
    <xf numFmtId="49" fontId="10" fillId="0" borderId="0" xfId="4" quotePrefix="1" applyNumberFormat="1" applyFont="1" applyFill="1" applyAlignment="1" applyProtection="1">
      <alignment horizontal="left" vertical="top" wrapText="1"/>
    </xf>
    <xf numFmtId="0" fontId="5" fillId="0" borderId="0" xfId="3" quotePrefix="1" applyFill="1" applyAlignment="1" applyProtection="1">
      <alignment horizontal="left" vertical="top" wrapText="1"/>
    </xf>
    <xf numFmtId="0" fontId="15" fillId="0" borderId="0" xfId="2" applyFont="1" applyAlignment="1">
      <alignment horizontal="left" vertical="top" wrapText="1"/>
    </xf>
    <xf numFmtId="164" fontId="19" fillId="0" borderId="0" xfId="4" applyNumberFormat="1" applyFont="1" applyAlignment="1" applyProtection="1">
      <alignment horizontal="left" vertical="top" wrapText="1"/>
    </xf>
    <xf numFmtId="0" fontId="5" fillId="0" borderId="0" xfId="2" applyFont="1" applyFill="1" applyAlignment="1" applyProtection="1">
      <alignment vertical="top"/>
    </xf>
    <xf numFmtId="14" fontId="10" fillId="0" borderId="0" xfId="2" applyNumberFormat="1" applyFont="1" applyFill="1" applyAlignment="1" applyProtection="1">
      <alignment vertical="top"/>
    </xf>
    <xf numFmtId="0" fontId="12" fillId="0" borderId="0" xfId="4" applyFont="1" applyAlignment="1" applyProtection="1">
      <alignment horizontal="left" vertical="top" wrapText="1"/>
    </xf>
    <xf numFmtId="0" fontId="8" fillId="0" borderId="0" xfId="4" applyFont="1" applyBorder="1" applyAlignment="1" applyProtection="1">
      <alignment horizontal="left" vertical="top" wrapText="1"/>
    </xf>
    <xf numFmtId="0" fontId="10" fillId="0" borderId="0" xfId="4" applyFont="1" applyAlignment="1" applyProtection="1">
      <alignment horizontal="left" vertical="top" wrapText="1"/>
    </xf>
    <xf numFmtId="0" fontId="10" fillId="0" borderId="0" xfId="4" applyFont="1" applyFill="1" applyAlignment="1" applyProtection="1">
      <alignment horizontal="left" vertical="top" wrapText="1"/>
    </xf>
    <xf numFmtId="49" fontId="5" fillId="0" borderId="0" xfId="3" quotePrefix="1" applyNumberFormat="1" applyFont="1" applyAlignment="1" applyProtection="1">
      <alignment horizontal="left" vertical="top" wrapText="1"/>
    </xf>
    <xf numFmtId="164" fontId="10" fillId="0" borderId="0" xfId="2" applyNumberFormat="1" applyFont="1" applyAlignment="1" applyProtection="1">
      <alignment vertical="top"/>
    </xf>
    <xf numFmtId="0" fontId="26" fillId="0" borderId="0" xfId="2" applyFont="1" applyFill="1" applyAlignment="1" applyProtection="1">
      <alignment vertical="top"/>
    </xf>
    <xf numFmtId="14" fontId="28" fillId="0" borderId="0" xfId="2" applyNumberFormat="1" applyFont="1" applyFill="1" applyAlignment="1" applyProtection="1">
      <alignment vertical="top"/>
    </xf>
    <xf numFmtId="49" fontId="5" fillId="0" borderId="0" xfId="3" applyNumberFormat="1" applyFill="1" applyAlignment="1" applyProtection="1">
      <alignment horizontal="left" vertical="top" wrapText="1"/>
    </xf>
    <xf numFmtId="0" fontId="1" fillId="0" borderId="0" xfId="2" applyFill="1" applyAlignment="1">
      <alignment horizontal="left" vertical="top" wrapText="1"/>
    </xf>
    <xf numFmtId="0" fontId="0" fillId="0" borderId="0" xfId="0" applyFill="1" applyAlignment="1" applyProtection="1">
      <alignment vertical="top"/>
    </xf>
    <xf numFmtId="0" fontId="1" fillId="0" borderId="0" xfId="2" applyFill="1" applyBorder="1" applyAlignment="1" applyProtection="1">
      <alignment horizontal="left" vertical="top" wrapText="1"/>
    </xf>
    <xf numFmtId="0" fontId="31" fillId="8" borderId="0" xfId="0" applyFont="1" applyFill="1" applyBorder="1" applyAlignment="1">
      <alignment vertical="top" wrapText="1"/>
    </xf>
    <xf numFmtId="0" fontId="5" fillId="0" borderId="0" xfId="3" applyBorder="1" applyAlignment="1" applyProtection="1">
      <alignment horizontal="left" vertical="top" wrapText="1"/>
    </xf>
    <xf numFmtId="0" fontId="0" fillId="0" borderId="0" xfId="0" applyBorder="1" applyAlignment="1">
      <alignment vertical="top" wrapText="1"/>
    </xf>
    <xf numFmtId="0" fontId="7" fillId="0" borderId="0" xfId="4" applyProtection="1">
      <alignment horizontal="left" vertical="top" wrapText="1"/>
    </xf>
    <xf numFmtId="0" fontId="7" fillId="0" borderId="0" xfId="4" applyNumberFormat="1" applyFill="1" applyProtection="1">
      <alignment horizontal="left" vertical="top" wrapText="1"/>
    </xf>
    <xf numFmtId="0" fontId="7" fillId="0" borderId="0" xfId="4" applyFill="1" applyProtection="1">
      <alignment horizontal="left" vertical="top" wrapText="1"/>
    </xf>
    <xf numFmtId="0" fontId="7" fillId="0" borderId="0" xfId="4">
      <alignment horizontal="left" vertical="top" wrapText="1"/>
    </xf>
    <xf numFmtId="0" fontId="2" fillId="3" borderId="0" xfId="2" applyFont="1" applyFill="1" applyAlignment="1" applyProtection="1">
      <alignment horizontal="left" vertical="top" wrapText="1"/>
    </xf>
    <xf numFmtId="0" fontId="1" fillId="0" borderId="0" xfId="2" applyFont="1" applyAlignment="1" applyProtection="1">
      <alignment horizontal="left" vertical="top" wrapText="1"/>
    </xf>
    <xf numFmtId="0" fontId="2" fillId="3" borderId="0" xfId="2" applyFont="1" applyFill="1" applyAlignment="1" applyProtection="1">
      <alignment vertical="top" wrapText="1"/>
    </xf>
    <xf numFmtId="0" fontId="32" fillId="3" borderId="0" xfId="0" applyNumberFormat="1" applyFont="1" applyFill="1" applyBorder="1" applyAlignment="1" applyProtection="1">
      <alignment vertical="top" wrapText="1"/>
    </xf>
    <xf numFmtId="0" fontId="0" fillId="0" borderId="0" xfId="0" applyFont="1" applyAlignment="1">
      <alignment vertical="top"/>
    </xf>
    <xf numFmtId="0" fontId="2" fillId="3" borderId="0" xfId="1" applyNumberFormat="1" applyFont="1" applyFill="1" applyBorder="1" applyAlignment="1" applyProtection="1">
      <alignment vertical="top" wrapText="1"/>
    </xf>
    <xf numFmtId="0" fontId="2" fillId="3" borderId="0" xfId="2" applyFont="1" applyFill="1" applyBorder="1" applyAlignment="1" applyProtection="1">
      <alignment vertical="top" wrapText="1"/>
    </xf>
    <xf numFmtId="0" fontId="2" fillId="3" borderId="0" xfId="2" applyNumberFormat="1" applyFont="1" applyFill="1" applyBorder="1" applyAlignment="1" applyProtection="1">
      <alignment vertical="top" wrapText="1"/>
    </xf>
    <xf numFmtId="0" fontId="2" fillId="3" borderId="0" xfId="2" applyFont="1" applyFill="1" applyAlignment="1">
      <alignment vertical="top" wrapText="1"/>
    </xf>
    <xf numFmtId="0" fontId="5" fillId="0" borderId="0" xfId="3" applyFont="1" applyAlignment="1">
      <alignment horizontal="left" vertical="top" wrapText="1"/>
    </xf>
    <xf numFmtId="0" fontId="2" fillId="3" borderId="0" xfId="3" applyFont="1" applyFill="1" applyAlignment="1" applyProtection="1">
      <alignment horizontal="left" vertical="top" wrapText="1"/>
    </xf>
    <xf numFmtId="0" fontId="0" fillId="0" borderId="0" xfId="0" applyFont="1"/>
    <xf numFmtId="2" fontId="9" fillId="0" borderId="0" xfId="1" applyNumberFormat="1" applyFont="1" applyFill="1" applyBorder="1" applyAlignment="1" applyProtection="1">
      <alignment horizontal="left" vertical="top" wrapText="1"/>
    </xf>
    <xf numFmtId="2" fontId="5" fillId="0" borderId="0" xfId="1" applyNumberFormat="1" applyFont="1" applyFill="1" applyBorder="1" applyAlignment="1" applyProtection="1">
      <alignment horizontal="left" vertical="top" wrapText="1"/>
    </xf>
    <xf numFmtId="2" fontId="5" fillId="0" borderId="0" xfId="1" applyNumberFormat="1" applyFont="1" applyFill="1" applyAlignment="1" applyProtection="1">
      <alignment horizontal="left" vertical="top" wrapText="1"/>
    </xf>
    <xf numFmtId="2" fontId="5" fillId="0" borderId="0" xfId="2" applyNumberFormat="1" applyFont="1" applyFill="1" applyAlignment="1" applyProtection="1">
      <alignment horizontal="left" vertical="top" wrapText="1"/>
    </xf>
    <xf numFmtId="2" fontId="9" fillId="0" borderId="0" xfId="1" applyNumberFormat="1" applyFont="1" applyFill="1" applyAlignment="1" applyProtection="1">
      <alignment horizontal="left" vertical="top" wrapText="1"/>
    </xf>
    <xf numFmtId="2" fontId="5" fillId="0" borderId="0" xfId="2" applyNumberFormat="1" applyFont="1" applyFill="1" applyAlignment="1" applyProtection="1">
      <alignment vertical="top"/>
    </xf>
    <xf numFmtId="2" fontId="1" fillId="0" borderId="0" xfId="2" applyNumberFormat="1" applyAlignment="1">
      <alignment vertical="top"/>
    </xf>
    <xf numFmtId="2" fontId="26" fillId="0" borderId="0" xfId="2" applyNumberFormat="1" applyFont="1" applyFill="1" applyAlignment="1" applyProtection="1">
      <alignment vertical="top"/>
    </xf>
    <xf numFmtId="2" fontId="22" fillId="0" borderId="0" xfId="2" applyNumberFormat="1" applyFont="1" applyFill="1" applyAlignment="1" applyProtection="1">
      <alignment horizontal="left" vertical="top" wrapText="1"/>
    </xf>
    <xf numFmtId="0" fontId="33" fillId="0" borderId="0" xfId="1" applyNumberFormat="1" applyFont="1" applyFill="1" applyAlignment="1" applyProtection="1">
      <alignment horizontal="left" vertical="top" wrapText="1"/>
    </xf>
    <xf numFmtId="0" fontId="5" fillId="0" borderId="0" xfId="2" applyNumberFormat="1" applyFont="1" applyFill="1" applyAlignment="1" applyProtection="1">
      <alignment vertical="top"/>
    </xf>
    <xf numFmtId="0" fontId="0" fillId="0" borderId="0" xfId="0" applyAlignment="1">
      <alignment horizontal="right" vertical="top" wrapText="1"/>
    </xf>
    <xf numFmtId="0" fontId="0" fillId="0" borderId="0" xfId="0" applyNumberFormat="1" applyAlignment="1">
      <alignment horizontal="right" vertical="top" wrapText="1"/>
    </xf>
    <xf numFmtId="0" fontId="0" fillId="0" borderId="0" xfId="0" applyAlignment="1">
      <alignment horizontal="left" vertical="top" wrapText="1"/>
    </xf>
    <xf numFmtId="0" fontId="1" fillId="3" borderId="0" xfId="2" applyFill="1" applyAlignment="1" applyProtection="1">
      <alignment horizontal="left" vertical="top" wrapText="1"/>
    </xf>
    <xf numFmtId="0" fontId="5" fillId="0" borderId="0" xfId="2" quotePrefix="1" applyFont="1" applyFill="1" applyAlignment="1" applyProtection="1">
      <alignment horizontal="left" vertical="top" wrapText="1"/>
    </xf>
    <xf numFmtId="0" fontId="5" fillId="0" borderId="0" xfId="0" applyFont="1" applyAlignment="1">
      <alignment vertical="top" wrapText="1"/>
    </xf>
    <xf numFmtId="0" fontId="7" fillId="0" borderId="0" xfId="4" applyFill="1" applyBorder="1">
      <alignment horizontal="left" vertical="top" wrapText="1"/>
    </xf>
    <xf numFmtId="0" fontId="5" fillId="0" borderId="0" xfId="3" applyNumberFormat="1" applyFont="1" applyFill="1" applyBorder="1" applyAlignment="1">
      <alignment horizontal="left" vertical="top" wrapText="1"/>
    </xf>
    <xf numFmtId="0" fontId="0" fillId="0" borderId="0" xfId="2" applyNumberFormat="1" applyFont="1" applyFill="1" applyBorder="1" applyAlignment="1">
      <alignment horizontal="left" vertical="top" wrapText="1"/>
    </xf>
    <xf numFmtId="0" fontId="1" fillId="0" borderId="0" xfId="2" applyFill="1" applyBorder="1" applyAlignment="1" applyProtection="1">
      <alignment horizontal="right" vertical="top" wrapText="1"/>
    </xf>
    <xf numFmtId="0" fontId="4" fillId="0" borderId="0" xfId="2" applyFont="1" applyFill="1" applyBorder="1" applyAlignment="1" applyProtection="1">
      <alignment horizontal="left" vertical="top" wrapText="1"/>
    </xf>
    <xf numFmtId="0" fontId="5" fillId="0" borderId="0" xfId="0" applyFont="1" applyFill="1" applyBorder="1" applyAlignment="1">
      <alignment vertical="top" wrapText="1"/>
    </xf>
    <xf numFmtId="0" fontId="0" fillId="0" borderId="0" xfId="0" applyFont="1" applyFill="1" applyBorder="1" applyAlignment="1">
      <alignment vertical="top" wrapText="1"/>
    </xf>
    <xf numFmtId="4" fontId="6" fillId="0" borderId="0" xfId="2" applyNumberFormat="1" applyFont="1" applyFill="1" applyBorder="1" applyAlignment="1" applyProtection="1">
      <alignment vertical="top" wrapText="1"/>
    </xf>
    <xf numFmtId="0" fontId="34" fillId="0" borderId="0" xfId="2" applyFont="1" applyFill="1" applyAlignment="1" applyProtection="1">
      <alignment horizontal="left" vertical="top"/>
    </xf>
    <xf numFmtId="0" fontId="35" fillId="0" borderId="0" xfId="3" applyFont="1" applyFill="1" applyAlignment="1" applyProtection="1">
      <alignment vertical="top" wrapText="1"/>
    </xf>
    <xf numFmtId="0" fontId="36" fillId="0" borderId="0" xfId="3" applyFont="1" applyFill="1" applyAlignment="1" applyProtection="1">
      <alignment vertical="top" wrapText="1"/>
    </xf>
    <xf numFmtId="0" fontId="36" fillId="0" borderId="0" xfId="3" applyFont="1" applyFill="1" applyAlignment="1" applyProtection="1">
      <alignment horizontal="left" vertical="top"/>
    </xf>
    <xf numFmtId="49" fontId="35" fillId="0" borderId="0" xfId="3" applyNumberFormat="1" applyFont="1" applyFill="1" applyAlignment="1" applyProtection="1">
      <alignment vertical="top" wrapText="1"/>
    </xf>
    <xf numFmtId="164" fontId="37" fillId="0" borderId="0" xfId="5" applyNumberFormat="1" applyFont="1" applyFill="1" applyAlignment="1" applyProtection="1">
      <alignment horizontal="left" vertical="top" wrapText="1"/>
    </xf>
    <xf numFmtId="0" fontId="34" fillId="0" borderId="0" xfId="2" applyFont="1" applyFill="1" applyAlignment="1" applyProtection="1">
      <alignment vertical="top"/>
    </xf>
    <xf numFmtId="14" fontId="37" fillId="0" borderId="0" xfId="2" applyNumberFormat="1" applyFont="1" applyFill="1" applyAlignment="1" applyProtection="1">
      <alignment vertical="top"/>
    </xf>
    <xf numFmtId="164" fontId="37" fillId="0" borderId="0" xfId="5" applyNumberFormat="1" applyFont="1" applyFill="1" applyBorder="1" applyAlignment="1" applyProtection="1">
      <alignment horizontal="left" vertical="top" wrapText="1"/>
    </xf>
    <xf numFmtId="0" fontId="33" fillId="0" borderId="0" xfId="1" applyNumberFormat="1" applyFont="1" applyFill="1" applyBorder="1" applyAlignment="1" applyProtection="1">
      <alignment horizontal="left" vertical="top" wrapText="1"/>
    </xf>
    <xf numFmtId="0" fontId="0" fillId="0" borderId="0" xfId="0" applyNumberFormat="1" applyAlignment="1">
      <alignment vertical="top" wrapText="1"/>
    </xf>
    <xf numFmtId="49" fontId="0" fillId="0" borderId="0" xfId="2" applyNumberFormat="1" applyFont="1" applyFill="1" applyBorder="1" applyAlignment="1" applyProtection="1">
      <alignment vertical="top" wrapText="1"/>
    </xf>
    <xf numFmtId="164" fontId="10" fillId="0" borderId="0" xfId="5" applyNumberFormat="1" applyFont="1" applyFill="1" applyBorder="1" applyAlignment="1" applyProtection="1">
      <alignment horizontal="left" vertical="top" wrapText="1"/>
    </xf>
    <xf numFmtId="0" fontId="5" fillId="0" borderId="0" xfId="1" applyNumberFormat="1" applyFont="1" applyFill="1" applyBorder="1" applyAlignment="1" applyProtection="1">
      <alignment horizontal="left" vertical="top" wrapText="1"/>
    </xf>
    <xf numFmtId="0" fontId="5" fillId="0" borderId="0" xfId="1" applyNumberFormat="1" applyFont="1" applyFill="1" applyAlignment="1" applyProtection="1">
      <alignment horizontal="left" vertical="top" wrapText="1"/>
    </xf>
    <xf numFmtId="0" fontId="38" fillId="0" borderId="0" xfId="2" applyFont="1" applyFill="1" applyAlignment="1" applyProtection="1">
      <alignment horizontal="left" vertical="top"/>
    </xf>
    <xf numFmtId="0" fontId="39" fillId="0" borderId="0" xfId="3" applyFont="1" applyFill="1" applyAlignment="1" applyProtection="1">
      <alignment vertical="top" wrapText="1"/>
    </xf>
    <xf numFmtId="0" fontId="40" fillId="0" borderId="0" xfId="3" applyFont="1" applyFill="1" applyAlignment="1" applyProtection="1">
      <alignment vertical="top" wrapText="1"/>
    </xf>
    <xf numFmtId="0" fontId="40" fillId="0" borderId="0" xfId="3" applyFont="1" applyFill="1" applyAlignment="1" applyProtection="1">
      <alignment horizontal="left" vertical="top"/>
    </xf>
    <xf numFmtId="49" fontId="39" fillId="0" borderId="0" xfId="3" applyNumberFormat="1" applyFont="1" applyFill="1" applyAlignment="1" applyProtection="1">
      <alignment vertical="top" wrapText="1"/>
    </xf>
    <xf numFmtId="164" fontId="41" fillId="0" borderId="0" xfId="5" applyNumberFormat="1" applyFont="1" applyFill="1" applyBorder="1" applyAlignment="1" applyProtection="1">
      <alignment horizontal="left" vertical="top" wrapText="1"/>
    </xf>
    <xf numFmtId="0" fontId="38" fillId="0" borderId="0" xfId="2" applyFont="1" applyFill="1" applyAlignment="1" applyProtection="1">
      <alignment vertical="top"/>
    </xf>
    <xf numFmtId="0" fontId="0" fillId="10" borderId="0" xfId="2" applyFont="1" applyFill="1" applyAlignment="1" applyProtection="1">
      <alignment horizontal="left" vertical="top" wrapText="1"/>
    </xf>
    <xf numFmtId="0" fontId="0" fillId="10" borderId="0" xfId="2" applyNumberFormat="1" applyFont="1" applyFill="1" applyAlignment="1" applyProtection="1">
      <alignment horizontal="left" vertical="top" wrapText="1"/>
    </xf>
    <xf numFmtId="0" fontId="7" fillId="0" borderId="0" xfId="4" applyFill="1" applyBorder="1" applyAlignment="1">
      <alignment vertical="top" wrapText="1"/>
    </xf>
    <xf numFmtId="0" fontId="5" fillId="0" borderId="0" xfId="0" applyFont="1" applyAlignment="1">
      <alignment vertical="top"/>
    </xf>
    <xf numFmtId="0" fontId="5" fillId="0" borderId="6" xfId="3" applyFill="1" applyBorder="1" applyAlignment="1" applyProtection="1">
      <alignment horizontal="left" vertical="top" wrapText="1"/>
    </xf>
    <xf numFmtId="0" fontId="0" fillId="0" borderId="0" xfId="0" applyBorder="1" applyAlignment="1">
      <alignment vertical="top"/>
    </xf>
    <xf numFmtId="0" fontId="5" fillId="0" borderId="7" xfId="3" applyFill="1" applyBorder="1" applyAlignment="1" applyProtection="1">
      <alignment horizontal="left" vertical="top" wrapText="1"/>
    </xf>
    <xf numFmtId="0" fontId="43" fillId="0" borderId="0" xfId="2" applyFont="1" applyFill="1" applyAlignment="1" applyProtection="1">
      <alignment horizontal="left" vertical="top" wrapText="1"/>
    </xf>
    <xf numFmtId="0" fontId="44" fillId="3" borderId="0" xfId="2" applyFont="1" applyFill="1" applyAlignment="1" applyProtection="1">
      <alignment vertical="top" wrapText="1"/>
    </xf>
    <xf numFmtId="0" fontId="45" fillId="0" borderId="0" xfId="2" applyFont="1" applyFill="1" applyAlignment="1" applyProtection="1">
      <alignment horizontal="left" vertical="top"/>
    </xf>
    <xf numFmtId="164" fontId="46" fillId="0" borderId="0" xfId="5" applyNumberFormat="1" applyFont="1" applyFill="1" applyBorder="1" applyAlignment="1" applyProtection="1">
      <alignment horizontal="left" vertical="top" wrapText="1"/>
    </xf>
    <xf numFmtId="0" fontId="45" fillId="0" borderId="0" xfId="2" applyFont="1" applyFill="1" applyAlignment="1" applyProtection="1">
      <alignment vertical="top"/>
    </xf>
    <xf numFmtId="0" fontId="45" fillId="0" borderId="0" xfId="1" applyFont="1" applyFill="1" applyBorder="1" applyAlignment="1" applyProtection="1">
      <alignment horizontal="left" vertical="top" wrapText="1"/>
    </xf>
    <xf numFmtId="0" fontId="45" fillId="0" borderId="0" xfId="1" applyNumberFormat="1" applyFont="1" applyFill="1" applyBorder="1" applyAlignment="1" applyProtection="1">
      <alignment horizontal="left" vertical="top" wrapText="1"/>
    </xf>
    <xf numFmtId="2" fontId="45" fillId="0" borderId="0" xfId="1" applyNumberFormat="1" applyFont="1" applyFill="1" applyBorder="1" applyAlignment="1" applyProtection="1">
      <alignment horizontal="left" vertical="top" wrapText="1"/>
    </xf>
    <xf numFmtId="0" fontId="47" fillId="0" borderId="0" xfId="1" applyNumberFormat="1" applyFont="1" applyFill="1" applyBorder="1" applyAlignment="1" applyProtection="1">
      <alignment horizontal="left" vertical="top" wrapText="1"/>
    </xf>
    <xf numFmtId="0" fontId="45" fillId="0" borderId="0" xfId="2" applyNumberFormat="1" applyFont="1" applyFill="1" applyAlignment="1" applyProtection="1">
      <alignment vertical="top"/>
    </xf>
    <xf numFmtId="14" fontId="46" fillId="0" borderId="0" xfId="2" applyNumberFormat="1" applyFont="1" applyFill="1" applyAlignment="1" applyProtection="1">
      <alignment vertical="top"/>
    </xf>
    <xf numFmtId="0" fontId="5" fillId="0" borderId="5" xfId="3" applyBorder="1" applyAlignment="1" applyProtection="1">
      <alignment horizontal="left" vertical="top" wrapText="1"/>
    </xf>
    <xf numFmtId="0" fontId="1" fillId="0" borderId="5" xfId="2" applyFill="1" applyBorder="1" applyAlignment="1" applyProtection="1">
      <alignment horizontal="left" vertical="top" wrapText="1"/>
    </xf>
    <xf numFmtId="0" fontId="48" fillId="0" borderId="0" xfId="2" applyFont="1" applyFill="1" applyAlignment="1" applyProtection="1">
      <alignment horizontal="left" vertical="top" wrapText="1"/>
    </xf>
    <xf numFmtId="0" fontId="49" fillId="3" borderId="0" xfId="2" applyFont="1" applyFill="1" applyAlignment="1" applyProtection="1">
      <alignment vertical="top" wrapText="1"/>
    </xf>
    <xf numFmtId="0" fontId="50" fillId="0" borderId="0" xfId="2" applyFont="1" applyFill="1" applyAlignment="1" applyProtection="1">
      <alignment horizontal="left" vertical="top" wrapText="1"/>
      <protection locked="0"/>
    </xf>
    <xf numFmtId="0" fontId="50" fillId="0" borderId="0" xfId="2" applyFont="1" applyFill="1" applyAlignment="1" applyProtection="1">
      <alignment horizontal="left" vertical="top"/>
    </xf>
    <xf numFmtId="0" fontId="51" fillId="0" borderId="0" xfId="2" applyFont="1" applyFill="1" applyAlignment="1" applyProtection="1">
      <alignment vertical="top" wrapText="1"/>
    </xf>
    <xf numFmtId="0" fontId="52" fillId="0" borderId="0" xfId="2" applyFont="1" applyFill="1" applyAlignment="1" applyProtection="1">
      <alignment vertical="top" wrapText="1"/>
    </xf>
    <xf numFmtId="0" fontId="52" fillId="0" borderId="0" xfId="3" applyFont="1" applyFill="1" applyAlignment="1" applyProtection="1">
      <alignment vertical="top" wrapText="1"/>
    </xf>
    <xf numFmtId="0" fontId="53" fillId="0" borderId="0" xfId="3" applyFont="1" applyFill="1" applyAlignment="1" applyProtection="1">
      <alignment vertical="top" wrapText="1"/>
    </xf>
    <xf numFmtId="0" fontId="53" fillId="0" borderId="0" xfId="3" applyFont="1" applyFill="1" applyAlignment="1" applyProtection="1">
      <alignment horizontal="left" vertical="top"/>
    </xf>
    <xf numFmtId="49" fontId="52" fillId="0" borderId="0" xfId="3" applyNumberFormat="1" applyFont="1" applyFill="1" applyAlignment="1" applyProtection="1">
      <alignment vertical="top" wrapText="1"/>
    </xf>
    <xf numFmtId="164" fontId="54" fillId="0" borderId="0" xfId="5" applyNumberFormat="1" applyFont="1" applyFill="1" applyBorder="1" applyAlignment="1" applyProtection="1">
      <alignment horizontal="left" vertical="top" wrapText="1"/>
    </xf>
    <xf numFmtId="0" fontId="50" fillId="0" borderId="0" xfId="2" applyFont="1" applyFill="1" applyAlignment="1" applyProtection="1">
      <alignment vertical="top"/>
    </xf>
    <xf numFmtId="0" fontId="50" fillId="0" borderId="0" xfId="1" applyFont="1" applyFill="1" applyBorder="1" applyAlignment="1" applyProtection="1">
      <alignment horizontal="left" vertical="top" wrapText="1"/>
    </xf>
    <xf numFmtId="0" fontId="50" fillId="0" borderId="0" xfId="1" applyNumberFormat="1" applyFont="1" applyFill="1" applyBorder="1" applyAlignment="1" applyProtection="1">
      <alignment horizontal="left" vertical="top" wrapText="1"/>
    </xf>
    <xf numFmtId="2" fontId="50" fillId="0" borderId="0" xfId="1" applyNumberFormat="1" applyFont="1" applyFill="1" applyBorder="1" applyAlignment="1" applyProtection="1">
      <alignment horizontal="left" vertical="top" wrapText="1"/>
    </xf>
    <xf numFmtId="0" fontId="55" fillId="0" borderId="0" xfId="1" applyNumberFormat="1" applyFont="1" applyFill="1" applyBorder="1" applyAlignment="1" applyProtection="1">
      <alignment horizontal="left" vertical="top" wrapText="1"/>
    </xf>
    <xf numFmtId="14" fontId="54" fillId="0" borderId="0" xfId="2" applyNumberFormat="1" applyFont="1" applyFill="1" applyAlignment="1" applyProtection="1">
      <alignment vertical="top"/>
    </xf>
    <xf numFmtId="0" fontId="0" fillId="0" borderId="0" xfId="1" applyFont="1" applyFill="1" applyBorder="1" applyAlignment="1" applyProtection="1">
      <alignment horizontal="left" vertical="top" wrapText="1"/>
    </xf>
    <xf numFmtId="0" fontId="56" fillId="0" borderId="0" xfId="2" applyFont="1" applyFill="1" applyAlignment="1" applyProtection="1">
      <alignment horizontal="left" vertical="top" wrapText="1"/>
    </xf>
    <xf numFmtId="0" fontId="57" fillId="0" borderId="0" xfId="2" applyFont="1" applyFill="1" applyAlignment="1" applyProtection="1">
      <alignment horizontal="left" vertical="top"/>
    </xf>
    <xf numFmtId="0" fontId="58" fillId="0" borderId="0" xfId="2" applyFont="1" applyFill="1" applyAlignment="1" applyProtection="1">
      <alignment vertical="top" wrapText="1"/>
    </xf>
    <xf numFmtId="0" fontId="58" fillId="0" borderId="0" xfId="3" applyFont="1" applyFill="1" applyAlignment="1" applyProtection="1">
      <alignment vertical="top" wrapText="1"/>
    </xf>
    <xf numFmtId="0" fontId="59" fillId="0" borderId="0" xfId="3" applyFont="1" applyFill="1" applyAlignment="1" applyProtection="1">
      <alignment vertical="top" wrapText="1"/>
    </xf>
    <xf numFmtId="0" fontId="59" fillId="0" borderId="0" xfId="3" applyFont="1" applyFill="1" applyAlignment="1" applyProtection="1">
      <alignment horizontal="left" vertical="top"/>
    </xf>
    <xf numFmtId="49" fontId="58" fillId="0" borderId="0" xfId="3" applyNumberFormat="1" applyFont="1" applyFill="1" applyAlignment="1" applyProtection="1">
      <alignment vertical="top" wrapText="1"/>
    </xf>
    <xf numFmtId="0" fontId="57" fillId="0" borderId="0" xfId="2" applyFont="1" applyFill="1" applyAlignment="1" applyProtection="1">
      <alignment vertical="top"/>
    </xf>
    <xf numFmtId="0" fontId="57" fillId="0" borderId="0" xfId="2" applyFont="1" applyFill="1" applyAlignment="1" applyProtection="1">
      <alignment horizontal="left" vertical="top" wrapText="1"/>
    </xf>
    <xf numFmtId="0" fontId="57" fillId="0" borderId="0" xfId="2" applyNumberFormat="1" applyFont="1" applyFill="1" applyAlignment="1" applyProtection="1">
      <alignment horizontal="left" vertical="top" wrapText="1"/>
    </xf>
    <xf numFmtId="2" fontId="57" fillId="0" borderId="0" xfId="2" applyNumberFormat="1" applyFont="1" applyFill="1" applyAlignment="1" applyProtection="1">
      <alignment horizontal="left" vertical="top" wrapText="1"/>
    </xf>
    <xf numFmtId="0" fontId="61" fillId="0" borderId="0" xfId="2" applyNumberFormat="1" applyFont="1" applyFill="1" applyAlignment="1" applyProtection="1">
      <alignment horizontal="left" vertical="top" wrapText="1"/>
    </xf>
    <xf numFmtId="14" fontId="60" fillId="0" borderId="0" xfId="2" applyNumberFormat="1" applyFont="1" applyFill="1" applyAlignment="1" applyProtection="1">
      <alignment vertical="top"/>
    </xf>
    <xf numFmtId="0" fontId="0" fillId="0" borderId="0" xfId="2" applyNumberFormat="1" applyFont="1" applyFill="1" applyAlignment="1" applyProtection="1">
      <alignment vertical="top"/>
    </xf>
    <xf numFmtId="164" fontId="60" fillId="0" borderId="0" xfId="5" applyNumberFormat="1" applyFont="1" applyFill="1" applyAlignment="1" applyProtection="1">
      <alignment horizontal="left" vertical="top" wrapText="1"/>
    </xf>
    <xf numFmtId="0" fontId="20" fillId="0" borderId="0" xfId="0" applyFont="1"/>
    <xf numFmtId="0" fontId="62" fillId="0" borderId="0" xfId="0" applyFont="1" applyAlignment="1">
      <alignment vertical="center"/>
    </xf>
    <xf numFmtId="0" fontId="62" fillId="0" borderId="0" xfId="0" applyFont="1" applyAlignment="1">
      <alignment vertical="center" wrapText="1"/>
    </xf>
  </cellXfs>
  <cellStyles count="6">
    <cellStyle name="20 % - Dekorfärg1" xfId="1" builtinId="30"/>
    <cellStyle name="Hyperlink 2" xfId="5"/>
    <cellStyle name="Hyperlänk" xfId="4" builtinId="8"/>
    <cellStyle name="Normal" xfId="0" builtinId="0"/>
    <cellStyle name="Normal 2" xfId="2"/>
    <cellStyle name="Normal 2 2" xfId="3"/>
  </cellStyles>
  <dxfs count="78">
    <dxf>
      <numFmt numFmtId="0" formatCode="General"/>
      <alignment horizontal="right" vertical="top" textRotation="0" wrapText="1" indent="0" justifyLastLine="0" shrinkToFit="0" readingOrder="0"/>
    </dxf>
    <dxf>
      <numFmt numFmtId="0" formatCode="General"/>
      <alignment horizontal="general"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numFmt numFmtId="0" formatCode="General"/>
      <alignment horizontal="right" vertical="top" textRotation="0" wrapText="1" indent="0" justifyLastLine="0" shrinkToFit="0" readingOrder="0"/>
    </dxf>
    <dxf>
      <alignment horizontal="right" vertical="top" textRotation="0" wrapText="1" indent="0" justifyLastLine="0" shrinkToFit="0" readingOrder="0"/>
    </dxf>
    <dxf>
      <alignment horizontal="left" vertical="top" textRotation="0" wrapText="1" indent="0" justifyLastLine="0" shrinkToFit="0" readingOrder="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9" formatCode="yyyy/mm/dd"/>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general" vertical="top" textRotation="0" wrapText="0" indent="0" justifyLastLine="0" shrinkToFit="0" readingOrder="0"/>
      <protection locked="1" hidden="0"/>
    </dxf>
    <dxf>
      <font>
        <b/>
        <i val="0"/>
        <strike val="0"/>
        <condense val="0"/>
        <extend val="0"/>
        <outline val="0"/>
        <shadow val="0"/>
        <u val="none"/>
        <vertAlign val="baseline"/>
        <sz val="8"/>
        <color theme="0"/>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2" formatCode="0.00"/>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numFmt numFmtId="0" formatCode="General"/>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general" vertical="top" textRotation="0" wrapText="0" indent="0" justifyLastLine="0" shrinkToFit="0" readingOrder="0"/>
      <protection locked="1" hidden="0"/>
    </dxf>
    <dxf>
      <font>
        <b val="0"/>
        <i val="0"/>
        <strike val="0"/>
        <condense val="0"/>
        <extend val="0"/>
        <outline val="0"/>
        <shadow val="0"/>
        <u val="none"/>
        <vertAlign val="baseline"/>
        <sz val="8"/>
        <color auto="1"/>
        <name val="Calibri"/>
        <scheme val="minor"/>
      </font>
      <numFmt numFmtId="164" formatCode="yyyy/mm/dd;@"/>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fill>
        <patternFill patternType="none">
          <fgColor indexed="64"/>
          <bgColor auto="1"/>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ill>
        <patternFill patternType="none">
          <fgColor indexed="64"/>
          <bgColor indexed="65"/>
        </patternFill>
      </fill>
      <alignment vertical="top" textRotation="0" indent="0" justifyLastLine="0" shrinkToFit="0" readingOrder="0"/>
      <protection locked="1" hidden="0"/>
    </dxf>
    <dxf>
      <font>
        <b val="0"/>
        <i val="0"/>
        <strike val="0"/>
        <condense val="0"/>
        <extend val="0"/>
        <outline val="0"/>
        <shadow val="0"/>
        <u val="none"/>
        <vertAlign val="baseline"/>
        <sz val="9"/>
        <color auto="1"/>
        <name val="Calibri"/>
        <scheme val="minor"/>
      </font>
      <numFmt numFmtId="30" formatCode="@"/>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11"/>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strike val="0"/>
        <outline val="0"/>
        <shadow val="0"/>
        <u val="none"/>
        <vertAlign val="baseline"/>
        <sz val="9"/>
        <color auto="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ont>
        <b val="0"/>
        <i val="0"/>
        <strike val="0"/>
        <condense val="0"/>
        <extend val="0"/>
        <outline val="0"/>
        <shadow val="0"/>
        <u val="none"/>
        <vertAlign val="baseline"/>
        <sz val="9"/>
        <color theme="1"/>
        <name val="Calibri"/>
        <scheme val="minor"/>
      </font>
      <fill>
        <patternFill patternType="none">
          <fgColor indexed="64"/>
          <bgColor indexed="65"/>
        </patternFill>
      </fill>
      <alignment horizontal="general"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ill>
        <patternFill patternType="none">
          <fgColor indexed="64"/>
          <bgColor indexed="65"/>
        </patternFill>
      </fill>
      <alignment horizontal="left" vertical="top" textRotation="0" wrapText="1" indent="0" justifyLastLine="0" shrinkToFit="0" readingOrder="0"/>
      <protection locked="1" hidden="0"/>
    </dxf>
    <dxf>
      <font>
        <sz val="8"/>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vertAlign val="baseline"/>
        <sz val="8"/>
        <name val="Calibri"/>
        <scheme val="minor"/>
      </font>
      <fill>
        <patternFill patternType="none">
          <fgColor indexed="64"/>
          <bgColor indexed="65"/>
        </patternFill>
      </fill>
      <alignment horizontal="left" vertical="top" textRotation="0" wrapText="0" indent="0" justifyLastLine="0" shrinkToFit="0" readingOrder="0"/>
      <protection locked="1" hidden="0"/>
    </dxf>
    <dxf>
      <font>
        <b val="0"/>
        <i val="0"/>
        <strike val="0"/>
        <condense val="0"/>
        <extend val="0"/>
        <outline val="0"/>
        <shadow val="0"/>
        <u val="none"/>
        <vertAlign val="baseline"/>
        <sz val="8"/>
        <color theme="1"/>
        <name val="Calibri"/>
        <scheme val="minor"/>
      </font>
      <fill>
        <patternFill patternType="none">
          <fgColor indexed="64"/>
          <bgColor indexed="65"/>
        </patternFill>
      </fill>
      <alignment horizontal="left" vertical="top" textRotation="0" wrapText="0" indent="0" justifyLastLine="0" shrinkToFit="0" readingOrder="0"/>
      <protection locked="1" hidden="0"/>
    </dxf>
    <dxf>
      <font>
        <strike val="0"/>
        <outline val="0"/>
        <shadow val="0"/>
        <u val="none"/>
        <vertAlign val="baseline"/>
        <sz val="8"/>
        <color theme="1"/>
        <name val="Calibri"/>
        <scheme val="minor"/>
      </font>
      <fill>
        <patternFill patternType="none">
          <fgColor indexed="64"/>
          <bgColor indexed="65"/>
        </patternFill>
      </fill>
      <alignment horizontal="left" vertical="top" textRotation="0" wrapText="1" indent="0" justifyLastLine="0" shrinkToFit="0" readingOrder="0"/>
      <protection locked="0" hidden="0"/>
    </dxf>
    <dxf>
      <fill>
        <patternFill patternType="none">
          <fgColor indexed="64"/>
          <bgColor indexed="65"/>
        </patternFill>
      </fill>
      <alignment horizontal="general" vertical="top" textRotation="0" wrapText="1" indent="0" justifyLastLine="0" shrinkToFit="0" readingOrder="0"/>
      <protection locked="0" hidden="0"/>
    </dxf>
    <dxf>
      <font>
        <b val="0"/>
      </font>
      <alignment vertical="top" textRotation="0" indent="0" justifyLastLine="0" shrinkToFit="0" readingOrder="0"/>
      <protection locked="1" hidden="0"/>
    </dxf>
    <dxf>
      <font>
        <b val="0"/>
        <strike val="0"/>
        <outline val="0"/>
        <shadow val="0"/>
        <u val="none"/>
        <vertAlign val="baseline"/>
        <sz val="11"/>
        <color theme="0"/>
        <name val="Calibri"/>
        <scheme val="minor"/>
      </font>
      <fill>
        <patternFill patternType="solid">
          <fgColor indexed="64"/>
          <bgColor theme="8"/>
        </patternFill>
      </fill>
      <alignment horizontal="general" vertical="top" textRotation="0" wrapText="1" indent="0" justifyLastLine="0" shrinkToFit="0" readingOrder="0"/>
      <protection locked="1" hidden="0"/>
    </dxf>
    <dxf>
      <protection locked="1" hidden="0"/>
    </dxf>
    <dxf>
      <font>
        <b val="0"/>
        <i val="0"/>
        <strike val="0"/>
        <condense val="0"/>
        <extend val="0"/>
        <outline val="0"/>
        <shadow val="0"/>
        <u val="none"/>
        <vertAlign val="baseline"/>
        <sz val="11"/>
        <color theme="1"/>
        <name val="Calibri"/>
        <scheme val="minor"/>
      </font>
      <fill>
        <patternFill patternType="none">
          <fgColor indexed="64"/>
          <bgColor indexed="65"/>
        </patternFill>
      </fill>
      <alignment horizontal="left" vertical="top" textRotation="0" wrapText="1" indent="0" justifyLastLine="0" shrinkToFit="0" readingOrder="0"/>
      <protection locked="1" hidden="0"/>
    </dxf>
    <dxf>
      <alignment vertical="top" textRotation="0" indent="0" justifyLastLine="0" shrinkToFit="0" readingOrder="0"/>
      <protection locked="1" hidden="0"/>
    </dxf>
    <dxf>
      <alignment vertical="top" textRotation="0" indent="0" justifyLastLine="0" shrinkToFit="0" readingOrder="0"/>
    </dxf>
    <dxf>
      <alignment vertical="top" textRotation="0" indent="0" justifyLastLine="0" shrinkToFit="0" readingOrder="0"/>
      <protection locked="1" hidden="0"/>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Metoder" displayName="Metoder" ref="A1:AW908" headerRowDxfId="75" dataDxfId="74" totalsRowDxfId="73" headerRowCellStyle="Normal">
  <autoFilter ref="A1:AW908"/>
  <sortState ref="A2:AW888">
    <sortCondition ref="B1:B903"/>
  </sortState>
  <tableColumns count="49">
    <tableColumn id="18" name="ID" dataDxfId="72" totalsRowDxfId="71" dataCellStyle="Normal 2"/>
    <tableColumn id="1" name="Komponent" totalsRowLabel="Summa" dataDxfId="70" dataCellStyle="Normal 2"/>
    <tableColumn id="10" name="Alternativa Sökord" dataDxfId="69" dataCellStyle="Normal 2 2"/>
    <tableColumn id="2" name="System" dataDxfId="68" dataCellStyle="Normal 2"/>
    <tableColumn id="14" name="Remisstext" dataDxfId="67" dataCellStyle="Normal 2"/>
    <tableColumn id="16" name="Remisslänk" dataDxfId="66" dataCellStyle="Normal 2"/>
    <tableColumn id="15" name="Anges på remiss" dataDxfId="65" dataCellStyle="Normal 2"/>
    <tableColumn id="4" name="Provtagning/Provtagningsmaterial" dataDxfId="64" dataCellStyle="Normal 2"/>
    <tableColumn id="5" name="Kommentar/Viktigt att veta" dataDxfId="63" dataCellStyle="Normal 2"/>
    <tableColumn id="43" name="Medicinsk Information" dataDxfId="62" dataCellStyle="Normal 2 2"/>
    <tableColumn id="42" name="Analyser på samma rör" dataDxfId="61" dataCellStyle="Normal 2 2"/>
    <tableColumn id="11" name="Specialitet" dataDxfId="60" dataCellStyle="Normal 2"/>
    <tableColumn id="13" name="Klass" dataDxfId="59" dataCellStyle="Normal 2"/>
    <tableColumn id="3" name="Rörfärg" dataDxfId="58" dataCellStyle="Normal 2"/>
    <tableColumn id="26" name="Dos" dataDxfId="57" dataCellStyle="Normal 2 2"/>
    <tableColumn id="25" name="Ljus" dataDxfId="56" dataCellStyle="Normal 2 2"/>
    <tableColumn id="24" name="Mat" dataDxfId="55" dataCellStyle="Normal 2 2"/>
    <tableColumn id="23" name="Is" dataDxfId="54" dataCellStyle="Normal 2 2"/>
    <tableColumn id="17" name="Tid" dataDxfId="53" dataCellStyle="Normal 2 2"/>
    <tableColumn id="9" name="Laboratoriet tillhanda" dataDxfId="52" dataCellStyle="Normal 2 2"/>
    <tableColumn id="27" name="Lämnas till" dataDxfId="51" dataCellStyle="Normal 2 2"/>
    <tableColumn id="34" name="Analyserande laboratorium" dataDxfId="50" dataCellStyle="Normal 2 2"/>
    <tableColumn id="6" name="Provhantering" dataDxfId="49" dataCellStyle="Normal 2 2"/>
    <tableColumn id="7" name="Förvaring, hållbarhet och transport" dataDxfId="48" dataCellStyle="Normal 2 2"/>
    <tableColumn id="21" name="Referensintervall" dataDxfId="47" dataCellStyle="Normal 2"/>
    <tableColumn id="28" name="Metod och analysprincip" dataDxfId="46" dataCellStyle="Normal 2 2"/>
    <tableColumn id="29" name="Indikation/Tolkning" dataDxfId="45" dataCellStyle="Normal 2 2"/>
    <tableColumn id="30" name="Metodansvarig läkare" dataDxfId="44" dataCellStyle="Normal 2 2"/>
    <tableColumn id="22" name="Ackrediterad" dataDxfId="43" dataCellStyle="Normal 2 2"/>
    <tableColumn id="31" name="Biobank" dataDxfId="42" dataCellStyle="Normal 2 2"/>
    <tableColumn id="8" name="Skickas till" totalsRowFunction="count" dataDxfId="41" dataCellStyle="Normal 2"/>
    <tableColumn id="12" name="Informationskälla" dataDxfId="40" dataCellStyle="Hyperlänk"/>
    <tableColumn id="33" name="Svarstid" dataDxfId="39" dataCellStyle="Hyperlink 2"/>
    <tableColumn id="32" name="Akut/Rutin" dataDxfId="38" totalsRowDxfId="37" dataCellStyle="Normal 2"/>
    <tableColumn id="35" name="2015" dataDxfId="36" totalsRowDxfId="35" dataCellStyle="Normal 2"/>
    <tableColumn id="36" name="2016" dataDxfId="34" totalsRowDxfId="33" dataCellStyle="Normal 2"/>
    <tableColumn id="47" name="2017" dataDxfId="32" totalsRowDxfId="31"/>
    <tableColumn id="37" name="Jan-Apr 2018" dataDxfId="30" totalsRowDxfId="29" dataCellStyle="Normal 2"/>
    <tableColumn id="48" name="Till Cosmic?" dataDxfId="28" totalsRowDxfId="27">
      <calculatedColumnFormula>IF(AQ2="Nej",1,0)</calculatedColumnFormula>
    </tableColumn>
    <tableColumn id="39" name="Antal/år_tot" dataDxfId="26" totalsRowDxfId="25">
      <calculatedColumnFormula>IF((AI2+AJ2+AK2+AL2+AM2)&gt;0,(Metoder[[#This Row],[2015]]+Metoder[[#This Row],[2016]]+Metoder[[#This Row],[2017]]+Metoder[[#This Row],[Jan-Apr 2018]]*3+Metoder[[#This Row],[Till Cosmic?]])/COUNT(Metoder[[#This Row],[2015]:[Till Cosmic?]]),"")</calculatedColumnFormula>
    </tableColumn>
    <tableColumn id="40" name="Rang1" dataDxfId="24">
      <calculatedColumnFormula>IF(AQ2="Ja","",IFERROR(_xlfn.RANK.AVG(AN2,AN:AN),""))</calculatedColumnFormula>
    </tableColumn>
    <tableColumn id="41" name="Rang2" dataDxfId="23" dataCellStyle="Normal 2">
      <calculatedColumnFormula>IFERROR((_xlfn.RANK.EQ(AO2,AO:AO,1)+COUNTIF($AO$2:AO2,AO2))-1,"")</calculatedColumnFormula>
    </tableColumn>
    <tableColumn id="38" name="Beställningsbar i Cosmic" dataDxfId="22" totalsRowDxfId="21" dataCellStyle="Normal 2"/>
    <tableColumn id="44" name="Svar i Cosmic" dataDxfId="20" totalsRowDxfId="19"/>
    <tableColumn id="45" name="Rubrik Cosmic" dataDxfId="18" totalsRowDxfId="17"/>
    <tableColumn id="46" name="Pris (SEK)" dataDxfId="16" totalsRowDxfId="15"/>
    <tableColumn id="49" name="Kommentar" dataDxfId="14" totalsRowDxfId="13"/>
    <tableColumn id="20" name="Uppdaterad" dataDxfId="12" dataCellStyle="Normal 2"/>
    <tableColumn id="19" name="Sign." dataDxfId="11" dataCellStyle="Normal 2"/>
  </tableColumns>
  <tableStyleInfo name="TableStyleMedium13" showFirstColumn="1" showLastColumn="0" showRowStripes="1" showColumnStripes="0"/>
</table>
</file>

<file path=xl/tables/table2.xml><?xml version="1.0" encoding="utf-8"?>
<table xmlns="http://schemas.openxmlformats.org/spreadsheetml/2006/main" id="2" name="Tabell2" displayName="Tabell2" ref="A1:I618" totalsRowShown="0" headerRowDxfId="10" dataDxfId="9">
  <autoFilter ref="A1:I618"/>
  <tableColumns count="9">
    <tableColumn id="1" name="Workitem" dataDxfId="8">
      <calculatedColumnFormula>IF(IFERROR(INDEX(Analyslista!D:D,MATCH(ROW()-1,Analyslista!AP:AP,0)),"")&amp;IFERROR(INDEX(Analyslista!B:B,MATCH(ROW()-1,Analyslista!AP:AP,0)),"")="","",IFERROR(INDEX(Analyslista!D:D,MATCH(ROW()-1,Analyslista!AP:AP,0)),"")&amp;IFERROR(INDEX(Analyslista!B:B,MATCH(ROW()-1,Analyslista!AP:AP,0)),"")&amp;" (EXT)")</calculatedColumnFormula>
    </tableColumn>
    <tableColumn id="2" name="Paramlist" dataDxfId="7">
      <calculatedColumnFormula>IFERROR(INDEX(Analyslista!D:D,MATCH(ROW()-1,Analyslista!AP:AP,0)),"")&amp;IFERROR(INDEX(Analyslista!B:B,MATCH(ROW()-1,Analyslista!AP:AP,0)),"")</calculatedColumnFormula>
    </tableColumn>
    <tableColumn id="6" name="Ackr." dataDxfId="6">
      <calculatedColumnFormula>IF(IFERROR(INDEX(Analyslista!AC:AC,MATCH(ROW()-1,Analyslista!AP:AP,0)),"")=0,"",IFERROR(INDEX(Analyslista!AC:AC,MATCH(ROW()-1,Analyslista!AP:AP,0)),""))</calculatedColumnFormula>
    </tableColumn>
    <tableColumn id="7" name="Svarsordning" dataDxfId="5">
      <calculatedColumnFormula>IF(IFERROR(INDEX(Analyslista!AS:AS,MATCH(ROW()-1,Analyslista!AP:AP,0)),"")=0,"",IFERROR(INDEX(Analyslista!AS:AS,MATCH(ROW()-1,Analyslista!AP:AP,0)),""))</calculatedColumnFormula>
    </tableColumn>
    <tableColumn id="8" name="Rapportgrupp" dataDxfId="4"/>
    <tableColumn id="9" name="Rörtyp/provtagningsmaterial" dataDxfId="3">
      <calculatedColumnFormula>IF(IFERROR(INDEX(Analyslista!N:N,MATCH(ROW()-1,Analyslista!AP:AP,0)),"")=0,"",IFERROR(INDEX(Analyslista!N:N,MATCH(ROW()-1,Analyslista!AP:AP,0)),""))</calculatedColumnFormula>
    </tableColumn>
    <tableColumn id="10" name="Analyser på samma rör" dataDxfId="2">
      <calculatedColumnFormula>IF(IFERROR(INDEX(Analyslista!K:K,MATCH(ROW()-1,Analyslista!AP:AP,0)),"")=0,"",IFERROR(INDEX(Analyslista!K:K,MATCH(ROW()-1,Analyslista!AP:AP,0)),""))</calculatedColumnFormula>
    </tableColumn>
    <tableColumn id="11" name="Medinsk information" dataDxfId="1">
      <calculatedColumnFormula>IF(IFERROR(INDEX(Analyslista!J:J,MATCH(ROW()-1,Analyslista!AP:AP,0)),"")=0,"",IFERROR(INDEX(Analyslista!J:J,MATCH(ROW()-1,Analyslista!AP:AP,0)),""))</calculatedColumnFormula>
    </tableColumn>
    <tableColumn id="12" name="Sjukhus" dataDxfId="0">
      <calculatedColumnFormula>IF(IFERROR(INDEX(Analyslista!V:V,MATCH(ROW()-1,Analyslista!AP:AP,0)),"")=0,"",IFERROR(INDEX(Analyslista!V:V,MATCH(ROW()-1,Analyslista!AP:AP,0)),""))</calculatedColumnFormula>
    </tableColumn>
  </tableColumns>
  <tableStyleInfo name="TableStyleMedium10" showFirstColumn="0" showLastColumn="0" showRowStripes="1" showColumnStripes="0"/>
</table>
</file>

<file path=xl/theme/theme1.xml><?xml version="1.0" encoding="utf-8"?>
<a:theme xmlns:a="http://schemas.openxmlformats.org/drawingml/2006/main" name="Office-te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www.karolinska.se/KUL/Alla-anvisningar/Anvisning/9044" TargetMode="External"/><Relationship Id="rId671" Type="http://schemas.openxmlformats.org/officeDocument/2006/relationships/hyperlink" Target="https://www.akademiska.se/contentassets/252890d3a9634ae5832b0b83c3638e54/43344_cellularimmunologen.pdf" TargetMode="External"/><Relationship Id="rId769" Type="http://schemas.openxmlformats.org/officeDocument/2006/relationships/hyperlink" Target="https://vardgivare.skane.se/siteassets/1.-vardriktlinjer/laboratoriemedicin/remisser/remiss_lakemedel-m-antiinfektion.pdf" TargetMode="External"/><Relationship Id="rId21" Type="http://schemas.openxmlformats.org/officeDocument/2006/relationships/hyperlink" Target="http://www.karolinska.se/KUL/Alla-anvisningar/Anvisning/9977" TargetMode="External"/><Relationship Id="rId324" Type="http://schemas.openxmlformats.org/officeDocument/2006/relationships/hyperlink" Target="http://www.karolinska.se/KUL/Alla-anvisningar/Anvisning/9533" TargetMode="External"/><Relationship Id="rId531" Type="http://schemas.openxmlformats.org/officeDocument/2006/relationships/hyperlink" Target="https://www.folkhalsomyndigheten.se/mikrobiologi-laboratorieanalyser/laboratorieanalyser-och-tjanster/analyskatalog/odling/bacillus-anthracis-/" TargetMode="External"/><Relationship Id="rId629" Type="http://schemas.openxmlformats.org/officeDocument/2006/relationships/hyperlink" Target="https://www.folkhalsomyndigheten.se/mikrobiologi-laboratorieanalyser/laboratorieanalyser-och-tjanster/analyskatalog/pcr/trypanosoma-cruzi/" TargetMode="External"/><Relationship Id="rId170" Type="http://schemas.openxmlformats.org/officeDocument/2006/relationships/hyperlink" Target="http://www.karolinska.se/KUL/Alla-anvisningar/Anvisning/9069" TargetMode="External"/><Relationship Id="rId836" Type="http://schemas.openxmlformats.org/officeDocument/2006/relationships/printerSettings" Target="../printerSettings/printerSettings1.bin"/><Relationship Id="rId268" Type="http://schemas.openxmlformats.org/officeDocument/2006/relationships/hyperlink" Target="http://labhandboken.u5054800.fsdata.se/findny.asp?State=2&amp;Analysid=1279" TargetMode="External"/><Relationship Id="rId475" Type="http://schemas.openxmlformats.org/officeDocument/2006/relationships/hyperlink" Target="http://www.karolinska.se/for-vardgivare/Karolinska-Universitetslaboratoriet/remisser/" TargetMode="External"/><Relationship Id="rId682" Type="http://schemas.openxmlformats.org/officeDocument/2006/relationships/hyperlink" Target="http://lioappl1.lio.se/lmcsortiment/Analysis.aspx?service=280335&amp;directlink=true" TargetMode="External"/><Relationship Id="rId32" Type="http://schemas.openxmlformats.org/officeDocument/2006/relationships/hyperlink" Target="http://www.karolinska.se/KUL/Alla-anvisningar/Anvisning/9379" TargetMode="External"/><Relationship Id="rId128" Type="http://schemas.openxmlformats.org/officeDocument/2006/relationships/hyperlink" Target="https://www.akademiska.se/contentassets/0e7a25ca32114872b62be149fae99f81/provtagningsanvisningar_0596.pdf" TargetMode="External"/><Relationship Id="rId335" Type="http://schemas.openxmlformats.org/officeDocument/2006/relationships/hyperlink" Target="https://www.sahlgrenska.se/for-dig-som-ar/vardgivare/laboratoriemedicin/analyslista/interleukin-5/16689.html" TargetMode="External"/><Relationship Id="rId542" Type="http://schemas.openxmlformats.org/officeDocument/2006/relationships/hyperlink" Target="https://www.folkhalsomyndigheten.se/mikrobiologi-laboratorieanalyser/laboratorieanalyser-och-tjanster/analyskatalog/antikroppsbestamning/chikungunyavirus/" TargetMode="External"/><Relationship Id="rId181" Type="http://schemas.openxmlformats.org/officeDocument/2006/relationships/hyperlink" Target="http://www.labhandbok.se/findny.asp?State=2&amp;Analysid=777" TargetMode="External"/><Relationship Id="rId402" Type="http://schemas.openxmlformats.org/officeDocument/2006/relationships/hyperlink" Target="http://www.analysportalen-labmedicin.skane.se/viewAnalys.asp?Nr=1619" TargetMode="External"/><Relationship Id="rId279" Type="http://schemas.openxmlformats.org/officeDocument/2006/relationships/hyperlink" Target="http://sahlgrenska-klinkem-analyser.vgregion.se/KKAP0017.pdf" TargetMode="External"/><Relationship Id="rId486" Type="http://schemas.openxmlformats.org/officeDocument/2006/relationships/hyperlink" Target="https://www.folkhalsomyndigheten.se/globalassets/laboratorieanalys/information-for-bestallare/remiss-speciell-diagnostik-2014-02.pdf" TargetMode="External"/><Relationship Id="rId693" Type="http://schemas.openxmlformats.org/officeDocument/2006/relationships/hyperlink" Target="https://www.akademiska.se/contentassets/252890d3a9634ae5832b0b83c3638e54/mikrobiologi-2.pdf" TargetMode="External"/><Relationship Id="rId707" Type="http://schemas.openxmlformats.org/officeDocument/2006/relationships/hyperlink" Target="https://www.regionorebrolan.se/Files-sv/USO/Kliniker_enheter/amm/Laboratoriet/PIN/BLA%20003%20Analysbest%c3%a4llning%20biologiska%20prover.pdf" TargetMode="External"/><Relationship Id="rId43" Type="http://schemas.openxmlformats.org/officeDocument/2006/relationships/hyperlink" Target="http://sahlgrenska-klinkem-analyser.vgregion.se/10934.html" TargetMode="External"/><Relationship Id="rId139" Type="http://schemas.openxmlformats.org/officeDocument/2006/relationships/hyperlink" Target="http://labhandboken.u5054800.fsdata.se/findny.asp?State=2&amp;Analysid=593" TargetMode="External"/><Relationship Id="rId346" Type="http://schemas.openxmlformats.org/officeDocument/2006/relationships/hyperlink" Target="http://www.karolinska.se/KUL/Alla-anvisningar/Anvisning/10144" TargetMode="External"/><Relationship Id="rId553" Type="http://schemas.openxmlformats.org/officeDocument/2006/relationships/hyperlink" Target="http://www.analysportalen-labmedicin.skane.se/viewAnalys.asp?Nr=1164" TargetMode="External"/><Relationship Id="rId760" Type="http://schemas.openxmlformats.org/officeDocument/2006/relationships/hyperlink" Target="https://www.alsglobal.se/kundtjaenst/provtagningsinstruktioner/provtagning-human" TargetMode="External"/><Relationship Id="rId192" Type="http://schemas.openxmlformats.org/officeDocument/2006/relationships/hyperlink" Target="http://www.karolinska.se/KUL/Alla-anvisningar/Anvisning/9566" TargetMode="External"/><Relationship Id="rId206" Type="http://schemas.openxmlformats.org/officeDocument/2006/relationships/hyperlink" Target="http://sahlgrenska-klinkem-analyser.vgregion.se/12428.html" TargetMode="External"/><Relationship Id="rId413" Type="http://schemas.openxmlformats.org/officeDocument/2006/relationships/hyperlink" Target="http://www.karolinska.se/KUL/Alla-anvisningar/Anvisning/10173" TargetMode="External"/><Relationship Id="rId497" Type="http://schemas.openxmlformats.org/officeDocument/2006/relationships/hyperlink" Target="http://www.karolinska.se/for-vardgivare/Karolinska-Universitetslaboratoriet/remisser/" TargetMode="External"/><Relationship Id="rId620" Type="http://schemas.openxmlformats.org/officeDocument/2006/relationships/hyperlink" Target="http://labhandboken.u5054800.fsdata.se/findny.asp?State=2&amp;Analysid=48" TargetMode="External"/><Relationship Id="rId718"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357" Type="http://schemas.openxmlformats.org/officeDocument/2006/relationships/hyperlink" Target="http://sahlgrenska-klinkem-analyser.vgregion.se/0172.html" TargetMode="External"/><Relationship Id="rId54" Type="http://schemas.openxmlformats.org/officeDocument/2006/relationships/hyperlink" Target="http://www.karolinska.se/KUL/Alla-anvisningar/Anvisning/10131" TargetMode="External"/><Relationship Id="rId217" Type="http://schemas.openxmlformats.org/officeDocument/2006/relationships/hyperlink" Target="http://labhandboken.u5054800.fsdata.se/findny.asp?State=2&amp;Analysid=414" TargetMode="External"/><Relationship Id="rId564" Type="http://schemas.openxmlformats.org/officeDocument/2006/relationships/hyperlink" Target="https://www.folkhalsomyndigheten.se/smittskydd-beredskap/smittsamma-sjukdomar/harpest/" TargetMode="External"/><Relationship Id="rId771" Type="http://schemas.openxmlformats.org/officeDocument/2006/relationships/hyperlink" Target="http://www.karolinska.se/KUL/Alla-anvisningar/Anvisning/10018" TargetMode="External"/><Relationship Id="rId259" Type="http://schemas.openxmlformats.org/officeDocument/2006/relationships/hyperlink" Target="https://regionvastmanland.se/globalassets/vardgivare-och-sammarbetspartners/laboratoriemedicin/remisser/remiss-5-klinisk-kemi-laboratoriemedicin_konsultremiss-37140-1.pdf" TargetMode="External"/><Relationship Id="rId424" Type="http://schemas.openxmlformats.org/officeDocument/2006/relationships/hyperlink" Target="http://labhandboken.u5054800.fsdata.se/findny.asp?State=2&amp;Analysid=1274" TargetMode="External"/><Relationship Id="rId466" Type="http://schemas.openxmlformats.org/officeDocument/2006/relationships/hyperlink" Target="https://www.folkhalsomyndigheten.se/globalassets/laboratorieanalys/information-for-bestallare/remiss-speciell-diagnostik-2014-02.pdf" TargetMode="External"/><Relationship Id="rId631" Type="http://schemas.openxmlformats.org/officeDocument/2006/relationships/hyperlink" Target="http://labhandboken.u5054800.fsdata.se/findny.asp?State=2&amp;Analysid=%0b1342" TargetMode="External"/><Relationship Id="rId673" Type="http://schemas.openxmlformats.org/officeDocument/2006/relationships/hyperlink" Target="https://sahlgrenska-klinkem-analyser.vgregion.se/KKAP0022.pdf" TargetMode="External"/><Relationship Id="rId729" Type="http://schemas.openxmlformats.org/officeDocument/2006/relationships/hyperlink" Target="https://www.akademiska.se/contentassets/252890d3a9634ae5832b0b83c3638e54/genotypning.pdf" TargetMode="External"/><Relationship Id="rId23" Type="http://schemas.openxmlformats.org/officeDocument/2006/relationships/hyperlink" Target="http://www.karolinska.se/KUL/Alla-anvisningar/Anvisning/9893" TargetMode="External"/><Relationship Id="rId119" Type="http://schemas.openxmlformats.org/officeDocument/2006/relationships/hyperlink" Target="http://www.karolinska.se/KUL/Alla-anvisningar/Anvisning/9043" TargetMode="External"/><Relationship Id="rId270" Type="http://schemas.openxmlformats.org/officeDocument/2006/relationships/hyperlink" Target="http://www.wieslab.se/diagnostic-services/index.php?langId=2&amp;headId=69&amp;pageId=69" TargetMode="External"/><Relationship Id="rId326" Type="http://schemas.openxmlformats.org/officeDocument/2006/relationships/hyperlink" Target="https://vardgivare.skane.se/siteassets/1.-vardriktlinjer/laboratoriemedicin/remisser/diabetes-mody-diagnostik.pdf" TargetMode="External"/><Relationship Id="rId533" Type="http://schemas.openxmlformats.org/officeDocument/2006/relationships/hyperlink" Target="http://labhandboken.u5054800.fsdata.se/findny.asp?State=2&amp;Analysid=87" TargetMode="External"/><Relationship Id="rId65" Type="http://schemas.openxmlformats.org/officeDocument/2006/relationships/hyperlink" Target="http://labhandboken.u5054800.fsdata.se/findny.asp?State=2&amp;Analysid=433" TargetMode="External"/><Relationship Id="rId130" Type="http://schemas.openxmlformats.org/officeDocument/2006/relationships/hyperlink" Target="http://www.analysportalen-labmedicin.skane.se/viewAnalys.asp?Nr=226" TargetMode="External"/><Relationship Id="rId368" Type="http://schemas.openxmlformats.org/officeDocument/2006/relationships/hyperlink" Target="http://labhandboken.u5054800.fsdata.se/findny.asp?State=2&amp;Analysid=747" TargetMode="External"/><Relationship Id="rId575" Type="http://schemas.openxmlformats.org/officeDocument/2006/relationships/hyperlink" Target="http://karolinska.se/KUL/Alla-anvisningar/Anvisning/9722" TargetMode="External"/><Relationship Id="rId740" Type="http://schemas.openxmlformats.org/officeDocument/2006/relationships/hyperlink" Target="https://vardgivare.skane.se/siteassets/1.-vardriktlinjer/laboratoriemedicin/remisser/kemi---special-1-art.23026.pdf" TargetMode="External"/><Relationship Id="rId782" Type="http://schemas.openxmlformats.org/officeDocument/2006/relationships/hyperlink" Target="http://sahlgrenska-klinkem-analyser.vgregion.se/13322.html" TargetMode="External"/><Relationship Id="rId172" Type="http://schemas.openxmlformats.org/officeDocument/2006/relationships/hyperlink" Target="http://www.karolinska.se/KUL/Alla-anvisningar/Anvisning/9064" TargetMode="External"/><Relationship Id="rId228" Type="http://schemas.openxmlformats.org/officeDocument/2006/relationships/hyperlink" Target="http://www.karolinska.se/KUL/Alla-anvisningar/Anvisning/9328" TargetMode="External"/><Relationship Id="rId435" Type="http://schemas.openxmlformats.org/officeDocument/2006/relationships/hyperlink" Target="http://karolinska.se/KUL/Alla-anvisningar/Anvisning/10207" TargetMode="External"/><Relationship Id="rId477" Type="http://schemas.openxmlformats.org/officeDocument/2006/relationships/hyperlink" Target="http://www.karolinska.se/for-vardgivare/Karolinska-Universitetslaboratoriet/remisser/" TargetMode="External"/><Relationship Id="rId600" Type="http://schemas.openxmlformats.org/officeDocument/2006/relationships/hyperlink" Target="https://www.karolinska.se/KUL/Alla-anvisningar/Anvisning/9761" TargetMode="External"/><Relationship Id="rId642" Type="http://schemas.openxmlformats.org/officeDocument/2006/relationships/hyperlink" Target="https://www.karolinska.se/globalassets/global/kul/kul-gemensamma/kul-lankblock-remisser-for--utskrift/genetiskt-test-konstitutionella-avvikelser.pdf" TargetMode="External"/><Relationship Id="rId684" Type="http://schemas.openxmlformats.org/officeDocument/2006/relationships/hyperlink" Target="http://labhandboken.u5054800.fsdata.se/findny.asp?State=2&amp;Analysid=2105" TargetMode="External"/><Relationship Id="rId281" Type="http://schemas.openxmlformats.org/officeDocument/2006/relationships/hyperlink" Target="http://www.karolinska.se/KUL/Alla-anvisningar/Anvisning/9155" TargetMode="External"/><Relationship Id="rId337" Type="http://schemas.openxmlformats.org/officeDocument/2006/relationships/hyperlink" Target="http://sahlgrenska-klinkem-analyser.vgregion.se/KKAP0024.pdf" TargetMode="External"/><Relationship Id="rId502" Type="http://schemas.openxmlformats.org/officeDocument/2006/relationships/hyperlink" Target="http://www.karolinska.se/contentassets/6d2e199fe6ba4007beaba8d3a8fe6ad6/lakemedelsremiss.pdf" TargetMode="External"/><Relationship Id="rId34" Type="http://schemas.openxmlformats.org/officeDocument/2006/relationships/hyperlink" Target="http://www.wieslab.se/index.php?langId=2&amp;headId=5&amp;subId=26&amp;pageId=26" TargetMode="External"/><Relationship Id="rId76" Type="http://schemas.openxmlformats.org/officeDocument/2006/relationships/hyperlink" Target="http://www.karolinska.se/KUL/Alla-anvisningar/Anvisning/9203" TargetMode="External"/><Relationship Id="rId141" Type="http://schemas.openxmlformats.org/officeDocument/2006/relationships/hyperlink" Target="http://www.karolinska.se/KUL/Alla-anvisningar/Anvisning/9370" TargetMode="External"/><Relationship Id="rId379" Type="http://schemas.openxmlformats.org/officeDocument/2006/relationships/hyperlink" Target="http://www.karolinska.se/KUL/Alla-anvisningar/Anvisning/9149" TargetMode="External"/><Relationship Id="rId544" Type="http://schemas.openxmlformats.org/officeDocument/2006/relationships/hyperlink" Target="http://www.karolinska.se/KUL/Alla-anvisningar/Anvisning/9794" TargetMode="External"/><Relationship Id="rId586" Type="http://schemas.openxmlformats.org/officeDocument/2006/relationships/hyperlink" Target="http://labhandboken.u5054800.fsdata.se/findny.asp?State=2&amp;Analysid=364" TargetMode="External"/><Relationship Id="rId751" Type="http://schemas.openxmlformats.org/officeDocument/2006/relationships/hyperlink" Target="http://www.karolinska.se/KUL/Alla-anvisningar/Anvisning/9664" TargetMode="External"/><Relationship Id="rId793" Type="http://schemas.openxmlformats.org/officeDocument/2006/relationships/hyperlink" Target="http://www.labhandbok.se/findny.asp?State=2&amp;Analysid=1289" TargetMode="External"/><Relationship Id="rId807" Type="http://schemas.openxmlformats.org/officeDocument/2006/relationships/hyperlink" Target="https://www2.sahlgrenska.se/sv/SU/Omraden/4/Verksamhetsomraden/Laboratoriemedicin/Klinisk-mikrobiologi/Analyslista-A-O/Lista-over-analyseragens/TBE-virus/" TargetMode="External"/><Relationship Id="rId7" Type="http://schemas.openxmlformats.org/officeDocument/2006/relationships/hyperlink" Target="http://www.karolinska.se/KUL/Alla-anvisningar/Anvisning/9607" TargetMode="External"/><Relationship Id="rId183" Type="http://schemas.openxmlformats.org/officeDocument/2006/relationships/hyperlink" Target="http://labhandboken.u5054800.fsdata.se/findny.asp?State=2&amp;Analysid=766" TargetMode="External"/><Relationship Id="rId239" Type="http://schemas.openxmlformats.org/officeDocument/2006/relationships/hyperlink" Target="http://www.ltv.se/imagevault/PublishedMedia/dbhd9j4oipt8tkb8itvp/Remiss_5_Klinisk_kemi_version_140331.pdf" TargetMode="External"/><Relationship Id="rId390" Type="http://schemas.openxmlformats.org/officeDocument/2006/relationships/hyperlink" Target="http://www.karolinska.se/KUL/Alla-anvisningar/Anvisning/9414" TargetMode="External"/><Relationship Id="rId404" Type="http://schemas.openxmlformats.org/officeDocument/2006/relationships/hyperlink" Target="http://www.karolinska.se/KUL/Alla-anvisningar/Anvisning/9498" TargetMode="External"/><Relationship Id="rId446" Type="http://schemas.openxmlformats.org/officeDocument/2006/relationships/hyperlink" Target="http://www.akademiska.se/Global/DAT/Provtagningsanvisningar/43344_cellularimmunologen.pdf" TargetMode="External"/><Relationship Id="rId611" Type="http://schemas.openxmlformats.org/officeDocument/2006/relationships/hyperlink" Target="https://www.folkhalsomyndigheten.se/mikrobiologi-laboratorieanalyser/laboratorieanalyser-och-tjanster/analyskatalog/antikroppsbestamning/rabiesvirus-rffit/" TargetMode="External"/><Relationship Id="rId653" Type="http://schemas.openxmlformats.org/officeDocument/2006/relationships/hyperlink" Target="http://labhandboken.u5054800.fsdata.se/findny.asp?State=2&amp;Analysid=1341" TargetMode="External"/><Relationship Id="rId250" Type="http://schemas.openxmlformats.org/officeDocument/2006/relationships/hyperlink" Target="http://www.karolinska.se/KUL/Alla-anvisningar/Anvisning/9400" TargetMode="External"/><Relationship Id="rId292" Type="http://schemas.openxmlformats.org/officeDocument/2006/relationships/hyperlink" Target="http://www.karolinska.se/KUL/Alla-anvisningar/Anvisning/9445" TargetMode="External"/><Relationship Id="rId306" Type="http://schemas.openxmlformats.org/officeDocument/2006/relationships/hyperlink" Target="http://www.analysportalen-labmedicin.skane.se/viewAnalys.asp?Nr=2783" TargetMode="External"/><Relationship Id="rId488" Type="http://schemas.openxmlformats.org/officeDocument/2006/relationships/hyperlink" Target="https://www2.sahlgrenska.se/sv/SU/Omraden/4/Verksamhetsomraden/Laboratoriemedicin/Klinisk-mikrobiologi/Remisser/" TargetMode="External"/><Relationship Id="rId695" Type="http://schemas.openxmlformats.org/officeDocument/2006/relationships/hyperlink" Target="https://www.karolinska.se/globalassets/global/kul/kul-gemensamma/kul-lankblock-remisser-for--utskrift/remiss_metabolutredning1806.pdf" TargetMode="External"/><Relationship Id="rId709" Type="http://schemas.openxmlformats.org/officeDocument/2006/relationships/hyperlink" Target="https://www.akademiska.se/contentassets/252890d3a9634ae5832b0b83c3638e54/mikrobiologi-2.pdf" TargetMode="External"/><Relationship Id="rId45" Type="http://schemas.openxmlformats.org/officeDocument/2006/relationships/hyperlink" Target="http://labhandboken.u5054800.fsdata.se/findny.asp?State=2&amp;Analysid=1288" TargetMode="External"/><Relationship Id="rId87" Type="http://schemas.openxmlformats.org/officeDocument/2006/relationships/hyperlink" Target="http://sahlgrenska-klinkem-analyser.vgregion.se/10923.html" TargetMode="External"/><Relationship Id="rId110" Type="http://schemas.openxmlformats.org/officeDocument/2006/relationships/hyperlink" Target="http://sahlgrenska-klinkem-analyser.vgregion.se/KKAP0024.pdf" TargetMode="External"/><Relationship Id="rId348" Type="http://schemas.openxmlformats.org/officeDocument/2006/relationships/hyperlink" Target="http://sahlgrenska-klinkem-analyser.vgregion.se/KKAP0024.pdf" TargetMode="External"/><Relationship Id="rId513" Type="http://schemas.openxmlformats.org/officeDocument/2006/relationships/hyperlink" Target="http://www.karolinska.se/for-vardgivare/Karolinska-Universitetslaboratoriet/remisser/" TargetMode="External"/><Relationship Id="rId555" Type="http://schemas.openxmlformats.org/officeDocument/2006/relationships/hyperlink" Target="https://www.folkhalsomyndigheten.se/smittskydd-beredskap/smittsamma-sjukdomar/echinococcus-multilocularis/" TargetMode="External"/><Relationship Id="rId597" Type="http://schemas.openxmlformats.org/officeDocument/2006/relationships/hyperlink" Target="http://labhandboken.u5054800.fsdata.se/findny.asp?State=2&amp;Analysid=1818" TargetMode="External"/><Relationship Id="rId720" Type="http://schemas.openxmlformats.org/officeDocument/2006/relationships/hyperlink" Target="https://www.regionorebrolan.se/Files-sv/USO/Kliniker_enheter/amm/Laboratoriet/PIN/BLA%20003%20Analysbest%c3%a4llning%20biologiska%20prover.pdf" TargetMode="External"/><Relationship Id="rId762" Type="http://schemas.openxmlformats.org/officeDocument/2006/relationships/hyperlink" Target="https://www.akademiska.se/contentassets/0e7a25ca32114872b62be149fae99f81/provtagningsanvisningar_0596.pdf" TargetMode="External"/><Relationship Id="rId818" Type="http://schemas.openxmlformats.org/officeDocument/2006/relationships/hyperlink" Target="http://www.karolinska.se/for-vardgivare/Karolinska-Universitetslaboratoriet/remisser/" TargetMode="External"/><Relationship Id="rId152" Type="http://schemas.openxmlformats.org/officeDocument/2006/relationships/hyperlink" Target="http://www.labhandbok.se/findny.asp?State=2&amp;Analysid=1295" TargetMode="External"/><Relationship Id="rId194" Type="http://schemas.openxmlformats.org/officeDocument/2006/relationships/hyperlink" Target="http://labhandboken.u5054800.fsdata.se/findny.asp?State=2&amp;Analysid=798" TargetMode="External"/><Relationship Id="rId208" Type="http://schemas.openxmlformats.org/officeDocument/2006/relationships/hyperlink" Target="http://www.karolinska.se/KUL/Alla-anvisningar/Anvisning/9267" TargetMode="External"/><Relationship Id="rId415" Type="http://schemas.openxmlformats.org/officeDocument/2006/relationships/hyperlink" Target="http://www.analysportalen-labmedicin.skane.se/viewAnalys.asp?Nr=3038" TargetMode="External"/><Relationship Id="rId457" Type="http://schemas.openxmlformats.org/officeDocument/2006/relationships/hyperlink" Target="https://www.folkhalsomyndigheten.se/globalassets/laboratorieanalys/information-for-bestallare/remiss-speciell-diagnostik-2014-02.pdf" TargetMode="External"/><Relationship Id="rId622" Type="http://schemas.openxmlformats.org/officeDocument/2006/relationships/hyperlink" Target="http://labhandboken.u5054800.fsdata.se/findny.asp?State=2&amp;Analysid=49" TargetMode="External"/><Relationship Id="rId261" Type="http://schemas.openxmlformats.org/officeDocument/2006/relationships/hyperlink" Target="http://www.ltv.se/imagevault/PublishedMedia/dbhd9j4oipt8tkb8itvp/Remiss_5_Klinisk_kemi_version_140331.pdf" TargetMode="External"/><Relationship Id="rId499" Type="http://schemas.openxmlformats.org/officeDocument/2006/relationships/hyperlink" Target="http://www.karolinska.se/for-vardgivare/Karolinska-Universitetslaboratoriet/remisser/" TargetMode="External"/><Relationship Id="rId664" Type="http://schemas.openxmlformats.org/officeDocument/2006/relationships/hyperlink" Target="http://www.karolinska.se/KUL/Alla-anvisningar/Anvisning/10106" TargetMode="External"/><Relationship Id="rId14" Type="http://schemas.openxmlformats.org/officeDocument/2006/relationships/hyperlink" Target="http://labhandboken.u5054800.fsdata.se/findny.asp?State=2&amp;Analysid=1493" TargetMode="External"/><Relationship Id="rId56" Type="http://schemas.openxmlformats.org/officeDocument/2006/relationships/hyperlink" Target="http://www.karolinska.se/KUL/Alla-anvisningar/Anvisning/9591" TargetMode="External"/><Relationship Id="rId317" Type="http://schemas.openxmlformats.org/officeDocument/2006/relationships/hyperlink" Target="http://sahlgrenska-klinkem-analyser.vgregion.se/KITMAP0098.pdf" TargetMode="External"/><Relationship Id="rId359" Type="http://schemas.openxmlformats.org/officeDocument/2006/relationships/hyperlink" Target="http://www.karolinska.se/KUL/Alla-anvisningar/Anvisning/10176" TargetMode="External"/><Relationship Id="rId524" Type="http://schemas.openxmlformats.org/officeDocument/2006/relationships/hyperlink" Target="https://www.folkhalsomyndigheten.se/mikrobiologi-laboratorieanalyser/laboratorieanalyser-och-tjanster/analyskatalog/odling/acanthamoeba/" TargetMode="External"/><Relationship Id="rId566" Type="http://schemas.openxmlformats.org/officeDocument/2006/relationships/hyperlink" Target="https://www.karolinska.se/KUL/Alla-anvisningar/Anvisning/9678" TargetMode="External"/><Relationship Id="rId731" Type="http://schemas.openxmlformats.org/officeDocument/2006/relationships/hyperlink" Target="http://www.labhandbok.se/findny.asp?State=2&amp;Analysid=1138" TargetMode="External"/><Relationship Id="rId773" Type="http://schemas.openxmlformats.org/officeDocument/2006/relationships/hyperlink" Target="http://www.karolinska.se/KUL/Alla-anvisningar/Anvisning/10025" TargetMode="External"/><Relationship Id="rId98" Type="http://schemas.openxmlformats.org/officeDocument/2006/relationships/hyperlink" Target="https://www.regionorebrolan.se/Files-sv/USO/Kliniker_enheter/amm/Laboratoriet/PIN/BLA%20003%20Analysbest%c3%a4llning%20biologiska%20prover.pdf" TargetMode="External"/><Relationship Id="rId121" Type="http://schemas.openxmlformats.org/officeDocument/2006/relationships/hyperlink" Target="https://www.rmv.se/wp-content/uploads/IF004.021-Provtagningsanvisningar-f&#246;r-sjukv&#229;rd-socialtj&#228;nst-m-fl.pdf" TargetMode="External"/><Relationship Id="rId163" Type="http://schemas.openxmlformats.org/officeDocument/2006/relationships/hyperlink" Target="http://sahlgrenska-klinkem-analyser.vgregion.se/KKAP0044.pdf" TargetMode="External"/><Relationship Id="rId219" Type="http://schemas.openxmlformats.org/officeDocument/2006/relationships/hyperlink" Target="http://www.karolinska.se/KUL/Alla-anvisningar/Anvisning/9670" TargetMode="External"/><Relationship Id="rId370" Type="http://schemas.openxmlformats.org/officeDocument/2006/relationships/hyperlink" Target="http://www.wieslab.se/diagnostic-services/index.php?langId=2&amp;headId=69&amp;pageId=69" TargetMode="External"/><Relationship Id="rId426" Type="http://schemas.openxmlformats.org/officeDocument/2006/relationships/hyperlink" Target="http://www.diabetesgenes.org/content/genetic-testing-neonatal-diabetes" TargetMode="External"/><Relationship Id="rId633" Type="http://schemas.openxmlformats.org/officeDocument/2006/relationships/hyperlink" Target="https://www.folkhalsomyndigheten.se/mikrobiologi-laboratorieanalyser/laboratorieanalyser-och-tjanster/analyskatalog/odling/yersinia-pestis/" TargetMode="External"/><Relationship Id="rId829" Type="http://schemas.openxmlformats.org/officeDocument/2006/relationships/hyperlink" Target="http://www.karolinska.se/for-vardgivare/Karolinska-Universitetslaboratoriet/remisser/" TargetMode="External"/><Relationship Id="rId230" Type="http://schemas.openxmlformats.org/officeDocument/2006/relationships/hyperlink" Target="http://www.karolinska.se/KUL/Alla-anvisningar/Anvisning/9050" TargetMode="External"/><Relationship Id="rId468" Type="http://schemas.openxmlformats.org/officeDocument/2006/relationships/hyperlink" Target="https://www.folkhalsomyndigheten.se/globalassets/laboratorieanalys/information-for-bestallare/remiss-speciell-diagnostik-2014-02.pdf" TargetMode="External"/><Relationship Id="rId675" Type="http://schemas.openxmlformats.org/officeDocument/2006/relationships/hyperlink" Target="http://www.karolinska.se/KUL/Alla-anvisningar/Anvisning/9235" TargetMode="External"/><Relationship Id="rId25" Type="http://schemas.openxmlformats.org/officeDocument/2006/relationships/hyperlink" Target="http://www.karolinska.se/KUL/Alla-anvisningar/Anvisning/10167" TargetMode="External"/><Relationship Id="rId67" Type="http://schemas.openxmlformats.org/officeDocument/2006/relationships/hyperlink" Target="http://www.karolinska.se/KUL/Alla-anvisningar/Anvisning/8990" TargetMode="External"/><Relationship Id="rId272" Type="http://schemas.openxmlformats.org/officeDocument/2006/relationships/hyperlink" Target="http://www.karolinska.se/KUL/Alla-anvisningar/Anvisning/9340" TargetMode="External"/><Relationship Id="rId328" Type="http://schemas.openxmlformats.org/officeDocument/2006/relationships/hyperlink" Target="http://www.akademiska.se/Verksamheter/Akademiska-laboratoriet/Klinisk-genetik/For-dig-som-remittent/Remisser/" TargetMode="External"/><Relationship Id="rId535" Type="http://schemas.openxmlformats.org/officeDocument/2006/relationships/hyperlink" Target="http://labhandboken.u5054800.fsdata.se/findny.asp?State=2&amp;Analysid=1531" TargetMode="External"/><Relationship Id="rId577" Type="http://schemas.openxmlformats.org/officeDocument/2006/relationships/hyperlink" Target="https://www2.sahlgrenska.se/sv/SU/Omraden/4/Verksamhetsomraden/Laboratoriemedicin/Klinisk-mikrobiologi/Analyslista-A-O/Lista-over-analyseragens/Hepatit-E-virus/" TargetMode="External"/><Relationship Id="rId700" Type="http://schemas.openxmlformats.org/officeDocument/2006/relationships/hyperlink" Target="https://vardgivare.skane.se/siteassets/1.-vardriktlinjer/laboratoriemedicin/remisser/bakt2.pdf" TargetMode="External"/><Relationship Id="rId742" Type="http://schemas.openxmlformats.org/officeDocument/2006/relationships/hyperlink" Target="http://www.karolinska.se/KUL/Alla-anvisningar/Anvisning/9524" TargetMode="External"/><Relationship Id="rId132" Type="http://schemas.openxmlformats.org/officeDocument/2006/relationships/hyperlink" Target="http://sahlgrenska-klinkem-analyser.vgregion.se/KKAP0024.pdf" TargetMode="External"/><Relationship Id="rId174" Type="http://schemas.openxmlformats.org/officeDocument/2006/relationships/hyperlink" Target="http://www.karolinska.se/KUL/Alla-anvisningar/Anvisning/9071" TargetMode="External"/><Relationship Id="rId381" Type="http://schemas.openxmlformats.org/officeDocument/2006/relationships/hyperlink" Target="http://www.karolinska.se/KUL/Alla-anvisningar/Anvisning/10027" TargetMode="External"/><Relationship Id="rId602" Type="http://schemas.openxmlformats.org/officeDocument/2006/relationships/hyperlink" Target="http://labhandboken.u5054800.fsdata.se/findny.asp?State=2&amp;Analysid=1634" TargetMode="External"/><Relationship Id="rId784" Type="http://schemas.openxmlformats.org/officeDocument/2006/relationships/hyperlink" Target="http://folk.uib.no/mfapu/Pages/BV/BVSite/analyteinfo/b2.html" TargetMode="External"/><Relationship Id="rId241" Type="http://schemas.openxmlformats.org/officeDocument/2006/relationships/hyperlink" Target="http://www.ltv.se/imagevault/PublishedMedia/dbhd9j4oipt8tkb8itvp/Remiss_5_Klinisk_kemi_version_140331.pdf" TargetMode="External"/><Relationship Id="rId437" Type="http://schemas.openxmlformats.org/officeDocument/2006/relationships/hyperlink" Target="http://karolinska.se/KUL/Alla-anvisningar/Anvisning/9409" TargetMode="External"/><Relationship Id="rId479" Type="http://schemas.openxmlformats.org/officeDocument/2006/relationships/hyperlink" Target="http://sahlgrenska-klinkem-analyser.vgregion.se/BAAP0118.pdf" TargetMode="External"/><Relationship Id="rId644" Type="http://schemas.openxmlformats.org/officeDocument/2006/relationships/hyperlink" Target="http://www.karolinska.se/for-vardgivare/Karolinska-Universitetslaboratoriet/remisser/" TargetMode="External"/><Relationship Id="rId686" Type="http://schemas.openxmlformats.org/officeDocument/2006/relationships/hyperlink" Target="http://sahlgrenska-klinkem-analyser.vgregion.se/KKAP0025.pdf" TargetMode="External"/><Relationship Id="rId36" Type="http://schemas.openxmlformats.org/officeDocument/2006/relationships/hyperlink" Target="http://www.karolinska.se/KUL/Alla-anvisningar/Anvisning/9540" TargetMode="External"/><Relationship Id="rId283" Type="http://schemas.openxmlformats.org/officeDocument/2006/relationships/hyperlink" Target="http://sahlgrenska-klinkem-analyser.vgregion.se/11525.html" TargetMode="External"/><Relationship Id="rId339" Type="http://schemas.openxmlformats.org/officeDocument/2006/relationships/hyperlink" Target="https://www.vll.se/VLL/Filer/UL%20753%20Genetik.pdf" TargetMode="External"/><Relationship Id="rId490" Type="http://schemas.openxmlformats.org/officeDocument/2006/relationships/hyperlink" Target="https://www.folkhalsomyndigheten.se/globalassets/laboratorieanalys/information-for-bestallare/remiss-speciell-diagnostik-2014-02.pdf" TargetMode="External"/><Relationship Id="rId504" Type="http://schemas.openxmlformats.org/officeDocument/2006/relationships/hyperlink" Target="https://www.folkhalsomyndigheten.se/globalassets/laboratorieanalys/information-for-bestallare/remiss-speciell-diagnostik-2014-02.pdf" TargetMode="External"/><Relationship Id="rId546" Type="http://schemas.openxmlformats.org/officeDocument/2006/relationships/hyperlink" Target="https://www.folkhalsomyndigheten.se/smittskydd-beredskap/smittsamma-sjukdomar/q-feber/" TargetMode="External"/><Relationship Id="rId711" Type="http://schemas.openxmlformats.org/officeDocument/2006/relationships/hyperlink" Target="https://www.alsglobal.se/media-se/excel/orderblankett_clinical.xlsx" TargetMode="External"/><Relationship Id="rId753" Type="http://schemas.openxmlformats.org/officeDocument/2006/relationships/hyperlink" Target="https://vardgivare.skane.se/siteassets/1.-vardriktlinjer/laboratoriemedicin/remisser/cellular-immunlogi-och-cytokiner.pdf" TargetMode="External"/><Relationship Id="rId78" Type="http://schemas.openxmlformats.org/officeDocument/2006/relationships/hyperlink" Target="http://www.karolinska.se/KUL/Alla-anvisningar/Anvisning/9339" TargetMode="External"/><Relationship Id="rId101" Type="http://schemas.openxmlformats.org/officeDocument/2006/relationships/hyperlink" Target="http://www.ltv.se/imagevault/PublishedMedia/dbhd9j4oipt8tkb8itvp/Remiss_5_Klinisk_kemi_version_140331.pdf" TargetMode="External"/><Relationship Id="rId143" Type="http://schemas.openxmlformats.org/officeDocument/2006/relationships/hyperlink" Target="http://labhandboken.u5054800.fsdata.se/findny.asp?State=2&amp;Analysid=1381" TargetMode="External"/><Relationship Id="rId185" Type="http://schemas.openxmlformats.org/officeDocument/2006/relationships/hyperlink" Target="http://www.karolinska.se/KUL/Alla-anvisningar/Anvisning/9394" TargetMode="External"/><Relationship Id="rId350" Type="http://schemas.openxmlformats.org/officeDocument/2006/relationships/hyperlink" Target="http://www.karolinska.se/KUL/Alla-anvisningar/Anvisning/9906" TargetMode="External"/><Relationship Id="rId406" Type="http://schemas.openxmlformats.org/officeDocument/2006/relationships/hyperlink" Target="http://www.karolinska.se/KUL/Alla-anvisningar/Anvisning/9600" TargetMode="External"/><Relationship Id="rId588" Type="http://schemas.openxmlformats.org/officeDocument/2006/relationships/hyperlink" Target="http://www.karolinska.se/Karolinska-Universitetslaboratoriet/Sidor-om-PTA/Analysindex-alla-enheter/Mikrobiologi/Anvisning/?a=9732" TargetMode="External"/><Relationship Id="rId795" Type="http://schemas.openxmlformats.org/officeDocument/2006/relationships/hyperlink" Target="https://www.akademiska.se/contentassets/252890d3a9634ae5832b0b83c3638e54/remiss_kitm_40003.pdf" TargetMode="External"/><Relationship Id="rId809" Type="http://schemas.openxmlformats.org/officeDocument/2006/relationships/hyperlink" Target="https://www.folkhalsomyndigheten.se/mikrobiologi-laboratorieanalyser/laboratorieanalyser-och-tjanster/analyskatalog/pcr/chikungunyavirus/" TargetMode="External"/><Relationship Id="rId9" Type="http://schemas.openxmlformats.org/officeDocument/2006/relationships/hyperlink" Target="https://webappl.vll.se/appl/qnova/qnwebportal.nsf/WebMainFrameset?OpenFrameSet" TargetMode="External"/><Relationship Id="rId210" Type="http://schemas.openxmlformats.org/officeDocument/2006/relationships/hyperlink" Target="http://sahlgrenska-klinkem-analyser.vgregion.se/KKAP0044.pdf" TargetMode="External"/><Relationship Id="rId392" Type="http://schemas.openxmlformats.org/officeDocument/2006/relationships/hyperlink" Target="http://www.karolinska.se/KUL/Alla-anvisningar/Anvisning/10026" TargetMode="External"/><Relationship Id="rId448" Type="http://schemas.openxmlformats.org/officeDocument/2006/relationships/hyperlink" Target="https://www.regionvastmanland.se/globalassets/vardgivare-och-sammarbetspartners/laboratoriemedicin/remisser/koagulationsutredning_bl-dning_remiss_version_1404.pdf" TargetMode="External"/><Relationship Id="rId613" Type="http://schemas.openxmlformats.org/officeDocument/2006/relationships/hyperlink" Target="http://labhandboken.u5054800.fsdata.se/findny.asp?State=2&amp;Analysid=%0b1656" TargetMode="External"/><Relationship Id="rId655" Type="http://schemas.openxmlformats.org/officeDocument/2006/relationships/hyperlink" Target="https://provtagningsanvisningar.regionorebrolan.se/index.aspx" TargetMode="External"/><Relationship Id="rId697" Type="http://schemas.openxmlformats.org/officeDocument/2006/relationships/hyperlink" Target="https://www.akademiska.se/contentassets/252890d3a9634ae5832b0b83c3638e54/pat_64701.pdf" TargetMode="External"/><Relationship Id="rId820" Type="http://schemas.openxmlformats.org/officeDocument/2006/relationships/hyperlink" Target="http://www.karolinska.se/KUL/Alla-anvisningar/Anvisning/10166" TargetMode="External"/><Relationship Id="rId252" Type="http://schemas.openxmlformats.org/officeDocument/2006/relationships/hyperlink" Target="http://labhandboken.u5054800.fsdata.se/findny.asp?State=2&amp;Analysid=827" TargetMode="External"/><Relationship Id="rId294" Type="http://schemas.openxmlformats.org/officeDocument/2006/relationships/hyperlink" Target="https://vardgivare.skane.se/siteassets/1.-vardriktlinjer/laboratoriemedicin/remisser/remiss_lakemedel-m-antiinfektion.pdf" TargetMode="External"/><Relationship Id="rId308" Type="http://schemas.openxmlformats.org/officeDocument/2006/relationships/hyperlink" Target="http://www.karolinska.se/contentassets/abb1533a063d4cd086d1496d6e4adf1c/4t-score-2011-12-12v2.pdf" TargetMode="External"/><Relationship Id="rId515" Type="http://schemas.openxmlformats.org/officeDocument/2006/relationships/hyperlink" Target="https://www.folkhalsomyndigheten.se/globalassets/laboratorieanalys/information-for-bestallare/remiss-speciell-diagnostik-2014-02.pdf" TargetMode="External"/><Relationship Id="rId722"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47" Type="http://schemas.openxmlformats.org/officeDocument/2006/relationships/hyperlink" Target="http://www.karolinska.se/KUL/Alla-anvisningar/Anvisning/9403" TargetMode="External"/><Relationship Id="rId89" Type="http://schemas.openxmlformats.org/officeDocument/2006/relationships/hyperlink" Target="http://labhandboken.u5054800.fsdata.se/findny.asp?State=2&amp;Analysid=611" TargetMode="External"/><Relationship Id="rId112" Type="http://schemas.openxmlformats.org/officeDocument/2006/relationships/hyperlink" Target="http://sahlgrenska-klinkem-analyser.vgregion.se/KKAP0028.pdf" TargetMode="External"/><Relationship Id="rId154" Type="http://schemas.openxmlformats.org/officeDocument/2006/relationships/hyperlink" Target="http://www.analysportalen-labmedicin.skane.se/viewAnalys.asp?Nr=945" TargetMode="External"/><Relationship Id="rId361" Type="http://schemas.openxmlformats.org/officeDocument/2006/relationships/hyperlink" Target="http://www.karolinska.se/KUL/Alla-anvisningar/Anvisning/9440" TargetMode="External"/><Relationship Id="rId557" Type="http://schemas.openxmlformats.org/officeDocument/2006/relationships/hyperlink" Target="http://www.karolinska.se/KUL/Alla-anvisningar/Anvisning/9792" TargetMode="External"/><Relationship Id="rId599" Type="http://schemas.openxmlformats.org/officeDocument/2006/relationships/hyperlink" Target="https://provtagningsanvisningar.regionorebrolan.se/" TargetMode="External"/><Relationship Id="rId764" Type="http://schemas.openxmlformats.org/officeDocument/2006/relationships/hyperlink" Target="http://www.karolinska.se/KUL/Alla-anvisningar/Anvisning/9184" TargetMode="External"/><Relationship Id="rId196" Type="http://schemas.openxmlformats.org/officeDocument/2006/relationships/hyperlink" Target="http://www.karolinska.se/KUL/Alla-anvisningar/Anvisning/9407" TargetMode="External"/><Relationship Id="rId417" Type="http://schemas.openxmlformats.org/officeDocument/2006/relationships/hyperlink" Target="http://labhandboken.u5054800.fsdata.se/findny.asp?State=2&amp;Analysid=496" TargetMode="External"/><Relationship Id="rId459" Type="http://schemas.openxmlformats.org/officeDocument/2006/relationships/hyperlink" Target="http://www.karolinska.se/for-vardgivare/Karolinska-Universitetslaboratoriet/remisser/" TargetMode="External"/><Relationship Id="rId624" Type="http://schemas.openxmlformats.org/officeDocument/2006/relationships/hyperlink" Target="http://labhandboken.u5054800.fsdata.se/findny.asp?State=2&amp;Analysid=284" TargetMode="External"/><Relationship Id="rId666" Type="http://schemas.openxmlformats.org/officeDocument/2006/relationships/hyperlink" Target="https://www.karolinska.se/for-vardgivare/Karolinska-Universitetslaboratoriet/remisser/" TargetMode="External"/><Relationship Id="rId831" Type="http://schemas.openxmlformats.org/officeDocument/2006/relationships/hyperlink" Target="https://www.akademiska.se/contentassets/252890d3a9634ae5832b0b83c3638e54/bestallningsblad_molekylar-patologi.pdf" TargetMode="External"/><Relationship Id="rId16" Type="http://schemas.openxmlformats.org/officeDocument/2006/relationships/hyperlink" Target="http://labhandboken.u5054800.fsdata.se/findny.asp?State=2&amp;Analysid=1830" TargetMode="External"/><Relationship Id="rId221" Type="http://schemas.openxmlformats.org/officeDocument/2006/relationships/hyperlink" Target="http://labhandboken.u5054800.fsdata.se/findny.asp?State=2&amp;Analysid=411" TargetMode="External"/><Relationship Id="rId263" Type="http://schemas.openxmlformats.org/officeDocument/2006/relationships/hyperlink" Target="http://www.karolinska.se/KUL/Alla-anvisningar/Anvisning/9470" TargetMode="External"/><Relationship Id="rId319" Type="http://schemas.openxmlformats.org/officeDocument/2006/relationships/hyperlink" Target="http://sahlgrenska-klinkem-analyser.vgregion.se/KKAP0024.pdf" TargetMode="External"/><Relationship Id="rId470" Type="http://schemas.openxmlformats.org/officeDocument/2006/relationships/hyperlink" Target="http://www.karolinska.se/contentassets/6d2e199fe6ba4007beaba8d3a8fe6ad6/lakemedelsremiss.pdf" TargetMode="External"/><Relationship Id="rId526" Type="http://schemas.openxmlformats.org/officeDocument/2006/relationships/hyperlink" Target="http://www.karolinska.se/KUL/Alla-anvisningar/Anvisning/9334" TargetMode="External"/><Relationship Id="rId58" Type="http://schemas.openxmlformats.org/officeDocument/2006/relationships/hyperlink" Target="http://www.karolinska.se/KUL/Alla-anvisningar/Anvisning/9426" TargetMode="External"/><Relationship Id="rId123" Type="http://schemas.openxmlformats.org/officeDocument/2006/relationships/hyperlink" Target="http://www.karolinska.se/KUL/Alla-anvisningar/Anvisning/9353" TargetMode="External"/><Relationship Id="rId330" Type="http://schemas.openxmlformats.org/officeDocument/2006/relationships/hyperlink" Target="http://www.akademiska.se/Global/KB/Klinisk%20genetik/Dokument/KromosomanalysDNAbaserad%20diagnostik.pdf" TargetMode="External"/><Relationship Id="rId568" Type="http://schemas.openxmlformats.org/officeDocument/2006/relationships/hyperlink" Target="https://www.folkhalsomyndigheten.se/mikrobiologi-laboratorieanalyser/laboratorieanalyser-och-tjanster/analyskatalog/pcr/fagelinfluensa-virus-pandemiskt-influensa-virus/" TargetMode="External"/><Relationship Id="rId733" Type="http://schemas.openxmlformats.org/officeDocument/2006/relationships/hyperlink" Target="http://www.karolinska.se/KUL/Alla-anvisningar/Anvisning/9045" TargetMode="External"/><Relationship Id="rId775" Type="http://schemas.openxmlformats.org/officeDocument/2006/relationships/hyperlink" Target="http://www.karolinska.se/KUL/Alla-anvisningar/Anvisning/9565" TargetMode="External"/><Relationship Id="rId165" Type="http://schemas.openxmlformats.org/officeDocument/2006/relationships/hyperlink" Target="http://www.karolinska.se/KUL/Alla-anvisningar/Anvisning/9165" TargetMode="External"/><Relationship Id="rId372" Type="http://schemas.openxmlformats.org/officeDocument/2006/relationships/hyperlink" Target="http://www.karolinska.se/KUL/Alla-anvisningar/Anvisning/10078" TargetMode="External"/><Relationship Id="rId428" Type="http://schemas.openxmlformats.org/officeDocument/2006/relationships/hyperlink" Target="http://www.exeterlaboratory.com/genetics/hyperinsulinism/" TargetMode="External"/><Relationship Id="rId635" Type="http://schemas.openxmlformats.org/officeDocument/2006/relationships/hyperlink" Target="https://www.folkhalsomyndigheten.se/mikrobiologi-laboratorieanalyser/laboratorieanalyser-och-tjanster/analyskatalog/pcr/zikavirus/" TargetMode="External"/><Relationship Id="rId677" Type="http://schemas.openxmlformats.org/officeDocument/2006/relationships/hyperlink" Target="http://www.akademiska.se/Global/KB/Klinisk%20genetik/Dokument/KromosomanalysDNAbaserad%20diagnostik.pdf" TargetMode="External"/><Relationship Id="rId800" Type="http://schemas.openxmlformats.org/officeDocument/2006/relationships/hyperlink" Target="https://sahlgrenska-klinkem-analyser.vgregion.se/KKAP0021.pdf" TargetMode="External"/><Relationship Id="rId232" Type="http://schemas.openxmlformats.org/officeDocument/2006/relationships/hyperlink" Target="http://www.karolinska.se/KUL/Alla-anvisningar/Anvisning/9437" TargetMode="External"/><Relationship Id="rId274" Type="http://schemas.openxmlformats.org/officeDocument/2006/relationships/hyperlink" Target="https://www.rmv.se/analyser/ketobemidon-i-blod/" TargetMode="External"/><Relationship Id="rId481" Type="http://schemas.openxmlformats.org/officeDocument/2006/relationships/hyperlink" Target="http://www.karolinska.se/for-vardgivare/Karolinska-Universitetslaboratoriet/remisser/" TargetMode="External"/><Relationship Id="rId702" Type="http://schemas.openxmlformats.org/officeDocument/2006/relationships/hyperlink" Target="https://www.regionorebrolan.se/Files-sv/USO/Kliniker_enheter/amm/Laboratoriet/PIN/BLA%20003%20Analysbest%c3%a4llning%20biologiska%20prover.pdf" TargetMode="External"/><Relationship Id="rId27" Type="http://schemas.openxmlformats.org/officeDocument/2006/relationships/hyperlink" Target="http://www.karolinska.se/KUL/Alla-anvisningar/Anvisning/9563" TargetMode="External"/><Relationship Id="rId69" Type="http://schemas.openxmlformats.org/officeDocument/2006/relationships/hyperlink" Target="http://sahlgrenska-klinkem-analyser.vgregion.se/12394.html" TargetMode="External"/><Relationship Id="rId134" Type="http://schemas.openxmlformats.org/officeDocument/2006/relationships/hyperlink" Target="http://www.karolinska.se/KUL/Alla-anvisningar/Anvisning/9363" TargetMode="External"/><Relationship Id="rId537" Type="http://schemas.openxmlformats.org/officeDocument/2006/relationships/hyperlink" Target="http://www.analysportalen-labmedicin.skane.se/viewAnalys.asp?Nr=1605" TargetMode="External"/><Relationship Id="rId579" Type="http://schemas.openxmlformats.org/officeDocument/2006/relationships/hyperlink" Target="http://www.wieslab.se/diagnostic-services/index.php?headId=2&amp;pageId=2&amp;langId=2&amp;productId=33" TargetMode="External"/><Relationship Id="rId744" Type="http://schemas.openxmlformats.org/officeDocument/2006/relationships/hyperlink" Target="http://www.karolinska.se/KUL/Alla-anvisningar/Anvisning/9526" TargetMode="External"/><Relationship Id="rId786" Type="http://schemas.openxmlformats.org/officeDocument/2006/relationships/hyperlink" Target="http://labhandboken.u5054800.fsdata.se/findny.asp?State=3&amp;Analysid=1260" TargetMode="External"/><Relationship Id="rId80" Type="http://schemas.openxmlformats.org/officeDocument/2006/relationships/hyperlink" Target="http://labhandboken.u5054800.fsdata.se/findny.asp?State=2&amp;Analysid=370" TargetMode="External"/><Relationship Id="rId176" Type="http://schemas.openxmlformats.org/officeDocument/2006/relationships/hyperlink" Target="http://www.karolinska.se/KUL/Alla-anvisningar/Anvisning/9072" TargetMode="External"/><Relationship Id="rId341" Type="http://schemas.openxmlformats.org/officeDocument/2006/relationships/hyperlink" Target="http://www.ltv.se/imagevault/PublishedMedia/dbhd9j4oipt8tkb8itvp/Remiss_5_Klinisk_kemi_version_140331.pdf" TargetMode="External"/><Relationship Id="rId383" Type="http://schemas.openxmlformats.org/officeDocument/2006/relationships/hyperlink" Target="https://www.karolinska.se/KUL/Alla-anvisningar/Anvisning/9210" TargetMode="External"/><Relationship Id="rId439" Type="http://schemas.openxmlformats.org/officeDocument/2006/relationships/hyperlink" Target="http://www.labhandbok.se/findny.asp?State=2&amp;Analysid=841" TargetMode="External"/><Relationship Id="rId590" Type="http://schemas.openxmlformats.org/officeDocument/2006/relationships/hyperlink" Target="http://labhandboken.u5054800.fsdata.se/findny.asp?State=2&amp;Analysid=165" TargetMode="External"/><Relationship Id="rId604" Type="http://schemas.openxmlformats.org/officeDocument/2006/relationships/hyperlink" Target="https://www.karolinska.se/KUL/Alla-anvisningar/Anvisning/10171" TargetMode="External"/><Relationship Id="rId646" Type="http://schemas.openxmlformats.org/officeDocument/2006/relationships/hyperlink" Target="https://stolav.no/Laboratoriemedisin/Rekvisisjoner/Rekvisisjon%20AKF.pdf" TargetMode="External"/><Relationship Id="rId811" Type="http://schemas.openxmlformats.org/officeDocument/2006/relationships/hyperlink" Target="http://www.labhandbok.se/findny.asp?State=2&amp;Analysid=1171" TargetMode="External"/><Relationship Id="rId201" Type="http://schemas.openxmlformats.org/officeDocument/2006/relationships/hyperlink" Target="http://labhandboken.u5054800.fsdata.se/findny.asp?State=2&amp;Analysid=836" TargetMode="External"/><Relationship Id="rId243" Type="http://schemas.openxmlformats.org/officeDocument/2006/relationships/hyperlink" Target="http://www.ltv.se/imagevault/PublishedMedia/dbhd9j4oipt8tkb8itvp/Remiss_5_Klinisk_kemi_version_140331.pdf" TargetMode="External"/><Relationship Id="rId285" Type="http://schemas.openxmlformats.org/officeDocument/2006/relationships/hyperlink" Target="http://labhandboken.u5054800.fsdata.se/findny.asp?State=2&amp;Analysid=596" TargetMode="External"/><Relationship Id="rId450" Type="http://schemas.openxmlformats.org/officeDocument/2006/relationships/hyperlink" Target="http://www.karolinska.se/for-vardgivare/Karolinska-Universitetslaboratoriet/remisser/" TargetMode="External"/><Relationship Id="rId506" Type="http://schemas.openxmlformats.org/officeDocument/2006/relationships/hyperlink" Target="https://www.folkhalsomyndigheten.se/globalassets/laboratorieanalys/information-for-bestallare/remiss-speciell-diagnostik-2014-02.pdf" TargetMode="External"/><Relationship Id="rId688" Type="http://schemas.openxmlformats.org/officeDocument/2006/relationships/hyperlink" Target="https://sahlgrenska-klinkem-analyser.vgregion.se/16063.html" TargetMode="External"/><Relationship Id="rId38" Type="http://schemas.openxmlformats.org/officeDocument/2006/relationships/hyperlink" Target="http://labhandboken.u5054800.fsdata.se/findny.asp?State=2&amp;Analysid=384" TargetMode="External"/><Relationship Id="rId103" Type="http://schemas.openxmlformats.org/officeDocument/2006/relationships/hyperlink" Target="http://labhandboken.u5054800.fsdata.se/findny.asp?State=2&amp;Analysid=1609" TargetMode="External"/><Relationship Id="rId310" Type="http://schemas.openxmlformats.org/officeDocument/2006/relationships/hyperlink" Target="http://labhandboken.u5054800.fsdata.se/findny.asp?State=2&amp;Analysid=339" TargetMode="External"/><Relationship Id="rId492" Type="http://schemas.openxmlformats.org/officeDocument/2006/relationships/hyperlink" Target="https://www.folkhalsomyndigheten.se/globalassets/laboratorieanalys/information-for-bestallare/remiss-speciell-diagnostik-2014-02.pdf" TargetMode="External"/><Relationship Id="rId548" Type="http://schemas.openxmlformats.org/officeDocument/2006/relationships/hyperlink" Target="http://www.karolinska.se/Karolinska-Universitetslaboratoriet/Sidor-om-PTA/Analysindex-alla-enheter/Farmakologi/Anvisning/?a=9365" TargetMode="External"/><Relationship Id="rId713"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55" Type="http://schemas.openxmlformats.org/officeDocument/2006/relationships/hyperlink" Target="http://sahlgrenska-klinkem-analyser.vgregion.se/KITMAP0098.pdf" TargetMode="External"/><Relationship Id="rId797" Type="http://schemas.openxmlformats.org/officeDocument/2006/relationships/hyperlink" Target="https://sahlgrenska-klinkem-analyser.vgregion.se/KKAP0021.pdf" TargetMode="External"/><Relationship Id="rId91" Type="http://schemas.openxmlformats.org/officeDocument/2006/relationships/hyperlink" Target="http://sahlgrenska-klinkem-analyser.vgregion.se/14310.html" TargetMode="External"/><Relationship Id="rId145" Type="http://schemas.openxmlformats.org/officeDocument/2006/relationships/hyperlink" Target="http://labhandboken.u5054800.fsdata.se/findny.asp?State=2&amp;Analysid=643" TargetMode="External"/><Relationship Id="rId187" Type="http://schemas.openxmlformats.org/officeDocument/2006/relationships/hyperlink" Target="http://www.analysportalen-labmedicin.skane.se/viewAnalys.asp?Nr=1452" TargetMode="External"/><Relationship Id="rId352" Type="http://schemas.openxmlformats.org/officeDocument/2006/relationships/hyperlink" Target="http://labhandboken.u5054800.fsdata.se/findny.asp?State=2&amp;Analysid=1615" TargetMode="External"/><Relationship Id="rId394" Type="http://schemas.openxmlformats.org/officeDocument/2006/relationships/hyperlink" Target="http://www.karolinska.se/KUL/Alla-anvisningar/Anvisning/9435" TargetMode="External"/><Relationship Id="rId408" Type="http://schemas.openxmlformats.org/officeDocument/2006/relationships/hyperlink" Target="http://www.karolinska.se/KUL/Alla-anvisningar/Anvisning/9639" TargetMode="External"/><Relationship Id="rId615" Type="http://schemas.openxmlformats.org/officeDocument/2006/relationships/hyperlink" Target="https://www.folkhalsomyndigheten.se/mikrobiologi-laboratorieanalyser/laboratorieanalyser-och-tjanster/analyskatalog/pcr/sars-coronavirus/" TargetMode="External"/><Relationship Id="rId822" Type="http://schemas.openxmlformats.org/officeDocument/2006/relationships/hyperlink" Target="https://www.karolinska.se/for-vardgivare/Karolinska-Universitetslaboratoriet/remisser/" TargetMode="External"/><Relationship Id="rId212" Type="http://schemas.openxmlformats.org/officeDocument/2006/relationships/hyperlink" Target="http://labhandboken.u5054800.fsdata.se/findny.asp?State=2&amp;Analysid=719" TargetMode="External"/><Relationship Id="rId254" Type="http://schemas.openxmlformats.org/officeDocument/2006/relationships/hyperlink" Target="http://www.karolinska.se/KUL/Alla-anvisningar/Anvisning/9547" TargetMode="External"/><Relationship Id="rId657" Type="http://schemas.openxmlformats.org/officeDocument/2006/relationships/hyperlink" Target="http://sahlgrenska-klinkem-analyser.vgregion.se/KITMAP0105.pdf" TargetMode="External"/><Relationship Id="rId699" Type="http://schemas.openxmlformats.org/officeDocument/2006/relationships/hyperlink" Target="https://www.akademiska.se/contentassets/252890d3a9634ae5832b0b83c3638e54/genotypning.pdf" TargetMode="External"/><Relationship Id="rId49" Type="http://schemas.openxmlformats.org/officeDocument/2006/relationships/hyperlink" Target="http://labhandboken.u5054800.fsdata.se/findny.asp?State=2&amp;Analysid=1825" TargetMode="External"/><Relationship Id="rId114" Type="http://schemas.openxmlformats.org/officeDocument/2006/relationships/hyperlink" Target="https://www2.sahlgrenska.se/upload/SU/omrade_4/Klinisk%20genetik/Remiss%20Genetisk%20analys.pdf?epslanguage=sv" TargetMode="External"/><Relationship Id="rId296" Type="http://schemas.openxmlformats.org/officeDocument/2006/relationships/hyperlink" Target="http://www.karolinska.se/KUL/Alla-anvisningar/Anvisning/9360" TargetMode="External"/><Relationship Id="rId461" Type="http://schemas.openxmlformats.org/officeDocument/2006/relationships/hyperlink" Target="https://www.folkhalsomyndigheten.se/globalassets/laboratorieanalys/information-for-bestallare/remiss-speciell-diagnostik-2014-02.pdf" TargetMode="External"/><Relationship Id="rId517" Type="http://schemas.openxmlformats.org/officeDocument/2006/relationships/hyperlink" Target="https://www.folkhalsomyndigheten.se/globalassets/laboratorieanalys/information-for-bestallare/remiss-speciell-diagnostik-2014-02.pdf" TargetMode="External"/><Relationship Id="rId559" Type="http://schemas.openxmlformats.org/officeDocument/2006/relationships/hyperlink" Target="http://labhandboken.u5054800.fsdata.se/findny.asp?State=2&amp;Analysid=11" TargetMode="External"/><Relationship Id="rId724" Type="http://schemas.openxmlformats.org/officeDocument/2006/relationships/hyperlink" Target="http://www.karolinska.se/KUL/Alla-anvisningar/Anvisning/9470" TargetMode="External"/><Relationship Id="rId766" Type="http://schemas.openxmlformats.org/officeDocument/2006/relationships/hyperlink" Target="http://www.akademiska.se/Verksamheter/Akademiska-laboratoriet/Klinisk-genetik/For-dig-som-remittent/Remisser/" TargetMode="External"/><Relationship Id="rId60" Type="http://schemas.openxmlformats.org/officeDocument/2006/relationships/hyperlink" Target="http://www.karolinska.se/KUL/Alla-anvisningar/Anvisning/9291" TargetMode="External"/><Relationship Id="rId156" Type="http://schemas.openxmlformats.org/officeDocument/2006/relationships/hyperlink" Target="http://www.ltv.se/imagevault/PublishedMedia/dbhd9j4oipt8tkb8itvp/Remiss_5_Klinisk_kemi_version_140331.pdf" TargetMode="External"/><Relationship Id="rId198" Type="http://schemas.openxmlformats.org/officeDocument/2006/relationships/hyperlink" Target="http://www.karolinska.se/KUL/Alla-anvisningar/Anvisning/9582" TargetMode="External"/><Relationship Id="rId321" Type="http://schemas.openxmlformats.org/officeDocument/2006/relationships/hyperlink" Target="http://sahlgrenska-klinkem-analyser.vgregion.se/KKAP0024.pdf" TargetMode="External"/><Relationship Id="rId363" Type="http://schemas.openxmlformats.org/officeDocument/2006/relationships/hyperlink" Target="http://www.karolinska.se/KUL/Alla-anvisningar/Anvisning/9634" TargetMode="External"/><Relationship Id="rId419" Type="http://schemas.openxmlformats.org/officeDocument/2006/relationships/hyperlink" Target="http://sahlgrenska-klinkem-analyser.vgregion.se/KKAP0017.pdf" TargetMode="External"/><Relationship Id="rId570" Type="http://schemas.openxmlformats.org/officeDocument/2006/relationships/hyperlink" Target="http://www2.vgregion.se/sv/Vastra-Gotalandsregionen/startsida/Lista-over-analyseragens/Haemophilus-influenzae---antikroppsbestamning/" TargetMode="External"/><Relationship Id="rId626" Type="http://schemas.openxmlformats.org/officeDocument/2006/relationships/hyperlink" Target="http://www.karolinska.se/KUL/Alla-anvisningar/Anvisning/9798" TargetMode="External"/><Relationship Id="rId223" Type="http://schemas.openxmlformats.org/officeDocument/2006/relationships/hyperlink" Target="http://www.akademiska.se/Global/DAT/Provtagningsanvisningar/40003_allergi.pdf" TargetMode="External"/><Relationship Id="rId430" Type="http://schemas.openxmlformats.org/officeDocument/2006/relationships/hyperlink" Target="http://www.labhandbok.se/findny.asp?State=2&amp;Analysid=525" TargetMode="External"/><Relationship Id="rId668" Type="http://schemas.openxmlformats.org/officeDocument/2006/relationships/hyperlink" Target="https://www.akademiska.se/contentassets/0e7a25ca32114872b62be149fae99f81/provtagningsanvisningar_0596.pdf" TargetMode="External"/><Relationship Id="rId833" Type="http://schemas.openxmlformats.org/officeDocument/2006/relationships/hyperlink" Target="https://regionvastmanland.se/globalassets/vardgivare-och-sammarbetspartners/laboratoriemedicin/remisser/37140-1-remiss-5-klinisk-kemi_laboratoriemedicin_konsultremiss.pdf" TargetMode="External"/><Relationship Id="rId18" Type="http://schemas.openxmlformats.org/officeDocument/2006/relationships/hyperlink" Target="https://www2.sahlgrenska.se/sv/SU/Omraden/4/Verksamhetsomraden/Laboratoriemedicin/Klinisk-mikrobiologi/Analyslista-A-O/Lista-over-analyseragens/Svampdiagnostik/" TargetMode="External"/><Relationship Id="rId265" Type="http://schemas.openxmlformats.org/officeDocument/2006/relationships/hyperlink" Target="http://sahlgrenska-klinkem-analyser.vgregion.se/12581.html" TargetMode="External"/><Relationship Id="rId472" Type="http://schemas.openxmlformats.org/officeDocument/2006/relationships/hyperlink" Target="http://www.karolinska.se/contentassets/6d2e199fe6ba4007beaba8d3a8fe6ad6/lakemedelsremiss.pdf" TargetMode="External"/><Relationship Id="rId528" Type="http://schemas.openxmlformats.org/officeDocument/2006/relationships/hyperlink" Target="https://www2.sahlgrenska.se/sv/SU/Omraden/4/Verksamhetsomraden/Laboratoriemedicin/Klinisk-mikrobiologi/Analyslista-A-O/Lista-over-analyseragens/Hepatit-D-virus/" TargetMode="External"/><Relationship Id="rId735" Type="http://schemas.openxmlformats.org/officeDocument/2006/relationships/hyperlink" Target="https://www.rmv.se/wp-content/uploads/IF004.021-Provtagningsanvisningar-f&#246;r-sjukv&#229;rd-socialtj&#228;nst-m-fl.pdf" TargetMode="External"/><Relationship Id="rId125" Type="http://schemas.openxmlformats.org/officeDocument/2006/relationships/hyperlink" Target="http://www.karolinska.se/KUL/Alla-anvisningar/Anvisning/9355" TargetMode="External"/><Relationship Id="rId167" Type="http://schemas.openxmlformats.org/officeDocument/2006/relationships/hyperlink" Target="http://www.karolinska.se/KUL/Alla-anvisningar/Anvisning/9381" TargetMode="External"/><Relationship Id="rId332" Type="http://schemas.openxmlformats.org/officeDocument/2006/relationships/hyperlink" Target="https://vardgivare.skane.se/siteassets/1.-vardriktlinjer/laboratoriemedicin/remisser/diabetes-barn-bdd.pdf" TargetMode="External"/><Relationship Id="rId374" Type="http://schemas.openxmlformats.org/officeDocument/2006/relationships/hyperlink" Target="http://reflab.dk/urticaria-test/sample-submission/" TargetMode="External"/><Relationship Id="rId581" Type="http://schemas.openxmlformats.org/officeDocument/2006/relationships/hyperlink" Target="https://www.folkhalsomyndigheten.se/mikrobiologi-laboratorieanalyser/laboratorieanalyser-och-tjanster/analyskatalog/pcr/humant-herpesvirus-typ-7-hhv-7/" TargetMode="External"/><Relationship Id="rId777" Type="http://schemas.openxmlformats.org/officeDocument/2006/relationships/hyperlink" Target="http://www.karolinska.se/KUL/Alla-anvisningar/Anvisning/9244" TargetMode="External"/><Relationship Id="rId71" Type="http://schemas.openxmlformats.org/officeDocument/2006/relationships/hyperlink" Target="http://www.karolinska.se/KUL/Alla-anvisningar/Anvisning/8997" TargetMode="External"/><Relationship Id="rId234" Type="http://schemas.openxmlformats.org/officeDocument/2006/relationships/hyperlink" Target="http://www.karolinska.se/KUL/Alla-anvisningar/Anvisning/9222" TargetMode="External"/><Relationship Id="rId637" Type="http://schemas.openxmlformats.org/officeDocument/2006/relationships/hyperlink" Target="http://www.karolinska.se/KUL/Alla-anvisningar/Anvisning/10055" TargetMode="External"/><Relationship Id="rId679" Type="http://schemas.openxmlformats.org/officeDocument/2006/relationships/hyperlink" Target="https://www.karolinska.se/globalassets/global/kul/kul-gemensamma/kul-lankblock-remisser-for--utskrift/remiss_metabolutredning1806.pdf" TargetMode="External"/><Relationship Id="rId802" Type="http://schemas.openxmlformats.org/officeDocument/2006/relationships/hyperlink" Target="https://www.folkhalsomyndigheten.se/globalassets/laboratorieanalys/information-for-bestallare/remiss-diagnostik.pdf" TargetMode="External"/><Relationship Id="rId2" Type="http://schemas.openxmlformats.org/officeDocument/2006/relationships/hyperlink" Target="http://www.karolinska.se/KUL/Alla-anvisningar/Anvisning/9964" TargetMode="External"/><Relationship Id="rId29" Type="http://schemas.openxmlformats.org/officeDocument/2006/relationships/hyperlink" Target="https://www2.sahlgrenska.se/sv/SU/Vardgivare/Laboratorier/Tillvaxtlaboratoriet1/Analyser/IGFBP-3/" TargetMode="External"/><Relationship Id="rId276" Type="http://schemas.openxmlformats.org/officeDocument/2006/relationships/hyperlink" Target="http://rmv.se/fileadmin/RMVFiles/rk/IF004.018_Provtagningsanvisningar_foer_sjukvaard_m_fl.pdf" TargetMode="External"/><Relationship Id="rId441" Type="http://schemas.openxmlformats.org/officeDocument/2006/relationships/hyperlink" Target="https://www.regionvastmanland.se/globalassets/vardgivare-och-sammarbetspartners/laboratoriemedicin/remisser/37140-1-remiss-5-klinisk-kemi_laboratoriemedicin_konsultremiss.pdf" TargetMode="External"/><Relationship Id="rId483" Type="http://schemas.openxmlformats.org/officeDocument/2006/relationships/hyperlink" Target="https://www2.sahlgrenska.se/sv/SU/Omraden/4/Verksamhetsomraden/Laboratoriemedicin/Klinisk-mikrobiologi/Remisser/" TargetMode="External"/><Relationship Id="rId539" Type="http://schemas.openxmlformats.org/officeDocument/2006/relationships/hyperlink" Target="https://www.folkhalsomyndigheten.se/mikrobiologi-laboratorieanalyser/laboratorieanalyser-och-tjanster/analyskatalog/antikroppsbestamning/brucella/" TargetMode="External"/><Relationship Id="rId690" Type="http://schemas.openxmlformats.org/officeDocument/2006/relationships/hyperlink" Target="https://www.akademiska.se/contentassets/252890d3a9634ae5832b0b83c3638e54/remiss_kitm_40003.pdf" TargetMode="External"/><Relationship Id="rId704"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46" Type="http://schemas.openxmlformats.org/officeDocument/2006/relationships/hyperlink" Target="http://www.karolinska.se/KUL/Alla-anvisningar/Anvisning/9528" TargetMode="External"/><Relationship Id="rId40" Type="http://schemas.openxmlformats.org/officeDocument/2006/relationships/hyperlink" Target="http://www.karolinska.se/KUL/Alla-anvisningar/Anvisning/9549" TargetMode="External"/><Relationship Id="rId136" Type="http://schemas.openxmlformats.org/officeDocument/2006/relationships/hyperlink" Target="http://www.karolinska.se/KUL/Alla-anvisningar/Anvisning/9068" TargetMode="External"/><Relationship Id="rId178" Type="http://schemas.openxmlformats.org/officeDocument/2006/relationships/hyperlink" Target="http://labhandboken.u5054800.fsdata.se/findny.asp?State=2&amp;Analysid=1263" TargetMode="External"/><Relationship Id="rId301" Type="http://schemas.openxmlformats.org/officeDocument/2006/relationships/hyperlink" Target="http://sahlgrenska-klinkem-analyser.vgregion.se/1147.html" TargetMode="External"/><Relationship Id="rId343" Type="http://schemas.openxmlformats.org/officeDocument/2006/relationships/hyperlink" Target="http://www.rmv.se/fileadmin/RMVFiles/rk/IF039.023_REMISS_Toxikologisk_undersoekning__patient.pdf" TargetMode="External"/><Relationship Id="rId550" Type="http://schemas.openxmlformats.org/officeDocument/2006/relationships/hyperlink" Target="http://labhandboken.u5054800.fsdata.se/findny.asp?State=2&amp;Analysid=10" TargetMode="External"/><Relationship Id="rId788" Type="http://schemas.openxmlformats.org/officeDocument/2006/relationships/hyperlink" Target="http://sahlgrenska-klinkem-analyser.vgregion.se/13261.html" TargetMode="External"/><Relationship Id="rId82" Type="http://schemas.openxmlformats.org/officeDocument/2006/relationships/hyperlink" Target="http://www.karolinska.se/KUL/Alla-anvisningar/Anvisning/9483" TargetMode="External"/><Relationship Id="rId203" Type="http://schemas.openxmlformats.org/officeDocument/2006/relationships/hyperlink" Target="http://labhandboken.u5054800.fsdata.se/findny.asp?State=2&amp;Analysid=821" TargetMode="External"/><Relationship Id="rId385" Type="http://schemas.openxmlformats.org/officeDocument/2006/relationships/hyperlink" Target="http://www.karolinska.se/KUL/Alla-anvisningar/Anvisning/9570" TargetMode="External"/><Relationship Id="rId592" Type="http://schemas.openxmlformats.org/officeDocument/2006/relationships/hyperlink" Target="https://www.folkhalsomyndigheten.se/mikrobiologi-laboratorieanalyser/laboratorieanalyser-och-tjanster/analyskatalog/pcr/leishmania-spp/" TargetMode="External"/><Relationship Id="rId606" Type="http://schemas.openxmlformats.org/officeDocument/2006/relationships/hyperlink" Target="http://www.analysportalen-labmedicin.skane.se/viewAnalys.asp?Nr=1204" TargetMode="External"/><Relationship Id="rId648" Type="http://schemas.openxmlformats.org/officeDocument/2006/relationships/hyperlink" Target="https://www.karolinska.se/for-vardgivare/Karolinska-Universitetslaboratoriet/remisser/" TargetMode="External"/><Relationship Id="rId813" Type="http://schemas.openxmlformats.org/officeDocument/2006/relationships/hyperlink" Target="https://vardgivare.skane.se/siteassets/1.-vardriktlinjer/laboratoriemedicin/remisser/remiss_imm_1806_formular.pdf" TargetMode="External"/><Relationship Id="rId245" Type="http://schemas.openxmlformats.org/officeDocument/2006/relationships/hyperlink" Target="http://www.ltv.se/imagevault/PublishedMedia/dbhd9j4oipt8tkb8itvp/Remiss_5_Klinisk_kemi_version_140331.pdf" TargetMode="External"/><Relationship Id="rId287" Type="http://schemas.openxmlformats.org/officeDocument/2006/relationships/hyperlink" Target="http://www.analysportalen-labmedicin.skane.se/viewAnalys.asp?Nr=294" TargetMode="External"/><Relationship Id="rId410" Type="http://schemas.openxmlformats.org/officeDocument/2006/relationships/hyperlink" Target="http://sahlgrenska-klinkem-analyser.vgregion.se/0734.html" TargetMode="External"/><Relationship Id="rId452" Type="http://schemas.openxmlformats.org/officeDocument/2006/relationships/hyperlink" Target="https://www.karolinska.se/for-vardgivare/Karolinska-Universitetslaboratoriet/remisser/" TargetMode="External"/><Relationship Id="rId494" Type="http://schemas.openxmlformats.org/officeDocument/2006/relationships/hyperlink" Target="https://www.folkhalsomyndigheten.se/globalassets/laboratorieanalys/information-for-bestallare/remiss-speciell-diagnostik-2014-02.pdf" TargetMode="External"/><Relationship Id="rId508" Type="http://schemas.openxmlformats.org/officeDocument/2006/relationships/hyperlink" Target="http://www.karolinska.se/for-vardgivare/Karolinska-Universitetslaboratoriet/remisser/" TargetMode="External"/><Relationship Id="rId715" Type="http://schemas.openxmlformats.org/officeDocument/2006/relationships/hyperlink" Target="https://www.regionorebrolan.se/Files-sv/USO/Kliniker_enheter/amm/Laboratoriet/PIN/BLA%20003%20Analysbest%c3%a4llning%20biologiska%20prover.pdf" TargetMode="External"/><Relationship Id="rId105" Type="http://schemas.openxmlformats.org/officeDocument/2006/relationships/hyperlink" Target="http://www.karolinska.se/KUL/Alla-anvisningar/Anvisning/9124" TargetMode="External"/><Relationship Id="rId147" Type="http://schemas.openxmlformats.org/officeDocument/2006/relationships/hyperlink" Target="http://labhandboken.u5054800.fsdata.se/findny.asp?State=2&amp;Analysid=647" TargetMode="External"/><Relationship Id="rId312" Type="http://schemas.openxmlformats.org/officeDocument/2006/relationships/hyperlink" Target="https://www.karolinska.se/globalassets/global/kul/kul-gemensamma/kul-lankblock-remisser-for--utskrift/remiss_metabolutredning1806.pdf" TargetMode="External"/><Relationship Id="rId354" Type="http://schemas.openxmlformats.org/officeDocument/2006/relationships/hyperlink" Target="http://www.regionorebrolan.se/PageFiles/5811/BLA%20003%20Analysbest%c3%a4llning%20biologiska%20prover.pdf" TargetMode="External"/><Relationship Id="rId757"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799" Type="http://schemas.openxmlformats.org/officeDocument/2006/relationships/hyperlink" Target="https://sahlgrenska-klinkem-analyser.vgregion.se/KKAP0021.pdf" TargetMode="External"/><Relationship Id="rId51" Type="http://schemas.openxmlformats.org/officeDocument/2006/relationships/hyperlink" Target="http://sahlgrenska-klinkem-analyser.vgregion.se/0978.html" TargetMode="External"/><Relationship Id="rId93" Type="http://schemas.openxmlformats.org/officeDocument/2006/relationships/hyperlink" Target="http://www.karolinska.se/KUL/Alla-anvisningar/Anvisning/9220" TargetMode="External"/><Relationship Id="rId189" Type="http://schemas.openxmlformats.org/officeDocument/2006/relationships/hyperlink" Target="http://sahlgrenska-klinkem-analyser.vgregion.se/KKAP0028.pdf" TargetMode="External"/><Relationship Id="rId396" Type="http://schemas.openxmlformats.org/officeDocument/2006/relationships/hyperlink" Target="http://labhandboken.u5054800.fsdata.se/findny.asp?State=2&amp;Analysid=710" TargetMode="External"/><Relationship Id="rId561" Type="http://schemas.openxmlformats.org/officeDocument/2006/relationships/hyperlink" Target="https://www.folkhalsomyndigheten.se/smittskydd-beredskap/smittsamma-sjukdomar/trematodinfektioner/" TargetMode="External"/><Relationship Id="rId617" Type="http://schemas.openxmlformats.org/officeDocument/2006/relationships/hyperlink" Target="http://labhandboken.u5054800.fsdata.se/findny.asp?State=2&amp;Analysid=228" TargetMode="External"/><Relationship Id="rId659" Type="http://schemas.openxmlformats.org/officeDocument/2006/relationships/hyperlink" Target="http://www.karolinska.se/globalassets/global/kul/kul-gemensamma/kul-lankblock-remisser-for--utskrift/porfyriutredning.pdf" TargetMode="External"/><Relationship Id="rId824" Type="http://schemas.openxmlformats.org/officeDocument/2006/relationships/hyperlink" Target="https://ki.se/sites/default/files/2017/12/27/mabthera_rituximab_remiss_2017_sv.doc" TargetMode="External"/><Relationship Id="rId214" Type="http://schemas.openxmlformats.org/officeDocument/2006/relationships/hyperlink" Target="http://www.karolinska.se/KUL/Alla-anvisningar/Anvisning/9276" TargetMode="External"/><Relationship Id="rId256" Type="http://schemas.openxmlformats.org/officeDocument/2006/relationships/hyperlink" Target="http://www.karolinska.se/KUL/Alla-anvisningar/Anvisning/10198" TargetMode="External"/><Relationship Id="rId298" Type="http://schemas.openxmlformats.org/officeDocument/2006/relationships/hyperlink" Target="http://www.karolinska.se/KUL/Alla-anvisningar/Anvisning/9507" TargetMode="External"/><Relationship Id="rId421" Type="http://schemas.openxmlformats.org/officeDocument/2006/relationships/hyperlink" Target="https://www.alsglobal.se/kundtjaenst/provtagningsinstruktioner/provtagning-human" TargetMode="External"/><Relationship Id="rId463" Type="http://schemas.openxmlformats.org/officeDocument/2006/relationships/hyperlink" Target="http://www.karolinska.se/for-vardgivare/Karolinska-Universitetslaboratoriet/remisser/" TargetMode="External"/><Relationship Id="rId519" Type="http://schemas.openxmlformats.org/officeDocument/2006/relationships/hyperlink" Target="http://www.karolinska.se/for-vardgivare/Karolinska-Universitetslaboratoriet/remisser/" TargetMode="External"/><Relationship Id="rId670" Type="http://schemas.openxmlformats.org/officeDocument/2006/relationships/hyperlink" Target="http://sahlgrenska-klinkem-analyser.vgregion.se/13297.html" TargetMode="External"/><Relationship Id="rId116" Type="http://schemas.openxmlformats.org/officeDocument/2006/relationships/hyperlink" Target="http://www.karolinska.se/KUL/Alla-anvisningar/Anvisning/9345" TargetMode="External"/><Relationship Id="rId158" Type="http://schemas.openxmlformats.org/officeDocument/2006/relationships/hyperlink" Target="http://www.karolinska.se/KUL/Alla-anvisningar/Anvisning/9532" TargetMode="External"/><Relationship Id="rId323" Type="http://schemas.openxmlformats.org/officeDocument/2006/relationships/hyperlink" Target="http://www.karolinska.se/KUL/Alla-anvisningar/Anvisning/9384" TargetMode="External"/><Relationship Id="rId530" Type="http://schemas.openxmlformats.org/officeDocument/2006/relationships/hyperlink" Target="http://www.karolinska.se/KUL/Alla-anvisningar/Anvisning/9678" TargetMode="External"/><Relationship Id="rId726" Type="http://schemas.openxmlformats.org/officeDocument/2006/relationships/hyperlink" Target="https://www.karolinska.se/globalassets/global/kul/kul-gemensamma/kul-lankblock-remisser-for--utskrift/remiss_metabolutredning1806.pdf" TargetMode="External"/><Relationship Id="rId768" Type="http://schemas.openxmlformats.org/officeDocument/2006/relationships/hyperlink" Target="http://www.analysportalen-labmedicin.skane.se/viewAnalys.asp?Nr=480" TargetMode="External"/><Relationship Id="rId20" Type="http://schemas.openxmlformats.org/officeDocument/2006/relationships/hyperlink" Target="http://www.karolinska.se/KUL/Alla-anvisningar/Anvisning/10130" TargetMode="External"/><Relationship Id="rId62" Type="http://schemas.openxmlformats.org/officeDocument/2006/relationships/hyperlink" Target="http://www.alsglobal.se/kundtjaenst/provtagningsinstruktioner/provtagning-human" TargetMode="External"/><Relationship Id="rId365" Type="http://schemas.openxmlformats.org/officeDocument/2006/relationships/hyperlink" Target="http://www.karolinska.se/KUL/Alla-anvisningar/Anvisning/9305" TargetMode="External"/><Relationship Id="rId572" Type="http://schemas.openxmlformats.org/officeDocument/2006/relationships/hyperlink" Target="https://www2.sahlgrenska.se/sv/SU/Omraden/4/Verksamhetsomraden/Laboratoriemedicin/Klinisk-mikrobiologi/Analyslista-A-O/Lista-over-analyseragens/Hepatit-B-virus/" TargetMode="External"/><Relationship Id="rId628" Type="http://schemas.openxmlformats.org/officeDocument/2006/relationships/hyperlink" Target="https://www.folkhalsomyndigheten.se/mikrobiologi-laboratorieanalyser/laboratorieanalyser-och-tjanster/analyskatalog/pcr/trypanosoma-brucei-t-b-gambiense-t-b-rhodesiense/" TargetMode="External"/><Relationship Id="rId835" Type="http://schemas.openxmlformats.org/officeDocument/2006/relationships/hyperlink" Target="https://www.karolinska.se/for-vardgivare/Karolinska-Universitetslaboratoriet/remisser/" TargetMode="External"/><Relationship Id="rId225" Type="http://schemas.openxmlformats.org/officeDocument/2006/relationships/hyperlink" Target="http://www.karolinska.se/globalassets/global/kul/farmakologi/beskrivning-provtagning-drogtester-i-urin-for-sjuk--och-missbruksvard-141201.pdf" TargetMode="External"/><Relationship Id="rId267" Type="http://schemas.openxmlformats.org/officeDocument/2006/relationships/hyperlink" Target="http://www.karolinska.se/KUL/Alla-anvisningar/Anvisning/9438" TargetMode="External"/><Relationship Id="rId432" Type="http://schemas.openxmlformats.org/officeDocument/2006/relationships/hyperlink" Target="http://www.labhandbok.se/findny.asp?State=2&amp;Analysid=527" TargetMode="External"/><Relationship Id="rId474" Type="http://schemas.openxmlformats.org/officeDocument/2006/relationships/hyperlink" Target="https://www.folkhalsomyndigheten.se/globalassets/laboratorieanalys/information-for-bestallare/remiss-diagnostik.pdf" TargetMode="External"/><Relationship Id="rId127" Type="http://schemas.openxmlformats.org/officeDocument/2006/relationships/hyperlink" Target="http://www.karolinska.se/KUL/Alla-anvisningar/Anvisning/9053" TargetMode="External"/><Relationship Id="rId681" Type="http://schemas.openxmlformats.org/officeDocument/2006/relationships/hyperlink" Target="https://www.akademiska.se/contentassets/252890d3a9634ae5832b0b83c3638e54/remiss_kitm_40003.pdf" TargetMode="External"/><Relationship Id="rId737" Type="http://schemas.openxmlformats.org/officeDocument/2006/relationships/hyperlink" Target="https://www.akademiska.se/contentassets/252890d3a9634ae5832b0b83c3638e54/remiss_kkf_64692.pdf" TargetMode="External"/><Relationship Id="rId779" Type="http://schemas.openxmlformats.org/officeDocument/2006/relationships/hyperlink" Target="http://lioappl1.lio.se/lmcsortiment/Analysis.aspx?service=136906" TargetMode="External"/><Relationship Id="rId31" Type="http://schemas.openxmlformats.org/officeDocument/2006/relationships/hyperlink" Target="http://www.analysportalen-labmedicin.skane.se/viewAnalys.asp?Nr=1" TargetMode="External"/><Relationship Id="rId73" Type="http://schemas.openxmlformats.org/officeDocument/2006/relationships/hyperlink" Target="http://labhandboken.u5054800.fsdata.se/findny.asp?State=2&amp;Analysid=1264" TargetMode="External"/><Relationship Id="rId169" Type="http://schemas.openxmlformats.org/officeDocument/2006/relationships/hyperlink" Target="http://www.karolinska.se/KUL/Alla-anvisningar/Anvisning/9066" TargetMode="External"/><Relationship Id="rId334" Type="http://schemas.openxmlformats.org/officeDocument/2006/relationships/hyperlink" Target="http://sahlgrenska-klinkem-analyser.vgregion.se/KITMAP0180.pdf" TargetMode="External"/><Relationship Id="rId376" Type="http://schemas.openxmlformats.org/officeDocument/2006/relationships/hyperlink" Target="http://www.karolinska.se/KUL/Alla-anvisningar/Anvisning/10119" TargetMode="External"/><Relationship Id="rId541" Type="http://schemas.openxmlformats.org/officeDocument/2006/relationships/hyperlink" Target="https://www.folkhalsomyndigheten.se/mikrobiologi-laboratorieanalyser/laboratorieanalyser-och-tjanster/analyskatalog/pcr/chikungunyavirus/" TargetMode="External"/><Relationship Id="rId583" Type="http://schemas.openxmlformats.org/officeDocument/2006/relationships/hyperlink" Target="https://www2.sahlgrenska.se/sv/SU/Omraden/4/Verksamhetsomraden/Laboratoriemedicin/Klinisk-mikrobiologi/Analyslista-A-O/Lista-over-analyseragens/IL28B/" TargetMode="External"/><Relationship Id="rId639" Type="http://schemas.openxmlformats.org/officeDocument/2006/relationships/hyperlink" Target="https://www.karolinska.se/globalassets/global/kul/kul-gemensamma/kul-lankblock-remisser-for--utskrift/genetiskt-test-konstitutionella-avvikelser.pdf" TargetMode="External"/><Relationship Id="rId790" Type="http://schemas.openxmlformats.org/officeDocument/2006/relationships/hyperlink" Target="http://sahlgrenska-klinkem-analyser.vgregion.se/15535.html" TargetMode="External"/><Relationship Id="rId804" Type="http://schemas.openxmlformats.org/officeDocument/2006/relationships/hyperlink" Target="https://www.folkhalsomyndigheten.se/mikrobiologi-laboratorieanalyser/laboratorieanalyser-och-tjanster/analyskatalog/pcr/zikavirus/" TargetMode="External"/><Relationship Id="rId4" Type="http://schemas.openxmlformats.org/officeDocument/2006/relationships/hyperlink" Target="http://www.karolinska.se/KUL/Alla-anvisningar/Anvisning/10263" TargetMode="External"/><Relationship Id="rId180" Type="http://schemas.openxmlformats.org/officeDocument/2006/relationships/hyperlink" Target="http://www.karolinska.se/KUL/Alla-anvisningar/Anvisning/9385" TargetMode="External"/><Relationship Id="rId236" Type="http://schemas.openxmlformats.org/officeDocument/2006/relationships/hyperlink" Target="https://www2.sahlgrenska.se/sv/SU/Vardgivare/Laboratorier/Tillvaxtlaboratoriet1/Analyser/Ostradiol-ultrakanslig/" TargetMode="External"/><Relationship Id="rId278" Type="http://schemas.openxmlformats.org/officeDocument/2006/relationships/hyperlink" Target="http://www.karolinska.se/KUL/Alla-anvisningar/Anvisning/9903" TargetMode="External"/><Relationship Id="rId401" Type="http://schemas.openxmlformats.org/officeDocument/2006/relationships/hyperlink" Target="http://ehandboken.oslo-universitetssykehus.no/api/File/GetFileDocument?entityId=132528" TargetMode="External"/><Relationship Id="rId443" Type="http://schemas.openxmlformats.org/officeDocument/2006/relationships/hyperlink" Target="http://www.ltv.se/imagevault/PublishedMedia/dbhd9j4oipt8tkb8itvp/Remiss_5_Klinisk_kemi_version_140331.pdf" TargetMode="External"/><Relationship Id="rId650" Type="http://schemas.openxmlformats.org/officeDocument/2006/relationships/hyperlink" Target="https://www.karolinska.se/for-vardgivare/Karolinska-Universitetslaboratoriet/remisser/" TargetMode="External"/><Relationship Id="rId303" Type="http://schemas.openxmlformats.org/officeDocument/2006/relationships/hyperlink" Target="http://www.karolinska.se/KUL/Alla-anvisningar/Anvisning/9510" TargetMode="External"/><Relationship Id="rId485" Type="http://schemas.openxmlformats.org/officeDocument/2006/relationships/hyperlink" Target="http://www.karolinska.se/for-vardgivare/Karolinska-Universitetslaboratoriet/remisser/" TargetMode="External"/><Relationship Id="rId692" Type="http://schemas.openxmlformats.org/officeDocument/2006/relationships/hyperlink" Target="http://sahlgrenska-klinkem-analyser.vgregion.se/0876.html" TargetMode="External"/><Relationship Id="rId706" Type="http://schemas.openxmlformats.org/officeDocument/2006/relationships/hyperlink" Target="https://www.regionorebrolan.se/Files-sv/USO/Kliniker_enheter/amm/Laboratoriet/PIN/BLA%20003%20Analysbest%c3%a4llning%20biologiska%20prover.pdf" TargetMode="External"/><Relationship Id="rId748" Type="http://schemas.openxmlformats.org/officeDocument/2006/relationships/hyperlink" Target="https://www.akademiska.se/contentassets/252890d3a9634ae5832b0b83c3638e54/bestallningsblad_molekylar-patologi.pdf" TargetMode="External"/><Relationship Id="rId42" Type="http://schemas.openxmlformats.org/officeDocument/2006/relationships/hyperlink" Target="http://labhandboken.u5054800.fsdata.se/findny.asp?State=2&amp;Analysid=1325" TargetMode="External"/><Relationship Id="rId84" Type="http://schemas.openxmlformats.org/officeDocument/2006/relationships/hyperlink" Target="http://labhandboken.u5054800.fsdata.se/findny.asp?State=2&amp;Analysid=514" TargetMode="External"/><Relationship Id="rId138" Type="http://schemas.openxmlformats.org/officeDocument/2006/relationships/hyperlink" Target="http://labhandboken.u5054800.fsdata.se/findny.asp?State=2&amp;Analysid=587" TargetMode="External"/><Relationship Id="rId345" Type="http://schemas.openxmlformats.org/officeDocument/2006/relationships/hyperlink" Target="http://www.karolinska.se/globalassets/global/kul/kul-gemensamma/kul-lankblock-remisser-for--utskrift/porfyriutredning.pdf" TargetMode="External"/><Relationship Id="rId387" Type="http://schemas.openxmlformats.org/officeDocument/2006/relationships/hyperlink" Target="http://www.karolinska.se/KUL/Alla-anvisningar/Anvisning/10185" TargetMode="External"/><Relationship Id="rId510" Type="http://schemas.openxmlformats.org/officeDocument/2006/relationships/hyperlink" Target="http://www.karolinska.se/for-vardgivare/Karolinska-Universitetslaboratoriet/remisser/" TargetMode="External"/><Relationship Id="rId552" Type="http://schemas.openxmlformats.org/officeDocument/2006/relationships/hyperlink" Target="http://labhandbok.se/findny.asp?State=2&amp;Analysid=263" TargetMode="External"/><Relationship Id="rId594" Type="http://schemas.openxmlformats.org/officeDocument/2006/relationships/hyperlink" Target="https://www.folkhalsomyndigheten.se/mikrobiologi-laboratorieanalyser/laboratorieanalyser-och-tjanster/analyskatalog/antikroppsbestamning/leptospira/" TargetMode="External"/><Relationship Id="rId608" Type="http://schemas.openxmlformats.org/officeDocument/2006/relationships/hyperlink" Target="https://www.folkhalsomyndigheten.se/mikrobiologi-laboratorieanalyser/laboratorieanalyser-och-tjanster/analyskatalog/antikroppsbestamning/puumalavirus-if/" TargetMode="External"/><Relationship Id="rId815" Type="http://schemas.openxmlformats.org/officeDocument/2006/relationships/hyperlink" Target="https://www.regionorebrolan.se/Files-sv/USO/Kliniker_enheter/amm/Laboratoriet/PIN/BLA%20003%20Analysbest%c3%a4llning%20biologiska%20prover.pdf" TargetMode="External"/><Relationship Id="rId191" Type="http://schemas.openxmlformats.org/officeDocument/2006/relationships/hyperlink" Target="http://www.anvisningar.se/Anvisningar/Klinisk-kemi/M/S--Metanol/" TargetMode="External"/><Relationship Id="rId205" Type="http://schemas.openxmlformats.org/officeDocument/2006/relationships/hyperlink" Target="http://sahlgrenska-klinkem-analyser.vgregion.se/KKAP0028.pdf" TargetMode="External"/><Relationship Id="rId247" Type="http://schemas.openxmlformats.org/officeDocument/2006/relationships/hyperlink" Target="http://vardgivarwebb.regionostergotland.se/pages/122212/TiopurinbehR%c3%964127_M.docm" TargetMode="External"/><Relationship Id="rId412" Type="http://schemas.openxmlformats.org/officeDocument/2006/relationships/hyperlink" Target="http://www.furstlab.se/analys-och-diagnostik/analyser/vitamin-k/" TargetMode="External"/><Relationship Id="rId107" Type="http://schemas.openxmlformats.org/officeDocument/2006/relationships/hyperlink" Target="http://labhandboken.u5054800.fsdata.se/findny.asp?State=2&amp;Analysid=1424" TargetMode="External"/><Relationship Id="rId289" Type="http://schemas.openxmlformats.org/officeDocument/2006/relationships/hyperlink" Target="http://www.karolinska.se/KUL/Alla-anvisningar/Anvisning/9539" TargetMode="External"/><Relationship Id="rId454" Type="http://schemas.openxmlformats.org/officeDocument/2006/relationships/hyperlink" Target="https://www.folkhalsomyndigheten.se/globalassets/laboratorieanalys/information-for-bestallare/remiss-diagnostik.pdf" TargetMode="External"/><Relationship Id="rId496" Type="http://schemas.openxmlformats.org/officeDocument/2006/relationships/hyperlink" Target="https://www.regionorebrolan.se/uso/labmed/remissutskrift" TargetMode="External"/><Relationship Id="rId661" Type="http://schemas.openxmlformats.org/officeDocument/2006/relationships/hyperlink" Target="https://www.regionorebrolan.se/Files-sv/USO/Kliniker_enheter/Laboratoriemedicin/Provtagningsanvisningar/Remisser/AnabestMikrobiologi.pdf" TargetMode="External"/><Relationship Id="rId717"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9" Type="http://schemas.openxmlformats.org/officeDocument/2006/relationships/hyperlink" Target="http://www.karolinska.se/KUL/Alla-anvisningar/Anvisning/9191" TargetMode="External"/><Relationship Id="rId11" Type="http://schemas.openxmlformats.org/officeDocument/2006/relationships/hyperlink" Target="http://www.analysportalen-labmedicin.skane.se/viewAnalys.asp?Nr=47" TargetMode="External"/><Relationship Id="rId53" Type="http://schemas.openxmlformats.org/officeDocument/2006/relationships/hyperlink" Target="http://www.karolinska.se/KUL/Alla-anvisningar/Anvisning/9411" TargetMode="External"/><Relationship Id="rId149" Type="http://schemas.openxmlformats.org/officeDocument/2006/relationships/hyperlink" Target="http://labhandboken.u5054800.fsdata.se/findny.asp?State=2&amp;Analysid=661" TargetMode="External"/><Relationship Id="rId314" Type="http://schemas.openxmlformats.org/officeDocument/2006/relationships/hyperlink" Target="http://sahlgrenska-klinkem-analyser.vgregion.se/KKAP0028.pdf" TargetMode="External"/><Relationship Id="rId356" Type="http://schemas.openxmlformats.org/officeDocument/2006/relationships/hyperlink" Target="http://www.karolinska.se/KUL/Alla-anvisningar/Anvisning/8992" TargetMode="External"/><Relationship Id="rId398" Type="http://schemas.openxmlformats.org/officeDocument/2006/relationships/hyperlink" Target="http://www.karolinska.se/KUL/Alla-anvisningar/Anvisning/9280" TargetMode="External"/><Relationship Id="rId521" Type="http://schemas.openxmlformats.org/officeDocument/2006/relationships/hyperlink" Target="http://www.akademiska.se/Global/DAT/Provtagningsanvisningar/Mikrobiologi%202.pdf" TargetMode="External"/><Relationship Id="rId563" Type="http://schemas.openxmlformats.org/officeDocument/2006/relationships/hyperlink" Target="http://www.karolinska.se/KUL/Alla-anvisningar/Anvisning/9359" TargetMode="External"/><Relationship Id="rId619" Type="http://schemas.openxmlformats.org/officeDocument/2006/relationships/hyperlink" Target="https://www2.sahlgrenska.se/sv/SU/Omraden/4/Verksamhetsomraden/Laboratoriemedicin/Klinisk-mikrobiologi/Analyslista-A-O/Lista-over-analyseragens/TBE-virus/" TargetMode="External"/><Relationship Id="rId770" Type="http://schemas.openxmlformats.org/officeDocument/2006/relationships/hyperlink" Target="http://www.karolinska.se/KUL/Alla-anvisningar/Anvisning/9917" TargetMode="External"/><Relationship Id="rId95" Type="http://schemas.openxmlformats.org/officeDocument/2006/relationships/hyperlink" Target="https://provtagningsanvisningar.regionorebrolan.se/index.aspx" TargetMode="External"/><Relationship Id="rId160" Type="http://schemas.openxmlformats.org/officeDocument/2006/relationships/hyperlink" Target="http://labhandboken.u5054800.fsdata.se/findny.asp?State=2&amp;Analysid=679" TargetMode="External"/><Relationship Id="rId216" Type="http://schemas.openxmlformats.org/officeDocument/2006/relationships/hyperlink" Target="http://www.karolinska.se/KUL/Alla-anvisningar/Anvisning/9417" TargetMode="External"/><Relationship Id="rId423" Type="http://schemas.openxmlformats.org/officeDocument/2006/relationships/hyperlink" Target="http://labhandboken.u5054800.fsdata.se/findny.asp?State=2&amp;Analysid=687" TargetMode="External"/><Relationship Id="rId826" Type="http://schemas.openxmlformats.org/officeDocument/2006/relationships/hyperlink" Target="http://www.karolinska.se/KUL/Alla-anvisningar/Anvisning/9423" TargetMode="External"/><Relationship Id="rId258" Type="http://schemas.openxmlformats.org/officeDocument/2006/relationships/hyperlink" Target="https://www.karolinska.se/KUL/Alla-anvisningar/Anvisning/10178" TargetMode="External"/><Relationship Id="rId465" Type="http://schemas.openxmlformats.org/officeDocument/2006/relationships/hyperlink" Target="http://www.karolinska.se/for-vardgivare/Karolinska-Universitetslaboratoriet/remisser/" TargetMode="External"/><Relationship Id="rId630" Type="http://schemas.openxmlformats.org/officeDocument/2006/relationships/hyperlink" Target="https://www.folkhalsomyndigheten.se/mikrobiologi-laboratorieanalyser/laboratorieanalyser-och-tjanster/analyskatalog/antikroppsbestamning/trypanosoma-cruzi/" TargetMode="External"/><Relationship Id="rId672" Type="http://schemas.openxmlformats.org/officeDocument/2006/relationships/hyperlink" Target="http://www.labhandbok.se/findny.asp?State=2&amp;Analysid=378" TargetMode="External"/><Relationship Id="rId728" Type="http://schemas.openxmlformats.org/officeDocument/2006/relationships/hyperlink" Target="http://www.karolinska.se/KUL/Alla-anvisningar/Anvisning/9568" TargetMode="External"/><Relationship Id="rId22" Type="http://schemas.openxmlformats.org/officeDocument/2006/relationships/hyperlink" Target="https://webappl.vll.se/appl/qnova/qnwebportal.nsf/WebMainFrameset?OpenFrameSet" TargetMode="External"/><Relationship Id="rId64" Type="http://schemas.openxmlformats.org/officeDocument/2006/relationships/hyperlink" Target="http://www.karolinska.se/KUL/Alla-anvisningar/Anvisning/9000" TargetMode="External"/><Relationship Id="rId118" Type="http://schemas.openxmlformats.org/officeDocument/2006/relationships/hyperlink" Target="http://www.ltv.se/imagevault/PublishedMedia/dbhd9j4oipt8tkb8itvp/Remiss_5_Klinisk_kemi_version_140331.pdf" TargetMode="External"/><Relationship Id="rId325" Type="http://schemas.openxmlformats.org/officeDocument/2006/relationships/hyperlink" Target="http://sahlgrenska-klinkem-analyser.vgregion.se/KITMAP0095.pdf" TargetMode="External"/><Relationship Id="rId367" Type="http://schemas.openxmlformats.org/officeDocument/2006/relationships/hyperlink" Target="http://labhandboken.u5054800.fsdata.se/findny.asp?State=2&amp;Analysid=746" TargetMode="External"/><Relationship Id="rId532" Type="http://schemas.openxmlformats.org/officeDocument/2006/relationships/hyperlink" Target="http://www.karolinska.se/KUL/Alla-anvisningar/Anvisning/9429" TargetMode="External"/><Relationship Id="rId574" Type="http://schemas.openxmlformats.org/officeDocument/2006/relationships/hyperlink" Target="http://karolinska.se/KUL/Alla-anvisningar/Anvisning/9722" TargetMode="External"/><Relationship Id="rId171" Type="http://schemas.openxmlformats.org/officeDocument/2006/relationships/hyperlink" Target="http://www.karolinska.se/KUL/Alla-anvisningar/Anvisning/9258" TargetMode="External"/><Relationship Id="rId227" Type="http://schemas.openxmlformats.org/officeDocument/2006/relationships/hyperlink" Target="http://labhandboken.u5054800.fsdata.se/findny.asp?State=2&amp;Analysid=900" TargetMode="External"/><Relationship Id="rId781" Type="http://schemas.openxmlformats.org/officeDocument/2006/relationships/hyperlink" Target="http://www.karolinska.se/KUL/Alla-anvisningar/Anvisning/9273" TargetMode="External"/><Relationship Id="rId837" Type="http://schemas.openxmlformats.org/officeDocument/2006/relationships/table" Target="../tables/table1.xml"/><Relationship Id="rId269" Type="http://schemas.openxmlformats.org/officeDocument/2006/relationships/hyperlink" Target="http://www.karolinska.se/KUL/Alla-anvisningar/Anvisning/9337" TargetMode="External"/><Relationship Id="rId434" Type="http://schemas.openxmlformats.org/officeDocument/2006/relationships/hyperlink" Target="http://www.labhandbok.se/findny.asp?State=3&amp;Analysid=717" TargetMode="External"/><Relationship Id="rId476" Type="http://schemas.openxmlformats.org/officeDocument/2006/relationships/hyperlink" Target="http://sahlgrenska-klinkem-analyser.vgregion.se/KMIKAP0137.pdf" TargetMode="External"/><Relationship Id="rId641" Type="http://schemas.openxmlformats.org/officeDocument/2006/relationships/hyperlink" Target="https://www.karolinska.se/globalassets/global/kul/kul-gemensamma/kul-lankblock-remisser-for--utskrift/genetiskt-test-konstitutionella-avvikelser.pdf" TargetMode="External"/><Relationship Id="rId683" Type="http://schemas.openxmlformats.org/officeDocument/2006/relationships/hyperlink" Target="https://www.akademiska.se/contentassets/0e7a25ca32114872b62be149fae99f81/provtagningsanvisningar_0596.pdf" TargetMode="External"/><Relationship Id="rId739" Type="http://schemas.openxmlformats.org/officeDocument/2006/relationships/hyperlink" Target="https://www.akademiska.se/contentassets/252890d3a9634ae5832b0b83c3638e54/remiss_kkf_2018_06_08.pdf" TargetMode="External"/><Relationship Id="rId33" Type="http://schemas.openxmlformats.org/officeDocument/2006/relationships/hyperlink" Target="http://www.karolinska.se/KUL/Alla-anvisningar/Anvisning/9543" TargetMode="External"/><Relationship Id="rId129" Type="http://schemas.openxmlformats.org/officeDocument/2006/relationships/hyperlink" Target="http://www.karolinska.se/KUL/Alla-anvisningar/Anvisning/9362" TargetMode="External"/><Relationship Id="rId280" Type="http://schemas.openxmlformats.org/officeDocument/2006/relationships/hyperlink" Target="http://sahlgrenska-klinkem-analyser.vgregion.se/15911.html" TargetMode="External"/><Relationship Id="rId336" Type="http://schemas.openxmlformats.org/officeDocument/2006/relationships/hyperlink" Target="http://labhandboken.u5054800.fsdata.se/findny.asp?State=2&amp;Analysid=341" TargetMode="External"/><Relationship Id="rId501" Type="http://schemas.openxmlformats.org/officeDocument/2006/relationships/hyperlink" Target="https://www.folkhalsomyndigheten.se/globalassets/laboratorieanalys/information-for-bestallare/remiss-speciell-diagnostik-2014-02.pdf" TargetMode="External"/><Relationship Id="rId543" Type="http://schemas.openxmlformats.org/officeDocument/2006/relationships/hyperlink" Target="http://labhandboken.u5054800.fsdata.se/findny.asp?State=2&amp;Analysid=1572" TargetMode="External"/><Relationship Id="rId75" Type="http://schemas.openxmlformats.org/officeDocument/2006/relationships/hyperlink" Target="http://labhandboken.u5054800.fsdata.se/findny.asp?State=2&amp;Analysid=312" TargetMode="External"/><Relationship Id="rId140" Type="http://schemas.openxmlformats.org/officeDocument/2006/relationships/hyperlink" Target="http://labhandboken.u5054800.fsdata.se/findny.asp?State=2&amp;Analysid=1599" TargetMode="External"/><Relationship Id="rId182" Type="http://schemas.openxmlformats.org/officeDocument/2006/relationships/hyperlink" Target="http://www.karolinska.se/KUL/Alla-anvisningar/Anvisning/9552" TargetMode="External"/><Relationship Id="rId378" Type="http://schemas.openxmlformats.org/officeDocument/2006/relationships/hyperlink" Target="http://www.karolinska.se/KUL/Alla-anvisningar/Anvisning/10120" TargetMode="External"/><Relationship Id="rId403" Type="http://schemas.openxmlformats.org/officeDocument/2006/relationships/hyperlink" Target="http://labhandboken.u5054800.fsdata.se/findny.asp?State=2&amp;Analysid=1683" TargetMode="External"/><Relationship Id="rId585" Type="http://schemas.openxmlformats.org/officeDocument/2006/relationships/hyperlink" Target="http://www.karolinska.se/KUL/Alla-anvisningar/Anvisning/9373" TargetMode="External"/><Relationship Id="rId750" Type="http://schemas.openxmlformats.org/officeDocument/2006/relationships/hyperlink" Target="http://www.labhandbok.se/findny.asp?State=2&amp;Analysid=2309" TargetMode="External"/><Relationship Id="rId792" Type="http://schemas.openxmlformats.org/officeDocument/2006/relationships/hyperlink" Target="https://www.akademiska.se/contentassets/252890d3a9634ae5832b0b83c3638e54/remiss_kitm_40003.pdf" TargetMode="External"/><Relationship Id="rId806" Type="http://schemas.openxmlformats.org/officeDocument/2006/relationships/hyperlink" Target="https://www2.sahlgrenska.se/sv/SU/Omraden/4/Verksamhetsomraden/Laboratoriemedicin/Klinisk-mikrobiologi/Remisser/" TargetMode="External"/><Relationship Id="rId6" Type="http://schemas.openxmlformats.org/officeDocument/2006/relationships/hyperlink" Target="http://www.karolinska.se/KUL/Alla-anvisningar/Anvisning/9003" TargetMode="External"/><Relationship Id="rId238" Type="http://schemas.openxmlformats.org/officeDocument/2006/relationships/hyperlink" Target="http://www.ltv.se/imagevault/PublishedMedia/dbhd9j4oipt8tkb8itvp/Remiss_5_Klinisk_kemi_version_140331.pdf" TargetMode="External"/><Relationship Id="rId445" Type="http://schemas.openxmlformats.org/officeDocument/2006/relationships/hyperlink" Target="http://www.akademiska.se/Global/DAT/Provtagningsanvisningar/Remiss_KKF_84373.pdf" TargetMode="External"/><Relationship Id="rId487" Type="http://schemas.openxmlformats.org/officeDocument/2006/relationships/hyperlink" Target="http://www.karolinska.se/for-vardgivare/Karolinska-Universitetslaboratoriet/remisser/" TargetMode="External"/><Relationship Id="rId610" Type="http://schemas.openxmlformats.org/officeDocument/2006/relationships/hyperlink" Target="https://www.folkhalsomyndigheten.se/mikrobiologi-laboratorieanalyser/laboratorieanalyser-och-tjanster/analyskatalog/pcr/rabiesvirus/" TargetMode="External"/><Relationship Id="rId652" Type="http://schemas.openxmlformats.org/officeDocument/2006/relationships/hyperlink" Target="https://www.karolinska.se/for-vardgivare/Karolinska-Universitetslaboratoriet/remisser/" TargetMode="External"/><Relationship Id="rId694" Type="http://schemas.openxmlformats.org/officeDocument/2006/relationships/hyperlink" Target="https://sahlgrenska-klinkem-analyser.vgregion.se/KKAP0044.pdf" TargetMode="External"/><Relationship Id="rId708" Type="http://schemas.openxmlformats.org/officeDocument/2006/relationships/hyperlink" Target="https://vardgivare.skane.se/siteassets/1.-vardriktlinjer/laboratoriemedicin/remisser/remiss_imm_1806_formular.pdf" TargetMode="External"/><Relationship Id="rId291" Type="http://schemas.openxmlformats.org/officeDocument/2006/relationships/hyperlink" Target="http://www.karolinska.se/KUL/Alla-anvisningar/Anvisning/9352" TargetMode="External"/><Relationship Id="rId305" Type="http://schemas.openxmlformats.org/officeDocument/2006/relationships/hyperlink" Target="http://www.karolinska.se/KUL/Alla-anvisningar/Anvisning/9514" TargetMode="External"/><Relationship Id="rId347" Type="http://schemas.openxmlformats.org/officeDocument/2006/relationships/hyperlink" Target="http://sahlgrenska-klinkem-analyser.vgregion.se/KKAP0024.pdf" TargetMode="External"/><Relationship Id="rId512" Type="http://schemas.openxmlformats.org/officeDocument/2006/relationships/hyperlink" Target="https://www.folkhalsomyndigheten.se/globalassets/laboratorieanalys/information-for-bestallare/remiss-speciell-diagnostik-2014-02.pdf" TargetMode="External"/><Relationship Id="rId44" Type="http://schemas.openxmlformats.org/officeDocument/2006/relationships/hyperlink" Target="http://www.karolinska.se/KUL/Alla-anvisningar/Anvisning/9395" TargetMode="External"/><Relationship Id="rId86" Type="http://schemas.openxmlformats.org/officeDocument/2006/relationships/hyperlink" Target="http://labhandboken.u5054800.fsdata.se/findny.asp?State=2&amp;Analysid=1457" TargetMode="External"/><Relationship Id="rId151" Type="http://schemas.openxmlformats.org/officeDocument/2006/relationships/hyperlink" Target="http://www.analysportalen-labmedicin.skane.se/viewAnalys.asp?Nr=326" TargetMode="External"/><Relationship Id="rId389" Type="http://schemas.openxmlformats.org/officeDocument/2006/relationships/hyperlink" Target="http://www.karolinska.se/KUL/Alla-anvisningar/Anvisning/9412" TargetMode="External"/><Relationship Id="rId554" Type="http://schemas.openxmlformats.org/officeDocument/2006/relationships/hyperlink" Target="https://www.folkhalsomyndigheten.se/mikrobiologi-laboratorieanalyser/laboratorieanalyser-och-tjanster/analyskatalog/antikroppsbestamning/echinococcus-granulosus-hundens-dvargbandmask/" TargetMode="External"/><Relationship Id="rId596" Type="http://schemas.openxmlformats.org/officeDocument/2006/relationships/hyperlink" Target="http://www.karolinska.se/KUL/Alla-anvisningar/Anvisning/9389" TargetMode="External"/><Relationship Id="rId761" Type="http://schemas.openxmlformats.org/officeDocument/2006/relationships/hyperlink" Target="https://www.alsglobal.se/media-se/excel/order_form_human_sv_140129.xls" TargetMode="External"/><Relationship Id="rId817" Type="http://schemas.openxmlformats.org/officeDocument/2006/relationships/hyperlink" Target="https://www.karolinska.se/KUL/Alla-anvisningar/Anvisning/10106" TargetMode="External"/><Relationship Id="rId193" Type="http://schemas.openxmlformats.org/officeDocument/2006/relationships/hyperlink" Target="http://www.karolinska.se/KUL/Alla-anvisningar/Anvisning/9225" TargetMode="External"/><Relationship Id="rId207" Type="http://schemas.openxmlformats.org/officeDocument/2006/relationships/hyperlink" Target="http://labhandboken.u5054800.fsdata.se/findny.asp?State=2&amp;Analysid=842" TargetMode="External"/><Relationship Id="rId249" Type="http://schemas.openxmlformats.org/officeDocument/2006/relationships/hyperlink" Target="http://labhandboken.u5054800.fsdata.se/findny.asp?State=2&amp;Analysid=323" TargetMode="External"/><Relationship Id="rId414" Type="http://schemas.openxmlformats.org/officeDocument/2006/relationships/hyperlink" Target="http://sahlgrenska-klinkem-analyser.vgregion.se/KKAP0025.pdf" TargetMode="External"/><Relationship Id="rId456" Type="http://schemas.openxmlformats.org/officeDocument/2006/relationships/hyperlink" Target="http://www.karolinska.se/for-vardgivare/Karolinska-Universitetslaboratoriet/remisser/" TargetMode="External"/><Relationship Id="rId498" Type="http://schemas.openxmlformats.org/officeDocument/2006/relationships/hyperlink" Target="http://www.karolinska.se/for-vardgivare/Karolinska-Universitetslaboratoriet/remisser/" TargetMode="External"/><Relationship Id="rId621" Type="http://schemas.openxmlformats.org/officeDocument/2006/relationships/hyperlink" Target="http://www.karolinska.se/KUL/Alla-anvisningar/Anvisning/9794" TargetMode="External"/><Relationship Id="rId663" Type="http://schemas.openxmlformats.org/officeDocument/2006/relationships/hyperlink" Target="https://www.karolinska.se/for-vardgivare/Karolinska-Universitetslaboratoriet/remisser/" TargetMode="External"/><Relationship Id="rId13" Type="http://schemas.openxmlformats.org/officeDocument/2006/relationships/hyperlink" Target="http://labhandboken.u5054800.fsdata.se/findny.asp?State=3&amp;Analysid=636" TargetMode="External"/><Relationship Id="rId109" Type="http://schemas.openxmlformats.org/officeDocument/2006/relationships/hyperlink" Target="http://sahlgrenska-klinkem-analyser.vgregion.se/KKAP0028.pdf" TargetMode="External"/><Relationship Id="rId260" Type="http://schemas.openxmlformats.org/officeDocument/2006/relationships/hyperlink" Target="http://www.karolinska.se/KUL/Alla-anvisningar/Anvisning/8989" TargetMode="External"/><Relationship Id="rId316" Type="http://schemas.openxmlformats.org/officeDocument/2006/relationships/hyperlink" Target="https://ki.se/cns/ada-lab-kicmm" TargetMode="External"/><Relationship Id="rId523" Type="http://schemas.openxmlformats.org/officeDocument/2006/relationships/hyperlink" Target="http://karolinska.se/KUL/Alla-anvisningar/Anvisning/10017" TargetMode="External"/><Relationship Id="rId71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55" Type="http://schemas.openxmlformats.org/officeDocument/2006/relationships/hyperlink" Target="http://www.karolinska.se/KUL/Alla-anvisningar/Anvisning/9351" TargetMode="External"/><Relationship Id="rId97" Type="http://schemas.openxmlformats.org/officeDocument/2006/relationships/hyperlink" Target="http://sahlgrenska-klinkem-analyser.vgregion.se/BAAP0118.pdf" TargetMode="External"/><Relationship Id="rId120" Type="http://schemas.openxmlformats.org/officeDocument/2006/relationships/hyperlink" Target="https://www.rmv.se/wp-content/uploads/IF039.030-REMISS-Toxikologisk-unders&#246;kning.pdf" TargetMode="External"/><Relationship Id="rId358" Type="http://schemas.openxmlformats.org/officeDocument/2006/relationships/hyperlink" Target="http://www.karolinska.se/KUL/Alla-anvisningar/Anvisning/10184" TargetMode="External"/><Relationship Id="rId565" Type="http://schemas.openxmlformats.org/officeDocument/2006/relationships/hyperlink" Target="https://www.folkhalsomyndigheten.se/smittskydd-beredskap/smittsamma-sjukdomar/harpest/" TargetMode="External"/><Relationship Id="rId730" Type="http://schemas.openxmlformats.org/officeDocument/2006/relationships/hyperlink" Target="https://sahlgrenska-klinkem-analyser.vgregion.se/KKAP0021.pdf" TargetMode="External"/><Relationship Id="rId772" Type="http://schemas.openxmlformats.org/officeDocument/2006/relationships/hyperlink" Target="http://labhandboken.u5054800.fsdata.se/findny.asp?State=2&amp;Analysid=1612" TargetMode="External"/><Relationship Id="rId828" Type="http://schemas.openxmlformats.org/officeDocument/2006/relationships/hyperlink" Target="https://www.karolinska.se/KUL/Alla-anvisningar/Anvisning/9098" TargetMode="External"/><Relationship Id="rId162" Type="http://schemas.openxmlformats.org/officeDocument/2006/relationships/hyperlink" Target="http://sahlgrenska-klinkem-analyser.vgregion.se/0016.html" TargetMode="External"/><Relationship Id="rId218" Type="http://schemas.openxmlformats.org/officeDocument/2006/relationships/hyperlink" Target="http://www.karolinska.se/KUL/Alla-anvisningar/Anvisning/9284" TargetMode="External"/><Relationship Id="rId425" Type="http://schemas.openxmlformats.org/officeDocument/2006/relationships/hyperlink" Target="http://www.diabetesgenes.org/sites/default/files/neonatal_diabetes_request_form.doc" TargetMode="External"/><Relationship Id="rId467" Type="http://schemas.openxmlformats.org/officeDocument/2006/relationships/hyperlink" Target="https://www.folkhalsomyndigheten.se/globalassets/laboratorieanalys/information-for-bestallare/remiss-speciell-diagnostik-2014-02.pdf" TargetMode="External"/><Relationship Id="rId632" Type="http://schemas.openxmlformats.org/officeDocument/2006/relationships/hyperlink" Target="http://labhandboken.u5054800.fsdata.se/findny.asp?State=2&amp;Analysid=54" TargetMode="External"/><Relationship Id="rId271" Type="http://schemas.openxmlformats.org/officeDocument/2006/relationships/hyperlink" Target="http://www.karolinska.se/KUL/Alla-anvisningar/Anvisning/9338" TargetMode="External"/><Relationship Id="rId674" Type="http://schemas.openxmlformats.org/officeDocument/2006/relationships/hyperlink" Target="https://sahlgrenska-klinkem-analyser.vgregion.se/1749.html" TargetMode="External"/><Relationship Id="rId24" Type="http://schemas.openxmlformats.org/officeDocument/2006/relationships/hyperlink" Target="http://www.karolinska.se/KUL/Alla-anvisningar/Anvisning/9495" TargetMode="External"/><Relationship Id="rId66" Type="http://schemas.openxmlformats.org/officeDocument/2006/relationships/hyperlink" Target="http://labhandboken.u5054800.fsdata.se/findny.asp?State=2&amp;Analysid=452" TargetMode="External"/><Relationship Id="rId131" Type="http://schemas.openxmlformats.org/officeDocument/2006/relationships/hyperlink" Target="http://labhandboken.u5054800.fsdata.se/findny.asp?State=2&amp;Analysid=1657" TargetMode="External"/><Relationship Id="rId327" Type="http://schemas.openxmlformats.org/officeDocument/2006/relationships/hyperlink" Target="https://www.karolinska.se/globalassets/global/kul/kul-gemensamma/kul-lankblock-remisser-for--utskrift/remiss_metabolutredning1806.pdf" TargetMode="External"/><Relationship Id="rId369" Type="http://schemas.openxmlformats.org/officeDocument/2006/relationships/hyperlink" Target="http://labhandboken.u5054800.fsdata.se/findny.asp?State=2&amp;Analysid=1427" TargetMode="External"/><Relationship Id="rId534" Type="http://schemas.openxmlformats.org/officeDocument/2006/relationships/hyperlink" Target="http://www.karolinska.se/KUL/Alla-anvisningar/Anvisning/10259" TargetMode="External"/><Relationship Id="rId576" Type="http://schemas.openxmlformats.org/officeDocument/2006/relationships/hyperlink" Target="https://www2.sahlgrenska.se/sv/SU/Omraden/4/Verksamhetsomraden/Laboratoriemedicin/Klinisk-mikrobiologi/Analyslista-A-O/Lista-over-analyseragens/Hepatit-D-virus/" TargetMode="External"/><Relationship Id="rId741" Type="http://schemas.openxmlformats.org/officeDocument/2006/relationships/hyperlink" Target="http://sahlgrenska-klinkem-analyser.vgregion.se/15014.html" TargetMode="External"/><Relationship Id="rId783" Type="http://schemas.openxmlformats.org/officeDocument/2006/relationships/hyperlink" Target="http://sahlgrenska-klinkem-analyser.vgregion.se/13313.html" TargetMode="External"/><Relationship Id="rId173" Type="http://schemas.openxmlformats.org/officeDocument/2006/relationships/hyperlink" Target="http://www.karolinska.se/KUL/Alla-anvisningar/Anvisning/9070" TargetMode="External"/><Relationship Id="rId229" Type="http://schemas.openxmlformats.org/officeDocument/2006/relationships/hyperlink" Target="http://www.karolinska.se/KUL/Alla-anvisningar/Anvisning/9329" TargetMode="External"/><Relationship Id="rId380" Type="http://schemas.openxmlformats.org/officeDocument/2006/relationships/hyperlink" Target="http://www.karolinska.se/KUL/Alla-anvisningar/Anvisning/9383" TargetMode="External"/><Relationship Id="rId436" Type="http://schemas.openxmlformats.org/officeDocument/2006/relationships/hyperlink" Target="http://www.klinkem.ltkalmar.se/Provtagningsanvisningar/Analys.aspx?sAnalysID=176490" TargetMode="External"/><Relationship Id="rId601" Type="http://schemas.openxmlformats.org/officeDocument/2006/relationships/hyperlink" Target="http://labhandboken.u5054800.fsdata.se/findny.asp?State=2&amp;Analysid=43" TargetMode="External"/><Relationship Id="rId643" Type="http://schemas.openxmlformats.org/officeDocument/2006/relationships/hyperlink" Target="http://karolinska.se/KUL/Alla-anvisningar/Anvisning/9906" TargetMode="External"/><Relationship Id="rId240" Type="http://schemas.openxmlformats.org/officeDocument/2006/relationships/hyperlink" Target="http://www.anvisningar.se/Global/Provtagningsanvisningar/Remisser/Laboratorieremiss%20Allm%c3%a4n%20150528.pdf" TargetMode="External"/><Relationship Id="rId478" Type="http://schemas.openxmlformats.org/officeDocument/2006/relationships/hyperlink" Target="https://www2.sahlgrenska.se/sv/SU/Omraden/4/Verksamhetsomraden/Laboratoriemedicin/Klinisk-mikrobiologi/Remisser/" TargetMode="External"/><Relationship Id="rId685" Type="http://schemas.openxmlformats.org/officeDocument/2006/relationships/hyperlink" Target="http://labhandboken.u5054800.fsdata.se/findny.asp?State=2&amp;Analysid=1614" TargetMode="External"/><Relationship Id="rId35" Type="http://schemas.openxmlformats.org/officeDocument/2006/relationships/hyperlink" Target="http://labhandboken.u5054800.fsdata.se/findny.asp?State=2&amp;Analysid=541" TargetMode="External"/><Relationship Id="rId77" Type="http://schemas.openxmlformats.org/officeDocument/2006/relationships/hyperlink" Target="http://labhandboken.u5054800.fsdata.se/findny.asp?State=3&amp;Analysid=311" TargetMode="External"/><Relationship Id="rId100" Type="http://schemas.openxmlformats.org/officeDocument/2006/relationships/hyperlink" Target="http://www.ltv.se/imagevault/PublishedMedia/dbhd9j4oipt8tkb8itvp/Remiss_5_Klinisk_kemi_version_140331.pdf" TargetMode="External"/><Relationship Id="rId282" Type="http://schemas.openxmlformats.org/officeDocument/2006/relationships/hyperlink" Target="http://sahlgrenska-klinkem-analyser.vgregion.se/12953.html" TargetMode="External"/><Relationship Id="rId338" Type="http://schemas.openxmlformats.org/officeDocument/2006/relationships/hyperlink" Target="http://labhandboken.u5054800.fsdata.se/findny.asp?State=2&amp;Analysid=380" TargetMode="External"/><Relationship Id="rId503" Type="http://schemas.openxmlformats.org/officeDocument/2006/relationships/hyperlink" Target="https://www.folkhalsomyndigheten.se/globalassets/laboratorieanalys/information-for-bestallare/remiss-speciell-diagnostik-2014-02.pdf" TargetMode="External"/><Relationship Id="rId545" Type="http://schemas.openxmlformats.org/officeDocument/2006/relationships/hyperlink" Target="https://www.folkhalsomyndigheten.se/mikrobiologi-laboratorieanalyser/laboratorieanalyser-och-tjanster/analyskatalog/pcr/coxiella-burnetii/" TargetMode="External"/><Relationship Id="rId587" Type="http://schemas.openxmlformats.org/officeDocument/2006/relationships/hyperlink" Target="https://www.folkhalsomyndigheten.se/mikrobiologi-laboratorieanalyser/laboratorieanalyser-och-tjanster/analyskatalog/pcr/jc-virus-jcv/" TargetMode="External"/><Relationship Id="rId710" Type="http://schemas.openxmlformats.org/officeDocument/2006/relationships/hyperlink" Target="http://www.karolinska.se/KUL/Alla-anvisningar/Anvisning/9330" TargetMode="External"/><Relationship Id="rId752" Type="http://schemas.openxmlformats.org/officeDocument/2006/relationships/hyperlink" Target="https://vardgivare.skane.se/siteassets/1.-vardriktlinjer/laboratoriemedicin/remisser/kemi---special-1-art.23026.pdf" TargetMode="External"/><Relationship Id="rId808" Type="http://schemas.openxmlformats.org/officeDocument/2006/relationships/hyperlink" Target="https://www.folkhalsomyndigheten.se/globalassets/laboratorieanalys/information-for-bestallare/remiss-speciell-diagnostik-2014-02.pdf" TargetMode="External"/><Relationship Id="rId8" Type="http://schemas.openxmlformats.org/officeDocument/2006/relationships/hyperlink" Target="http://www.karolinska.se/KUL/Alla-anvisningar/Anvisning/10177" TargetMode="External"/><Relationship Id="rId142" Type="http://schemas.openxmlformats.org/officeDocument/2006/relationships/hyperlink" Target="http://labhandboken.u5054800.fsdata.se/findny.asp?State=2&amp;Analysid=645" TargetMode="External"/><Relationship Id="rId184" Type="http://schemas.openxmlformats.org/officeDocument/2006/relationships/hyperlink" Target="http://www.karolinska.se/KUL/Alla-anvisningar/Anvisning/9393" TargetMode="External"/><Relationship Id="rId391" Type="http://schemas.openxmlformats.org/officeDocument/2006/relationships/hyperlink" Target="http://www.karolinska.se/KUL/Alla-anvisningar/Anvisning/10200" TargetMode="External"/><Relationship Id="rId405" Type="http://schemas.openxmlformats.org/officeDocument/2006/relationships/hyperlink" Target="http://labhandboken.u5054800.fsdata.se/findny.asp?State=2&amp;Analysid=1462" TargetMode="External"/><Relationship Id="rId447" Type="http://schemas.openxmlformats.org/officeDocument/2006/relationships/hyperlink" Target="https://www.regionvastmanland.se/globalassets/vardgivare-och-sammarbetspartners/laboratoriemedicin/remisser/koagulationsutredning_bl-dning_remiss_version_1404.pdf" TargetMode="External"/><Relationship Id="rId612" Type="http://schemas.openxmlformats.org/officeDocument/2006/relationships/hyperlink" Target="http://labhandboken.u5054800.fsdata.se/findny.asp?State=2&amp;Analysid=1689" TargetMode="External"/><Relationship Id="rId794" Type="http://schemas.openxmlformats.org/officeDocument/2006/relationships/hyperlink" Target="https://www.akademiska.se/contentassets/252890d3a9634ae5832b0b83c3638e54/remiss_kitm_40003.pdf" TargetMode="External"/><Relationship Id="rId251" Type="http://schemas.openxmlformats.org/officeDocument/2006/relationships/hyperlink" Target="http://labhandboken.u5054800.fsdata.se/findny.asp?State=2&amp;Analysid=825" TargetMode="External"/><Relationship Id="rId489" Type="http://schemas.openxmlformats.org/officeDocument/2006/relationships/hyperlink" Target="https://www.vll.se/startsida/for-vardgivare/behandlingsstod-och-vardriktlinjer/laboratoriemedicin/remisser" TargetMode="External"/><Relationship Id="rId654" Type="http://schemas.openxmlformats.org/officeDocument/2006/relationships/hyperlink" Target="https://www.regionorebrolan.se/Files-sv/USO/Kliniker_enheter/Laboratoriemedicin/Provtagningsanvisningar/Remisser/AnabestMikrobiologi.pdf" TargetMode="External"/><Relationship Id="rId696" Type="http://schemas.openxmlformats.org/officeDocument/2006/relationships/hyperlink" Target="http://sahlgrenska-klinkem-analyser.vgregion.se/KKAP0028.pdf" TargetMode="External"/><Relationship Id="rId46" Type="http://schemas.openxmlformats.org/officeDocument/2006/relationships/hyperlink" Target="http://www.karolinska.se/KUL/Alla-anvisningar/Anvisning/9401" TargetMode="External"/><Relationship Id="rId293" Type="http://schemas.openxmlformats.org/officeDocument/2006/relationships/hyperlink" Target="http://www.karolinska.se/KUL/Alla-anvisningar/Anvisning/9067" TargetMode="External"/><Relationship Id="rId307" Type="http://schemas.openxmlformats.org/officeDocument/2006/relationships/hyperlink" Target="http://labhandboken.u5054800.fsdata.se/findny.asp?State=2&amp;Analysid=1765" TargetMode="External"/><Relationship Id="rId349" Type="http://schemas.openxmlformats.org/officeDocument/2006/relationships/hyperlink" Target="http://ki.se/sites/default/files/tysabri_remiss_ny_2014-06-04_1.doc" TargetMode="External"/><Relationship Id="rId514" Type="http://schemas.openxmlformats.org/officeDocument/2006/relationships/hyperlink" Target="https://www.folkhalsomyndigheten.se/globalassets/laboratorieanalys/information-for-bestallare/remiss-speciell-diagnostik-2014-02.pdf" TargetMode="External"/><Relationship Id="rId556" Type="http://schemas.openxmlformats.org/officeDocument/2006/relationships/hyperlink" Target="https://www.folkhalsomyndigheten.se/mikrobiologi-laboratorieanalyser/laboratorieanalyser-och-tjanster/analyskatalog/pcr/echinococcus-spp/" TargetMode="External"/><Relationship Id="rId721"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763" Type="http://schemas.openxmlformats.org/officeDocument/2006/relationships/hyperlink" Target="https://www.akademiska.se/contentassets/0e7a25ca32114872b62be149fae99f81/provtagningsanvisningar_0596.pdf" TargetMode="External"/><Relationship Id="rId88" Type="http://schemas.openxmlformats.org/officeDocument/2006/relationships/hyperlink" Target="http://labhandboken.u5054800.fsdata.se/findny.asp?State=2&amp;Analysid=690" TargetMode="External"/><Relationship Id="rId111" Type="http://schemas.openxmlformats.org/officeDocument/2006/relationships/hyperlink" Target="http://sahlgrenska-klinkem-analyser.vgregion.se/KKAP0028.pdf" TargetMode="External"/><Relationship Id="rId153" Type="http://schemas.openxmlformats.org/officeDocument/2006/relationships/hyperlink" Target="https://vardgivare.skane.se/siteassets/1.-vardriktlinjer/laboratoriemedicin/remisser/kemi-laboratorieremiss-allman.pdf" TargetMode="External"/><Relationship Id="rId195" Type="http://schemas.openxmlformats.org/officeDocument/2006/relationships/hyperlink" Target="http://www.karolinska.se/KUL/Alla-anvisningar/Anvisning/9234" TargetMode="External"/><Relationship Id="rId209" Type="http://schemas.openxmlformats.org/officeDocument/2006/relationships/hyperlink" Target="http://www.karolinska.se/KUL/Alla-anvisningar/Anvisning/9413" TargetMode="External"/><Relationship Id="rId360" Type="http://schemas.openxmlformats.org/officeDocument/2006/relationships/hyperlink" Target="http://www.karolinska.se/KUL/Alla-anvisningar/Anvisning/9649" TargetMode="External"/><Relationship Id="rId416" Type="http://schemas.openxmlformats.org/officeDocument/2006/relationships/hyperlink" Target="https://vardgivare.skane.se/siteassets/1.-vardriktlinjer/laboratoriemedicin/remisser/remiss_imm_1806_formular.pdf" TargetMode="External"/><Relationship Id="rId598" Type="http://schemas.openxmlformats.org/officeDocument/2006/relationships/hyperlink" Target="http://labhandboken.u5054800.fsdata.se/findny.asp?State=2&amp;Analysid=37" TargetMode="External"/><Relationship Id="rId819" Type="http://schemas.openxmlformats.org/officeDocument/2006/relationships/hyperlink" Target="http://www.karolinska.se/Karolinska-Universitetslaboratoriet/Sidor-om-PTA/Analysindex-alla-enheter/Mikrobiologi/Anvisning/?a=9728" TargetMode="External"/><Relationship Id="rId220" Type="http://schemas.openxmlformats.org/officeDocument/2006/relationships/hyperlink" Target="http://labhandboken.u5054800.fsdata.se/findny.asp?State=2&amp;Analysid=873" TargetMode="External"/><Relationship Id="rId458" Type="http://schemas.openxmlformats.org/officeDocument/2006/relationships/hyperlink" Target="https://www.folkhalsomyndigheten.se/globalassets/laboratorieanalys/information-for-bestallare/remiss-speciell-diagnostik-2014-02.pdf" TargetMode="External"/><Relationship Id="rId623" Type="http://schemas.openxmlformats.org/officeDocument/2006/relationships/hyperlink" Target="https://www.folkhalsomyndigheten.se/mikrobiologi-laboratorieanalyser/laboratorieanalyser-och-tjanster/analyskatalog/antikroppsbestamning/toxocara-spp/" TargetMode="External"/><Relationship Id="rId665" Type="http://schemas.openxmlformats.org/officeDocument/2006/relationships/hyperlink" Target="http://karolinska.se/KUL/Alla-anvisningar/Anvisning/9189" TargetMode="External"/><Relationship Id="rId830" Type="http://schemas.openxmlformats.org/officeDocument/2006/relationships/hyperlink" Target="https://www.karolinska.se/KUL/Alla-anvisningar/Anvisning/9333" TargetMode="External"/><Relationship Id="rId15" Type="http://schemas.openxmlformats.org/officeDocument/2006/relationships/hyperlink" Target="http://labhandboken.u5054800.fsdata.se/findny.asp?State=2&amp;Analysid=313" TargetMode="External"/><Relationship Id="rId57" Type="http://schemas.openxmlformats.org/officeDocument/2006/relationships/hyperlink" Target="http://sahlgrenska-klinkem-analyser.vgregion.se/12463.html" TargetMode="External"/><Relationship Id="rId262" Type="http://schemas.openxmlformats.org/officeDocument/2006/relationships/hyperlink" Target="http://www.karolinska.se/KUL/Alla-anvisningar/Anvisning/8994" TargetMode="External"/><Relationship Id="rId318" Type="http://schemas.openxmlformats.org/officeDocument/2006/relationships/hyperlink" Target="http://www.karolinska.se/KUL/Alla-anvisningar/Anvisning/10121" TargetMode="External"/><Relationship Id="rId525" Type="http://schemas.openxmlformats.org/officeDocument/2006/relationships/hyperlink" Target="http://labhandboken.u5054800.fsdata.se/findny.asp?State=2&amp;Analysid=%0b1524" TargetMode="External"/><Relationship Id="rId567" Type="http://schemas.openxmlformats.org/officeDocument/2006/relationships/hyperlink" Target="https://www.karolinska.se/KUL/Alla-anvisningar/Anvisning/9678" TargetMode="External"/><Relationship Id="rId732" Type="http://schemas.openxmlformats.org/officeDocument/2006/relationships/hyperlink" Target="https://www.akademiska.se/contentassets/252890d3a9634ae5832b0b83c3638e54/flodescytometri.pdf" TargetMode="External"/><Relationship Id="rId99" Type="http://schemas.openxmlformats.org/officeDocument/2006/relationships/hyperlink" Target="https://www.regionorebrolan.se/sv/uso/Patientinformation/Kliniker-och-enheter/Arbets--och-miljomedicinska-kliniken/Analyslaboratorium/Provtagningsinstruktioner/Biologiska-prover/Instruktioner-for-blodprover/" TargetMode="External"/><Relationship Id="rId122" Type="http://schemas.openxmlformats.org/officeDocument/2006/relationships/hyperlink" Target="http://labhandboken.u5054800.fsdata.se/findny.asp?State=2&amp;Analysid=545" TargetMode="External"/><Relationship Id="rId164" Type="http://schemas.openxmlformats.org/officeDocument/2006/relationships/hyperlink" Target="http://sahlgrenska-klinkem-analyser.vgregion.se/0639.html" TargetMode="External"/><Relationship Id="rId371" Type="http://schemas.openxmlformats.org/officeDocument/2006/relationships/hyperlink" Target="http://www.karolinska.se/KUL/Alla-anvisningar/Anvisning/9844" TargetMode="External"/><Relationship Id="rId774" Type="http://schemas.openxmlformats.org/officeDocument/2006/relationships/hyperlink" Target="https://ki.se/cns/ada-lab-kicmm" TargetMode="External"/><Relationship Id="rId427" Type="http://schemas.openxmlformats.org/officeDocument/2006/relationships/hyperlink" Target="http://www.exeterlaboratory.com/images/Hyperinsulinism-Request-Form-October-2016.doc" TargetMode="External"/><Relationship Id="rId469" Type="http://schemas.openxmlformats.org/officeDocument/2006/relationships/hyperlink" Target="http://www.karolinska.se/for-vardgivare/Karolinska-Universitetslaboratoriet/remisser/" TargetMode="External"/><Relationship Id="rId634" Type="http://schemas.openxmlformats.org/officeDocument/2006/relationships/hyperlink" Target="http://www.karolinska.se/KUL/Alla-anvisningar/Anvisning/10133" TargetMode="External"/><Relationship Id="rId676" Type="http://schemas.openxmlformats.org/officeDocument/2006/relationships/hyperlink" Target="https://www.karolinska.se/globalassets/global/kul/kul-gemensamma/kul-lankblock-remisser-for--utskrift/remiss_metabolutredning1806.pdf" TargetMode="External"/><Relationship Id="rId26" Type="http://schemas.openxmlformats.org/officeDocument/2006/relationships/hyperlink" Target="http://labhandboken.u5054800.fsdata.se/findny.asp?State=2&amp;Analysid=1354" TargetMode="External"/><Relationship Id="rId231" Type="http://schemas.openxmlformats.org/officeDocument/2006/relationships/hyperlink" Target="http://lioappl1.lio.se/lmcsortiment/Analysis.aspx?service=136896" TargetMode="External"/><Relationship Id="rId273" Type="http://schemas.openxmlformats.org/officeDocument/2006/relationships/hyperlink" Target="http://www.karolinska.se/KUL/Alla-anvisningar/Anvisning/9441" TargetMode="External"/><Relationship Id="rId329" Type="http://schemas.openxmlformats.org/officeDocument/2006/relationships/hyperlink" Target="https://www.akademiska.se/contentassets/0e7a25ca32114872b62be149fae99f81/provtagningsanvisningar_0596.pdf" TargetMode="External"/><Relationship Id="rId480" Type="http://schemas.openxmlformats.org/officeDocument/2006/relationships/hyperlink" Target="https://www2.sahlgrenska.se/sv/SU/Omraden/4/Verksamhetsomraden/Laboratoriemedicin/Klinisk-mikrobiologi/Remisser/" TargetMode="External"/><Relationship Id="rId536" Type="http://schemas.openxmlformats.org/officeDocument/2006/relationships/hyperlink" Target="http://www.karolinska.se/Karolinska-Universitetslaboratoriet/Sidor-om-PTA/Analysindex-alla-enheter/Mikrobiologi/Anvisning/?a=9686" TargetMode="External"/><Relationship Id="rId701" Type="http://schemas.openxmlformats.org/officeDocument/2006/relationships/hyperlink" Target="https://www.folkhalsomyndigheten.se/globalassets/laboratorieanalys/information-for-bestallare/remiss-diagnostik.pdf" TargetMode="External"/><Relationship Id="rId68" Type="http://schemas.openxmlformats.org/officeDocument/2006/relationships/hyperlink" Target="https://sahlgrenska-klinkem-analyser.vgregion.se/0861.html" TargetMode="External"/><Relationship Id="rId133" Type="http://schemas.openxmlformats.org/officeDocument/2006/relationships/hyperlink" Target="http://sahlgrenska-klinkem-analyser.vgregion.se/0875.html" TargetMode="External"/><Relationship Id="rId175" Type="http://schemas.openxmlformats.org/officeDocument/2006/relationships/hyperlink" Target="http://www.karolinska.se/KUL/Alla-anvisningar/Anvisning/9382" TargetMode="External"/><Relationship Id="rId340" Type="http://schemas.openxmlformats.org/officeDocument/2006/relationships/hyperlink" Target="http://labhandboken.u5054800.fsdata.se/findny.asp?State=3&amp;Analysid=580" TargetMode="External"/><Relationship Id="rId578" Type="http://schemas.openxmlformats.org/officeDocument/2006/relationships/hyperlink" Target="https://www2.sahlgrenska.se/sv/SU/Omraden/4/Verksamhetsomraden/Laboratoriemedicin/Klinisk-mikrobiologi/Analyslista-A-O/Lista-over-analyseragens/Hepatit-E-virus/" TargetMode="External"/><Relationship Id="rId743" Type="http://schemas.openxmlformats.org/officeDocument/2006/relationships/hyperlink" Target="http://www.analysportalen-labmedicin.skane.se/viewAnalys.asp?Nr=1177" TargetMode="External"/><Relationship Id="rId785" Type="http://schemas.openxmlformats.org/officeDocument/2006/relationships/hyperlink" Target="http://www.analysportalen-labmedicin.skane.se/viewAnalys.asp?Nr=1247" TargetMode="External"/><Relationship Id="rId200" Type="http://schemas.openxmlformats.org/officeDocument/2006/relationships/hyperlink" Target="http://www.karolinska.se/KUL/Alla-anvisningar/Anvisning/9238" TargetMode="External"/><Relationship Id="rId382" Type="http://schemas.openxmlformats.org/officeDocument/2006/relationships/hyperlink" Target="http://www.karolinska.se/KUL/Alla-anvisningar/Anvisning/10019" TargetMode="External"/><Relationship Id="rId438" Type="http://schemas.openxmlformats.org/officeDocument/2006/relationships/hyperlink" Target="http://www.karolinska.se/KUL/Alla-anvisningar/Anvisning/9405" TargetMode="External"/><Relationship Id="rId603" Type="http://schemas.openxmlformats.org/officeDocument/2006/relationships/hyperlink" Target="http://labhandboken.u5054800.fsdata.se/findny.asp?State=2&amp;Analysid=41" TargetMode="External"/><Relationship Id="rId645" Type="http://schemas.openxmlformats.org/officeDocument/2006/relationships/hyperlink" Target="http://www.karolinska.se/for-vardgivare/Karolinska-Universitetslaboratoriet/remisser/" TargetMode="External"/><Relationship Id="rId687" Type="http://schemas.openxmlformats.org/officeDocument/2006/relationships/hyperlink" Target="https://www.karolinska.se/globalassets/global/kul/kul-gemensamma/kul-lankblock-remisser-for--utskrift/remiss_metabolutredning1806.pdf" TargetMode="External"/><Relationship Id="rId810" Type="http://schemas.openxmlformats.org/officeDocument/2006/relationships/hyperlink" Target="https://vardgivare.skane.se/siteassets/1.-vardriktlinjer/laboratoriemedicin/remisser/remiss_imm_1806_formular.pdf" TargetMode="External"/><Relationship Id="rId242" Type="http://schemas.openxmlformats.org/officeDocument/2006/relationships/hyperlink" Target="http://www.ltv.se/imagevault/PublishedMedia/dbhd9j4oipt8tkb8itvp/Remiss_5_Klinisk_kemi_version_140331.pdf" TargetMode="External"/><Relationship Id="rId284" Type="http://schemas.openxmlformats.org/officeDocument/2006/relationships/hyperlink" Target="http://labhandboken.u5054800.fsdata.se/findny.asp?State=2&amp;Analysid=1482" TargetMode="External"/><Relationship Id="rId491" Type="http://schemas.openxmlformats.org/officeDocument/2006/relationships/hyperlink" Target="http://www.karolinska.se/for-vardgivare/Karolinska-Universitetslaboratoriet/remisser/" TargetMode="External"/><Relationship Id="rId505" Type="http://schemas.openxmlformats.org/officeDocument/2006/relationships/hyperlink" Target="http://www.karolinska.se/contentassets/6d2e199fe6ba4007beaba8d3a8fe6ad6/lakemedelsremiss.pdf" TargetMode="External"/><Relationship Id="rId712" Type="http://schemas.openxmlformats.org/officeDocument/2006/relationships/hyperlink" Target="http://www.regionorebrolan.se/PageFiles/5811/BLA%20003%20Analysbest%c3%a4llning%20biologiska%20prover.pdf" TargetMode="External"/><Relationship Id="rId37" Type="http://schemas.openxmlformats.org/officeDocument/2006/relationships/hyperlink" Target="http://www.labhandbok.se/findny.asp?State=2&amp;Analysid=1784" TargetMode="External"/><Relationship Id="rId79" Type="http://schemas.openxmlformats.org/officeDocument/2006/relationships/hyperlink" Target="http://labhandboken.u5054800.fsdata.se/findny.asp?State=2&amp;Analysid=502" TargetMode="External"/><Relationship Id="rId102" Type="http://schemas.openxmlformats.org/officeDocument/2006/relationships/hyperlink" Target="http://www.akademiska.se/Verksamheter/Akademiska-laboratoriet/Klinisk-genetik/For-dig-som-remittent/Remisser/" TargetMode="External"/><Relationship Id="rId144" Type="http://schemas.openxmlformats.org/officeDocument/2006/relationships/hyperlink" Target="http://labhandboken.u5054800.fsdata.se/findny.asp?State=2&amp;Analysid=1141" TargetMode="External"/><Relationship Id="rId547" Type="http://schemas.openxmlformats.org/officeDocument/2006/relationships/hyperlink" Target="https://www.folkhalsomyndigheten.se/mikrobiologi-laboratorieanalyser/laboratorieanalyser-och-tjanster/analyskatalog/western-blot/protein-14-3-3/" TargetMode="External"/><Relationship Id="rId589" Type="http://schemas.openxmlformats.org/officeDocument/2006/relationships/hyperlink" Target="http://www.analysportalen-labmedicin.skane.se/viewAnalys.asp?Nr=2778" TargetMode="External"/><Relationship Id="rId754" Type="http://schemas.openxmlformats.org/officeDocument/2006/relationships/hyperlink" Target="http://sahlgrenska-klinkem-analyser.vgregion.se/KITMAP0181.pdf" TargetMode="External"/><Relationship Id="rId796" Type="http://schemas.openxmlformats.org/officeDocument/2006/relationships/hyperlink" Target="https://sahlgrenska-klinkem-analyser.vgregion.se/KKAP0021.pdf" TargetMode="External"/><Relationship Id="rId90" Type="http://schemas.openxmlformats.org/officeDocument/2006/relationships/hyperlink" Target="http://labhandboken.u5054800.fsdata.se/findny.asp?State=2&amp;Analysid=969" TargetMode="External"/><Relationship Id="rId186" Type="http://schemas.openxmlformats.org/officeDocument/2006/relationships/hyperlink" Target="https://vardgivare.skane.se/siteassets/1.-vardriktlinjer/laboratoriemedicin/remisser/remiss_lakemedel-m-antiinfektion.pdf" TargetMode="External"/><Relationship Id="rId351" Type="http://schemas.openxmlformats.org/officeDocument/2006/relationships/hyperlink" Target="https://vardgivare.skane.se/siteassets/1.-vardriktlinjer/laboratoriemedicin/remisser/remiss_lakemedel-m-antiinfektion.pdf" TargetMode="External"/><Relationship Id="rId393" Type="http://schemas.openxmlformats.org/officeDocument/2006/relationships/hyperlink" Target="http://www.karolinska.se/KUL/Alla-anvisningar/Anvisning/9420" TargetMode="External"/><Relationship Id="rId407" Type="http://schemas.openxmlformats.org/officeDocument/2006/relationships/hyperlink" Target="http://www.karolinska.se/KUL/Alla-anvisningar/Anvisning/9215" TargetMode="External"/><Relationship Id="rId449" Type="http://schemas.openxmlformats.org/officeDocument/2006/relationships/hyperlink" Target="https://www.regionvastmanland.se/globalassets/vardgivare-och-sammarbetspartners/laboratoriemedicin/remisser/koagulationsutredning_arteriell_remiss_version_140.pdf" TargetMode="External"/><Relationship Id="rId614" Type="http://schemas.openxmlformats.org/officeDocument/2006/relationships/hyperlink" Target="http://www.analysportalen-labmedicin.skane.se/viewAnalys.asp?Nr=1539" TargetMode="External"/><Relationship Id="rId656" Type="http://schemas.openxmlformats.org/officeDocument/2006/relationships/hyperlink" Target="https://www.rmv.se/analyser/" TargetMode="External"/><Relationship Id="rId821" Type="http://schemas.openxmlformats.org/officeDocument/2006/relationships/hyperlink" Target="https://www.karolinska.se/for-vardgivare/Karolinska-Universitetslaboratoriet/remisser/" TargetMode="External"/><Relationship Id="rId211" Type="http://schemas.openxmlformats.org/officeDocument/2006/relationships/hyperlink" Target="http://sahlgrenska-klinkem-analyser.vgregion.se/0797.html" TargetMode="External"/><Relationship Id="rId253" Type="http://schemas.openxmlformats.org/officeDocument/2006/relationships/hyperlink" Target="http://www.karolinska.se/KUL/Alla-anvisningar/Anvisning/8996" TargetMode="External"/><Relationship Id="rId295" Type="http://schemas.openxmlformats.org/officeDocument/2006/relationships/hyperlink" Target="http://www.analysportalen-labmedicin.skane.se/viewAnalys.asp?Nr=229" TargetMode="External"/><Relationship Id="rId309" Type="http://schemas.openxmlformats.org/officeDocument/2006/relationships/hyperlink" Target="http://www.karolinska.se/KUL/Alla-anvisningar/Anvisning/9116" TargetMode="External"/><Relationship Id="rId460" Type="http://schemas.openxmlformats.org/officeDocument/2006/relationships/hyperlink" Target="https://www.folkhalsomyndigheten.se/globalassets/laboratorieanalys/information-for-bestallare/remiss-speciell-diagnostik-2014-02.pdf" TargetMode="External"/><Relationship Id="rId516" Type="http://schemas.openxmlformats.org/officeDocument/2006/relationships/hyperlink" Target="https://www.folkhalsomyndigheten.se/globalassets/laboratorieanalys/information-for-bestallare/remiss-speciell-diagnostik-2014-02.pdf" TargetMode="External"/><Relationship Id="rId698" Type="http://schemas.openxmlformats.org/officeDocument/2006/relationships/hyperlink" Target="http://www.wieslab.com/upload/files/Request%20Forms%202018/Remiss-Autoimmundiagnostik(W-002-SE15).pdf" TargetMode="External"/><Relationship Id="rId48" Type="http://schemas.openxmlformats.org/officeDocument/2006/relationships/hyperlink" Target="http://www.karolinska.se/KUL/Alla-anvisningar/Anvisning/9631" TargetMode="External"/><Relationship Id="rId113" Type="http://schemas.openxmlformats.org/officeDocument/2006/relationships/hyperlink" Target="http://www.alsglobal.se/media-se/excel/order_form_human_sv_140129.xls" TargetMode="External"/><Relationship Id="rId320" Type="http://schemas.openxmlformats.org/officeDocument/2006/relationships/hyperlink" Target="http://sahlgrenska-klinkem-analyser.vgregion.se/1285.html" TargetMode="External"/><Relationship Id="rId558" Type="http://schemas.openxmlformats.org/officeDocument/2006/relationships/hyperlink" Target="http://labhandboken.u5054800.fsdata.se/findny.asp?State=2&amp;Analysid=%0b1448" TargetMode="External"/><Relationship Id="rId723" Type="http://schemas.openxmlformats.org/officeDocument/2006/relationships/hyperlink" Target="https://www.karolinska.se/globalassets/global/kul/kul-gemensamma/kul-lankblock-remisser-for--utskrift/remiss_metabolutredning1806.pdf" TargetMode="External"/><Relationship Id="rId765" Type="http://schemas.openxmlformats.org/officeDocument/2006/relationships/hyperlink" Target="https://www.akademiska.se/contentassets/0e7a25ca32114872b62be149fae99f81/provtagningsanvisningar_0596.pdf" TargetMode="External"/><Relationship Id="rId155" Type="http://schemas.openxmlformats.org/officeDocument/2006/relationships/hyperlink" Target="http://www.anvisningar.se/Anvisningar/Klinisk-kemi/I/S--Isopropanol/" TargetMode="External"/><Relationship Id="rId197" Type="http://schemas.openxmlformats.org/officeDocument/2006/relationships/hyperlink" Target="https://www.karolinska.se/globalassets/global/kul/kul-gemensamma/kul-lankblock-remisser-for--utskrift/porfyriutredning_remiss.pdf" TargetMode="External"/><Relationship Id="rId362" Type="http://schemas.openxmlformats.org/officeDocument/2006/relationships/hyperlink" Target="http://www.karolinska.se/KUL/Alla-anvisningar/Anvisning/10066" TargetMode="External"/><Relationship Id="rId418" Type="http://schemas.openxmlformats.org/officeDocument/2006/relationships/hyperlink" Target="http://sahlgrenska-klinkem-analyser.vgregion.se/0766.html" TargetMode="External"/><Relationship Id="rId625" Type="http://schemas.openxmlformats.org/officeDocument/2006/relationships/hyperlink" Target="https://www.folkhalsomyndigheten.se/mikrobiologi-laboratorieanalyser/laboratorieanalyser-och-tjanster/analyskatalog/antikroppsbestamning/trichinella-spp-trikiner/" TargetMode="External"/><Relationship Id="rId832" Type="http://schemas.openxmlformats.org/officeDocument/2006/relationships/hyperlink" Target="http://www.labhandbok.se/findny.asp?State=2&amp;Analysid=2186" TargetMode="External"/><Relationship Id="rId222" Type="http://schemas.openxmlformats.org/officeDocument/2006/relationships/hyperlink" Target="http://labhandboken.u5054800.fsdata.se/findny.asp?State=2&amp;Analysid=1628" TargetMode="External"/><Relationship Id="rId264" Type="http://schemas.openxmlformats.org/officeDocument/2006/relationships/hyperlink" Target="http://www.ltv.se/imagevault/PublishedMedia/dbhd9j4oipt8tkb8itvp/Remiss_5_Klinisk_kemi_version_140331.pdf" TargetMode="External"/><Relationship Id="rId471" Type="http://schemas.openxmlformats.org/officeDocument/2006/relationships/hyperlink" Target="https://www.folkhalsomyndigheten.se/globalassets/laboratorieanalys/information-for-bestallare/remiss-speciell-diagnostik-2014-02.pdf" TargetMode="External"/><Relationship Id="rId667" Type="http://schemas.openxmlformats.org/officeDocument/2006/relationships/hyperlink" Target="http://karolinska.se/KUL/Alla-anvisningar/Anvisning/10017" TargetMode="External"/><Relationship Id="rId17" Type="http://schemas.openxmlformats.org/officeDocument/2006/relationships/hyperlink" Target="http://sahlgrenska-klinkem-analyser.vgregion.se/10922.html" TargetMode="External"/><Relationship Id="rId59" Type="http://schemas.openxmlformats.org/officeDocument/2006/relationships/hyperlink" Target="http://www.karolinska.se/KUL/Alla-anvisningar/Anvisning/9428" TargetMode="External"/><Relationship Id="rId124" Type="http://schemas.openxmlformats.org/officeDocument/2006/relationships/hyperlink" Target="http://labhandboken.u5054800.fsdata.se/findny.asp?State=2&amp;Analysid=553" TargetMode="External"/><Relationship Id="rId527" Type="http://schemas.openxmlformats.org/officeDocument/2006/relationships/hyperlink" Target="http://webbsortiment.rjl.se/Analysis.aspx?service=44192" TargetMode="External"/><Relationship Id="rId569" Type="http://schemas.openxmlformats.org/officeDocument/2006/relationships/hyperlink" Target="http://www2.vgregion.se/sv/Vastra-Gotalandsregionen/startsida/Lista-over-analyseragens/Haemophilus-ducreyi/" TargetMode="External"/><Relationship Id="rId734" Type="http://schemas.openxmlformats.org/officeDocument/2006/relationships/hyperlink" Target="https://www.rmv.se/wp-content/uploads/IF039.030-REMISS-Toxikologisk-unders&#246;kning.pdf" TargetMode="External"/><Relationship Id="rId776" Type="http://schemas.openxmlformats.org/officeDocument/2006/relationships/hyperlink" Target="http://www.karolinska.se/KUL/Alla-anvisningar/Anvisning/9228" TargetMode="External"/><Relationship Id="rId70" Type="http://schemas.openxmlformats.org/officeDocument/2006/relationships/hyperlink" Target="http://www.karolinska.se/KUL/Alla-anvisningar/Anvisning/9335" TargetMode="External"/><Relationship Id="rId166" Type="http://schemas.openxmlformats.org/officeDocument/2006/relationships/hyperlink" Target="http://www.karolinska.se/KUL/Alla-anvisningar/Anvisning/9380" TargetMode="External"/><Relationship Id="rId331" Type="http://schemas.openxmlformats.org/officeDocument/2006/relationships/hyperlink" Target="https://vardgivare.skane.se/siteassets/1.-vardriktlinjer/laboratoriemedicin/remisser/diabetes-barn-bdd.pdf" TargetMode="External"/><Relationship Id="rId373" Type="http://schemas.openxmlformats.org/officeDocument/2006/relationships/hyperlink" Target="http://www.karolinska.se/KUL/Alla-anvisningar/Anvisning/9888" TargetMode="External"/><Relationship Id="rId429" Type="http://schemas.openxmlformats.org/officeDocument/2006/relationships/hyperlink" Target="http://www.akademiska.se/Global/DAT/Provtagningsanvisningar/genotypning.pdf" TargetMode="External"/><Relationship Id="rId580" Type="http://schemas.openxmlformats.org/officeDocument/2006/relationships/hyperlink" Target="https://www.karolinska.se/KUL/Alla-anvisningar/Anvisning/9728" TargetMode="External"/><Relationship Id="rId636" Type="http://schemas.openxmlformats.org/officeDocument/2006/relationships/hyperlink" Target="https://www.folkhalsomyndigheten.se/mikrobiologi-laboratorieanalyser/laboratorieanalyser-och-tjanster/analyskatalog/antikroppsbestamning/zikavirus/" TargetMode="External"/><Relationship Id="rId801" Type="http://schemas.openxmlformats.org/officeDocument/2006/relationships/hyperlink" Target="https://vardgivare.skane.se/siteassets/1.-vardriktlinjer/laboratoriemedicin/remisser/kemi---special-1-art.23026.pdf" TargetMode="External"/><Relationship Id="rId1" Type="http://schemas.openxmlformats.org/officeDocument/2006/relationships/hyperlink" Target="http://www.karolinska.se/KUL/Alla-anvisningar/Anvisning/8999" TargetMode="External"/><Relationship Id="rId233" Type="http://schemas.openxmlformats.org/officeDocument/2006/relationships/hyperlink" Target="http://www.analysportalen-labmedicin.skane.se/viewAnalys.asp?Nr=859" TargetMode="External"/><Relationship Id="rId440" Type="http://schemas.openxmlformats.org/officeDocument/2006/relationships/hyperlink" Target="http://www.furstlab.se/analys-och-diagnostik/analyser/duloxetin/" TargetMode="External"/><Relationship Id="rId678" Type="http://schemas.openxmlformats.org/officeDocument/2006/relationships/hyperlink" Target="http://www.akademiska.se/Verksamheter/Akademiska-laboratoriet/Klinisk-genetik/For-dig-som-remittent/Remisser/" TargetMode="External"/><Relationship Id="rId28" Type="http://schemas.openxmlformats.org/officeDocument/2006/relationships/hyperlink" Target="http://labhandboken.u5054800.fsdata.se/findny.asp?State=2&amp;Analysid=346" TargetMode="External"/><Relationship Id="rId275" Type="http://schemas.openxmlformats.org/officeDocument/2006/relationships/hyperlink" Target="https://www.rmv.se/wp-content/uploads/IF004.021-Provtagningsanvisningar-f&#246;r-sjukv&#229;rd-socialtj&#228;nst-m-fl.pdf" TargetMode="External"/><Relationship Id="rId300" Type="http://schemas.openxmlformats.org/officeDocument/2006/relationships/hyperlink" Target="http://sahlgrenska-klinkem-analyser.vgregion.se/KKAP0028.pdf" TargetMode="External"/><Relationship Id="rId482" Type="http://schemas.openxmlformats.org/officeDocument/2006/relationships/hyperlink" Target="https://www2.sahlgrenska.se/sv/SU/Omraden/4/Verksamhetsomraden/Laboratoriemedicin/Klinisk-mikrobiologi/Remisser/" TargetMode="External"/><Relationship Id="rId538" Type="http://schemas.openxmlformats.org/officeDocument/2006/relationships/hyperlink" Target="https://www.folkhalsomyndigheten.se/mikrobiologi-laboratorieanalyser/laboratorieanalyser-och-tjanster/analyskatalog/odling/brucella-spp/" TargetMode="External"/><Relationship Id="rId703" Type="http://schemas.openxmlformats.org/officeDocument/2006/relationships/hyperlink" Target="https://www.regionorebrolan.se/Files-sv/USO/Kliniker_enheter/amm/Laboratoriet/PIN/BLA%20003%20Analysbest%c3%a4llning%20biologiska%20prover.pdf" TargetMode="External"/><Relationship Id="rId745" Type="http://schemas.openxmlformats.org/officeDocument/2006/relationships/hyperlink" Target="http://labhandboken.u5054800.fsdata.se/findny.asp?State=2&amp;Analysid=345" TargetMode="External"/><Relationship Id="rId81" Type="http://schemas.openxmlformats.org/officeDocument/2006/relationships/hyperlink" Target="http://labhandboken.u5054800.fsdata.se/findny.asp?State=2&amp;Analysid=503" TargetMode="External"/><Relationship Id="rId135" Type="http://schemas.openxmlformats.org/officeDocument/2006/relationships/hyperlink" Target="http://labhandboken.u5054800.fsdata.se/findny.asp?State=2&amp;Analysid=693" TargetMode="External"/><Relationship Id="rId177" Type="http://schemas.openxmlformats.org/officeDocument/2006/relationships/hyperlink" Target="http://sahlgrenska-klinkem-analyser.vgregion.se/13233.html" TargetMode="External"/><Relationship Id="rId342" Type="http://schemas.openxmlformats.org/officeDocument/2006/relationships/hyperlink" Target="http://www.rmv.se/fileadmin/RMVFiles/rk/IF039.023_REMISS_Toxikologisk_undersoekning__patient.pdf" TargetMode="External"/><Relationship Id="rId384" Type="http://schemas.openxmlformats.org/officeDocument/2006/relationships/hyperlink" Target="http://www.karolinska.se/KUL/Alla-anvisningar/Anvisning/9404" TargetMode="External"/><Relationship Id="rId591" Type="http://schemas.openxmlformats.org/officeDocument/2006/relationships/hyperlink" Target="https://www.folkhalsomyndigheten.se/mikrobiologi-laboratorieanalyser/laboratorieanalyser-och-tjanster/analyskatalog/mikroskopi/leishmania-spp/" TargetMode="External"/><Relationship Id="rId605" Type="http://schemas.openxmlformats.org/officeDocument/2006/relationships/hyperlink" Target="https://www.karolinska.se/KUL/Alla-anvisningar/Anvisning/9765" TargetMode="External"/><Relationship Id="rId787" Type="http://schemas.openxmlformats.org/officeDocument/2006/relationships/hyperlink" Target="http://www.analysportalen-labmedicin.skane.se/viewAnalys.asp?Nr=1211" TargetMode="External"/><Relationship Id="rId812" Type="http://schemas.openxmlformats.org/officeDocument/2006/relationships/hyperlink" Target="http://www.labhandbok.se/findny.asp?State=2&amp;Analysid=1170" TargetMode="External"/><Relationship Id="rId202" Type="http://schemas.openxmlformats.org/officeDocument/2006/relationships/hyperlink" Target="http://www.karolinska.se/KUL/Alla-anvisningar/Anvisning/9406" TargetMode="External"/><Relationship Id="rId244" Type="http://schemas.openxmlformats.org/officeDocument/2006/relationships/hyperlink" Target="http://www.klinkem.ltkalmar.se/Provtagningsanvisningar/remisser/6299.jpg" TargetMode="External"/><Relationship Id="rId647" Type="http://schemas.openxmlformats.org/officeDocument/2006/relationships/hyperlink" Target="https://stolav.no/Laboratoriemedisin/Rekvisisjoner/Rekvisisjon%20AKF.pdf" TargetMode="External"/><Relationship Id="rId689" Type="http://schemas.openxmlformats.org/officeDocument/2006/relationships/hyperlink" Target="https://www.akademiska.se/contentassets/252890d3a9634ae5832b0b83c3638e54/remiss_kkf_2018_06_08.pdf" TargetMode="External"/><Relationship Id="rId39" Type="http://schemas.openxmlformats.org/officeDocument/2006/relationships/hyperlink" Target="https://www.karolinska.se/KUL/Alla-anvisningar/Anvisning/10210" TargetMode="External"/><Relationship Id="rId286" Type="http://schemas.openxmlformats.org/officeDocument/2006/relationships/hyperlink" Target="http://www.karolinska.se/KUL/Alla-anvisningar/Anvisning/10190" TargetMode="External"/><Relationship Id="rId451" Type="http://schemas.openxmlformats.org/officeDocument/2006/relationships/hyperlink" Target="https://www.folkhalsomyndigheten.se/globalassets/laboratorieanalys/information-for-bestallare/remiss-diagnostik.pdf" TargetMode="External"/><Relationship Id="rId493" Type="http://schemas.openxmlformats.org/officeDocument/2006/relationships/hyperlink" Target="https://www.folkhalsomyndigheten.se/globalassets/laboratorieanalys/information-for-bestallare/remiss-speciell-diagnostik-2014-02.pdf" TargetMode="External"/><Relationship Id="rId507" Type="http://schemas.openxmlformats.org/officeDocument/2006/relationships/hyperlink" Target="https://www.folkhalsomyndigheten.se/globalassets/laboratorieanalys/information-for-bestallare/remiss-speciell-diagnostik-2014-02.pdf" TargetMode="External"/><Relationship Id="rId549" Type="http://schemas.openxmlformats.org/officeDocument/2006/relationships/hyperlink" Target="http://labhandboken.u5054800.fsdata.se/findny.asp?State=2&amp;Analysid=6" TargetMode="External"/><Relationship Id="rId714"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6" Type="http://schemas.openxmlformats.org/officeDocument/2006/relationships/hyperlink" Target="https://www2.sahlgrenska.se/sv/SU/Omraden/4/Verksamhetsomraden/Laboratoriemedicin/Klinisk-Immunologi-och-Transfusionsmedicin/Analyser/Ny-analyslista-klinisk-immunologi/Cytokiner-i-serum-eller-likvor/IL-5-Interleukin-5/" TargetMode="External"/><Relationship Id="rId50" Type="http://schemas.openxmlformats.org/officeDocument/2006/relationships/hyperlink" Target="http://labhandboken.u5054800.fsdata.se/findny.asp?State=2&amp;Analysid=1604" TargetMode="External"/><Relationship Id="rId104" Type="http://schemas.openxmlformats.org/officeDocument/2006/relationships/hyperlink" Target="http://www.ltv.se/imagevault/PublishedMedia/dbhd9j4oipt8tkb8itvp/Remiss_5_Klinisk_kemi_version_140331.pdf" TargetMode="External"/><Relationship Id="rId146" Type="http://schemas.openxmlformats.org/officeDocument/2006/relationships/hyperlink" Target="http://labhandboken.u5054800.fsdata.se/findny.asp?State=2&amp;Analysid=764" TargetMode="External"/><Relationship Id="rId188" Type="http://schemas.openxmlformats.org/officeDocument/2006/relationships/hyperlink" Target="http://sahlgrenska-klinkem-analyser.vgregion.se/11675.html" TargetMode="External"/><Relationship Id="rId311" Type="http://schemas.openxmlformats.org/officeDocument/2006/relationships/hyperlink" Target="http://reflab.dk/wp-content/uploads/Requistion-of-HR-Urticaria-Test-MAR-14.pdf" TargetMode="External"/><Relationship Id="rId353" Type="http://schemas.openxmlformats.org/officeDocument/2006/relationships/hyperlink" Target="http://www.anvisningar.se/Global/Provtagningsanvisningar/Remisser/Laboratorieremiss%20Allm%c3%a4n%20150528.pdf" TargetMode="External"/><Relationship Id="rId395" Type="http://schemas.openxmlformats.org/officeDocument/2006/relationships/hyperlink" Target="http://www.karolinska.se/KUL/Alla-anvisningar/Anvisning/9436" TargetMode="External"/><Relationship Id="rId409" Type="http://schemas.openxmlformats.org/officeDocument/2006/relationships/hyperlink" Target="http://www.karolinska.se/KUL/Alla-anvisningar/Anvisning/9564" TargetMode="External"/><Relationship Id="rId560" Type="http://schemas.openxmlformats.org/officeDocument/2006/relationships/hyperlink" Target="http://www.karolinska.se/KUL/Alla-anvisningar/Anvisning/9354" TargetMode="External"/><Relationship Id="rId798" Type="http://schemas.openxmlformats.org/officeDocument/2006/relationships/hyperlink" Target="https://sahlgrenska-klinkem-analyser.vgregion.se/KKAP0021.pdf" TargetMode="External"/><Relationship Id="rId92" Type="http://schemas.openxmlformats.org/officeDocument/2006/relationships/hyperlink" Target="http://www.karolinska.se/KUL/Alla-anvisningar/Anvisning/9552" TargetMode="External"/><Relationship Id="rId213" Type="http://schemas.openxmlformats.org/officeDocument/2006/relationships/hyperlink" Target="https://provtagningsanvisningar.regionorebrolan.se/index.aspx" TargetMode="External"/><Relationship Id="rId420" Type="http://schemas.openxmlformats.org/officeDocument/2006/relationships/hyperlink" Target="https://www.alsglobal.se/media-se/pdf/clinical_sampling_sv.pdf" TargetMode="External"/><Relationship Id="rId616" Type="http://schemas.openxmlformats.org/officeDocument/2006/relationships/hyperlink" Target="https://www.folkhalsomyndigheten.se/mikrobiologi-laboratorieanalyser/laboratorieanalyser-och-tjanster/analyskatalog/antikroppsbestamning/schistosoma-spp/" TargetMode="External"/><Relationship Id="rId658" Type="http://schemas.openxmlformats.org/officeDocument/2006/relationships/hyperlink" Target="https://www2.sahlgrenska.se/sv/SU/Omraden/4/Verksamhetsomraden/Laboratoriemedicin/Klinisk-Immunologi-och-Transfusionsmedicin/Analyser/Ny-analyslista-klinisk-immunologi/HLA-typning/" TargetMode="External"/><Relationship Id="rId823" Type="http://schemas.openxmlformats.org/officeDocument/2006/relationships/hyperlink" Target="http://www.labhandbok.se/findny.asp?State=2&amp;Analysid=1424" TargetMode="External"/><Relationship Id="rId255" Type="http://schemas.openxmlformats.org/officeDocument/2006/relationships/hyperlink" Target="http://www.karolinska.se/KUL/Alla-anvisningar/Anvisning/9552" TargetMode="External"/><Relationship Id="rId297" Type="http://schemas.openxmlformats.org/officeDocument/2006/relationships/hyperlink" Target="http://www.wieslab.se/diagnostic-services/index.php?langId=2&amp;headId=69&amp;pageId=69" TargetMode="External"/><Relationship Id="rId462" Type="http://schemas.openxmlformats.org/officeDocument/2006/relationships/hyperlink" Target="https://www.folkhalsomyndigheten.se/globalassets/laboratorieanalys/information-for-bestallare/remiss-speciell-diagnostik-2014-02.pdf" TargetMode="External"/><Relationship Id="rId518" Type="http://schemas.openxmlformats.org/officeDocument/2006/relationships/hyperlink" Target="https://www.folkhalsomyndigheten.se/globalassets/laboratorieanalys/information-for-bestallare/remiss-speciell-diagnostik-2014-02.pdf" TargetMode="External"/><Relationship Id="rId725" Type="http://schemas.openxmlformats.org/officeDocument/2006/relationships/hyperlink" Target="http://sahlgrenska-klinkem-analyser.vgregion.se/1236.html" TargetMode="External"/><Relationship Id="rId115" Type="http://schemas.openxmlformats.org/officeDocument/2006/relationships/hyperlink" Target="http://labhandboken.u5054800.fsdata.se/findny.asp?State=2&amp;Analysid=1455" TargetMode="External"/><Relationship Id="rId157" Type="http://schemas.openxmlformats.org/officeDocument/2006/relationships/hyperlink" Target="http://labhandboken.u5054800.fsdata.se/findny.asp?State=2&amp;Analysid=673" TargetMode="External"/><Relationship Id="rId322" Type="http://schemas.openxmlformats.org/officeDocument/2006/relationships/hyperlink" Target="https://www.akademiska.se/contentassets/0e7a25ca32114872b62be149fae99f81/provtagningsanvisningar_0596.pdf" TargetMode="External"/><Relationship Id="rId364" Type="http://schemas.openxmlformats.org/officeDocument/2006/relationships/hyperlink" Target="http://www.karolinska.se/KUL/Alla-anvisningar/Anvisning/10199" TargetMode="External"/><Relationship Id="rId767" Type="http://schemas.openxmlformats.org/officeDocument/2006/relationships/hyperlink" Target="https://www.akademiska.se/contentassets/0e7a25ca32114872b62be149fae99f81/provtagningsanvisningar_0596.pdf" TargetMode="External"/><Relationship Id="rId61" Type="http://schemas.openxmlformats.org/officeDocument/2006/relationships/hyperlink" Target="http://www.wieslab.se/index.php?langId=2&amp;headId=69&amp;pageId=69" TargetMode="External"/><Relationship Id="rId199" Type="http://schemas.openxmlformats.org/officeDocument/2006/relationships/hyperlink" Target="https://www.karolinska.se/globalassets/global/kul/kul-gemensamma/kul-lankblock-remisser-for--utskrift/porfyriutredning_remiss.pdf" TargetMode="External"/><Relationship Id="rId571" Type="http://schemas.openxmlformats.org/officeDocument/2006/relationships/hyperlink" Target="http://www.analysportalen-labmedicin.skane.se/viewAnalys.asp?Nr=2673" TargetMode="External"/><Relationship Id="rId627" Type="http://schemas.openxmlformats.org/officeDocument/2006/relationships/hyperlink" Target="https://www.folkhalsomyndigheten.se/mikrobiologi-laboratorieanalyser/laboratorieanalyser-och-tjanster/analyskatalog/antikroppsbestamning/trypanosoma-brucei-t-b-gambiense-t-b-rhodesiense/" TargetMode="External"/><Relationship Id="rId669" Type="http://schemas.openxmlformats.org/officeDocument/2006/relationships/hyperlink" Target="https://www.regionorebrolan.se/Files-sv/USO/Kliniker_enheter/Laboratoriemedicin/Provtagningsanvisningar/Remisser/Laboratorienanalyser.pdf" TargetMode="External"/><Relationship Id="rId834" Type="http://schemas.openxmlformats.org/officeDocument/2006/relationships/hyperlink" Target="https://www.akademiska.se/contentassets/252890d3a9634ae5832b0b83c3638e54/pat_64701.pdf" TargetMode="External"/><Relationship Id="rId19" Type="http://schemas.openxmlformats.org/officeDocument/2006/relationships/hyperlink" Target="http://sahlgrenska-klinkem-analyser.vgregion.se/11752.html" TargetMode="External"/><Relationship Id="rId224" Type="http://schemas.openxmlformats.org/officeDocument/2006/relationships/hyperlink" Target="http://labhandboken.u5054800.fsdata.se/findny.asp?State=2&amp;Analysid=883" TargetMode="External"/><Relationship Id="rId266" Type="http://schemas.openxmlformats.org/officeDocument/2006/relationships/hyperlink" Target="http://www.ltv.se/imagevault/PublishedMedia/dbhd9j4oipt8tkb8itvp/Remiss_5_Klinisk_kemi_version_140331.pdf" TargetMode="External"/><Relationship Id="rId431" Type="http://schemas.openxmlformats.org/officeDocument/2006/relationships/hyperlink" Target="http://www.labhandbok.se/findny.asp?State=2&amp;Analysid=526" TargetMode="External"/><Relationship Id="rId473" Type="http://schemas.openxmlformats.org/officeDocument/2006/relationships/hyperlink" Target="https://www.folkhalsomyndigheten.se/globalassets/laboratorieanalys/information-for-bestallare/remiss-speciell-diagnostik-2014-02.pdf" TargetMode="External"/><Relationship Id="rId529" Type="http://schemas.openxmlformats.org/officeDocument/2006/relationships/hyperlink" Target="http://labhandboken.u5054800.fsdata.se/findny.asp?State=2&amp;Analysid=261" TargetMode="External"/><Relationship Id="rId680" Type="http://schemas.openxmlformats.org/officeDocument/2006/relationships/hyperlink" Target="http://labhandboken.u5054800.fsdata.se/findny.asp?State=2&amp;Analysid=352" TargetMode="External"/><Relationship Id="rId736" Type="http://schemas.openxmlformats.org/officeDocument/2006/relationships/hyperlink" Target="https://www.akademiska.se/contentassets/252890d3a9634ae5832b0b83c3638e54/remiss_kitm_40003.pdf" TargetMode="External"/><Relationship Id="rId30" Type="http://schemas.openxmlformats.org/officeDocument/2006/relationships/hyperlink" Target="http://labhandboken.u5054800.fsdata.se/findny.asp?State=2&amp;Analysid=1439" TargetMode="External"/><Relationship Id="rId126" Type="http://schemas.openxmlformats.org/officeDocument/2006/relationships/hyperlink" Target="http://www.karolinska.se/KUL/Alla-anvisningar/Anvisning/9061" TargetMode="External"/><Relationship Id="rId168" Type="http://schemas.openxmlformats.org/officeDocument/2006/relationships/hyperlink" Target="http://www.karolinska.se/KUL/Alla-anvisningar/Anvisning/9065" TargetMode="External"/><Relationship Id="rId333" Type="http://schemas.openxmlformats.org/officeDocument/2006/relationships/hyperlink" Target="https://www.karolinska.se/contentassets/abb1533a063d4cd086d1496d6e4adf1c/formular-familjeutredn-hemofili-a-20150526.pdf" TargetMode="External"/><Relationship Id="rId540" Type="http://schemas.openxmlformats.org/officeDocument/2006/relationships/hyperlink" Target="https://www.karolinska.se/KUL/Alla-anvisningar/Anvisning/10133" TargetMode="External"/><Relationship Id="rId778" Type="http://schemas.openxmlformats.org/officeDocument/2006/relationships/hyperlink" Target="http://sahlgrenska-klinkem-analyser.vgregion.se/10935.html" TargetMode="External"/><Relationship Id="rId72" Type="http://schemas.openxmlformats.org/officeDocument/2006/relationships/hyperlink" Target="http://www.karolinska.se/KUL/Alla-anvisningar/Anvisning/8998" TargetMode="External"/><Relationship Id="rId375" Type="http://schemas.openxmlformats.org/officeDocument/2006/relationships/hyperlink" Target="https://webappl.vll.se/appl/qnova/qnwebportal.nsf/WebMainFrameset?OpenFrameSet" TargetMode="External"/><Relationship Id="rId582" Type="http://schemas.openxmlformats.org/officeDocument/2006/relationships/hyperlink" Target="http://www.karolinska.se/KUL/Alla-anvisningar/Anvisning/9725" TargetMode="External"/><Relationship Id="rId638" Type="http://schemas.openxmlformats.org/officeDocument/2006/relationships/hyperlink" Target="https://www.karolinska.se/globalassets/global/kul/kul-gemensamma/kul-lankblock-remisser-for--utskrift/genetiskt-test-konstitutionella-avvikelser.pdf" TargetMode="External"/><Relationship Id="rId803" Type="http://schemas.openxmlformats.org/officeDocument/2006/relationships/hyperlink" Target="https://www.folkhalsomyndigheten.se/globalassets/laboratorieanalys/information-for-bestallare/remiss-diagnostik.pdf" TargetMode="External"/><Relationship Id="rId3" Type="http://schemas.openxmlformats.org/officeDocument/2006/relationships/hyperlink" Target="http://www.karolinska.se/KUL/Alla-anvisningar/Anvisning/9321" TargetMode="External"/><Relationship Id="rId235" Type="http://schemas.openxmlformats.org/officeDocument/2006/relationships/hyperlink" Target="https://www2.sahlgrenska.se/upload/SU/omrade_1/Tillv%c3%a4xtlaboratoriet/%c3%96stradiol.pdf" TargetMode="External"/><Relationship Id="rId277" Type="http://schemas.openxmlformats.org/officeDocument/2006/relationships/hyperlink" Target="http://www.analysportalen-labmedicin.skane.se/viewAnalys.asp?Nr=1154" TargetMode="External"/><Relationship Id="rId400" Type="http://schemas.openxmlformats.org/officeDocument/2006/relationships/hyperlink" Target="http://ehandboken.oslo-universitetssykehus.no/api/File/GetFileDocument?entityId=132528" TargetMode="External"/><Relationship Id="rId442" Type="http://schemas.openxmlformats.org/officeDocument/2006/relationships/hyperlink" Target="https://provtagningsanvisningar.regionorebrolan.se/index.aspx" TargetMode="External"/><Relationship Id="rId484" Type="http://schemas.openxmlformats.org/officeDocument/2006/relationships/hyperlink" Target="https://www2.sahlgrenska.se/sv/SU/Omraden/4/Verksamhetsomraden/Laboratoriemedicin/Klinisk-mikrobiologi/Remisser/" TargetMode="External"/><Relationship Id="rId705" Type="http://schemas.openxmlformats.org/officeDocument/2006/relationships/hyperlink" Target="https://www.regionorebrolan.se/Files-sv/USO/Kliniker_enheter/amm/Laboratoriet/PIN/BLA%20003%20Analysbest%c3%a4llning%20biologiska%20prover.pdf" TargetMode="External"/><Relationship Id="rId137" Type="http://schemas.openxmlformats.org/officeDocument/2006/relationships/hyperlink" Target="http://labhandboken.u5054800.fsdata.se/findny.asp?State=2&amp;Analysid=337" TargetMode="External"/><Relationship Id="rId302" Type="http://schemas.openxmlformats.org/officeDocument/2006/relationships/hyperlink" Target="http://sahlgrenska-klinkem-analyser.vgregion.se/12734.html" TargetMode="External"/><Relationship Id="rId344" Type="http://schemas.openxmlformats.org/officeDocument/2006/relationships/hyperlink" Target="http://www.rmv.se/fileadmin/RMVFiles/rk/IF039.023_REMISS_Toxikologisk_undersoekning__patient.pdf" TargetMode="External"/><Relationship Id="rId691" Type="http://schemas.openxmlformats.org/officeDocument/2006/relationships/hyperlink" Target="https://www.karolinska.se/globalassets/global/kul/kul-gemensamma/kul-lankblock-remisser-for--utskrift/remiss_metabolutredning1806.pdf" TargetMode="External"/><Relationship Id="rId747" Type="http://schemas.openxmlformats.org/officeDocument/2006/relationships/hyperlink" Target="https://www.vll.se/VLL/Filer/UL%20753%20Genetik.pdf" TargetMode="External"/><Relationship Id="rId789" Type="http://schemas.openxmlformats.org/officeDocument/2006/relationships/hyperlink" Target="http://sahlgrenska-klinkem-analyser.vgregion.se/KKAP0024.pdf" TargetMode="External"/><Relationship Id="rId41" Type="http://schemas.openxmlformats.org/officeDocument/2006/relationships/hyperlink" Target="http://www.karolinska.se/KUL/Alla-anvisningar/Anvisning/9198" TargetMode="External"/><Relationship Id="rId83" Type="http://schemas.openxmlformats.org/officeDocument/2006/relationships/hyperlink" Target="http://labhandboken.u5054800.fsdata.se/findny.asp?State=2&amp;Analysid=496" TargetMode="External"/><Relationship Id="rId179" Type="http://schemas.openxmlformats.org/officeDocument/2006/relationships/hyperlink" Target="http://labhandboken.u5054800.fsdata.se/findny.asp?State=2&amp;Analysid=742" TargetMode="External"/><Relationship Id="rId386" Type="http://schemas.openxmlformats.org/officeDocument/2006/relationships/hyperlink" Target="http://www.karolinska.se/KUL/Alla-anvisningar/Anvisning/9410" TargetMode="External"/><Relationship Id="rId551" Type="http://schemas.openxmlformats.org/officeDocument/2006/relationships/hyperlink" Target="https://www.folkhalsomyndigheten.se/mikrobiologi-laboratorieanalyser/laboratorieanalyser-och-tjanster/analyskatalog/antikroppsbestamning/denguevirus-elisa/" TargetMode="External"/><Relationship Id="rId593" Type="http://schemas.openxmlformats.org/officeDocument/2006/relationships/hyperlink" Target="https://www.folkhalsomyndigheten.se/mikrobiologi-laboratorieanalyser/laboratorieanalyser-och-tjanster/analyskatalog/antikroppsbestamning/leishmania-spp/" TargetMode="External"/><Relationship Id="rId607" Type="http://schemas.openxmlformats.org/officeDocument/2006/relationships/hyperlink" Target="https://www.karolinska.se/KUL/Alla-anvisningar/Anvisning/9768" TargetMode="External"/><Relationship Id="rId649" Type="http://schemas.openxmlformats.org/officeDocument/2006/relationships/hyperlink" Target="https://www.karolinska.se/KUL/Alla-anvisningar/Anvisning/10204" TargetMode="External"/><Relationship Id="rId814" Type="http://schemas.openxmlformats.org/officeDocument/2006/relationships/hyperlink" Target="https://vardgivare.skane.se/siteassets/1.-vardriktlinjer/laboratoriemedicin/remisser/remiss_imm_1806_formular.pdf" TargetMode="External"/><Relationship Id="rId190" Type="http://schemas.openxmlformats.org/officeDocument/2006/relationships/hyperlink" Target="http://www.karolinska.se/KUL/Alla-anvisningar/Anvisning/9390" TargetMode="External"/><Relationship Id="rId204" Type="http://schemas.openxmlformats.org/officeDocument/2006/relationships/hyperlink" Target="http://www.karolinska.se/KUL/Alla-anvisningar/Anvisning/9243" TargetMode="External"/><Relationship Id="rId246" Type="http://schemas.openxmlformats.org/officeDocument/2006/relationships/hyperlink" Target="http://lioappl1.lio.se/lmcsortiment/Analysis.aspx?service=249415&amp;directlink=true" TargetMode="External"/><Relationship Id="rId288" Type="http://schemas.openxmlformats.org/officeDocument/2006/relationships/hyperlink" Target="http://www.karolinska.se/KUL/Alla-anvisningar/Anvisning/9538" TargetMode="External"/><Relationship Id="rId411" Type="http://schemas.openxmlformats.org/officeDocument/2006/relationships/hyperlink" Target="http://www.labhandbok.se/findny.asp?State=2&amp;Analysid=1660" TargetMode="External"/><Relationship Id="rId453" Type="http://schemas.openxmlformats.org/officeDocument/2006/relationships/hyperlink" Target="http://www.karolinska.se/for-vardgivare/Karolinska-Universitetslaboratoriet/remisser/" TargetMode="External"/><Relationship Id="rId509" Type="http://schemas.openxmlformats.org/officeDocument/2006/relationships/hyperlink" Target="https://www2.sahlgrenska.se/sv/SU/Omraden/4/Verksamhetsomraden/Laboratoriemedicin/Klinisk-mikrobiologi/Remisser/" TargetMode="External"/><Relationship Id="rId660" Type="http://schemas.openxmlformats.org/officeDocument/2006/relationships/hyperlink" Target="http://www.karolinska.se/KUL/Alla-anvisningar/Anvisning/9582" TargetMode="External"/><Relationship Id="rId106" Type="http://schemas.openxmlformats.org/officeDocument/2006/relationships/hyperlink" Target="https://www2.sahlgrenska.se/upload/SU/omrade_1/Tillv%c3%a4xtlaboratoriet/IGF-I.pdf" TargetMode="External"/><Relationship Id="rId313" Type="http://schemas.openxmlformats.org/officeDocument/2006/relationships/hyperlink" Target="https://www.karolinska.se/globalassets/global/kul/kul-gemensamma/kul-lankblock-remisser-for--utskrift/remiss_metabolutredning1806.pdf" TargetMode="External"/><Relationship Id="rId495" Type="http://schemas.openxmlformats.org/officeDocument/2006/relationships/hyperlink" Target="https://www.folkhalsomyndigheten.se/globalassets/laboratorieanalys/information-for-bestallare/remiss-speciell-diagnostik-2014-02.pdf" TargetMode="External"/><Relationship Id="rId716" Type="http://schemas.openxmlformats.org/officeDocument/2006/relationships/hyperlink" Target="https://www.regionorebrolan.se/sv/uso/Patientinformation/Kliniker-och-enheter/Arbets--och-miljomedicinska-kliniken/Analyslaboratorium/Provtagningsinstruktioner/Biologiska-prover/Urinprover/" TargetMode="External"/><Relationship Id="rId758" Type="http://schemas.openxmlformats.org/officeDocument/2006/relationships/hyperlink" Target="https://www.akademiska.se/contentassets/252890d3a9634ae5832b0b83c3638e54/64705_blodcentralen2014qr.pdf" TargetMode="External"/><Relationship Id="rId10" Type="http://schemas.openxmlformats.org/officeDocument/2006/relationships/hyperlink" Target="http://www.analysportalen-labmedicin.skane.se/viewAnalys.asp?Nr=862" TargetMode="External"/><Relationship Id="rId52" Type="http://schemas.openxmlformats.org/officeDocument/2006/relationships/hyperlink" Target="https://sahlgrenska-klinkem-analyser.vgregion.se/16338.html" TargetMode="External"/><Relationship Id="rId94" Type="http://schemas.openxmlformats.org/officeDocument/2006/relationships/hyperlink" Target="http://labhandboken.u5054800.fsdata.se/findny.asp?State=2&amp;Analysid=832" TargetMode="External"/><Relationship Id="rId148" Type="http://schemas.openxmlformats.org/officeDocument/2006/relationships/hyperlink" Target="http://labhandboken.u5054800.fsdata.se/findny.asp?State=2&amp;Analysid=663" TargetMode="External"/><Relationship Id="rId355" Type="http://schemas.openxmlformats.org/officeDocument/2006/relationships/hyperlink" Target="https://www2.sahlgrenska.se/sv/SU/Omraden/4/Verksamhetsomraden/Laboratoriemedicin/Klinisk-Immunologi-och-Transfusionsmedicin/Analyser/Ny-analyslista-klinisk-immunologi/Glykolipid-antikroppar-mot/" TargetMode="External"/><Relationship Id="rId397" Type="http://schemas.openxmlformats.org/officeDocument/2006/relationships/hyperlink" Target="http://www.analysportalen-labmedicin.skane.se/viewAnalys.asp?Nr=1584" TargetMode="External"/><Relationship Id="rId520" Type="http://schemas.openxmlformats.org/officeDocument/2006/relationships/hyperlink" Target="https://www.folkhalsomyndigheten.se/globalassets/laboratorieanalys/information-for-bestallare/remiss-diagnostik.pdf" TargetMode="External"/><Relationship Id="rId562" Type="http://schemas.openxmlformats.org/officeDocument/2006/relationships/hyperlink" Target="https://www.folkhalsomyndigheten.se/mikrobiologi-laboratorieanalyser/laboratorieanalyser-och-tjanster/analyskatalog/antikroppsbestamning/filaria-brugia-spp-loa-loa-mansonella-spp-wuchereria-bancrofti/" TargetMode="External"/><Relationship Id="rId618" Type="http://schemas.openxmlformats.org/officeDocument/2006/relationships/hyperlink" Target="http://www.karolinska.se/Karolinska-Universitetslaboratoriet/Sidor-om-PTA/Analysindex-alla-enheter/Mikrobiologi/Anvisning/?a=9786" TargetMode="External"/><Relationship Id="rId825" Type="http://schemas.openxmlformats.org/officeDocument/2006/relationships/hyperlink" Target="https://ki.se/cns/ada-lab-kicmm" TargetMode="External"/><Relationship Id="rId215" Type="http://schemas.openxmlformats.org/officeDocument/2006/relationships/hyperlink" Target="http://www.karolinska.se/KUL/Alla-anvisningar/Anvisning/9416" TargetMode="External"/><Relationship Id="rId257" Type="http://schemas.openxmlformats.org/officeDocument/2006/relationships/hyperlink" Target="http://www.karolinska.se/KUL/Alla-anvisningar/Anvisning/8993" TargetMode="External"/><Relationship Id="rId422" Type="http://schemas.openxmlformats.org/officeDocument/2006/relationships/hyperlink" Target="http://www.akademiska.se/Global/DAT/Provtagningsanvisningar/Remiss_KKF_84373.pdf" TargetMode="External"/><Relationship Id="rId464" Type="http://schemas.openxmlformats.org/officeDocument/2006/relationships/hyperlink" Target="https://www.folkhalsomyndigheten.se/globalassets/laboratorieanalys/information-for-bestallare/remiss-speciell-diagnostik-2014-02.pdf" TargetMode="External"/><Relationship Id="rId299" Type="http://schemas.openxmlformats.org/officeDocument/2006/relationships/hyperlink" Target="http://www.karolinska.se/KUL/Alla-anvisningar/Anvisning/9364" TargetMode="External"/><Relationship Id="rId727" Type="http://schemas.openxmlformats.org/officeDocument/2006/relationships/hyperlink" Target="http://www.karolinska.se/KUL/Alla-anvisningar/Anvisning/9513" TargetMode="External"/><Relationship Id="rId63" Type="http://schemas.openxmlformats.org/officeDocument/2006/relationships/hyperlink" Target="https://sahlgrenska-klinkem-analyser.vgregion.se/AR147.pdf" TargetMode="External"/><Relationship Id="rId159" Type="http://schemas.openxmlformats.org/officeDocument/2006/relationships/hyperlink" Target="http://www.karolinska.se/KUL/Alla-anvisningar/Anvisning/9143" TargetMode="External"/><Relationship Id="rId366" Type="http://schemas.openxmlformats.org/officeDocument/2006/relationships/hyperlink" Target="https://www2.sahlgrenska.se/sv/SU/Omraden/4/Verksamhetsomraden/Laboratoriemedicin/Klinisk-Immunologi-och-Transfusionsmedicin/Analyser/Ny-analyslista-klinisk-immunologi/Diaminoxidas-DAO/" TargetMode="External"/><Relationship Id="rId573" Type="http://schemas.openxmlformats.org/officeDocument/2006/relationships/hyperlink" Target="http://labhandboken.u5054800.fsdata.se/findny.asp?State=2&amp;Analysid=%0b1331" TargetMode="External"/><Relationship Id="rId780" Type="http://schemas.openxmlformats.org/officeDocument/2006/relationships/hyperlink" Target="http://ehandboken.oslo-universitetssykehus.no/document/102625" TargetMode="External"/><Relationship Id="rId226" Type="http://schemas.openxmlformats.org/officeDocument/2006/relationships/hyperlink" Target="http://www.karolinska.se/KUL/Alla-anvisningar/Anvisning/9434" TargetMode="External"/><Relationship Id="rId433" Type="http://schemas.openxmlformats.org/officeDocument/2006/relationships/hyperlink" Target="http://labhandboken.u5054800.fsdata.se/findny.asp?State=2&amp;Analysid=1393" TargetMode="External"/><Relationship Id="rId640" Type="http://schemas.openxmlformats.org/officeDocument/2006/relationships/hyperlink" Target="http://www.karolinska.se/KUL/Alla-anvisningar/Anvisning/9893" TargetMode="External"/><Relationship Id="rId738" Type="http://schemas.openxmlformats.org/officeDocument/2006/relationships/hyperlink" Target="http://sahlgrenska-klinkem-analyser.vgregion.se/11814.html" TargetMode="External"/><Relationship Id="rId74" Type="http://schemas.openxmlformats.org/officeDocument/2006/relationships/hyperlink" Target="http://labhandboken.u5054800.fsdata.se/findny.asp?State=2&amp;Analysid=1327" TargetMode="External"/><Relationship Id="rId377" Type="http://schemas.openxmlformats.org/officeDocument/2006/relationships/hyperlink" Target="http://www.karolinska.se/KUL/Alla-anvisningar/Anvisning/10122" TargetMode="External"/><Relationship Id="rId500" Type="http://schemas.openxmlformats.org/officeDocument/2006/relationships/hyperlink" Target="http://www.karolinska.se/for-vardgivare/Karolinska-Universitetslaboratoriet/remisser/" TargetMode="External"/><Relationship Id="rId584" Type="http://schemas.openxmlformats.org/officeDocument/2006/relationships/hyperlink" Target="https://webappl.vll.se/Appl/Qnova/QNprod.nsf/1/9E5D1F0E8B1A8B80C12581BC003B4DB7?OpenDocument&amp;QNRefLink" TargetMode="External"/><Relationship Id="rId805" Type="http://schemas.openxmlformats.org/officeDocument/2006/relationships/hyperlink" Target="https://vardgivare.skane.se/siteassets/1.-vardriktlinjer/laboratoriemedicin/remisser/remiss_imm_1806_formular.pdf" TargetMode="External"/><Relationship Id="rId5" Type="http://schemas.openxmlformats.org/officeDocument/2006/relationships/hyperlink" Target="http://www.karolinska.se/KUL/Alla-anvisningar/Anvisning/8988" TargetMode="External"/><Relationship Id="rId237" Type="http://schemas.openxmlformats.org/officeDocument/2006/relationships/hyperlink" Target="http://www.ltv.se/imagevault/PublishedMedia/dbhd9j4oipt8tkb8itvp/Remiss_5_Klinisk_kemi_version_140331.pdf" TargetMode="External"/><Relationship Id="rId791" Type="http://schemas.openxmlformats.org/officeDocument/2006/relationships/hyperlink" Target="https://www.akademiska.se/contentassets/252890d3a9634ae5832b0b83c3638e54/64705_blodcentralen2014qr.pdf" TargetMode="External"/><Relationship Id="rId444" Type="http://schemas.openxmlformats.org/officeDocument/2006/relationships/hyperlink" Target="https://www.alsglobal.se/kundtjaenst/provtagningsinstruktioner/provtagning-human" TargetMode="External"/><Relationship Id="rId651" Type="http://schemas.openxmlformats.org/officeDocument/2006/relationships/hyperlink" Target="http://www.labhandbok.se/findny.asp?State=2&amp;Analysid=2330" TargetMode="External"/><Relationship Id="rId749" Type="http://schemas.openxmlformats.org/officeDocument/2006/relationships/hyperlink" Target="https://www.akademiska.se/contentassets/252890d3a9634ae5832b0b83c3638e54/bestallningsblad_molekylar-patologi.pdf" TargetMode="External"/><Relationship Id="rId290" Type="http://schemas.openxmlformats.org/officeDocument/2006/relationships/hyperlink" Target="http://labhandboken.u5054800.fsdata.se/findny.asp?State=2&amp;Analysid=537" TargetMode="External"/><Relationship Id="rId304" Type="http://schemas.openxmlformats.org/officeDocument/2006/relationships/hyperlink" Target="http://sahlgrenska-klinkem-analyser.vgregion.se/11529.html" TargetMode="External"/><Relationship Id="rId388" Type="http://schemas.openxmlformats.org/officeDocument/2006/relationships/hyperlink" Target="http://ehandboken.oslo-universitetssykehus.no/document/102631" TargetMode="External"/><Relationship Id="rId511" Type="http://schemas.openxmlformats.org/officeDocument/2006/relationships/hyperlink" Target="https://www.folkhalsomyndigheten.se/globalassets/laboratorieanalys/information-for-bestallare/remiss-speciell-diagnostik-2014-02.pdf" TargetMode="External"/><Relationship Id="rId609" Type="http://schemas.openxmlformats.org/officeDocument/2006/relationships/hyperlink" Target="http://www.karolinska.se/KUL/Alla-anvisningar/Anvisning/10185" TargetMode="External"/><Relationship Id="rId85" Type="http://schemas.openxmlformats.org/officeDocument/2006/relationships/hyperlink" Target="http://www.karolinska.se/KUL/Alla-anvisningar/Anvisning/9920" TargetMode="External"/><Relationship Id="rId150" Type="http://schemas.openxmlformats.org/officeDocument/2006/relationships/hyperlink" Target="https://vardgivare.skane.se/siteassets/1.-vardriktlinjer/laboratoriemedicin/remisser/kemi-laboratorieremiss-allman.pdf" TargetMode="External"/><Relationship Id="rId595" Type="http://schemas.openxmlformats.org/officeDocument/2006/relationships/hyperlink" Target="http://labhandboken.u5054800.fsdata.se/findny.asp?State=2&amp;Analysid=1461" TargetMode="External"/><Relationship Id="rId816" Type="http://schemas.openxmlformats.org/officeDocument/2006/relationships/hyperlink" Target="https://www.karolinska.se/for-vardgivare/Karolinska-Universitetslaboratoriet/remisser/" TargetMode="External"/><Relationship Id="rId248" Type="http://schemas.openxmlformats.org/officeDocument/2006/relationships/hyperlink" Target="http://vardgivarwebb.regionostergotland.se/pages/122212/TiopurinbehR%c3%964127_M.docm" TargetMode="External"/><Relationship Id="rId455" Type="http://schemas.openxmlformats.org/officeDocument/2006/relationships/hyperlink" Target="https://www.folkhalsomyndigheten.se/globalassets/laboratorieanalys/information-for-bestallare/remiss-diagnostik.pdf" TargetMode="External"/><Relationship Id="rId662" Type="http://schemas.openxmlformats.org/officeDocument/2006/relationships/hyperlink" Target="https://provtagningsanvisningar.regionorebrolan.se/" TargetMode="External"/><Relationship Id="rId12" Type="http://schemas.openxmlformats.org/officeDocument/2006/relationships/hyperlink" Target="http://www.karolinska.se/KUL/Alla-anvisningar/Anvisning/10024" TargetMode="External"/><Relationship Id="rId108" Type="http://schemas.openxmlformats.org/officeDocument/2006/relationships/hyperlink" Target="http://labhandboken.u5054800.fsdata.se/findny.asp?State=2&amp;Analysid=1825" TargetMode="External"/><Relationship Id="rId315" Type="http://schemas.openxmlformats.org/officeDocument/2006/relationships/hyperlink" Target="https://ki.se/sites/default/files/2017/12/27/ifnbeta_remiss_2017_sv.doc" TargetMode="External"/><Relationship Id="rId522" Type="http://schemas.openxmlformats.org/officeDocument/2006/relationships/hyperlink" Target="https://www.regionvastmanland.se/globalassets/vardgivare-och-sammarbetspartners/laboratoriemedicin/remisser/37140-1-remiss-5-klinisk-kemi_laboratoriemedicin_konsultremiss.pdf" TargetMode="External"/><Relationship Id="rId96" Type="http://schemas.openxmlformats.org/officeDocument/2006/relationships/hyperlink" Target="http://www.karolinska.se/KUL/Alla-anvisningar/Anvisning/9486" TargetMode="External"/><Relationship Id="rId161" Type="http://schemas.openxmlformats.org/officeDocument/2006/relationships/hyperlink" Target="http://sahlgrenska-klinkem-analyser.vgregion.se/KKAP0044.pdf" TargetMode="External"/><Relationship Id="rId399" Type="http://schemas.openxmlformats.org/officeDocument/2006/relationships/hyperlink" Target="http://sahlgrenska-klinkem-analyser.vgregion.se/KKAP0028.pdf" TargetMode="External"/><Relationship Id="rId827" Type="http://schemas.openxmlformats.org/officeDocument/2006/relationships/hyperlink" Target="http://www.ltv.se/imagevault/PublishedMedia/dbhd9j4oipt8tkb8itvp/Remiss_5_Klinisk_kemi_version_140331.pdf"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3">
    <tabColor theme="8"/>
  </sheetPr>
  <dimension ref="A1:BD907"/>
  <sheetViews>
    <sheetView showGridLines="0" tabSelected="1" zoomScale="90" zoomScaleNormal="90" zoomScalePageLayoutView="125" workbookViewId="0">
      <pane xSplit="3" ySplit="1" topLeftCell="Y235" activePane="bottomRight" state="frozen"/>
      <selection pane="topRight" activeCell="B1" sqref="B1"/>
      <selection pane="bottomLeft" activeCell="A2" sqref="A2"/>
      <selection pane="bottomRight" activeCell="AG237" sqref="AG237"/>
    </sheetView>
  </sheetViews>
  <sheetFormatPr defaultColWidth="8.85546875" defaultRowHeight="15" x14ac:dyDescent="0.25"/>
  <cols>
    <col min="1" max="1" width="5.7109375" style="128" bestFit="1" customWidth="1"/>
    <col min="2" max="2" width="26.7109375" style="188" customWidth="1"/>
    <col min="3" max="3" width="28.7109375" style="185" customWidth="1"/>
    <col min="4" max="4" width="26.5703125" customWidth="1"/>
    <col min="5" max="5" width="11.42578125" style="129" customWidth="1"/>
    <col min="6" max="6" width="18.85546875" style="130" customWidth="1"/>
    <col min="7" max="7" width="15" style="45" customWidth="1"/>
    <col min="8" max="8" width="22" style="45" customWidth="1"/>
    <col min="9" max="9" width="19.42578125" style="132" customWidth="1"/>
    <col min="10" max="10" width="21" style="132" customWidth="1"/>
    <col min="11" max="11" width="20.7109375" style="132" customWidth="1"/>
    <col min="12" max="12" width="23.28515625" style="132" customWidth="1"/>
    <col min="13" max="13" width="22.28515625" style="132" customWidth="1"/>
    <col min="14" max="14" width="12.140625" style="133" hidden="1" customWidth="1"/>
    <col min="15" max="16" width="7" style="133" hidden="1" customWidth="1"/>
    <col min="17" max="17" width="7.140625" style="129" hidden="1" customWidth="1"/>
    <col min="18" max="18" width="5.140625" style="129" hidden="1" customWidth="1"/>
    <col min="19" max="19" width="6.42578125" style="134" hidden="1" customWidth="1"/>
    <col min="20" max="20" width="15.42578125" style="46" customWidth="1"/>
    <col min="21" max="21" width="16" style="135" customWidth="1"/>
    <col min="22" max="22" width="14" style="129" customWidth="1"/>
    <col min="23" max="23" width="19.42578125" style="129" customWidth="1"/>
    <col min="24" max="24" width="22.85546875" style="129" customWidth="1"/>
    <col min="25" max="25" width="21.28515625" style="129" customWidth="1"/>
    <col min="26" max="26" width="26.7109375" style="129" customWidth="1"/>
    <col min="27" max="29" width="18.42578125" style="129" customWidth="1"/>
    <col min="30" max="30" width="19.85546875" style="129" customWidth="1"/>
    <col min="31" max="31" width="26.42578125" style="129" customWidth="1"/>
    <col min="32" max="32" width="16.5703125" style="129" customWidth="1"/>
    <col min="33" max="33" width="14.140625" style="144" customWidth="1"/>
    <col min="34" max="34" width="14.5703125" style="47" customWidth="1"/>
    <col min="35" max="35" width="7.85546875" style="48" customWidth="1"/>
    <col min="36" max="38" width="7.85546875" style="136" customWidth="1"/>
    <col min="39" max="39" width="9.28515625" style="136" customWidth="1"/>
    <col min="40" max="40" width="7.85546875" style="195" customWidth="1"/>
    <col min="41" max="41" width="8.5703125" style="136" customWidth="1"/>
    <col min="42" max="42" width="12.28515625" style="136" customWidth="1"/>
    <col min="43" max="43" width="13.85546875" style="136" customWidth="1"/>
    <col min="44" max="45" width="13.85546875" style="136" hidden="1" customWidth="1"/>
    <col min="46" max="46" width="11.28515625" style="136" hidden="1" customWidth="1"/>
    <col min="47" max="47" width="14.5703125" style="136" bestFit="1" customWidth="1"/>
    <col min="48" max="48" width="13.85546875" bestFit="1" customWidth="1"/>
    <col min="49" max="49" width="7.85546875" style="136" bestFit="1" customWidth="1"/>
    <col min="50" max="50" width="16.7109375" style="136" bestFit="1" customWidth="1"/>
    <col min="51" max="51" width="2.140625" style="136" bestFit="1" customWidth="1"/>
    <col min="52" max="52" width="4.140625" style="136" bestFit="1" customWidth="1"/>
    <col min="53" max="53" width="15.85546875" style="144" bestFit="1" customWidth="1"/>
    <col min="54" max="54" width="4.140625" style="144" bestFit="1" customWidth="1"/>
    <col min="55" max="55" width="4.140625" style="142" bestFit="1" customWidth="1"/>
    <col min="56" max="56" width="4.7109375" style="143" customWidth="1"/>
    <col min="57" max="57" width="4.7109375" style="144" customWidth="1"/>
    <col min="58" max="69" width="10.85546875" style="144" customWidth="1"/>
    <col min="70" max="16384" width="8.85546875" style="144"/>
  </cols>
  <sheetData>
    <row r="1" spans="1:54" s="104" customFormat="1" ht="30" x14ac:dyDescent="0.25">
      <c r="A1" s="1" t="s">
        <v>0</v>
      </c>
      <c r="B1" s="177" t="s">
        <v>1</v>
      </c>
      <c r="C1" s="178" t="s">
        <v>2</v>
      </c>
      <c r="D1" s="104" t="s">
        <v>3</v>
      </c>
      <c r="E1" s="1" t="s">
        <v>4</v>
      </c>
      <c r="F1" s="2" t="s">
        <v>5</v>
      </c>
      <c r="G1" s="109" t="s">
        <v>6</v>
      </c>
      <c r="H1" s="110" t="s">
        <v>7</v>
      </c>
      <c r="I1" s="104" t="s">
        <v>8</v>
      </c>
      <c r="J1" s="114" t="s">
        <v>5383</v>
      </c>
      <c r="K1" s="114" t="s">
        <v>5268</v>
      </c>
      <c r="L1" s="110" t="s">
        <v>9</v>
      </c>
      <c r="M1" s="104" t="s">
        <v>10</v>
      </c>
      <c r="N1" s="1" t="s">
        <v>11</v>
      </c>
      <c r="O1" s="1" t="s">
        <v>12</v>
      </c>
      <c r="P1" s="1" t="s">
        <v>13</v>
      </c>
      <c r="Q1" s="1" t="s">
        <v>14</v>
      </c>
      <c r="R1" s="1" t="s">
        <v>15</v>
      </c>
      <c r="S1" s="1" t="s">
        <v>16</v>
      </c>
      <c r="T1" s="97" t="s">
        <v>17</v>
      </c>
      <c r="U1" s="97" t="s">
        <v>18</v>
      </c>
      <c r="V1" s="203" t="s">
        <v>19</v>
      </c>
      <c r="W1" s="104" t="s">
        <v>20</v>
      </c>
      <c r="X1" s="104" t="s">
        <v>21</v>
      </c>
      <c r="Y1" s="111" t="s">
        <v>22</v>
      </c>
      <c r="Z1" s="111" t="s">
        <v>23</v>
      </c>
      <c r="AA1" s="111" t="s">
        <v>24</v>
      </c>
      <c r="AB1" s="111" t="s">
        <v>25</v>
      </c>
      <c r="AC1" s="203" t="s">
        <v>26</v>
      </c>
      <c r="AD1" s="111" t="s">
        <v>27</v>
      </c>
      <c r="AE1" s="112" t="s">
        <v>28</v>
      </c>
      <c r="AF1" s="113" t="s">
        <v>29</v>
      </c>
      <c r="AG1" s="111" t="s">
        <v>30</v>
      </c>
      <c r="AH1" s="111" t="s">
        <v>31</v>
      </c>
      <c r="AI1" s="114" t="s">
        <v>5235</v>
      </c>
      <c r="AJ1" s="115" t="s">
        <v>5236</v>
      </c>
      <c r="AK1" s="115" t="s">
        <v>5608</v>
      </c>
      <c r="AL1" s="114" t="s">
        <v>5335</v>
      </c>
      <c r="AM1" s="236" t="s">
        <v>5718</v>
      </c>
      <c r="AN1" s="237" t="s">
        <v>5336</v>
      </c>
      <c r="AO1" s="236" t="s">
        <v>5273</v>
      </c>
      <c r="AP1" s="236" t="s">
        <v>5274</v>
      </c>
      <c r="AQ1" s="114" t="s">
        <v>5237</v>
      </c>
      <c r="AR1" s="114" t="s">
        <v>5404</v>
      </c>
      <c r="AS1" s="114" t="s">
        <v>5435</v>
      </c>
      <c r="AT1" s="114" t="s">
        <v>5440</v>
      </c>
      <c r="AU1" s="236" t="s">
        <v>5972</v>
      </c>
      <c r="AV1" s="116" t="s">
        <v>32</v>
      </c>
      <c r="AW1" s="97" t="s">
        <v>33</v>
      </c>
      <c r="AX1" s="3" t="s">
        <v>34</v>
      </c>
      <c r="AY1" s="4" t="s">
        <v>35</v>
      </c>
      <c r="AZ1" s="117">
        <f t="array" ref="AZ1">MAX(INT(IF(LEFT(A:A,1)="x",MID(A:A,2,LEN(A:A)),0)))+1</f>
        <v>638</v>
      </c>
      <c r="BA1" s="5" t="s">
        <v>36</v>
      </c>
      <c r="BB1" s="118">
        <f>MAX(A:A)+1</f>
        <v>303</v>
      </c>
    </row>
    <row r="2" spans="1:54" s="104" customFormat="1" ht="90" x14ac:dyDescent="0.25">
      <c r="A2" s="1" t="s">
        <v>37</v>
      </c>
      <c r="B2" s="179" t="s">
        <v>38</v>
      </c>
      <c r="C2" s="53" t="s">
        <v>6458</v>
      </c>
      <c r="D2" s="55"/>
      <c r="E2" s="53" t="s">
        <v>5327</v>
      </c>
      <c r="F2" s="6"/>
      <c r="G2" s="53"/>
      <c r="H2" s="53" t="s">
        <v>66</v>
      </c>
      <c r="I2" s="106" t="s">
        <v>40</v>
      </c>
      <c r="J2" s="106"/>
      <c r="K2" s="106" t="s">
        <v>5369</v>
      </c>
      <c r="L2" s="56" t="s">
        <v>2434</v>
      </c>
      <c r="M2" s="55" t="s">
        <v>42</v>
      </c>
      <c r="N2" s="54" t="s">
        <v>5668</v>
      </c>
      <c r="O2" s="54"/>
      <c r="P2" s="54"/>
      <c r="Q2" s="54"/>
      <c r="R2" s="54"/>
      <c r="S2" s="54"/>
      <c r="T2" s="106"/>
      <c r="U2" s="106" t="s">
        <v>2434</v>
      </c>
      <c r="V2" s="106" t="s">
        <v>4641</v>
      </c>
      <c r="W2" s="106" t="s">
        <v>578</v>
      </c>
      <c r="X2" s="106" t="s">
        <v>5328</v>
      </c>
      <c r="Y2" s="106"/>
      <c r="Z2" s="106"/>
      <c r="AA2" s="106"/>
      <c r="AB2" s="106"/>
      <c r="AC2" s="106"/>
      <c r="AD2" s="106"/>
      <c r="AE2" s="1" t="s">
        <v>4920</v>
      </c>
      <c r="AF2" s="7" t="s">
        <v>45</v>
      </c>
      <c r="AG2" s="57"/>
      <c r="AH2" s="8"/>
      <c r="AI2" s="8"/>
      <c r="AJ2" s="8"/>
      <c r="AK2" s="8"/>
      <c r="AL2" s="8"/>
      <c r="AM2" s="8">
        <f t="shared" ref="AM2:AM65" si="0">IF(AQ2="Nej",1,0)</f>
        <v>1</v>
      </c>
      <c r="AN2" s="189">
        <f>IF((AI2+AJ2+AK2+AL2+AM2)&gt;0,(Metoder[[#This Row],[2015]]+Metoder[[#This Row],[2016]]+Metoder[[#This Row],[2017]]+Metoder[[#This Row],[Jan-Apr 2018]]*3+Metoder[[#This Row],[Till Cosmic?]])/COUNT(Metoder[[#This Row],[2015]:[Till Cosmic?]]),"")</f>
        <v>1</v>
      </c>
      <c r="AO2" s="8">
        <f t="shared" ref="AO2:AO65" si="1">IF(AQ2="Ja","",IFERROR(_xlfn.RANK.AVG(AN2,AN:AN),""))</f>
        <v>315</v>
      </c>
      <c r="AP2" s="8">
        <f>IFERROR((_xlfn.RANK.EQ(AO2,AO:AO,1)+COUNTIF($AO$2:AO2,AO2))-1,"")</f>
        <v>106</v>
      </c>
      <c r="AQ2" s="57" t="s">
        <v>2440</v>
      </c>
      <c r="AR2" s="8"/>
      <c r="AS2" s="8"/>
      <c r="AT2" s="8"/>
      <c r="AU2" s="8"/>
      <c r="AV2" s="120">
        <v>43304</v>
      </c>
      <c r="AW2" s="57" t="s">
        <v>46</v>
      </c>
      <c r="AX2" s="99"/>
      <c r="AY2" s="100"/>
      <c r="AZ2" s="101"/>
      <c r="BA2" s="102"/>
      <c r="BB2" s="103"/>
    </row>
    <row r="3" spans="1:54" s="104" customFormat="1" ht="90" x14ac:dyDescent="0.25">
      <c r="A3" s="1" t="s">
        <v>56</v>
      </c>
      <c r="B3" s="182" t="s">
        <v>57</v>
      </c>
      <c r="C3" s="59" t="s">
        <v>58</v>
      </c>
      <c r="D3" s="11" t="s">
        <v>59</v>
      </c>
      <c r="E3" s="59" t="s">
        <v>6509</v>
      </c>
      <c r="F3" s="122"/>
      <c r="G3" s="59"/>
      <c r="H3" s="59" t="s">
        <v>60</v>
      </c>
      <c r="I3" s="138" t="s">
        <v>6642</v>
      </c>
      <c r="J3" s="138" t="s">
        <v>5454</v>
      </c>
      <c r="K3" s="138"/>
      <c r="L3" s="12" t="s">
        <v>2434</v>
      </c>
      <c r="M3" s="55" t="s">
        <v>42</v>
      </c>
      <c r="N3" s="13" t="s">
        <v>5869</v>
      </c>
      <c r="O3" s="13"/>
      <c r="P3" s="13"/>
      <c r="Q3" s="13"/>
      <c r="R3" s="13"/>
      <c r="S3" s="13"/>
      <c r="T3" s="138" t="s">
        <v>6643</v>
      </c>
      <c r="U3" s="138" t="s">
        <v>2434</v>
      </c>
      <c r="V3" s="138" t="s">
        <v>4641</v>
      </c>
      <c r="W3" s="138" t="s">
        <v>62</v>
      </c>
      <c r="X3" s="138" t="s">
        <v>63</v>
      </c>
      <c r="Y3" s="138"/>
      <c r="Z3" s="138"/>
      <c r="AA3" s="138"/>
      <c r="AB3" s="138"/>
      <c r="AC3" s="138"/>
      <c r="AD3" s="138"/>
      <c r="AE3" s="1" t="s">
        <v>4920</v>
      </c>
      <c r="AF3" s="17" t="s">
        <v>64</v>
      </c>
      <c r="AG3" s="57"/>
      <c r="AH3" s="8"/>
      <c r="AI3" s="8"/>
      <c r="AJ3" s="8"/>
      <c r="AK3" s="8"/>
      <c r="AL3" s="8">
        <v>9</v>
      </c>
      <c r="AM3" s="8">
        <f t="shared" si="0"/>
        <v>1</v>
      </c>
      <c r="AN3" s="189">
        <f>IF((AI3+AJ3+AK3+AL3+AM3)&gt;0,(Metoder[[#This Row],[2015]]+Metoder[[#This Row],[2016]]+Metoder[[#This Row],[2017]]+Metoder[[#This Row],[Jan-Apr 2018]]*3+Metoder[[#This Row],[Till Cosmic?]])/COUNT(Metoder[[#This Row],[2015]:[Till Cosmic?]]),"")</f>
        <v>14</v>
      </c>
      <c r="AO3" s="8">
        <f t="shared" si="1"/>
        <v>108</v>
      </c>
      <c r="AP3" s="8">
        <f>IFERROR((_xlfn.RANK.EQ(AO3,AO:AO,1)+COUNTIF($AO$2:AO3,AO3))-1,"")</f>
        <v>87</v>
      </c>
      <c r="AQ3" s="57" t="s">
        <v>2440</v>
      </c>
      <c r="AR3" s="8"/>
      <c r="AS3" s="57" t="s">
        <v>5436</v>
      </c>
      <c r="AT3" s="57"/>
      <c r="AU3" s="57"/>
      <c r="AV3" s="120">
        <v>43304</v>
      </c>
      <c r="AW3" s="57" t="s">
        <v>46</v>
      </c>
      <c r="AX3" s="99"/>
      <c r="AY3" s="100"/>
      <c r="AZ3" s="101"/>
      <c r="BA3" s="102"/>
    </row>
    <row r="4" spans="1:54" s="104" customFormat="1" ht="146.25" x14ac:dyDescent="0.25">
      <c r="A4" s="1" t="s">
        <v>667</v>
      </c>
      <c r="B4" s="179" t="s">
        <v>668</v>
      </c>
      <c r="C4" s="53" t="s">
        <v>669</v>
      </c>
      <c r="D4" s="55" t="s">
        <v>226</v>
      </c>
      <c r="E4" s="53" t="s">
        <v>227</v>
      </c>
      <c r="F4" s="6"/>
      <c r="G4" s="140" t="s">
        <v>353</v>
      </c>
      <c r="H4" s="53" t="s">
        <v>670</v>
      </c>
      <c r="I4" s="106" t="s">
        <v>671</v>
      </c>
      <c r="J4" s="106" t="s">
        <v>6337</v>
      </c>
      <c r="K4" s="106"/>
      <c r="L4" s="56" t="s">
        <v>6478</v>
      </c>
      <c r="M4" s="55" t="s">
        <v>42</v>
      </c>
      <c r="N4" s="58" t="s">
        <v>5673</v>
      </c>
      <c r="O4" s="54"/>
      <c r="P4" s="54"/>
      <c r="Q4" s="54"/>
      <c r="R4" s="54"/>
      <c r="S4" s="54"/>
      <c r="T4" s="106"/>
      <c r="U4" s="106" t="s">
        <v>41</v>
      </c>
      <c r="V4" s="106"/>
      <c r="W4" s="106" t="s">
        <v>230</v>
      </c>
      <c r="X4" s="106" t="s">
        <v>692</v>
      </c>
      <c r="Y4" s="106"/>
      <c r="Z4" s="106"/>
      <c r="AA4" s="106"/>
      <c r="AB4" s="106"/>
      <c r="AC4" s="106"/>
      <c r="AD4" s="106"/>
      <c r="AE4" s="1" t="s">
        <v>4918</v>
      </c>
      <c r="AF4" s="17" t="s">
        <v>673</v>
      </c>
      <c r="AG4" s="57"/>
      <c r="AH4" s="8"/>
      <c r="AI4" s="8"/>
      <c r="AJ4" s="8"/>
      <c r="AK4" s="8"/>
      <c r="AL4" s="8"/>
      <c r="AM4" s="8">
        <f t="shared" si="0"/>
        <v>1</v>
      </c>
      <c r="AN4" s="189">
        <f>IF((AI4+AJ4+AK4+AL4+AM4)&gt;0,(Metoder[[#This Row],[2015]]+Metoder[[#This Row],[2016]]+Metoder[[#This Row],[2017]]+Metoder[[#This Row],[Jan-Apr 2018]]*3+Metoder[[#This Row],[Till Cosmic?]])/COUNT(Metoder[[#This Row],[2015]:[Till Cosmic?]]),"")</f>
        <v>1</v>
      </c>
      <c r="AO4" s="8">
        <f t="shared" si="1"/>
        <v>315</v>
      </c>
      <c r="AP4" s="8">
        <f>IFERROR((_xlfn.RANK.EQ(AO4,AO:AO,1)+COUNTIF($AO$2:AO4,AO4))-1,"")</f>
        <v>107</v>
      </c>
      <c r="AQ4" s="57" t="s">
        <v>2440</v>
      </c>
      <c r="AR4" s="8"/>
      <c r="AS4" s="8"/>
      <c r="AT4" s="8"/>
      <c r="AU4" s="57"/>
      <c r="AV4" s="120">
        <v>43347</v>
      </c>
      <c r="AW4" s="57" t="s">
        <v>46</v>
      </c>
      <c r="AX4" s="99"/>
      <c r="AY4" s="100"/>
      <c r="AZ4" s="101"/>
      <c r="BA4" s="102"/>
    </row>
    <row r="5" spans="1:54" s="104" customFormat="1" ht="123.75" x14ac:dyDescent="0.25">
      <c r="A5" s="1" t="s">
        <v>688</v>
      </c>
      <c r="B5" s="179" t="s">
        <v>689</v>
      </c>
      <c r="C5" s="53" t="s">
        <v>6335</v>
      </c>
      <c r="D5" s="55" t="s">
        <v>226</v>
      </c>
      <c r="E5" s="53" t="s">
        <v>227</v>
      </c>
      <c r="F5" s="6"/>
      <c r="G5" s="140" t="s">
        <v>690</v>
      </c>
      <c r="H5" s="53" t="s">
        <v>6336</v>
      </c>
      <c r="I5" s="106" t="s">
        <v>508</v>
      </c>
      <c r="J5" s="106" t="s">
        <v>6338</v>
      </c>
      <c r="K5" s="106"/>
      <c r="L5" s="56" t="s">
        <v>6478</v>
      </c>
      <c r="M5" s="55" t="s">
        <v>42</v>
      </c>
      <c r="N5" s="58" t="s">
        <v>5673</v>
      </c>
      <c r="O5" s="58" t="s">
        <v>35</v>
      </c>
      <c r="P5" s="58"/>
      <c r="Q5" s="58"/>
      <c r="R5" s="58"/>
      <c r="S5" s="58"/>
      <c r="T5" s="106"/>
      <c r="U5" s="106" t="s">
        <v>41</v>
      </c>
      <c r="V5" s="106"/>
      <c r="W5" s="106" t="s">
        <v>230</v>
      </c>
      <c r="X5" s="106" t="s">
        <v>231</v>
      </c>
      <c r="Y5" s="106"/>
      <c r="Z5" s="106"/>
      <c r="AA5" s="106"/>
      <c r="AB5" s="106"/>
      <c r="AC5" s="106"/>
      <c r="AD5" s="106"/>
      <c r="AE5" s="1" t="s">
        <v>4918</v>
      </c>
      <c r="AF5" s="30" t="s">
        <v>691</v>
      </c>
      <c r="AG5" s="57"/>
      <c r="AH5" s="8"/>
      <c r="AI5" s="8"/>
      <c r="AJ5" s="8"/>
      <c r="AK5" s="8"/>
      <c r="AL5" s="8"/>
      <c r="AM5" s="8">
        <f t="shared" si="0"/>
        <v>1</v>
      </c>
      <c r="AN5" s="189">
        <f>IF((AI5+AJ5+AK5+AL5+AM5)&gt;0,(Metoder[[#This Row],[2015]]+Metoder[[#This Row],[2016]]+Metoder[[#This Row],[2017]]+Metoder[[#This Row],[Jan-Apr 2018]]*3+Metoder[[#This Row],[Till Cosmic?]])/COUNT(Metoder[[#This Row],[2015]:[Till Cosmic?]]),"")</f>
        <v>1</v>
      </c>
      <c r="AO5" s="8">
        <f t="shared" si="1"/>
        <v>315</v>
      </c>
      <c r="AP5" s="8">
        <f>IFERROR((_xlfn.RANK.EQ(AO5,AO:AO,1)+COUNTIF($AO$2:AO5,AO5))-1,"")</f>
        <v>108</v>
      </c>
      <c r="AQ5" s="57" t="s">
        <v>2440</v>
      </c>
      <c r="AR5" s="8"/>
      <c r="AS5" s="8"/>
      <c r="AT5" s="8"/>
      <c r="AU5" s="57"/>
      <c r="AV5" s="120">
        <v>43347</v>
      </c>
      <c r="AW5" s="57" t="s">
        <v>46</v>
      </c>
      <c r="AX5" s="99"/>
      <c r="AY5" s="100"/>
      <c r="AZ5" s="101"/>
      <c r="BA5" s="102"/>
    </row>
    <row r="6" spans="1:54" s="104" customFormat="1" ht="90" x14ac:dyDescent="0.25">
      <c r="A6" s="1" t="s">
        <v>65</v>
      </c>
      <c r="B6" s="182" t="s">
        <v>57</v>
      </c>
      <c r="C6" s="53" t="s">
        <v>58</v>
      </c>
      <c r="D6" s="11" t="s">
        <v>50</v>
      </c>
      <c r="E6" s="59" t="s">
        <v>6510</v>
      </c>
      <c r="F6" s="122"/>
      <c r="G6" s="7"/>
      <c r="H6" s="53" t="s">
        <v>66</v>
      </c>
      <c r="I6" s="106" t="s">
        <v>6641</v>
      </c>
      <c r="J6" s="106" t="s">
        <v>5720</v>
      </c>
      <c r="K6" s="106"/>
      <c r="L6" s="12" t="s">
        <v>2434</v>
      </c>
      <c r="M6" s="55" t="s">
        <v>42</v>
      </c>
      <c r="N6" s="13" t="s">
        <v>5668</v>
      </c>
      <c r="O6" s="13"/>
      <c r="P6" s="13"/>
      <c r="Q6" s="13"/>
      <c r="R6" s="13"/>
      <c r="S6" s="13"/>
      <c r="T6" s="106"/>
      <c r="U6" s="106" t="s">
        <v>2434</v>
      </c>
      <c r="V6" s="106" t="s">
        <v>4641</v>
      </c>
      <c r="W6" s="106" t="s">
        <v>54</v>
      </c>
      <c r="X6" s="106" t="s">
        <v>67</v>
      </c>
      <c r="Y6" s="106"/>
      <c r="Z6" s="106"/>
      <c r="AA6" s="106"/>
      <c r="AB6" s="106"/>
      <c r="AC6" s="106"/>
      <c r="AD6" s="106"/>
      <c r="AE6" s="1" t="s">
        <v>4920</v>
      </c>
      <c r="AF6" s="17" t="s">
        <v>68</v>
      </c>
      <c r="AG6" s="57"/>
      <c r="AH6" s="8"/>
      <c r="AI6" s="8">
        <v>235</v>
      </c>
      <c r="AJ6" s="8">
        <v>227</v>
      </c>
      <c r="AK6" s="8"/>
      <c r="AL6" s="8">
        <v>89</v>
      </c>
      <c r="AM6" s="8">
        <f t="shared" si="0"/>
        <v>0</v>
      </c>
      <c r="AN6" s="189">
        <f>IF((AI6+AJ6+AK6+AL6+AM6)&gt;0,(Metoder[[#This Row],[2015]]+Metoder[[#This Row],[2016]]+Metoder[[#This Row],[2017]]+Metoder[[#This Row],[Jan-Apr 2018]]*3+Metoder[[#This Row],[Till Cosmic?]])/COUNT(Metoder[[#This Row],[2015]:[Till Cosmic?]]),"")</f>
        <v>182.25</v>
      </c>
      <c r="AO6" s="8" t="str">
        <f t="shared" si="1"/>
        <v/>
      </c>
      <c r="AP6" s="8" t="str">
        <f>IFERROR((_xlfn.RANK.EQ(AO6,AO:AO,1)+COUNTIF($AO$2:AO6,AO6))-1,"")</f>
        <v/>
      </c>
      <c r="AQ6" s="57" t="s">
        <v>2429</v>
      </c>
      <c r="AR6" s="57" t="s">
        <v>2429</v>
      </c>
      <c r="AS6" s="57"/>
      <c r="AT6" s="57"/>
      <c r="AU6" s="57"/>
      <c r="AV6" s="120">
        <v>43285</v>
      </c>
      <c r="AW6" s="57" t="s">
        <v>46</v>
      </c>
      <c r="AX6" s="99"/>
      <c r="AY6" s="100"/>
      <c r="AZ6" s="101"/>
      <c r="BA6" s="102"/>
    </row>
    <row r="7" spans="1:54" s="104" customFormat="1" ht="300" x14ac:dyDescent="0.25">
      <c r="A7" s="243" t="s">
        <v>6401</v>
      </c>
      <c r="B7" s="244" t="s">
        <v>6402</v>
      </c>
      <c r="C7" s="53" t="s">
        <v>6403</v>
      </c>
      <c r="D7" s="93" t="s">
        <v>50</v>
      </c>
      <c r="E7" s="94" t="s">
        <v>4548</v>
      </c>
      <c r="F7" s="98" t="s">
        <v>4267</v>
      </c>
      <c r="G7" s="95" t="s">
        <v>4875</v>
      </c>
      <c r="H7" s="95" t="s">
        <v>6125</v>
      </c>
      <c r="I7" s="50"/>
      <c r="J7" s="106"/>
      <c r="K7" s="106"/>
      <c r="L7" s="93" t="s">
        <v>2654</v>
      </c>
      <c r="M7" s="55" t="s">
        <v>42</v>
      </c>
      <c r="N7" s="54" t="s">
        <v>5691</v>
      </c>
      <c r="O7" s="66"/>
      <c r="P7" s="66"/>
      <c r="Q7" s="66"/>
      <c r="R7" s="66"/>
      <c r="S7" s="66"/>
      <c r="T7" s="95" t="s">
        <v>4635</v>
      </c>
      <c r="U7" s="95" t="s">
        <v>348</v>
      </c>
      <c r="V7" s="96" t="s">
        <v>4641</v>
      </c>
      <c r="W7" s="95" t="s">
        <v>54</v>
      </c>
      <c r="X7" s="95" t="s">
        <v>6127</v>
      </c>
      <c r="Y7" s="97"/>
      <c r="Z7" s="106"/>
      <c r="AA7" s="106"/>
      <c r="AB7" s="106"/>
      <c r="AC7" s="106"/>
      <c r="AD7" s="106"/>
      <c r="AE7" s="95" t="s">
        <v>4744</v>
      </c>
      <c r="AF7" s="173" t="s">
        <v>6405</v>
      </c>
      <c r="AG7" s="246"/>
      <c r="AH7" s="247"/>
      <c r="AI7" s="247"/>
      <c r="AJ7" s="247"/>
      <c r="AK7" s="248"/>
      <c r="AL7" s="247"/>
      <c r="AM7" s="249">
        <f t="shared" si="0"/>
        <v>0</v>
      </c>
      <c r="AN7" s="250" t="str">
        <f>IF((AI7+AJ7+AK7+AL7+AM7)&gt;0,(Metoder[[#This Row],[2015]]+Metoder[[#This Row],[2016]]+Metoder[[#This Row],[2017]]+Metoder[[#This Row],[Jan-Apr 2018]]*3+Metoder[[#This Row],[Till Cosmic?]])/COUNT(Metoder[[#This Row],[2015]:[Till Cosmic?]]),"")</f>
        <v/>
      </c>
      <c r="AO7" s="251" t="str">
        <f t="shared" si="1"/>
        <v/>
      </c>
      <c r="AP7" s="252" t="str">
        <f>IFERROR((_xlfn.RANK.EQ(AO7,AO:AO,1)+COUNTIF($AO$2:AO7,AO7))-1,"")</f>
        <v/>
      </c>
      <c r="AQ7" s="247"/>
      <c r="AR7" s="248"/>
      <c r="AS7" s="248"/>
      <c r="AT7" s="248"/>
      <c r="AU7" s="248"/>
      <c r="AV7" s="253">
        <v>43367</v>
      </c>
      <c r="AW7" s="247" t="s">
        <v>2341</v>
      </c>
      <c r="AX7" s="99"/>
      <c r="AY7" s="100"/>
      <c r="AZ7" s="101"/>
      <c r="BA7" s="102"/>
    </row>
    <row r="8" spans="1:54" s="104" customFormat="1" ht="120" x14ac:dyDescent="0.25">
      <c r="A8" s="1" t="s">
        <v>123</v>
      </c>
      <c r="B8" s="182" t="s">
        <v>5472</v>
      </c>
      <c r="C8" s="59" t="s">
        <v>5473</v>
      </c>
      <c r="D8" s="11" t="s">
        <v>124</v>
      </c>
      <c r="E8" s="9" t="s">
        <v>125</v>
      </c>
      <c r="F8" s="173" t="s">
        <v>5471</v>
      </c>
      <c r="G8" s="160" t="s">
        <v>127</v>
      </c>
      <c r="H8" s="59" t="s">
        <v>128</v>
      </c>
      <c r="I8" s="138" t="s">
        <v>5475</v>
      </c>
      <c r="J8" s="138" t="s">
        <v>6597</v>
      </c>
      <c r="K8" s="138"/>
      <c r="L8" s="12" t="s">
        <v>89</v>
      </c>
      <c r="M8" s="55" t="s">
        <v>42</v>
      </c>
      <c r="N8" s="13" t="s">
        <v>6181</v>
      </c>
      <c r="O8" s="13"/>
      <c r="P8" s="13" t="s">
        <v>35</v>
      </c>
      <c r="Q8" s="13"/>
      <c r="R8" s="13"/>
      <c r="S8" s="13"/>
      <c r="T8" s="138" t="s">
        <v>6598</v>
      </c>
      <c r="U8" s="161" t="s">
        <v>41</v>
      </c>
      <c r="V8" s="138" t="s">
        <v>4641</v>
      </c>
      <c r="W8" s="138" t="s">
        <v>129</v>
      </c>
      <c r="X8" s="138" t="s">
        <v>130</v>
      </c>
      <c r="Y8" s="138"/>
      <c r="Z8" s="138"/>
      <c r="AA8" s="138"/>
      <c r="AB8" s="138"/>
      <c r="AC8" s="138"/>
      <c r="AD8" s="138"/>
      <c r="AE8" s="97" t="s">
        <v>131</v>
      </c>
      <c r="AF8" s="173" t="s">
        <v>6180</v>
      </c>
      <c r="AG8" s="57"/>
      <c r="AH8" s="8"/>
      <c r="AI8" s="8"/>
      <c r="AJ8" s="8"/>
      <c r="AK8" s="8"/>
      <c r="AL8" s="8"/>
      <c r="AM8" s="8">
        <f t="shared" si="0"/>
        <v>1</v>
      </c>
      <c r="AN8" s="189">
        <f>IF((AI8+AJ8+AK8+AL8+AM8)&gt;0,(Metoder[[#This Row],[2015]]+Metoder[[#This Row],[2016]]+Metoder[[#This Row],[2017]]+Metoder[[#This Row],[Jan-Apr 2018]]*3+Metoder[[#This Row],[Till Cosmic?]])/COUNT(Metoder[[#This Row],[2015]:[Till Cosmic?]]),"")</f>
        <v>1</v>
      </c>
      <c r="AO8" s="8">
        <f t="shared" si="1"/>
        <v>315</v>
      </c>
      <c r="AP8" s="8">
        <f>IFERROR((_xlfn.RANK.EQ(AO8,AO:AO,1)+COUNTIF($AO$2:AO8,AO8))-1,"")</f>
        <v>109</v>
      </c>
      <c r="AQ8" s="57" t="s">
        <v>2440</v>
      </c>
      <c r="AR8" s="8"/>
      <c r="AS8" s="8"/>
      <c r="AT8" s="8"/>
      <c r="AU8" s="8"/>
      <c r="AV8" s="120">
        <v>43306</v>
      </c>
      <c r="AW8" s="57" t="s">
        <v>46</v>
      </c>
      <c r="AX8" s="99"/>
      <c r="AY8" s="100"/>
      <c r="AZ8" s="101"/>
      <c r="BA8" s="102"/>
    </row>
    <row r="9" spans="1:54" s="104" customFormat="1" ht="101.25" x14ac:dyDescent="0.25">
      <c r="A9" s="1" t="s">
        <v>143</v>
      </c>
      <c r="B9" s="183" t="s">
        <v>136</v>
      </c>
      <c r="C9" s="59"/>
      <c r="D9" s="14" t="s">
        <v>124</v>
      </c>
      <c r="E9" s="53" t="s">
        <v>6511</v>
      </c>
      <c r="F9" s="121"/>
      <c r="G9" s="151" t="s">
        <v>144</v>
      </c>
      <c r="H9" s="59" t="s">
        <v>145</v>
      </c>
      <c r="I9" s="138" t="s">
        <v>146</v>
      </c>
      <c r="J9" s="138" t="s">
        <v>5395</v>
      </c>
      <c r="K9" s="138"/>
      <c r="L9" s="15" t="s">
        <v>2434</v>
      </c>
      <c r="M9" s="55" t="s">
        <v>42</v>
      </c>
      <c r="N9" s="54" t="s">
        <v>6179</v>
      </c>
      <c r="O9" s="54"/>
      <c r="P9" s="54"/>
      <c r="Q9" s="54"/>
      <c r="R9" s="54"/>
      <c r="S9" s="54"/>
      <c r="T9" s="138"/>
      <c r="U9" s="138" t="s">
        <v>2434</v>
      </c>
      <c r="V9" s="138" t="s">
        <v>4641</v>
      </c>
      <c r="W9" s="138" t="s">
        <v>147</v>
      </c>
      <c r="X9" s="138" t="s">
        <v>148</v>
      </c>
      <c r="Y9" s="138"/>
      <c r="Z9" s="138"/>
      <c r="AA9" s="138"/>
      <c r="AB9" s="138"/>
      <c r="AC9" s="138"/>
      <c r="AD9" s="138"/>
      <c r="AE9" s="1" t="s">
        <v>4920</v>
      </c>
      <c r="AF9" s="16" t="s">
        <v>149</v>
      </c>
      <c r="AG9" s="57"/>
      <c r="AH9" s="8"/>
      <c r="AI9" s="8"/>
      <c r="AJ9" s="8"/>
      <c r="AK9" s="8"/>
      <c r="AL9" s="8"/>
      <c r="AM9" s="8">
        <f t="shared" si="0"/>
        <v>1</v>
      </c>
      <c r="AN9" s="189">
        <f>IF((AI9+AJ9+AK9+AL9+AM9)&gt;0,(Metoder[[#This Row],[2015]]+Metoder[[#This Row],[2016]]+Metoder[[#This Row],[2017]]+Metoder[[#This Row],[Jan-Apr 2018]]*3+Metoder[[#This Row],[Till Cosmic?]])/COUNT(Metoder[[#This Row],[2015]:[Till Cosmic?]]),"")</f>
        <v>1</v>
      </c>
      <c r="AO9" s="8">
        <f t="shared" si="1"/>
        <v>315</v>
      </c>
      <c r="AP9" s="8">
        <f>IFERROR((_xlfn.RANK.EQ(AO9,AO:AO,1)+COUNTIF($AO$2:AO9,AO9))-1,"")</f>
        <v>110</v>
      </c>
      <c r="AQ9" s="57" t="s">
        <v>2440</v>
      </c>
      <c r="AR9" s="8"/>
      <c r="AS9" s="8"/>
      <c r="AT9" s="8"/>
      <c r="AU9" s="8"/>
      <c r="AV9" s="120">
        <v>43306</v>
      </c>
      <c r="AW9" s="57" t="s">
        <v>46</v>
      </c>
      <c r="AX9" s="99"/>
      <c r="AY9" s="100"/>
      <c r="AZ9" s="101"/>
      <c r="BA9" s="102"/>
    </row>
    <row r="10" spans="1:54" s="104" customFormat="1" ht="101.25" x14ac:dyDescent="0.25">
      <c r="A10" s="1" t="s">
        <v>155</v>
      </c>
      <c r="B10" s="179" t="s">
        <v>156</v>
      </c>
      <c r="C10" s="53" t="s">
        <v>157</v>
      </c>
      <c r="D10" s="55" t="s">
        <v>50</v>
      </c>
      <c r="E10" s="53" t="s">
        <v>6511</v>
      </c>
      <c r="F10" s="121" t="s">
        <v>4267</v>
      </c>
      <c r="G10" s="53"/>
      <c r="H10" s="53" t="s">
        <v>158</v>
      </c>
      <c r="I10" s="106" t="s">
        <v>159</v>
      </c>
      <c r="J10" s="106"/>
      <c r="K10" s="106"/>
      <c r="L10" s="56" t="s">
        <v>2434</v>
      </c>
      <c r="M10" s="55" t="s">
        <v>42</v>
      </c>
      <c r="N10" s="54" t="s">
        <v>5668</v>
      </c>
      <c r="O10" s="54"/>
      <c r="P10" s="54"/>
      <c r="Q10" s="54"/>
      <c r="R10" s="54"/>
      <c r="S10" s="54"/>
      <c r="T10" s="106"/>
      <c r="U10" s="106" t="s">
        <v>2434</v>
      </c>
      <c r="V10" s="106" t="s">
        <v>4641</v>
      </c>
      <c r="W10" s="138" t="s">
        <v>54</v>
      </c>
      <c r="X10" s="106" t="s">
        <v>6512</v>
      </c>
      <c r="Y10" s="106"/>
      <c r="Z10" s="106"/>
      <c r="AA10" s="106"/>
      <c r="AB10" s="106"/>
      <c r="AC10" s="106"/>
      <c r="AD10" s="106"/>
      <c r="AE10" s="1" t="s">
        <v>4920</v>
      </c>
      <c r="AF10" s="17" t="s">
        <v>160</v>
      </c>
      <c r="AG10" s="57"/>
      <c r="AH10" s="8"/>
      <c r="AI10" s="8"/>
      <c r="AJ10" s="8"/>
      <c r="AK10" s="8"/>
      <c r="AL10" s="8"/>
      <c r="AM10" s="8">
        <f t="shared" si="0"/>
        <v>1</v>
      </c>
      <c r="AN10" s="189">
        <f>IF((AI10+AJ10+AK10+AL10+AM10)&gt;0,(Metoder[[#This Row],[2015]]+Metoder[[#This Row],[2016]]+Metoder[[#This Row],[2017]]+Metoder[[#This Row],[Jan-Apr 2018]]*3+Metoder[[#This Row],[Till Cosmic?]])/COUNT(Metoder[[#This Row],[2015]:[Till Cosmic?]]),"")</f>
        <v>1</v>
      </c>
      <c r="AO10" s="8">
        <f t="shared" si="1"/>
        <v>315</v>
      </c>
      <c r="AP10" s="8">
        <f>IFERROR((_xlfn.RANK.EQ(AO10,AO:AO,1)+COUNTIF($AO$2:AO10,AO10))-1,"")</f>
        <v>111</v>
      </c>
      <c r="AQ10" s="57" t="s">
        <v>2440</v>
      </c>
      <c r="AR10" s="8"/>
      <c r="AS10" s="8"/>
      <c r="AT10" s="8"/>
      <c r="AU10" s="8"/>
      <c r="AV10" s="120">
        <v>43306</v>
      </c>
      <c r="AW10" s="57" t="s">
        <v>46</v>
      </c>
      <c r="AX10" s="99"/>
      <c r="AY10" s="100"/>
      <c r="AZ10" s="101"/>
      <c r="BA10" s="102"/>
    </row>
    <row r="11" spans="1:54" s="104" customFormat="1" ht="165" x14ac:dyDescent="0.25">
      <c r="A11" s="39" t="s">
        <v>4426</v>
      </c>
      <c r="B11" s="180" t="s">
        <v>4327</v>
      </c>
      <c r="C11" s="181" t="s">
        <v>6345</v>
      </c>
      <c r="D11" s="93" t="s">
        <v>50</v>
      </c>
      <c r="E11" s="93" t="s">
        <v>6130</v>
      </c>
      <c r="F11" s="176" t="s">
        <v>347</v>
      </c>
      <c r="G11" s="93"/>
      <c r="H11" s="95" t="s">
        <v>6129</v>
      </c>
      <c r="I11" s="93"/>
      <c r="J11" s="93"/>
      <c r="K11" s="93"/>
      <c r="L11" s="93" t="s">
        <v>2654</v>
      </c>
      <c r="M11" s="55" t="s">
        <v>42</v>
      </c>
      <c r="N11" s="54" t="s">
        <v>5667</v>
      </c>
      <c r="O11" s="66"/>
      <c r="P11" s="66"/>
      <c r="Q11" s="66"/>
      <c r="R11" s="66"/>
      <c r="S11" s="66"/>
      <c r="T11" s="93" t="s">
        <v>4635</v>
      </c>
      <c r="U11" s="93" t="s">
        <v>348</v>
      </c>
      <c r="V11" s="106" t="s">
        <v>4679</v>
      </c>
      <c r="W11" s="95" t="s">
        <v>4687</v>
      </c>
      <c r="X11" s="95" t="s">
        <v>4653</v>
      </c>
      <c r="Y11" s="97"/>
      <c r="Z11" s="97"/>
      <c r="AA11" s="97"/>
      <c r="AB11" s="97"/>
      <c r="AC11" s="97"/>
      <c r="AD11" s="97"/>
      <c r="AE11" s="95" t="s">
        <v>4800</v>
      </c>
      <c r="AF11" s="176" t="s">
        <v>6346</v>
      </c>
      <c r="AG11" s="8"/>
      <c r="AH11" s="8"/>
      <c r="AI11" s="8"/>
      <c r="AJ11" s="8"/>
      <c r="AK11" s="8"/>
      <c r="AL11" s="8"/>
      <c r="AM11" s="8">
        <f t="shared" si="0"/>
        <v>1</v>
      </c>
      <c r="AN11" s="189">
        <f>IF((AI11+AJ11+AK11+AL11+AM11)&gt;0,(Metoder[[#This Row],[2015]]+Metoder[[#This Row],[2016]]+Metoder[[#This Row],[2017]]+Metoder[[#This Row],[Jan-Apr 2018]]*3+Metoder[[#This Row],[Till Cosmic?]])/COUNT(Metoder[[#This Row],[2015]:[Till Cosmic?]]),"")</f>
        <v>1</v>
      </c>
      <c r="AO11" s="8">
        <f t="shared" si="1"/>
        <v>315</v>
      </c>
      <c r="AP11" s="8">
        <f>IFERROR((_xlfn.RANK.EQ(AO11,AO:AO,1)+COUNTIF($AO$2:AO11,AO11))-1,"")</f>
        <v>112</v>
      </c>
      <c r="AQ11" s="57" t="s">
        <v>2440</v>
      </c>
      <c r="AR11" s="8"/>
      <c r="AS11" s="8"/>
      <c r="AT11" s="8"/>
      <c r="AU11" s="57"/>
      <c r="AV11" s="120">
        <v>43347</v>
      </c>
      <c r="AW11" s="95" t="s">
        <v>46</v>
      </c>
      <c r="AX11" s="99"/>
      <c r="AY11" s="100"/>
      <c r="AZ11" s="108"/>
      <c r="BA11" s="102"/>
    </row>
    <row r="12" spans="1:54" s="104" customFormat="1" ht="101.25" x14ac:dyDescent="0.25">
      <c r="A12" s="1" t="s">
        <v>161</v>
      </c>
      <c r="B12" s="179" t="s">
        <v>162</v>
      </c>
      <c r="C12" s="53" t="s">
        <v>163</v>
      </c>
      <c r="D12" s="55" t="s">
        <v>50</v>
      </c>
      <c r="E12" s="53" t="s">
        <v>6511</v>
      </c>
      <c r="F12" s="121" t="s">
        <v>4267</v>
      </c>
      <c r="G12" s="53"/>
      <c r="H12" s="53" t="s">
        <v>66</v>
      </c>
      <c r="I12" s="106"/>
      <c r="J12" s="106"/>
      <c r="K12" s="106"/>
      <c r="L12" s="56" t="s">
        <v>2434</v>
      </c>
      <c r="M12" s="55" t="s">
        <v>42</v>
      </c>
      <c r="N12" s="54" t="s">
        <v>5668</v>
      </c>
      <c r="O12" s="54"/>
      <c r="P12" s="54"/>
      <c r="Q12" s="54"/>
      <c r="R12" s="54"/>
      <c r="S12" s="54"/>
      <c r="T12" s="106"/>
      <c r="U12" s="106" t="s">
        <v>2434</v>
      </c>
      <c r="V12" s="106" t="s">
        <v>4641</v>
      </c>
      <c r="W12" s="106" t="s">
        <v>54</v>
      </c>
      <c r="X12" s="106" t="s">
        <v>164</v>
      </c>
      <c r="Y12" s="106"/>
      <c r="Z12" s="106"/>
      <c r="AA12" s="106"/>
      <c r="AB12" s="106"/>
      <c r="AC12" s="106"/>
      <c r="AD12" s="106"/>
      <c r="AE12" s="1" t="s">
        <v>4920</v>
      </c>
      <c r="AF12" s="158" t="s">
        <v>165</v>
      </c>
      <c r="AG12" s="57"/>
      <c r="AH12" s="8"/>
      <c r="AI12" s="8"/>
      <c r="AJ12" s="8"/>
      <c r="AK12" s="8"/>
      <c r="AL12" s="8"/>
      <c r="AM12" s="8">
        <f t="shared" si="0"/>
        <v>1</v>
      </c>
      <c r="AN12" s="189">
        <f>IF((AI12+AJ12+AK12+AL12+AM12)&gt;0,(Metoder[[#This Row],[2015]]+Metoder[[#This Row],[2016]]+Metoder[[#This Row],[2017]]+Metoder[[#This Row],[Jan-Apr 2018]]*3+Metoder[[#This Row],[Till Cosmic?]])/COUNT(Metoder[[#This Row],[2015]:[Till Cosmic?]]),"")</f>
        <v>1</v>
      </c>
      <c r="AO12" s="8">
        <f t="shared" si="1"/>
        <v>315</v>
      </c>
      <c r="AP12" s="8">
        <f>IFERROR((_xlfn.RANK.EQ(AO12,AO:AO,1)+COUNTIF($AO$2:AO12,AO12))-1,"")</f>
        <v>113</v>
      </c>
      <c r="AQ12" s="57" t="s">
        <v>2440</v>
      </c>
      <c r="AR12" s="8"/>
      <c r="AS12" s="8"/>
      <c r="AT12" s="8"/>
      <c r="AU12" s="8"/>
      <c r="AV12" s="120">
        <v>43306</v>
      </c>
      <c r="AW12" s="57" t="s">
        <v>46</v>
      </c>
      <c r="AX12" s="99"/>
      <c r="AY12" s="100"/>
      <c r="AZ12" s="108"/>
      <c r="BA12" s="102"/>
    </row>
    <row r="13" spans="1:54" s="104" customFormat="1" ht="90" x14ac:dyDescent="0.25">
      <c r="A13" s="1" t="s">
        <v>166</v>
      </c>
      <c r="B13" s="179" t="s">
        <v>167</v>
      </c>
      <c r="C13" s="53" t="s">
        <v>168</v>
      </c>
      <c r="D13" s="55" t="s">
        <v>50</v>
      </c>
      <c r="E13" s="53" t="s">
        <v>6513</v>
      </c>
      <c r="F13" s="121" t="s">
        <v>4987</v>
      </c>
      <c r="G13" s="53"/>
      <c r="H13" s="53" t="s">
        <v>169</v>
      </c>
      <c r="I13" s="106" t="s">
        <v>170</v>
      </c>
      <c r="J13" s="106" t="s">
        <v>5482</v>
      </c>
      <c r="K13" s="106" t="s">
        <v>5483</v>
      </c>
      <c r="L13" s="56" t="s">
        <v>2434</v>
      </c>
      <c r="M13" s="55" t="s">
        <v>42</v>
      </c>
      <c r="N13" s="54" t="s">
        <v>5668</v>
      </c>
      <c r="O13" s="54"/>
      <c r="P13" s="54"/>
      <c r="Q13" s="54"/>
      <c r="R13" s="54"/>
      <c r="S13" s="54"/>
      <c r="T13" s="106"/>
      <c r="U13" s="106" t="s">
        <v>2434</v>
      </c>
      <c r="V13" s="106" t="s">
        <v>4641</v>
      </c>
      <c r="W13" s="138" t="s">
        <v>171</v>
      </c>
      <c r="X13" s="106" t="s">
        <v>6515</v>
      </c>
      <c r="Y13" s="106"/>
      <c r="Z13" s="106"/>
      <c r="AA13" s="106"/>
      <c r="AB13" s="106"/>
      <c r="AC13" s="106"/>
      <c r="AD13" s="106"/>
      <c r="AE13" s="1" t="s">
        <v>4920</v>
      </c>
      <c r="AF13" s="17" t="s">
        <v>172</v>
      </c>
      <c r="AG13" s="57"/>
      <c r="AH13" s="8"/>
      <c r="AI13" s="8"/>
      <c r="AJ13" s="8"/>
      <c r="AK13" s="8"/>
      <c r="AL13" s="8"/>
      <c r="AM13" s="8">
        <f t="shared" si="0"/>
        <v>1</v>
      </c>
      <c r="AN13" s="189">
        <f>IF((AI13+AJ13+AK13+AL13+AM13)&gt;0,(Metoder[[#This Row],[2015]]+Metoder[[#This Row],[2016]]+Metoder[[#This Row],[2017]]+Metoder[[#This Row],[Jan-Apr 2018]]*3+Metoder[[#This Row],[Till Cosmic?]])/COUNT(Metoder[[#This Row],[2015]:[Till Cosmic?]]),"")</f>
        <v>1</v>
      </c>
      <c r="AO13" s="8">
        <f t="shared" si="1"/>
        <v>315</v>
      </c>
      <c r="AP13" s="8">
        <f>IFERROR((_xlfn.RANK.EQ(AO13,AO:AO,1)+COUNTIF($AO$2:AO13,AO13))-1,"")</f>
        <v>114</v>
      </c>
      <c r="AQ13" s="57" t="s">
        <v>2440</v>
      </c>
      <c r="AR13" s="8"/>
      <c r="AS13" s="8"/>
      <c r="AT13" s="8"/>
      <c r="AU13" s="8"/>
      <c r="AV13" s="120">
        <v>43306</v>
      </c>
      <c r="AW13" s="57" t="s">
        <v>46</v>
      </c>
      <c r="AX13" s="99"/>
      <c r="AY13" s="100"/>
      <c r="AZ13" s="108"/>
      <c r="BA13" s="102"/>
    </row>
    <row r="14" spans="1:54" s="104" customFormat="1" ht="101.25" x14ac:dyDescent="0.25">
      <c r="A14" s="1" t="s">
        <v>181</v>
      </c>
      <c r="B14" s="183" t="s">
        <v>182</v>
      </c>
      <c r="C14" s="53" t="s">
        <v>183</v>
      </c>
      <c r="D14" s="14" t="s">
        <v>50</v>
      </c>
      <c r="E14" s="53" t="s">
        <v>6511</v>
      </c>
      <c r="F14" s="121" t="s">
        <v>4267</v>
      </c>
      <c r="G14" s="53"/>
      <c r="H14" s="53" t="s">
        <v>66</v>
      </c>
      <c r="I14" s="106" t="s">
        <v>5971</v>
      </c>
      <c r="J14" s="106"/>
      <c r="K14" s="106"/>
      <c r="L14" s="15" t="s">
        <v>2434</v>
      </c>
      <c r="M14" s="55" t="s">
        <v>42</v>
      </c>
      <c r="N14" s="13" t="s">
        <v>5668</v>
      </c>
      <c r="O14" s="13"/>
      <c r="P14" s="13"/>
      <c r="Q14" s="13"/>
      <c r="R14" s="13"/>
      <c r="S14" s="13"/>
      <c r="T14" s="106"/>
      <c r="U14" s="106" t="s">
        <v>2434</v>
      </c>
      <c r="V14" s="106" t="s">
        <v>4641</v>
      </c>
      <c r="W14" s="106" t="s">
        <v>54</v>
      </c>
      <c r="X14" s="106" t="s">
        <v>184</v>
      </c>
      <c r="Y14" s="106"/>
      <c r="Z14" s="106"/>
      <c r="AA14" s="106"/>
      <c r="AB14" s="106"/>
      <c r="AC14" s="106"/>
      <c r="AD14" s="106"/>
      <c r="AE14" s="1" t="s">
        <v>4920</v>
      </c>
      <c r="AF14" s="17" t="s">
        <v>185</v>
      </c>
      <c r="AG14" s="57"/>
      <c r="AH14" s="8"/>
      <c r="AI14" s="8">
        <v>36</v>
      </c>
      <c r="AJ14" s="8">
        <v>37</v>
      </c>
      <c r="AK14" s="8"/>
      <c r="AL14" s="8">
        <v>7</v>
      </c>
      <c r="AM14" s="8">
        <f t="shared" si="0"/>
        <v>1</v>
      </c>
      <c r="AN14" s="189">
        <f>IF((AI14+AJ14+AK14+AL14+AM14)&gt;0,(Metoder[[#This Row],[2015]]+Metoder[[#This Row],[2016]]+Metoder[[#This Row],[2017]]+Metoder[[#This Row],[Jan-Apr 2018]]*3+Metoder[[#This Row],[Till Cosmic?]])/COUNT(Metoder[[#This Row],[2015]:[Till Cosmic?]]),"")</f>
        <v>23.75</v>
      </c>
      <c r="AO14" s="8">
        <f t="shared" si="1"/>
        <v>91.5</v>
      </c>
      <c r="AP14" s="8">
        <f>IFERROR((_xlfn.RANK.EQ(AO14,AO:AO,1)+COUNTIF($AO$2:AO14,AO14))-1,"")</f>
        <v>71</v>
      </c>
      <c r="AQ14" s="57" t="s">
        <v>2440</v>
      </c>
      <c r="AR14" s="8"/>
      <c r="AS14" s="57" t="s">
        <v>5436</v>
      </c>
      <c r="AT14" s="57"/>
      <c r="AU14" s="57"/>
      <c r="AV14" s="120">
        <v>43322</v>
      </c>
      <c r="AW14" s="57" t="s">
        <v>46</v>
      </c>
      <c r="AX14" s="99"/>
      <c r="AY14" s="100"/>
      <c r="AZ14" s="108"/>
      <c r="BA14" s="102"/>
    </row>
    <row r="15" spans="1:54" s="104" customFormat="1" ht="146.25" x14ac:dyDescent="0.25">
      <c r="A15" s="1" t="s">
        <v>201</v>
      </c>
      <c r="B15" s="179" t="s">
        <v>202</v>
      </c>
      <c r="C15" s="53" t="s">
        <v>203</v>
      </c>
      <c r="D15" s="55" t="s">
        <v>124</v>
      </c>
      <c r="E15" s="53" t="s">
        <v>151</v>
      </c>
      <c r="F15" s="60" t="s">
        <v>2406</v>
      </c>
      <c r="G15" s="53"/>
      <c r="H15" s="53" t="s">
        <v>204</v>
      </c>
      <c r="I15" s="106" t="s">
        <v>5487</v>
      </c>
      <c r="J15" s="106"/>
      <c r="K15" s="106"/>
      <c r="L15" s="20" t="s">
        <v>2434</v>
      </c>
      <c r="M15" s="55" t="s">
        <v>42</v>
      </c>
      <c r="N15" s="54" t="s">
        <v>6182</v>
      </c>
      <c r="O15" s="54"/>
      <c r="P15" s="54"/>
      <c r="Q15" s="54"/>
      <c r="R15" s="54"/>
      <c r="S15" s="54"/>
      <c r="T15" s="106"/>
      <c r="U15" s="106" t="s">
        <v>2434</v>
      </c>
      <c r="V15" s="106" t="s">
        <v>4641</v>
      </c>
      <c r="W15" s="106" t="s">
        <v>5488</v>
      </c>
      <c r="X15" s="106" t="s">
        <v>205</v>
      </c>
      <c r="Y15" s="106"/>
      <c r="Z15" s="106"/>
      <c r="AA15" s="106"/>
      <c r="AB15" s="106"/>
      <c r="AC15" s="106"/>
      <c r="AD15" s="106"/>
      <c r="AE15" s="1" t="s">
        <v>4920</v>
      </c>
      <c r="AF15" s="17" t="s">
        <v>206</v>
      </c>
      <c r="AG15" s="57"/>
      <c r="AH15" s="8"/>
      <c r="AI15" s="8"/>
      <c r="AJ15" s="8"/>
      <c r="AK15" s="8"/>
      <c r="AL15" s="8"/>
      <c r="AM15" s="8">
        <f t="shared" si="0"/>
        <v>1</v>
      </c>
      <c r="AN15" s="189">
        <f>IF((AI15+AJ15+AK15+AL15+AM15)&gt;0,(Metoder[[#This Row],[2015]]+Metoder[[#This Row],[2016]]+Metoder[[#This Row],[2017]]+Metoder[[#This Row],[Jan-Apr 2018]]*3+Metoder[[#This Row],[Till Cosmic?]])/COUNT(Metoder[[#This Row],[2015]:[Till Cosmic?]]),"")</f>
        <v>1</v>
      </c>
      <c r="AO15" s="8">
        <f t="shared" si="1"/>
        <v>315</v>
      </c>
      <c r="AP15" s="8">
        <f>IFERROR((_xlfn.RANK.EQ(AO15,AO:AO,1)+COUNTIF($AO$2:AO15,AO15))-1,"")</f>
        <v>115</v>
      </c>
      <c r="AQ15" s="57" t="s">
        <v>2440</v>
      </c>
      <c r="AR15" s="8"/>
      <c r="AS15" s="8"/>
      <c r="AT15" s="8"/>
      <c r="AU15" s="8"/>
      <c r="AV15" s="120">
        <v>43306</v>
      </c>
      <c r="AW15" s="57" t="s">
        <v>46</v>
      </c>
      <c r="AX15" s="99"/>
      <c r="AY15" s="100"/>
      <c r="AZ15" s="108"/>
      <c r="BA15" s="102"/>
    </row>
    <row r="16" spans="1:54" s="104" customFormat="1" ht="168.75" x14ac:dyDescent="0.25">
      <c r="A16" s="1" t="s">
        <v>207</v>
      </c>
      <c r="B16" s="184" t="s">
        <v>208</v>
      </c>
      <c r="C16" s="59" t="s">
        <v>6429</v>
      </c>
      <c r="D16" s="19" t="s">
        <v>50</v>
      </c>
      <c r="E16" s="53" t="s">
        <v>6514</v>
      </c>
      <c r="F16" s="121" t="s">
        <v>4267</v>
      </c>
      <c r="G16" s="59"/>
      <c r="H16" s="59" t="s">
        <v>66</v>
      </c>
      <c r="I16" s="138" t="s">
        <v>209</v>
      </c>
      <c r="J16" s="138"/>
      <c r="K16" s="138"/>
      <c r="L16" s="20" t="s">
        <v>2434</v>
      </c>
      <c r="M16" s="55" t="s">
        <v>42</v>
      </c>
      <c r="N16" s="13" t="s">
        <v>5668</v>
      </c>
      <c r="O16" s="13"/>
      <c r="P16" s="13"/>
      <c r="Q16" s="13"/>
      <c r="R16" s="13"/>
      <c r="S16" s="13"/>
      <c r="T16" s="138"/>
      <c r="U16" s="138" t="s">
        <v>2434</v>
      </c>
      <c r="V16" s="138" t="s">
        <v>4641</v>
      </c>
      <c r="W16" s="138" t="s">
        <v>54</v>
      </c>
      <c r="X16" s="138" t="s">
        <v>210</v>
      </c>
      <c r="Y16" s="138"/>
      <c r="Z16" s="138"/>
      <c r="AA16" s="138"/>
      <c r="AB16" s="138"/>
      <c r="AC16" s="138"/>
      <c r="AD16" s="138"/>
      <c r="AE16" s="1" t="s">
        <v>4920</v>
      </c>
      <c r="AF16" s="16" t="s">
        <v>211</v>
      </c>
      <c r="AG16" s="57"/>
      <c r="AH16" s="8"/>
      <c r="AI16" s="8">
        <v>95</v>
      </c>
      <c r="AJ16" s="8">
        <v>88</v>
      </c>
      <c r="AK16" s="8"/>
      <c r="AL16" s="8">
        <v>49</v>
      </c>
      <c r="AM16" s="8">
        <f t="shared" si="0"/>
        <v>1</v>
      </c>
      <c r="AN16" s="189">
        <f>IF((AI16+AJ16+AK16+AL16+AM16)&gt;0,(Metoder[[#This Row],[2015]]+Metoder[[#This Row],[2016]]+Metoder[[#This Row],[2017]]+Metoder[[#This Row],[Jan-Apr 2018]]*3+Metoder[[#This Row],[Till Cosmic?]])/COUNT(Metoder[[#This Row],[2015]:[Till Cosmic?]]),"")</f>
        <v>82.75</v>
      </c>
      <c r="AO16" s="8">
        <f t="shared" si="1"/>
        <v>45</v>
      </c>
      <c r="AP16" s="8">
        <f>IFERROR((_xlfn.RANK.EQ(AO16,AO:AO,1)+COUNTIF($AO$2:AO16,AO16))-1,"")</f>
        <v>27</v>
      </c>
      <c r="AQ16" s="57" t="s">
        <v>2440</v>
      </c>
      <c r="AR16" s="8"/>
      <c r="AS16" s="57" t="s">
        <v>5436</v>
      </c>
      <c r="AT16" s="57"/>
      <c r="AU16" s="57"/>
      <c r="AV16" s="120">
        <v>43304</v>
      </c>
      <c r="AW16" s="57" t="s">
        <v>46</v>
      </c>
      <c r="AX16" s="99"/>
      <c r="AY16" s="100"/>
      <c r="AZ16" s="108"/>
      <c r="BA16" s="102"/>
    </row>
    <row r="17" spans="1:53" s="104" customFormat="1" ht="300" x14ac:dyDescent="0.25">
      <c r="A17" s="1" t="s">
        <v>4379</v>
      </c>
      <c r="B17" s="180" t="s">
        <v>4373</v>
      </c>
      <c r="C17" s="181" t="s">
        <v>212</v>
      </c>
      <c r="D17" s="93" t="s">
        <v>50</v>
      </c>
      <c r="E17" s="93" t="s">
        <v>6479</v>
      </c>
      <c r="F17" s="126"/>
      <c r="G17" s="95" t="s">
        <v>4851</v>
      </c>
      <c r="H17" s="95" t="s">
        <v>5489</v>
      </c>
      <c r="I17" s="93" t="s">
        <v>5490</v>
      </c>
      <c r="J17" s="106" t="s">
        <v>5491</v>
      </c>
      <c r="K17" s="93"/>
      <c r="L17" s="93" t="s">
        <v>6478</v>
      </c>
      <c r="M17" s="51" t="s">
        <v>42</v>
      </c>
      <c r="N17" s="54" t="s">
        <v>5691</v>
      </c>
      <c r="O17" s="66"/>
      <c r="P17" s="66"/>
      <c r="Q17" s="66"/>
      <c r="R17" s="66"/>
      <c r="S17" s="66"/>
      <c r="T17" s="95" t="s">
        <v>4635</v>
      </c>
      <c r="U17" s="95" t="s">
        <v>348</v>
      </c>
      <c r="V17" s="95" t="s">
        <v>4641</v>
      </c>
      <c r="W17" s="95" t="s">
        <v>4694</v>
      </c>
      <c r="X17" s="95" t="s">
        <v>5492</v>
      </c>
      <c r="Y17" s="97"/>
      <c r="Z17" s="97"/>
      <c r="AA17" s="97"/>
      <c r="AB17" s="97"/>
      <c r="AC17" s="1"/>
      <c r="AD17" s="97"/>
      <c r="AE17" s="95" t="s">
        <v>6480</v>
      </c>
      <c r="AF17" s="126" t="s">
        <v>4844</v>
      </c>
      <c r="AG17" s="8"/>
      <c r="AH17" s="8"/>
      <c r="AI17" s="8"/>
      <c r="AJ17" s="8"/>
      <c r="AK17" s="8"/>
      <c r="AL17" s="8"/>
      <c r="AM17" s="8">
        <f t="shared" si="0"/>
        <v>1</v>
      </c>
      <c r="AN17" s="189">
        <f>IF((AI17+AJ17+AK17+AL17+AM17)&gt;0,(Metoder[[#This Row],[2015]]+Metoder[[#This Row],[2016]]+Metoder[[#This Row],[2017]]+Metoder[[#This Row],[Jan-Apr 2018]]*3+Metoder[[#This Row],[Till Cosmic?]])/COUNT(Metoder[[#This Row],[2015]:[Till Cosmic?]]),"")</f>
        <v>1</v>
      </c>
      <c r="AO17" s="8">
        <f t="shared" si="1"/>
        <v>315</v>
      </c>
      <c r="AP17" s="8">
        <f>IFERROR((_xlfn.RANK.EQ(AO17,AO:AO,1)+COUNTIF($AO$2:AO17,AO17))-1,"")</f>
        <v>116</v>
      </c>
      <c r="AQ17" s="57" t="s">
        <v>2440</v>
      </c>
      <c r="AR17" s="8"/>
      <c r="AS17" s="8"/>
      <c r="AT17" s="8"/>
      <c r="AU17" s="8"/>
      <c r="AV17" s="120">
        <v>43306</v>
      </c>
      <c r="AW17" s="93" t="s">
        <v>46</v>
      </c>
      <c r="AX17" s="99"/>
      <c r="AY17" s="100"/>
      <c r="AZ17" s="108"/>
      <c r="BA17" s="102"/>
    </row>
    <row r="18" spans="1:53" s="104" customFormat="1" ht="135" x14ac:dyDescent="0.25">
      <c r="A18" s="1" t="s">
        <v>5706</v>
      </c>
      <c r="B18" s="179" t="s">
        <v>215</v>
      </c>
      <c r="C18" s="53"/>
      <c r="D18" s="55" t="s">
        <v>59</v>
      </c>
      <c r="E18" s="59" t="s">
        <v>5301</v>
      </c>
      <c r="F18" s="173" t="s">
        <v>5300</v>
      </c>
      <c r="G18" s="140" t="s">
        <v>5494</v>
      </c>
      <c r="H18" s="53" t="s">
        <v>5708</v>
      </c>
      <c r="I18" s="106" t="s">
        <v>5493</v>
      </c>
      <c r="J18" s="106" t="s">
        <v>5709</v>
      </c>
      <c r="K18" s="106"/>
      <c r="L18" s="56" t="s">
        <v>89</v>
      </c>
      <c r="M18" s="55" t="s">
        <v>42</v>
      </c>
      <c r="N18" s="58" t="s">
        <v>5337</v>
      </c>
      <c r="O18" s="215"/>
      <c r="P18" s="215"/>
      <c r="Q18" s="216"/>
      <c r="R18" s="217"/>
      <c r="S18" s="218"/>
      <c r="T18" s="106"/>
      <c r="U18" s="106" t="s">
        <v>41</v>
      </c>
      <c r="V18" s="106" t="s">
        <v>4641</v>
      </c>
      <c r="W18" s="106" t="s">
        <v>5711</v>
      </c>
      <c r="X18" s="106" t="s">
        <v>216</v>
      </c>
      <c r="Y18" s="97"/>
      <c r="Z18" s="106"/>
      <c r="AA18" s="106"/>
      <c r="AB18" s="106"/>
      <c r="AC18" s="106"/>
      <c r="AD18" s="106"/>
      <c r="AE18" s="1" t="s">
        <v>4920</v>
      </c>
      <c r="AF18" s="17" t="s">
        <v>217</v>
      </c>
      <c r="AG18" s="222"/>
      <c r="AH18" s="220"/>
      <c r="AI18" s="156"/>
      <c r="AJ18" s="156"/>
      <c r="AK18" s="57"/>
      <c r="AL18" s="156"/>
      <c r="AM18" s="156">
        <f t="shared" si="0"/>
        <v>1</v>
      </c>
      <c r="AN18" s="190">
        <f>IF((AI18+AJ18+AK18+AL18+AM18)&gt;0,(Metoder[[#This Row],[2015]]+Metoder[[#This Row],[2016]]+Metoder[[#This Row],[2017]]+Metoder[[#This Row],[Jan-Apr 2018]]*3+Metoder[[#This Row],[Till Cosmic?]])/COUNT(Metoder[[#This Row],[2015]:[Till Cosmic?]]),"")</f>
        <v>1</v>
      </c>
      <c r="AO18" s="223">
        <f t="shared" si="1"/>
        <v>315</v>
      </c>
      <c r="AP18" s="199">
        <f>IFERROR((_xlfn.RANK.EQ(AO18,AO:AO,1)+COUNTIF($AO$2:AO18,AO18))-1,"")</f>
        <v>117</v>
      </c>
      <c r="AQ18" s="156" t="s">
        <v>2440</v>
      </c>
      <c r="AR18" s="57"/>
      <c r="AS18" s="57"/>
      <c r="AT18" s="57"/>
      <c r="AU18" s="57"/>
      <c r="AV18" s="120">
        <v>43313</v>
      </c>
      <c r="AW18" s="156" t="s">
        <v>46</v>
      </c>
      <c r="AX18" s="99"/>
      <c r="AY18" s="100"/>
      <c r="AZ18" s="108"/>
      <c r="BA18" s="102"/>
    </row>
    <row r="19" spans="1:53" s="104" customFormat="1" ht="135" x14ac:dyDescent="0.25">
      <c r="A19" s="1" t="s">
        <v>214</v>
      </c>
      <c r="B19" s="179" t="s">
        <v>215</v>
      </c>
      <c r="C19" s="53"/>
      <c r="D19" s="55" t="s">
        <v>116</v>
      </c>
      <c r="E19" s="59" t="s">
        <v>5301</v>
      </c>
      <c r="F19" s="173" t="s">
        <v>5300</v>
      </c>
      <c r="G19" s="140" t="s">
        <v>127</v>
      </c>
      <c r="H19" s="53" t="s">
        <v>5707</v>
      </c>
      <c r="I19" s="106"/>
      <c r="J19" s="106" t="s">
        <v>5405</v>
      </c>
      <c r="K19" s="106"/>
      <c r="L19" s="56" t="s">
        <v>89</v>
      </c>
      <c r="M19" s="55" t="s">
        <v>42</v>
      </c>
      <c r="N19" s="54" t="s">
        <v>5673</v>
      </c>
      <c r="O19" s="54"/>
      <c r="P19" s="54"/>
      <c r="Q19" s="54"/>
      <c r="R19" s="54"/>
      <c r="S19" s="54" t="s">
        <v>35</v>
      </c>
      <c r="T19" s="106" t="s">
        <v>5474</v>
      </c>
      <c r="U19" s="106" t="s">
        <v>41</v>
      </c>
      <c r="V19" s="106" t="s">
        <v>4641</v>
      </c>
      <c r="W19" s="106" t="s">
        <v>5710</v>
      </c>
      <c r="X19" s="106" t="s">
        <v>216</v>
      </c>
      <c r="Y19" s="106"/>
      <c r="Z19" s="106"/>
      <c r="AA19" s="106"/>
      <c r="AB19" s="106"/>
      <c r="AC19" s="106"/>
      <c r="AD19" s="106"/>
      <c r="AE19" s="1" t="s">
        <v>4920</v>
      </c>
      <c r="AF19" s="17" t="s">
        <v>217</v>
      </c>
      <c r="AG19" s="57"/>
      <c r="AH19" s="8"/>
      <c r="AI19" s="8"/>
      <c r="AJ19" s="8"/>
      <c r="AK19" s="8"/>
      <c r="AL19" s="8"/>
      <c r="AM19" s="8">
        <f t="shared" si="0"/>
        <v>1</v>
      </c>
      <c r="AN19" s="189">
        <f>IF((AI19+AJ19+AK19+AL19+AM19)&gt;0,(Metoder[[#This Row],[2015]]+Metoder[[#This Row],[2016]]+Metoder[[#This Row],[2017]]+Metoder[[#This Row],[Jan-Apr 2018]]*3+Metoder[[#This Row],[Till Cosmic?]])/COUNT(Metoder[[#This Row],[2015]:[Till Cosmic?]]),"")</f>
        <v>1</v>
      </c>
      <c r="AO19" s="8">
        <f t="shared" si="1"/>
        <v>315</v>
      </c>
      <c r="AP19" s="8">
        <f>IFERROR((_xlfn.RANK.EQ(AO19,AO:AO,1)+COUNTIF($AO$2:AO19,AO19))-1,"")</f>
        <v>118</v>
      </c>
      <c r="AQ19" s="57" t="s">
        <v>2440</v>
      </c>
      <c r="AR19" s="8"/>
      <c r="AS19" s="8"/>
      <c r="AT19" s="8"/>
      <c r="AU19" s="8"/>
      <c r="AV19" s="120">
        <v>43306</v>
      </c>
      <c r="AW19" s="57" t="s">
        <v>46</v>
      </c>
      <c r="AX19" s="99"/>
      <c r="AY19" s="100"/>
      <c r="AZ19" s="108"/>
      <c r="BA19" s="102"/>
    </row>
    <row r="20" spans="1:53" s="104" customFormat="1" ht="123.75" x14ac:dyDescent="0.25">
      <c r="A20" s="1" t="s">
        <v>224</v>
      </c>
      <c r="B20" s="183" t="s">
        <v>225</v>
      </c>
      <c r="C20" s="53" t="s">
        <v>1704</v>
      </c>
      <c r="D20" s="19" t="s">
        <v>226</v>
      </c>
      <c r="E20" s="53" t="s">
        <v>227</v>
      </c>
      <c r="F20" s="6"/>
      <c r="G20" s="140" t="s">
        <v>228</v>
      </c>
      <c r="H20" s="53" t="s">
        <v>5497</v>
      </c>
      <c r="I20" s="106" t="s">
        <v>229</v>
      </c>
      <c r="J20" s="106" t="s">
        <v>5400</v>
      </c>
      <c r="K20" s="106"/>
      <c r="L20" s="20" t="s">
        <v>6478</v>
      </c>
      <c r="M20" s="55" t="s">
        <v>42</v>
      </c>
      <c r="N20" s="21" t="s">
        <v>5285</v>
      </c>
      <c r="O20" s="21" t="s">
        <v>35</v>
      </c>
      <c r="P20" s="21"/>
      <c r="Q20" s="21"/>
      <c r="R20" s="21"/>
      <c r="S20" s="21"/>
      <c r="T20" s="106"/>
      <c r="U20" s="106" t="s">
        <v>41</v>
      </c>
      <c r="V20" s="106" t="s">
        <v>4641</v>
      </c>
      <c r="W20" s="106" t="s">
        <v>230</v>
      </c>
      <c r="X20" s="106" t="s">
        <v>231</v>
      </c>
      <c r="Y20" s="106"/>
      <c r="Z20" s="106"/>
      <c r="AA20" s="106"/>
      <c r="AB20" s="106"/>
      <c r="AC20" s="106"/>
      <c r="AD20" s="106"/>
      <c r="AE20" s="1" t="s">
        <v>4917</v>
      </c>
      <c r="AF20" s="17" t="s">
        <v>233</v>
      </c>
      <c r="AG20" s="57"/>
      <c r="AH20" s="8"/>
      <c r="AI20" s="8"/>
      <c r="AJ20" s="8"/>
      <c r="AK20" s="8"/>
      <c r="AL20" s="8"/>
      <c r="AM20" s="8">
        <f t="shared" si="0"/>
        <v>1</v>
      </c>
      <c r="AN20" s="189">
        <f>IF((AI20+AJ20+AK20+AL20+AM20)&gt;0,(Metoder[[#This Row],[2015]]+Metoder[[#This Row],[2016]]+Metoder[[#This Row],[2017]]+Metoder[[#This Row],[Jan-Apr 2018]]*3+Metoder[[#This Row],[Till Cosmic?]])/COUNT(Metoder[[#This Row],[2015]:[Till Cosmic?]]),"")</f>
        <v>1</v>
      </c>
      <c r="AO20" s="8">
        <f t="shared" si="1"/>
        <v>315</v>
      </c>
      <c r="AP20" s="8">
        <f>IFERROR((_xlfn.RANK.EQ(AO20,AO:AO,1)+COUNTIF($AO$2:AO20,AO20))-1,"")</f>
        <v>119</v>
      </c>
      <c r="AQ20" s="57" t="s">
        <v>2440</v>
      </c>
      <c r="AR20" s="8"/>
      <c r="AS20" s="8"/>
      <c r="AT20" s="8"/>
      <c r="AU20" s="8"/>
      <c r="AV20" s="120">
        <v>43306</v>
      </c>
      <c r="AW20" s="57" t="s">
        <v>46</v>
      </c>
      <c r="AX20" s="99"/>
      <c r="AY20" s="100"/>
      <c r="AZ20" s="108"/>
      <c r="BA20" s="102"/>
    </row>
    <row r="21" spans="1:53" s="104" customFormat="1" ht="101.25" x14ac:dyDescent="0.25">
      <c r="A21" s="1" t="s">
        <v>240</v>
      </c>
      <c r="B21" s="179" t="s">
        <v>236</v>
      </c>
      <c r="C21" s="53"/>
      <c r="D21" s="55" t="s">
        <v>226</v>
      </c>
      <c r="E21" s="53" t="s">
        <v>6516</v>
      </c>
      <c r="F21" s="121" t="s">
        <v>4267</v>
      </c>
      <c r="G21" s="149"/>
      <c r="H21" s="53" t="s">
        <v>241</v>
      </c>
      <c r="I21" s="106"/>
      <c r="J21" s="106"/>
      <c r="K21" s="106"/>
      <c r="L21" s="56" t="s">
        <v>2434</v>
      </c>
      <c r="M21" s="55" t="s">
        <v>42</v>
      </c>
      <c r="N21" s="13" t="s">
        <v>5668</v>
      </c>
      <c r="O21" s="13"/>
      <c r="P21" s="13"/>
      <c r="Q21" s="13"/>
      <c r="R21" s="13"/>
      <c r="S21" s="13"/>
      <c r="T21" s="106"/>
      <c r="U21" s="106" t="s">
        <v>2434</v>
      </c>
      <c r="V21" s="106" t="s">
        <v>4641</v>
      </c>
      <c r="W21" s="106" t="s">
        <v>230</v>
      </c>
      <c r="X21" s="106" t="s">
        <v>242</v>
      </c>
      <c r="Y21" s="106"/>
      <c r="Z21" s="106"/>
      <c r="AA21" s="106"/>
      <c r="AB21" s="106"/>
      <c r="AC21" s="106"/>
      <c r="AD21" s="106"/>
      <c r="AE21" s="1" t="s">
        <v>4920</v>
      </c>
      <c r="AF21" s="17" t="s">
        <v>243</v>
      </c>
      <c r="AG21" s="57"/>
      <c r="AH21" s="8"/>
      <c r="AI21" s="8"/>
      <c r="AJ21" s="8"/>
      <c r="AK21" s="8"/>
      <c r="AL21" s="8"/>
      <c r="AM21" s="8">
        <f t="shared" si="0"/>
        <v>1</v>
      </c>
      <c r="AN21" s="189">
        <f>IF((AI21+AJ21+AK21+AL21+AM21)&gt;0,(Metoder[[#This Row],[2015]]+Metoder[[#This Row],[2016]]+Metoder[[#This Row],[2017]]+Metoder[[#This Row],[Jan-Apr 2018]]*3+Metoder[[#This Row],[Till Cosmic?]])/COUNT(Metoder[[#This Row],[2015]:[Till Cosmic?]]),"")</f>
        <v>1</v>
      </c>
      <c r="AO21" s="8">
        <f t="shared" si="1"/>
        <v>315</v>
      </c>
      <c r="AP21" s="8">
        <f>IFERROR((_xlfn.RANK.EQ(AO21,AO:AO,1)+COUNTIF($AO$2:AO21,AO21))-1,"")</f>
        <v>120</v>
      </c>
      <c r="AQ21" s="57" t="s">
        <v>2440</v>
      </c>
      <c r="AR21" s="8"/>
      <c r="AS21" s="8"/>
      <c r="AT21" s="8"/>
      <c r="AU21" s="8"/>
      <c r="AV21" s="120">
        <v>43306</v>
      </c>
      <c r="AW21" s="57" t="s">
        <v>46</v>
      </c>
      <c r="AX21" s="99"/>
      <c r="AY21" s="100"/>
      <c r="AZ21" s="108"/>
      <c r="BA21" s="102"/>
    </row>
    <row r="22" spans="1:53" s="104" customFormat="1" ht="90" x14ac:dyDescent="0.25">
      <c r="A22" s="1" t="s">
        <v>244</v>
      </c>
      <c r="B22" s="184" t="s">
        <v>245</v>
      </c>
      <c r="C22" s="53" t="s">
        <v>246</v>
      </c>
      <c r="D22" s="19" t="s">
        <v>226</v>
      </c>
      <c r="E22" s="53" t="s">
        <v>6513</v>
      </c>
      <c r="F22" s="121" t="s">
        <v>4987</v>
      </c>
      <c r="G22" s="53"/>
      <c r="H22" s="53" t="s">
        <v>247</v>
      </c>
      <c r="I22" s="106"/>
      <c r="J22" s="106"/>
      <c r="K22" s="106"/>
      <c r="L22" s="20" t="s">
        <v>2434</v>
      </c>
      <c r="M22" s="55" t="s">
        <v>42</v>
      </c>
      <c r="N22" s="13" t="s">
        <v>5668</v>
      </c>
      <c r="O22" s="21"/>
      <c r="P22" s="21"/>
      <c r="Q22" s="21"/>
      <c r="R22" s="21"/>
      <c r="S22" s="21"/>
      <c r="T22" s="106"/>
      <c r="U22" s="106" t="s">
        <v>2434</v>
      </c>
      <c r="V22" s="106" t="s">
        <v>4641</v>
      </c>
      <c r="W22" s="106" t="s">
        <v>230</v>
      </c>
      <c r="X22" s="106" t="s">
        <v>242</v>
      </c>
      <c r="Y22" s="106"/>
      <c r="Z22" s="106"/>
      <c r="AA22" s="106"/>
      <c r="AB22" s="106"/>
      <c r="AC22" s="106"/>
      <c r="AD22" s="106"/>
      <c r="AE22" s="1" t="s">
        <v>4920</v>
      </c>
      <c r="AF22" s="17" t="s">
        <v>248</v>
      </c>
      <c r="AG22" s="57"/>
      <c r="AH22" s="8"/>
      <c r="AI22" s="8">
        <v>20</v>
      </c>
      <c r="AJ22" s="8">
        <v>21</v>
      </c>
      <c r="AK22" s="8"/>
      <c r="AL22" s="8">
        <v>11</v>
      </c>
      <c r="AM22" s="8">
        <f t="shared" si="0"/>
        <v>1</v>
      </c>
      <c r="AN22" s="189">
        <f>IF((AI22+AJ22+AK22+AL22+AM22)&gt;0,(Metoder[[#This Row],[2015]]+Metoder[[#This Row],[2016]]+Metoder[[#This Row],[2017]]+Metoder[[#This Row],[Jan-Apr 2018]]*3+Metoder[[#This Row],[Till Cosmic?]])/COUNT(Metoder[[#This Row],[2015]:[Till Cosmic?]]),"")</f>
        <v>18.75</v>
      </c>
      <c r="AO22" s="8">
        <f t="shared" si="1"/>
        <v>101</v>
      </c>
      <c r="AP22" s="8">
        <f>IFERROR((_xlfn.RANK.EQ(AO22,AO:AO,1)+COUNTIF($AO$2:AO22,AO22))-1,"")</f>
        <v>81</v>
      </c>
      <c r="AQ22" s="57" t="s">
        <v>2440</v>
      </c>
      <c r="AR22" s="8"/>
      <c r="AS22" s="57" t="s">
        <v>5436</v>
      </c>
      <c r="AT22" s="57"/>
      <c r="AU22" s="57"/>
      <c r="AV22" s="120">
        <v>43334</v>
      </c>
      <c r="AW22" s="57" t="s">
        <v>46</v>
      </c>
      <c r="AX22" s="99"/>
      <c r="AY22" s="100"/>
      <c r="AZ22" s="108"/>
      <c r="BA22" s="102"/>
    </row>
    <row r="23" spans="1:53" s="104" customFormat="1" ht="112.5" x14ac:dyDescent="0.25">
      <c r="A23" s="1" t="s">
        <v>255</v>
      </c>
      <c r="B23" s="179" t="s">
        <v>256</v>
      </c>
      <c r="C23" s="53" t="s">
        <v>257</v>
      </c>
      <c r="D23" s="55" t="s">
        <v>124</v>
      </c>
      <c r="E23" s="53" t="s">
        <v>6481</v>
      </c>
      <c r="F23" s="60"/>
      <c r="G23" s="53" t="s">
        <v>5501</v>
      </c>
      <c r="H23" s="53" t="s">
        <v>258</v>
      </c>
      <c r="I23" s="106"/>
      <c r="J23" s="106" t="s">
        <v>5502</v>
      </c>
      <c r="K23" s="106" t="s">
        <v>6308</v>
      </c>
      <c r="L23" s="56" t="s">
        <v>6478</v>
      </c>
      <c r="M23" s="55" t="s">
        <v>42</v>
      </c>
      <c r="N23" s="54" t="s">
        <v>6184</v>
      </c>
      <c r="O23" s="54"/>
      <c r="P23" s="54"/>
      <c r="Q23" s="54"/>
      <c r="R23" s="54"/>
      <c r="S23" s="54"/>
      <c r="T23" s="106"/>
      <c r="U23" s="106" t="s">
        <v>41</v>
      </c>
      <c r="V23" s="106" t="s">
        <v>4641</v>
      </c>
      <c r="W23" s="106"/>
      <c r="X23" s="106" t="s">
        <v>259</v>
      </c>
      <c r="Y23" s="106"/>
      <c r="Z23" s="106"/>
      <c r="AA23" s="106"/>
      <c r="AB23" s="106"/>
      <c r="AC23" s="106"/>
      <c r="AD23" s="106"/>
      <c r="AE23" s="1" t="s">
        <v>4920</v>
      </c>
      <c r="AF23" s="17" t="s">
        <v>260</v>
      </c>
      <c r="AG23" s="57"/>
      <c r="AH23" s="8"/>
      <c r="AI23" s="8"/>
      <c r="AJ23" s="8"/>
      <c r="AK23" s="8"/>
      <c r="AL23" s="8"/>
      <c r="AM23" s="8">
        <f t="shared" si="0"/>
        <v>1</v>
      </c>
      <c r="AN23" s="189">
        <f>IF((AI23+AJ23+AK23+AL23+AM23)&gt;0,(Metoder[[#This Row],[2015]]+Metoder[[#This Row],[2016]]+Metoder[[#This Row],[2017]]+Metoder[[#This Row],[Jan-Apr 2018]]*3+Metoder[[#This Row],[Till Cosmic?]])/COUNT(Metoder[[#This Row],[2015]:[Till Cosmic?]]),"")</f>
        <v>1</v>
      </c>
      <c r="AO23" s="8">
        <f t="shared" si="1"/>
        <v>315</v>
      </c>
      <c r="AP23" s="8">
        <f>IFERROR((_xlfn.RANK.EQ(AO23,AO:AO,1)+COUNTIF($AO$2:AO23,AO23))-1,"")</f>
        <v>121</v>
      </c>
      <c r="AQ23" s="57" t="s">
        <v>2440</v>
      </c>
      <c r="AR23" s="8"/>
      <c r="AS23" s="8"/>
      <c r="AT23" s="8"/>
      <c r="AU23" s="8"/>
      <c r="AV23" s="120">
        <v>43307</v>
      </c>
      <c r="AW23" s="57" t="s">
        <v>46</v>
      </c>
      <c r="AX23" s="99"/>
      <c r="AY23" s="100"/>
      <c r="AZ23" s="108"/>
      <c r="BA23" s="102"/>
    </row>
    <row r="24" spans="1:53" s="104" customFormat="1" ht="101.25" x14ac:dyDescent="0.25">
      <c r="A24" s="1" t="s">
        <v>261</v>
      </c>
      <c r="B24" s="183" t="s">
        <v>262</v>
      </c>
      <c r="C24" s="53" t="s">
        <v>263</v>
      </c>
      <c r="D24" s="14" t="s">
        <v>50</v>
      </c>
      <c r="E24" s="53" t="s">
        <v>6511</v>
      </c>
      <c r="F24" s="121" t="s">
        <v>4267</v>
      </c>
      <c r="G24" s="127" t="s">
        <v>117</v>
      </c>
      <c r="H24" s="53" t="s">
        <v>264</v>
      </c>
      <c r="I24" s="106"/>
      <c r="J24" s="106" t="s">
        <v>5397</v>
      </c>
      <c r="K24" s="106"/>
      <c r="L24" s="15" t="s">
        <v>2434</v>
      </c>
      <c r="M24" s="55" t="s">
        <v>42</v>
      </c>
      <c r="N24" s="13" t="s">
        <v>5668</v>
      </c>
      <c r="O24" s="13"/>
      <c r="P24" s="13"/>
      <c r="Q24" s="13"/>
      <c r="R24" s="13"/>
      <c r="S24" s="13"/>
      <c r="T24" s="106"/>
      <c r="U24" s="106" t="s">
        <v>2434</v>
      </c>
      <c r="V24" s="106" t="s">
        <v>4641</v>
      </c>
      <c r="W24" s="106" t="s">
        <v>54</v>
      </c>
      <c r="X24" s="106" t="s">
        <v>265</v>
      </c>
      <c r="Y24" s="106"/>
      <c r="Z24" s="106"/>
      <c r="AA24" s="106"/>
      <c r="AB24" s="106"/>
      <c r="AC24" s="106"/>
      <c r="AD24" s="106"/>
      <c r="AE24" s="1" t="s">
        <v>4920</v>
      </c>
      <c r="AF24" s="17" t="s">
        <v>266</v>
      </c>
      <c r="AG24" s="57"/>
      <c r="AH24" s="8"/>
      <c r="AI24" s="8">
        <v>40</v>
      </c>
      <c r="AJ24" s="8">
        <v>37</v>
      </c>
      <c r="AK24" s="8"/>
      <c r="AL24" s="8">
        <v>22</v>
      </c>
      <c r="AM24" s="8">
        <f t="shared" si="0"/>
        <v>1</v>
      </c>
      <c r="AN24" s="189">
        <f>IF((AI24+AJ24+AK24+AL24+AM24)&gt;0,(Metoder[[#This Row],[2015]]+Metoder[[#This Row],[2016]]+Metoder[[#This Row],[2017]]+Metoder[[#This Row],[Jan-Apr 2018]]*3+Metoder[[#This Row],[Till Cosmic?]])/COUNT(Metoder[[#This Row],[2015]:[Till Cosmic?]]),"")</f>
        <v>36</v>
      </c>
      <c r="AO24" s="8">
        <f t="shared" si="1"/>
        <v>75</v>
      </c>
      <c r="AP24" s="8">
        <f>IFERROR((_xlfn.RANK.EQ(AO24,AO:AO,1)+COUNTIF($AO$2:AO24,AO24))-1,"")</f>
        <v>56</v>
      </c>
      <c r="AQ24" s="57" t="s">
        <v>2440</v>
      </c>
      <c r="AR24" s="8"/>
      <c r="AS24" s="57" t="s">
        <v>5436</v>
      </c>
      <c r="AT24" s="57"/>
      <c r="AU24" s="57"/>
      <c r="AV24" s="120">
        <v>42826</v>
      </c>
      <c r="AW24" s="57" t="s">
        <v>46</v>
      </c>
      <c r="AX24" s="99"/>
      <c r="AY24" s="100"/>
      <c r="AZ24" s="108"/>
      <c r="BA24" s="102"/>
    </row>
    <row r="25" spans="1:53" s="104" customFormat="1" ht="101.25" x14ac:dyDescent="0.25">
      <c r="A25" s="1" t="s">
        <v>273</v>
      </c>
      <c r="B25" s="184" t="s">
        <v>274</v>
      </c>
      <c r="C25" s="59" t="s">
        <v>275</v>
      </c>
      <c r="D25" s="19" t="s">
        <v>50</v>
      </c>
      <c r="E25" s="59" t="s">
        <v>6500</v>
      </c>
      <c r="F25" s="121" t="s">
        <v>4987</v>
      </c>
      <c r="G25" s="59"/>
      <c r="H25" s="59" t="s">
        <v>276</v>
      </c>
      <c r="I25" s="138"/>
      <c r="J25" s="138"/>
      <c r="K25" s="138"/>
      <c r="L25" s="20" t="s">
        <v>6499</v>
      </c>
      <c r="M25" s="55" t="s">
        <v>42</v>
      </c>
      <c r="N25" s="13" t="s">
        <v>5667</v>
      </c>
      <c r="O25" s="13"/>
      <c r="P25" s="13"/>
      <c r="Q25" s="13"/>
      <c r="R25" s="13"/>
      <c r="S25" s="13"/>
      <c r="T25" s="138"/>
      <c r="U25" s="138" t="s">
        <v>41</v>
      </c>
      <c r="V25" s="138" t="s">
        <v>4641</v>
      </c>
      <c r="W25" s="138" t="s">
        <v>54</v>
      </c>
      <c r="X25" s="138" t="s">
        <v>277</v>
      </c>
      <c r="Y25" s="138"/>
      <c r="Z25" s="138"/>
      <c r="AA25" s="138"/>
      <c r="AB25" s="138"/>
      <c r="AC25" s="138"/>
      <c r="AD25" s="138"/>
      <c r="AE25" s="1" t="s">
        <v>4920</v>
      </c>
      <c r="AF25" s="16" t="s">
        <v>278</v>
      </c>
      <c r="AG25" s="57"/>
      <c r="AH25" s="8"/>
      <c r="AI25" s="8"/>
      <c r="AJ25" s="8"/>
      <c r="AK25" s="8"/>
      <c r="AL25" s="8"/>
      <c r="AM25" s="8">
        <f t="shared" si="0"/>
        <v>1</v>
      </c>
      <c r="AN25" s="189">
        <f>IF((AI25+AJ25+AK25+AL25+AM25)&gt;0,(Metoder[[#This Row],[2015]]+Metoder[[#This Row],[2016]]+Metoder[[#This Row],[2017]]+Metoder[[#This Row],[Jan-Apr 2018]]*3+Metoder[[#This Row],[Till Cosmic?]])/COUNT(Metoder[[#This Row],[2015]:[Till Cosmic?]]),"")</f>
        <v>1</v>
      </c>
      <c r="AO25" s="8">
        <f t="shared" si="1"/>
        <v>315</v>
      </c>
      <c r="AP25" s="8">
        <f>IFERROR((_xlfn.RANK.EQ(AO25,AO:AO,1)+COUNTIF($AO$2:AO25,AO25))-1,"")</f>
        <v>122</v>
      </c>
      <c r="AQ25" s="57" t="s">
        <v>2440</v>
      </c>
      <c r="AR25" s="8"/>
      <c r="AS25" s="8"/>
      <c r="AT25" s="8"/>
      <c r="AU25" s="8"/>
      <c r="AV25" s="120">
        <v>43307</v>
      </c>
      <c r="AW25" s="57" t="s">
        <v>46</v>
      </c>
      <c r="AX25" s="99"/>
      <c r="AY25" s="100"/>
      <c r="AZ25" s="108"/>
      <c r="BA25" s="102"/>
    </row>
    <row r="26" spans="1:53" s="104" customFormat="1" ht="303.75" x14ac:dyDescent="0.25">
      <c r="A26" s="1" t="s">
        <v>286</v>
      </c>
      <c r="B26" s="179" t="s">
        <v>287</v>
      </c>
      <c r="C26" s="59" t="s">
        <v>288</v>
      </c>
      <c r="D26" s="55" t="s">
        <v>78</v>
      </c>
      <c r="E26" s="53" t="s">
        <v>227</v>
      </c>
      <c r="F26" s="6"/>
      <c r="G26" s="140" t="s">
        <v>289</v>
      </c>
      <c r="H26" s="53" t="s">
        <v>290</v>
      </c>
      <c r="I26" s="106" t="s">
        <v>291</v>
      </c>
      <c r="J26" s="106" t="s">
        <v>5524</v>
      </c>
      <c r="K26" s="106"/>
      <c r="L26" s="56" t="s">
        <v>6478</v>
      </c>
      <c r="M26" s="55" t="s">
        <v>42</v>
      </c>
      <c r="N26" s="54" t="s">
        <v>5671</v>
      </c>
      <c r="O26" s="54" t="s">
        <v>35</v>
      </c>
      <c r="P26" s="54"/>
      <c r="Q26" s="54"/>
      <c r="R26" s="54"/>
      <c r="S26" s="54"/>
      <c r="T26" s="106"/>
      <c r="U26" s="106" t="s">
        <v>41</v>
      </c>
      <c r="V26" s="106" t="s">
        <v>4641</v>
      </c>
      <c r="W26" s="106" t="s">
        <v>292</v>
      </c>
      <c r="X26" s="106" t="s">
        <v>5525</v>
      </c>
      <c r="Y26" s="106"/>
      <c r="Z26" s="106"/>
      <c r="AA26" s="106"/>
      <c r="AB26" s="106"/>
      <c r="AC26" s="106"/>
      <c r="AD26" s="106"/>
      <c r="AE26" s="1" t="s">
        <v>4918</v>
      </c>
      <c r="AF26" s="17" t="s">
        <v>294</v>
      </c>
      <c r="AG26" s="57"/>
      <c r="AH26" s="8"/>
      <c r="AI26" s="8"/>
      <c r="AJ26" s="8"/>
      <c r="AK26" s="8"/>
      <c r="AL26" s="8"/>
      <c r="AM26" s="8">
        <f t="shared" si="0"/>
        <v>1</v>
      </c>
      <c r="AN26" s="189">
        <f>IF((AI26+AJ26+AK26+AL26+AM26)&gt;0,(Metoder[[#This Row],[2015]]+Metoder[[#This Row],[2016]]+Metoder[[#This Row],[2017]]+Metoder[[#This Row],[Jan-Apr 2018]]*3+Metoder[[#This Row],[Till Cosmic?]])/COUNT(Metoder[[#This Row],[2015]:[Till Cosmic?]]),"")</f>
        <v>1</v>
      </c>
      <c r="AO26" s="8">
        <f t="shared" si="1"/>
        <v>315</v>
      </c>
      <c r="AP26" s="8">
        <f>IFERROR((_xlfn.RANK.EQ(AO26,AO:AO,1)+COUNTIF($AO$2:AO26,AO26))-1,"")</f>
        <v>123</v>
      </c>
      <c r="AQ26" s="57" t="s">
        <v>2440</v>
      </c>
      <c r="AR26" s="8"/>
      <c r="AS26" s="8"/>
      <c r="AT26" s="8"/>
      <c r="AU26" s="8"/>
      <c r="AV26" s="120">
        <v>43307</v>
      </c>
      <c r="AW26" s="57" t="s">
        <v>46</v>
      </c>
      <c r="AX26" s="99"/>
      <c r="AY26" s="100"/>
      <c r="AZ26" s="108"/>
      <c r="BA26" s="102"/>
    </row>
    <row r="27" spans="1:53" s="104" customFormat="1" ht="101.25" x14ac:dyDescent="0.25">
      <c r="A27" s="1" t="s">
        <v>295</v>
      </c>
      <c r="B27" s="184" t="s">
        <v>296</v>
      </c>
      <c r="C27" s="59" t="s">
        <v>297</v>
      </c>
      <c r="D27" s="19" t="s">
        <v>78</v>
      </c>
      <c r="E27" s="59" t="s">
        <v>151</v>
      </c>
      <c r="F27" s="60" t="s">
        <v>2406</v>
      </c>
      <c r="G27" s="151" t="s">
        <v>117</v>
      </c>
      <c r="H27" s="59" t="s">
        <v>298</v>
      </c>
      <c r="I27" s="138" t="s">
        <v>5526</v>
      </c>
      <c r="J27" s="138" t="s">
        <v>6517</v>
      </c>
      <c r="K27" s="138"/>
      <c r="L27" s="20" t="s">
        <v>2434</v>
      </c>
      <c r="M27" s="55" t="s">
        <v>42</v>
      </c>
      <c r="N27" s="54" t="s">
        <v>5671</v>
      </c>
      <c r="O27" s="54"/>
      <c r="P27" s="54"/>
      <c r="Q27" s="54"/>
      <c r="R27" s="54"/>
      <c r="S27" s="54" t="s">
        <v>35</v>
      </c>
      <c r="T27" s="138" t="s">
        <v>114</v>
      </c>
      <c r="U27" s="138" t="s">
        <v>2434</v>
      </c>
      <c r="V27" s="138" t="s">
        <v>4641</v>
      </c>
      <c r="W27" s="106" t="s">
        <v>5527</v>
      </c>
      <c r="X27" s="138" t="s">
        <v>300</v>
      </c>
      <c r="Y27" s="138"/>
      <c r="Z27" s="138"/>
      <c r="AA27" s="138"/>
      <c r="AB27" s="138"/>
      <c r="AC27" s="138"/>
      <c r="AD27" s="138"/>
      <c r="AE27" s="1" t="s">
        <v>4920</v>
      </c>
      <c r="AF27" s="16" t="s">
        <v>301</v>
      </c>
      <c r="AG27" s="57"/>
      <c r="AH27" s="8"/>
      <c r="AI27" s="8"/>
      <c r="AJ27" s="8"/>
      <c r="AK27" s="8"/>
      <c r="AL27" s="8"/>
      <c r="AM27" s="8">
        <f t="shared" si="0"/>
        <v>1</v>
      </c>
      <c r="AN27" s="189">
        <f>IF((AI27+AJ27+AK27+AL27+AM27)&gt;0,(Metoder[[#This Row],[2015]]+Metoder[[#This Row],[2016]]+Metoder[[#This Row],[2017]]+Metoder[[#This Row],[Jan-Apr 2018]]*3+Metoder[[#This Row],[Till Cosmic?]])/COUNT(Metoder[[#This Row],[2015]:[Till Cosmic?]]),"")</f>
        <v>1</v>
      </c>
      <c r="AO27" s="8">
        <f t="shared" si="1"/>
        <v>315</v>
      </c>
      <c r="AP27" s="8">
        <f>IFERROR((_xlfn.RANK.EQ(AO27,AO:AO,1)+COUNTIF($AO$2:AO27,AO27))-1,"")</f>
        <v>124</v>
      </c>
      <c r="AQ27" s="57" t="s">
        <v>2440</v>
      </c>
      <c r="AR27" s="8"/>
      <c r="AS27" s="8"/>
      <c r="AT27" s="8"/>
      <c r="AU27" s="8"/>
      <c r="AV27" s="120">
        <v>43307</v>
      </c>
      <c r="AW27" s="57" t="s">
        <v>46</v>
      </c>
      <c r="AX27" s="99"/>
      <c r="AY27" s="100"/>
      <c r="AZ27" s="108"/>
      <c r="BA27" s="102"/>
    </row>
    <row r="28" spans="1:53" s="104" customFormat="1" ht="123.75" x14ac:dyDescent="0.25">
      <c r="A28" s="1" t="s">
        <v>328</v>
      </c>
      <c r="B28" s="179" t="s">
        <v>329</v>
      </c>
      <c r="C28" s="53" t="s">
        <v>330</v>
      </c>
      <c r="D28" s="55" t="s">
        <v>226</v>
      </c>
      <c r="E28" s="53" t="s">
        <v>227</v>
      </c>
      <c r="F28" s="6"/>
      <c r="G28" s="140" t="s">
        <v>331</v>
      </c>
      <c r="H28" s="53" t="s">
        <v>332</v>
      </c>
      <c r="I28" s="106"/>
      <c r="J28" s="106" t="s">
        <v>5543</v>
      </c>
      <c r="K28" s="106"/>
      <c r="L28" s="56" t="s">
        <v>6478</v>
      </c>
      <c r="M28" s="55" t="s">
        <v>42</v>
      </c>
      <c r="N28" s="54" t="s">
        <v>5285</v>
      </c>
      <c r="O28" s="54" t="s">
        <v>35</v>
      </c>
      <c r="P28" s="54"/>
      <c r="Q28" s="54"/>
      <c r="R28" s="54"/>
      <c r="S28" s="54"/>
      <c r="T28" s="106"/>
      <c r="U28" s="106" t="s">
        <v>41</v>
      </c>
      <c r="V28" s="106" t="s">
        <v>4641</v>
      </c>
      <c r="W28" s="106" t="s">
        <v>230</v>
      </c>
      <c r="X28" s="106" t="s">
        <v>5544</v>
      </c>
      <c r="Y28" s="106"/>
      <c r="Z28" s="106"/>
      <c r="AA28" s="106"/>
      <c r="AB28" s="106"/>
      <c r="AC28" s="106"/>
      <c r="AD28" s="106"/>
      <c r="AE28" s="1" t="s">
        <v>4918</v>
      </c>
      <c r="AF28" s="17" t="s">
        <v>333</v>
      </c>
      <c r="AG28" s="57"/>
      <c r="AH28" s="8"/>
      <c r="AI28" s="8"/>
      <c r="AJ28" s="8"/>
      <c r="AK28" s="8"/>
      <c r="AL28" s="8"/>
      <c r="AM28" s="8">
        <f t="shared" si="0"/>
        <v>1</v>
      </c>
      <c r="AN28" s="189">
        <f>IF((AI28+AJ28+AK28+AL28+AM28)&gt;0,(Metoder[[#This Row],[2015]]+Metoder[[#This Row],[2016]]+Metoder[[#This Row],[2017]]+Metoder[[#This Row],[Jan-Apr 2018]]*3+Metoder[[#This Row],[Till Cosmic?]])/COUNT(Metoder[[#This Row],[2015]:[Till Cosmic?]]),"")</f>
        <v>1</v>
      </c>
      <c r="AO28" s="8">
        <f t="shared" si="1"/>
        <v>315</v>
      </c>
      <c r="AP28" s="8">
        <f>IFERROR((_xlfn.RANK.EQ(AO28,AO:AO,1)+COUNTIF($AO$2:AO28,AO28))-1,"")</f>
        <v>125</v>
      </c>
      <c r="AQ28" s="57" t="s">
        <v>2440</v>
      </c>
      <c r="AR28" s="8"/>
      <c r="AS28" s="8"/>
      <c r="AT28" s="8"/>
      <c r="AU28" s="8"/>
      <c r="AV28" s="120">
        <v>43307</v>
      </c>
      <c r="AW28" s="57" t="s">
        <v>46</v>
      </c>
      <c r="AX28" s="99"/>
      <c r="AY28" s="100"/>
      <c r="AZ28" s="108"/>
      <c r="BA28" s="102"/>
    </row>
    <row r="29" spans="1:53" s="104" customFormat="1" ht="75" x14ac:dyDescent="0.25">
      <c r="A29" s="39" t="s">
        <v>4383</v>
      </c>
      <c r="B29" s="180" t="s">
        <v>4369</v>
      </c>
      <c r="C29" s="181" t="s">
        <v>5545</v>
      </c>
      <c r="D29" s="93"/>
      <c r="E29" s="94" t="s">
        <v>4545</v>
      </c>
      <c r="F29" s="93"/>
      <c r="G29" s="50"/>
      <c r="H29" s="94" t="s">
        <v>4628</v>
      </c>
      <c r="I29" s="93"/>
      <c r="J29" s="93"/>
      <c r="K29" s="93"/>
      <c r="L29" s="93" t="s">
        <v>2654</v>
      </c>
      <c r="M29" s="51" t="s">
        <v>42</v>
      </c>
      <c r="N29" s="66"/>
      <c r="O29" s="66"/>
      <c r="P29" s="66"/>
      <c r="Q29" s="66"/>
      <c r="R29" s="66"/>
      <c r="S29" s="66"/>
      <c r="T29" s="93" t="s">
        <v>4635</v>
      </c>
      <c r="U29" s="93"/>
      <c r="V29" s="94" t="s">
        <v>4719</v>
      </c>
      <c r="W29" s="94" t="s">
        <v>4654</v>
      </c>
      <c r="X29" s="94" t="s">
        <v>4654</v>
      </c>
      <c r="Y29" s="97"/>
      <c r="Z29" s="97"/>
      <c r="AA29" s="97"/>
      <c r="AB29" s="97"/>
      <c r="AC29" s="97"/>
      <c r="AD29" s="97"/>
      <c r="AE29" s="95" t="s">
        <v>4792</v>
      </c>
      <c r="AF29" s="126" t="s">
        <v>4840</v>
      </c>
      <c r="AG29" s="8"/>
      <c r="AH29" s="8"/>
      <c r="AI29" s="8"/>
      <c r="AJ29" s="8"/>
      <c r="AK29" s="8"/>
      <c r="AL29" s="8">
        <v>6</v>
      </c>
      <c r="AM29" s="8">
        <f t="shared" si="0"/>
        <v>0</v>
      </c>
      <c r="AN29" s="189">
        <f>IF((AI29+AJ29+AK29+AL29+AM29)&gt;0,(Metoder[[#This Row],[2015]]+Metoder[[#This Row],[2016]]+Metoder[[#This Row],[2017]]+Metoder[[#This Row],[Jan-Apr 2018]]*3+Metoder[[#This Row],[Till Cosmic?]])/COUNT(Metoder[[#This Row],[2015]:[Till Cosmic?]]),"")</f>
        <v>9</v>
      </c>
      <c r="AO29" s="8">
        <f t="shared" si="1"/>
        <v>125</v>
      </c>
      <c r="AP29" s="8">
        <f>IFERROR((_xlfn.RANK.EQ(AO29,AO:AO,1)+COUNTIF($AO$2:AO29,AO29))-1,"")</f>
        <v>105</v>
      </c>
      <c r="AQ29" s="8"/>
      <c r="AR29" s="8"/>
      <c r="AS29" s="8"/>
      <c r="AT29" s="8"/>
      <c r="AU29" s="57" t="s">
        <v>6075</v>
      </c>
      <c r="AV29" s="120">
        <v>43029</v>
      </c>
      <c r="AW29" s="94" t="s">
        <v>2341</v>
      </c>
      <c r="AX29" s="99"/>
      <c r="AY29" s="100"/>
      <c r="AZ29" s="108"/>
      <c r="BA29" s="102"/>
    </row>
    <row r="30" spans="1:53" s="104" customFormat="1" ht="135" x14ac:dyDescent="0.25">
      <c r="A30" s="1" t="s">
        <v>350</v>
      </c>
      <c r="B30" s="179" t="s">
        <v>351</v>
      </c>
      <c r="C30" s="53" t="s">
        <v>352</v>
      </c>
      <c r="D30" s="55" t="s">
        <v>226</v>
      </c>
      <c r="E30" s="53" t="s">
        <v>227</v>
      </c>
      <c r="F30" s="6"/>
      <c r="G30" s="140" t="s">
        <v>353</v>
      </c>
      <c r="H30" s="53" t="s">
        <v>354</v>
      </c>
      <c r="I30" s="106" t="s">
        <v>5549</v>
      </c>
      <c r="J30" s="106" t="s">
        <v>5548</v>
      </c>
      <c r="K30" s="106"/>
      <c r="L30" s="56" t="s">
        <v>6478</v>
      </c>
      <c r="M30" s="55" t="s">
        <v>42</v>
      </c>
      <c r="N30" s="54" t="s">
        <v>5673</v>
      </c>
      <c r="O30" s="54" t="s">
        <v>35</v>
      </c>
      <c r="P30" s="54"/>
      <c r="Q30" s="54"/>
      <c r="R30" s="54"/>
      <c r="S30" s="54"/>
      <c r="T30" s="106"/>
      <c r="U30" s="106" t="s">
        <v>41</v>
      </c>
      <c r="V30" s="106" t="s">
        <v>4641</v>
      </c>
      <c r="W30" s="106" t="s">
        <v>230</v>
      </c>
      <c r="X30" s="106" t="s">
        <v>5550</v>
      </c>
      <c r="Y30" s="106"/>
      <c r="Z30" s="106"/>
      <c r="AA30" s="106"/>
      <c r="AB30" s="106"/>
      <c r="AC30" s="106"/>
      <c r="AD30" s="106"/>
      <c r="AE30" s="1" t="s">
        <v>4918</v>
      </c>
      <c r="AF30" s="17" t="s">
        <v>355</v>
      </c>
      <c r="AG30" s="57"/>
      <c r="AH30" s="8"/>
      <c r="AI30" s="8"/>
      <c r="AJ30" s="8"/>
      <c r="AK30" s="8"/>
      <c r="AL30" s="8"/>
      <c r="AM30" s="8">
        <f t="shared" si="0"/>
        <v>1</v>
      </c>
      <c r="AN30" s="189">
        <f>IF((AI30+AJ30+AK30+AL30+AM30)&gt;0,(Metoder[[#This Row],[2015]]+Metoder[[#This Row],[2016]]+Metoder[[#This Row],[2017]]+Metoder[[#This Row],[Jan-Apr 2018]]*3+Metoder[[#This Row],[Till Cosmic?]])/COUNT(Metoder[[#This Row],[2015]:[Till Cosmic?]]),"")</f>
        <v>1</v>
      </c>
      <c r="AO30" s="8">
        <f t="shared" si="1"/>
        <v>315</v>
      </c>
      <c r="AP30" s="8">
        <f>IFERROR((_xlfn.RANK.EQ(AO30,AO:AO,1)+COUNTIF($AO$2:AO30,AO30))-1,"")</f>
        <v>126</v>
      </c>
      <c r="AQ30" s="57" t="s">
        <v>2440</v>
      </c>
      <c r="AR30" s="8"/>
      <c r="AS30" s="8"/>
      <c r="AT30" s="8"/>
      <c r="AU30" s="57"/>
      <c r="AV30" s="120">
        <v>43307</v>
      </c>
      <c r="AW30" s="57" t="s">
        <v>46</v>
      </c>
      <c r="AX30" s="99"/>
      <c r="AY30" s="100"/>
      <c r="AZ30" s="108"/>
      <c r="BA30" s="102"/>
    </row>
    <row r="31" spans="1:53" s="104" customFormat="1" ht="180" x14ac:dyDescent="0.25">
      <c r="A31" s="1" t="s">
        <v>4376</v>
      </c>
      <c r="B31" s="180" t="s">
        <v>5160</v>
      </c>
      <c r="C31" s="65" t="s">
        <v>5159</v>
      </c>
      <c r="D31" s="93"/>
      <c r="E31" s="93" t="s">
        <v>5059</v>
      </c>
      <c r="F31" s="105" t="s">
        <v>4987</v>
      </c>
      <c r="G31" s="96" t="s">
        <v>5145</v>
      </c>
      <c r="H31" s="95" t="s">
        <v>5164</v>
      </c>
      <c r="I31" s="93"/>
      <c r="J31" s="95" t="s">
        <v>6220</v>
      </c>
      <c r="K31" s="93"/>
      <c r="L31" s="93" t="s">
        <v>2654</v>
      </c>
      <c r="M31" s="55" t="s">
        <v>42</v>
      </c>
      <c r="N31" s="54"/>
      <c r="O31" s="54"/>
      <c r="P31" s="54"/>
      <c r="Q31" s="54"/>
      <c r="R31" s="54"/>
      <c r="S31" s="54"/>
      <c r="T31" s="93" t="s">
        <v>4635</v>
      </c>
      <c r="U31" s="93" t="s">
        <v>348</v>
      </c>
      <c r="V31" s="93" t="s">
        <v>4641</v>
      </c>
      <c r="W31" s="93" t="s">
        <v>4657</v>
      </c>
      <c r="X31" s="95" t="s">
        <v>5556</v>
      </c>
      <c r="Y31" s="106"/>
      <c r="Z31" s="106"/>
      <c r="AA31" s="106"/>
      <c r="AB31" s="106"/>
      <c r="AC31" s="106"/>
      <c r="AD31" s="106"/>
      <c r="AE31" s="95" t="s">
        <v>5060</v>
      </c>
      <c r="AF31" s="105" t="s">
        <v>5061</v>
      </c>
      <c r="AG31" s="57"/>
      <c r="AH31" s="8"/>
      <c r="AI31" s="8"/>
      <c r="AJ31" s="8"/>
      <c r="AK31" s="8">
        <v>136</v>
      </c>
      <c r="AL31" s="8"/>
      <c r="AM31" s="8">
        <f t="shared" si="0"/>
        <v>1</v>
      </c>
      <c r="AN31" s="189">
        <f>IF((AI31+AJ31+AK31+AL31+AM31)&gt;0,(Metoder[[#This Row],[2015]]+Metoder[[#This Row],[2016]]+Metoder[[#This Row],[2017]]+Metoder[[#This Row],[Jan-Apr 2018]]*3+Metoder[[#This Row],[Till Cosmic?]])/COUNT(Metoder[[#This Row],[2015]:[Till Cosmic?]]),"")</f>
        <v>68.5</v>
      </c>
      <c r="AO31" s="8">
        <f t="shared" si="1"/>
        <v>53</v>
      </c>
      <c r="AP31" s="8">
        <f>IFERROR((_xlfn.RANK.EQ(AO31,AO:AO,1)+COUNTIF($AO$2:AO31,AO31))-1,"")</f>
        <v>34</v>
      </c>
      <c r="AQ31" s="57" t="s">
        <v>2440</v>
      </c>
      <c r="AR31" s="8"/>
      <c r="AS31" s="8"/>
      <c r="AT31" s="8"/>
      <c r="AU31" s="8"/>
      <c r="AV31" s="120">
        <v>43307</v>
      </c>
      <c r="AW31" s="93" t="s">
        <v>46</v>
      </c>
      <c r="AX31" s="99"/>
      <c r="AY31" s="100"/>
      <c r="AZ31" s="108"/>
      <c r="BA31" s="102"/>
    </row>
    <row r="32" spans="1:53" s="104" customFormat="1" ht="101.25" x14ac:dyDescent="0.25">
      <c r="A32" s="1" t="s">
        <v>356</v>
      </c>
      <c r="B32" s="179" t="s">
        <v>357</v>
      </c>
      <c r="C32" s="53" t="s">
        <v>358</v>
      </c>
      <c r="D32" s="55" t="s">
        <v>179</v>
      </c>
      <c r="E32" s="53" t="s">
        <v>6500</v>
      </c>
      <c r="F32" s="121" t="s">
        <v>4987</v>
      </c>
      <c r="G32" s="53"/>
      <c r="H32" s="53" t="s">
        <v>5562</v>
      </c>
      <c r="I32" s="106" t="s">
        <v>2395</v>
      </c>
      <c r="J32" s="106" t="s">
        <v>2395</v>
      </c>
      <c r="K32" s="106"/>
      <c r="L32" s="56" t="s">
        <v>6499</v>
      </c>
      <c r="M32" s="55" t="s">
        <v>42</v>
      </c>
      <c r="N32" s="54" t="s">
        <v>5669</v>
      </c>
      <c r="O32" s="54"/>
      <c r="P32" s="54"/>
      <c r="Q32" s="54"/>
      <c r="R32" s="54"/>
      <c r="S32" s="54"/>
      <c r="T32" s="106" t="s">
        <v>5474</v>
      </c>
      <c r="U32" s="106" t="s">
        <v>41</v>
      </c>
      <c r="V32" s="106" t="s">
        <v>4641</v>
      </c>
      <c r="W32" s="106"/>
      <c r="X32" s="106" t="s">
        <v>359</v>
      </c>
      <c r="Y32" s="106"/>
      <c r="Z32" s="106"/>
      <c r="AA32" s="106"/>
      <c r="AB32" s="106"/>
      <c r="AC32" s="106"/>
      <c r="AD32" s="106"/>
      <c r="AE32" s="1" t="s">
        <v>4920</v>
      </c>
      <c r="AF32" s="17" t="s">
        <v>360</v>
      </c>
      <c r="AG32" s="57"/>
      <c r="AH32" s="8"/>
      <c r="AI32" s="8"/>
      <c r="AJ32" s="8"/>
      <c r="AK32" s="8"/>
      <c r="AL32" s="8"/>
      <c r="AM32" s="8">
        <f t="shared" si="0"/>
        <v>1</v>
      </c>
      <c r="AN32" s="189">
        <f>IF((AI32+AJ32+AK32+AL32+AM32)&gt;0,(Metoder[[#This Row],[2015]]+Metoder[[#This Row],[2016]]+Metoder[[#This Row],[2017]]+Metoder[[#This Row],[Jan-Apr 2018]]*3+Metoder[[#This Row],[Till Cosmic?]])/COUNT(Metoder[[#This Row],[2015]:[Till Cosmic?]]),"")</f>
        <v>1</v>
      </c>
      <c r="AO32" s="8">
        <f t="shared" si="1"/>
        <v>315</v>
      </c>
      <c r="AP32" s="8">
        <f>IFERROR((_xlfn.RANK.EQ(AO32,AO:AO,1)+COUNTIF($AO$2:AO32,AO32))-1,"")</f>
        <v>127</v>
      </c>
      <c r="AQ32" s="57" t="s">
        <v>2440</v>
      </c>
      <c r="AR32" s="8"/>
      <c r="AS32" s="8"/>
      <c r="AT32" s="8"/>
      <c r="AU32" s="8"/>
      <c r="AV32" s="120">
        <v>43307</v>
      </c>
      <c r="AW32" s="57" t="s">
        <v>46</v>
      </c>
      <c r="AX32" s="99"/>
      <c r="AY32" s="100"/>
      <c r="AZ32" s="108"/>
      <c r="BA32" s="102"/>
    </row>
    <row r="33" spans="1:53" s="104" customFormat="1" ht="101.25" x14ac:dyDescent="0.25">
      <c r="A33" s="1" t="s">
        <v>373</v>
      </c>
      <c r="B33" s="179" t="s">
        <v>369</v>
      </c>
      <c r="C33" s="53" t="s">
        <v>374</v>
      </c>
      <c r="D33" s="55" t="s">
        <v>124</v>
      </c>
      <c r="E33" s="53" t="s">
        <v>6481</v>
      </c>
      <c r="F33" s="6"/>
      <c r="G33" s="140" t="s">
        <v>375</v>
      </c>
      <c r="H33" s="53" t="s">
        <v>376</v>
      </c>
      <c r="I33" s="106" t="s">
        <v>377</v>
      </c>
      <c r="J33" s="106" t="s">
        <v>5565</v>
      </c>
      <c r="K33" s="106" t="s">
        <v>6307</v>
      </c>
      <c r="L33" s="56" t="s">
        <v>6478</v>
      </c>
      <c r="M33" s="55" t="s">
        <v>42</v>
      </c>
      <c r="N33" s="54" t="s">
        <v>5503</v>
      </c>
      <c r="O33" s="54"/>
      <c r="P33" s="54"/>
      <c r="Q33" s="54"/>
      <c r="R33" s="54"/>
      <c r="S33" s="54"/>
      <c r="T33" s="106"/>
      <c r="U33" s="106" t="s">
        <v>41</v>
      </c>
      <c r="V33" s="106" t="s">
        <v>4641</v>
      </c>
      <c r="W33" s="106"/>
      <c r="X33" s="106" t="s">
        <v>378</v>
      </c>
      <c r="Y33" s="106"/>
      <c r="Z33" s="106"/>
      <c r="AA33" s="106"/>
      <c r="AB33" s="106"/>
      <c r="AC33" s="106"/>
      <c r="AD33" s="106"/>
      <c r="AE33" s="1" t="s">
        <v>4920</v>
      </c>
      <c r="AF33" s="17" t="s">
        <v>379</v>
      </c>
      <c r="AG33" s="57"/>
      <c r="AH33" s="8"/>
      <c r="AI33" s="8"/>
      <c r="AJ33" s="8"/>
      <c r="AK33" s="8"/>
      <c r="AL33" s="8"/>
      <c r="AM33" s="8">
        <f t="shared" si="0"/>
        <v>1</v>
      </c>
      <c r="AN33" s="189">
        <f>IF((AI33+AJ33+AK33+AL33+AM33)&gt;0,(Metoder[[#This Row],[2015]]+Metoder[[#This Row],[2016]]+Metoder[[#This Row],[2017]]+Metoder[[#This Row],[Jan-Apr 2018]]*3+Metoder[[#This Row],[Till Cosmic?]])/COUNT(Metoder[[#This Row],[2015]:[Till Cosmic?]]),"")</f>
        <v>1</v>
      </c>
      <c r="AO33" s="8">
        <f t="shared" si="1"/>
        <v>315</v>
      </c>
      <c r="AP33" s="8">
        <f>IFERROR((_xlfn.RANK.EQ(AO33,AO:AO,1)+COUNTIF($AO$2:AO33,AO33))-1,"")</f>
        <v>128</v>
      </c>
      <c r="AQ33" s="57" t="s">
        <v>2440</v>
      </c>
      <c r="AR33" s="8"/>
      <c r="AS33" s="8"/>
      <c r="AT33" s="8"/>
      <c r="AU33" s="8"/>
      <c r="AV33" s="120">
        <v>43307</v>
      </c>
      <c r="AW33" s="57" t="s">
        <v>46</v>
      </c>
      <c r="AX33" s="99"/>
      <c r="AY33" s="100"/>
      <c r="AZ33" s="108"/>
      <c r="BA33" s="102"/>
    </row>
    <row r="34" spans="1:53" s="104" customFormat="1" ht="202.5" x14ac:dyDescent="0.25">
      <c r="A34" s="1" t="s">
        <v>368</v>
      </c>
      <c r="B34" s="183" t="s">
        <v>369</v>
      </c>
      <c r="C34" s="53" t="s">
        <v>5319</v>
      </c>
      <c r="D34" s="14" t="s">
        <v>226</v>
      </c>
      <c r="E34" s="53" t="s">
        <v>227</v>
      </c>
      <c r="F34" s="6"/>
      <c r="G34" s="140" t="s">
        <v>4857</v>
      </c>
      <c r="H34" s="53" t="s">
        <v>5567</v>
      </c>
      <c r="I34" s="106" t="s">
        <v>370</v>
      </c>
      <c r="J34" s="106" t="s">
        <v>5566</v>
      </c>
      <c r="K34" s="106"/>
      <c r="L34" s="15" t="s">
        <v>6478</v>
      </c>
      <c r="M34" s="55" t="s">
        <v>42</v>
      </c>
      <c r="N34" s="54" t="s">
        <v>5673</v>
      </c>
      <c r="O34" s="54" t="s">
        <v>35</v>
      </c>
      <c r="P34" s="54"/>
      <c r="Q34" s="54"/>
      <c r="R34" s="54"/>
      <c r="S34" s="54"/>
      <c r="T34" s="106"/>
      <c r="U34" s="106" t="s">
        <v>41</v>
      </c>
      <c r="V34" s="106" t="s">
        <v>4641</v>
      </c>
      <c r="W34" s="106" t="s">
        <v>5568</v>
      </c>
      <c r="X34" s="106" t="s">
        <v>426</v>
      </c>
      <c r="Y34" s="106"/>
      <c r="Z34" s="106"/>
      <c r="AA34" s="106"/>
      <c r="AB34" s="106"/>
      <c r="AC34" s="106"/>
      <c r="AD34" s="106"/>
      <c r="AE34" s="1" t="s">
        <v>4918</v>
      </c>
      <c r="AF34" s="17" t="s">
        <v>372</v>
      </c>
      <c r="AG34" s="57"/>
      <c r="AH34" s="8"/>
      <c r="AI34" s="8"/>
      <c r="AJ34" s="8"/>
      <c r="AK34" s="8"/>
      <c r="AL34" s="8"/>
      <c r="AM34" s="8">
        <f t="shared" si="0"/>
        <v>1</v>
      </c>
      <c r="AN34" s="189">
        <f>IF((AI34+AJ34+AK34+AL34+AM34)&gt;0,(Metoder[[#This Row],[2015]]+Metoder[[#This Row],[2016]]+Metoder[[#This Row],[2017]]+Metoder[[#This Row],[Jan-Apr 2018]]*3+Metoder[[#This Row],[Till Cosmic?]])/COUNT(Metoder[[#This Row],[2015]:[Till Cosmic?]]),"")</f>
        <v>1</v>
      </c>
      <c r="AO34" s="8">
        <f t="shared" si="1"/>
        <v>315</v>
      </c>
      <c r="AP34" s="8">
        <f>IFERROR((_xlfn.RANK.EQ(AO34,AO:AO,1)+COUNTIF($AO$2:AO34,AO34))-1,"")</f>
        <v>129</v>
      </c>
      <c r="AQ34" s="57" t="s">
        <v>2440</v>
      </c>
      <c r="AR34" s="8"/>
      <c r="AS34" s="8"/>
      <c r="AT34" s="8"/>
      <c r="AU34" s="57"/>
      <c r="AV34" s="120">
        <v>43307</v>
      </c>
      <c r="AW34" s="57" t="s">
        <v>46</v>
      </c>
      <c r="AX34" s="99"/>
      <c r="AY34" s="100"/>
      <c r="AZ34" s="108"/>
      <c r="BA34" s="102"/>
    </row>
    <row r="35" spans="1:53" s="104" customFormat="1" ht="123.75" x14ac:dyDescent="0.25">
      <c r="A35" s="1" t="s">
        <v>389</v>
      </c>
      <c r="B35" s="184" t="s">
        <v>390</v>
      </c>
      <c r="C35" s="53" t="s">
        <v>391</v>
      </c>
      <c r="D35" s="14" t="s">
        <v>50</v>
      </c>
      <c r="E35" s="53" t="s">
        <v>6518</v>
      </c>
      <c r="F35" s="121" t="s">
        <v>4267</v>
      </c>
      <c r="G35" s="53"/>
      <c r="H35" s="53" t="s">
        <v>66</v>
      </c>
      <c r="I35" s="106"/>
      <c r="J35" s="106"/>
      <c r="K35" s="106"/>
      <c r="L35" s="15" t="s">
        <v>2434</v>
      </c>
      <c r="M35" s="55" t="s">
        <v>42</v>
      </c>
      <c r="N35" s="13" t="s">
        <v>5668</v>
      </c>
      <c r="O35" s="13"/>
      <c r="P35" s="13"/>
      <c r="Q35" s="13"/>
      <c r="R35" s="13"/>
      <c r="S35" s="13"/>
      <c r="T35" s="106"/>
      <c r="U35" s="106" t="s">
        <v>2434</v>
      </c>
      <c r="V35" s="106" t="s">
        <v>4641</v>
      </c>
      <c r="W35" s="148" t="s">
        <v>54</v>
      </c>
      <c r="X35" s="148" t="s">
        <v>242</v>
      </c>
      <c r="Y35" s="106"/>
      <c r="Z35" s="106"/>
      <c r="AA35" s="106"/>
      <c r="AB35" s="106"/>
      <c r="AC35" s="106"/>
      <c r="AD35" s="106"/>
      <c r="AE35" s="1" t="s">
        <v>4920</v>
      </c>
      <c r="AF35" s="17" t="s">
        <v>392</v>
      </c>
      <c r="AG35" s="57"/>
      <c r="AH35" s="8"/>
      <c r="AI35" s="8">
        <v>82</v>
      </c>
      <c r="AJ35" s="8">
        <v>105</v>
      </c>
      <c r="AK35" s="8"/>
      <c r="AL35" s="8">
        <v>81</v>
      </c>
      <c r="AM35" s="8">
        <f t="shared" si="0"/>
        <v>1</v>
      </c>
      <c r="AN35" s="189">
        <f>IF((AI35+AJ35+AK35+AL35+AM35)&gt;0,(Metoder[[#This Row],[2015]]+Metoder[[#This Row],[2016]]+Metoder[[#This Row],[2017]]+Metoder[[#This Row],[Jan-Apr 2018]]*3+Metoder[[#This Row],[Till Cosmic?]])/COUNT(Metoder[[#This Row],[2015]:[Till Cosmic?]]),"")</f>
        <v>107.75</v>
      </c>
      <c r="AO35" s="8">
        <f t="shared" si="1"/>
        <v>36</v>
      </c>
      <c r="AP35" s="8">
        <f>IFERROR((_xlfn.RANK.EQ(AO35,AO:AO,1)+COUNTIF($AO$2:AO35,AO35))-1,"")</f>
        <v>19</v>
      </c>
      <c r="AQ35" s="57" t="s">
        <v>2440</v>
      </c>
      <c r="AR35" s="8"/>
      <c r="AS35" s="57" t="s">
        <v>5436</v>
      </c>
      <c r="AT35" s="57"/>
      <c r="AU35" s="57"/>
      <c r="AV35" s="120">
        <v>43285</v>
      </c>
      <c r="AW35" s="57" t="s">
        <v>46</v>
      </c>
      <c r="AX35" s="99"/>
      <c r="AY35" s="100"/>
      <c r="AZ35" s="108"/>
      <c r="BA35" s="102"/>
    </row>
    <row r="36" spans="1:53" s="104" customFormat="1" ht="105" x14ac:dyDescent="0.25">
      <c r="A36" s="39" t="s">
        <v>4388</v>
      </c>
      <c r="B36" s="180" t="s">
        <v>4364</v>
      </c>
      <c r="C36" s="181" t="s">
        <v>4530</v>
      </c>
      <c r="D36" s="93" t="s">
        <v>50</v>
      </c>
      <c r="E36" s="93" t="s">
        <v>5059</v>
      </c>
      <c r="F36" s="105" t="s">
        <v>4987</v>
      </c>
      <c r="G36" s="93" t="s">
        <v>4853</v>
      </c>
      <c r="H36" s="95" t="s">
        <v>4626</v>
      </c>
      <c r="I36" s="93"/>
      <c r="J36" s="95" t="s">
        <v>6579</v>
      </c>
      <c r="K36" s="93"/>
      <c r="L36" s="93" t="s">
        <v>2654</v>
      </c>
      <c r="M36" s="51" t="s">
        <v>42</v>
      </c>
      <c r="N36" s="13" t="s">
        <v>5668</v>
      </c>
      <c r="O36" s="66"/>
      <c r="P36" s="66"/>
      <c r="Q36" s="66"/>
      <c r="R36" s="66"/>
      <c r="S36" s="66"/>
      <c r="T36" s="93" t="s">
        <v>4635</v>
      </c>
      <c r="U36" s="93" t="s">
        <v>348</v>
      </c>
      <c r="V36" s="93" t="s">
        <v>4641</v>
      </c>
      <c r="W36" s="172" t="s">
        <v>4716</v>
      </c>
      <c r="X36" s="241" t="s">
        <v>5146</v>
      </c>
      <c r="Y36" s="97"/>
      <c r="Z36" s="97"/>
      <c r="AA36" s="97"/>
      <c r="AB36" s="97"/>
      <c r="AC36" s="97"/>
      <c r="AD36" s="97"/>
      <c r="AE36" s="95" t="s">
        <v>5147</v>
      </c>
      <c r="AF36" s="105" t="s">
        <v>5062</v>
      </c>
      <c r="AG36" s="8"/>
      <c r="AH36" s="8"/>
      <c r="AI36" s="8"/>
      <c r="AJ36" s="8"/>
      <c r="AK36" s="8">
        <v>55</v>
      </c>
      <c r="AL36" s="8">
        <v>21</v>
      </c>
      <c r="AM36" s="8">
        <f t="shared" si="0"/>
        <v>1</v>
      </c>
      <c r="AN36" s="189">
        <f>IF((AI36+AJ36+AK36+AL36+AM36)&gt;0,(Metoder[[#This Row],[2015]]+Metoder[[#This Row],[2016]]+Metoder[[#This Row],[2017]]+Metoder[[#This Row],[Jan-Apr 2018]]*3+Metoder[[#This Row],[Till Cosmic?]])/COUNT(Metoder[[#This Row],[2015]:[Till Cosmic?]]),"")</f>
        <v>39.666666666666664</v>
      </c>
      <c r="AO36" s="8">
        <f t="shared" si="1"/>
        <v>72</v>
      </c>
      <c r="AP36" s="8">
        <f>IFERROR((_xlfn.RANK.EQ(AO36,AO:AO,1)+COUNTIF($AO$2:AO36,AO36))-1,"")</f>
        <v>53</v>
      </c>
      <c r="AQ36" s="57" t="s">
        <v>2440</v>
      </c>
      <c r="AR36" s="8"/>
      <c r="AS36" s="8"/>
      <c r="AT36" s="8"/>
      <c r="AU36" s="8"/>
      <c r="AV36" s="120">
        <v>43307</v>
      </c>
      <c r="AW36" s="93" t="s">
        <v>46</v>
      </c>
      <c r="AX36" s="99"/>
      <c r="AY36" s="100"/>
      <c r="AZ36" s="108"/>
      <c r="BA36" s="102"/>
    </row>
    <row r="37" spans="1:53" s="104" customFormat="1" ht="120" x14ac:dyDescent="0.25">
      <c r="A37" s="1" t="s">
        <v>4390</v>
      </c>
      <c r="B37" s="180" t="s">
        <v>4362</v>
      </c>
      <c r="C37" s="181"/>
      <c r="D37" s="93" t="s">
        <v>50</v>
      </c>
      <c r="E37" s="94" t="s">
        <v>4548</v>
      </c>
      <c r="F37" s="98" t="s">
        <v>4267</v>
      </c>
      <c r="G37" s="93" t="s">
        <v>4852</v>
      </c>
      <c r="H37" s="95" t="s">
        <v>5574</v>
      </c>
      <c r="I37" s="95" t="s">
        <v>4625</v>
      </c>
      <c r="J37" s="95" t="s">
        <v>6176</v>
      </c>
      <c r="K37" s="93"/>
      <c r="L37" s="93" t="s">
        <v>2654</v>
      </c>
      <c r="M37" s="51" t="s">
        <v>42</v>
      </c>
      <c r="N37" s="13" t="s">
        <v>5668</v>
      </c>
      <c r="O37" s="66"/>
      <c r="P37" s="66"/>
      <c r="Q37" s="66"/>
      <c r="R37" s="66"/>
      <c r="S37" s="66"/>
      <c r="T37" s="93" t="s">
        <v>4635</v>
      </c>
      <c r="U37" s="93" t="s">
        <v>348</v>
      </c>
      <c r="V37" s="93" t="s">
        <v>4641</v>
      </c>
      <c r="W37" s="95" t="s">
        <v>4685</v>
      </c>
      <c r="X37" s="93" t="s">
        <v>4706</v>
      </c>
      <c r="Y37" s="97"/>
      <c r="Z37" s="97"/>
      <c r="AA37" s="97"/>
      <c r="AB37" s="97"/>
      <c r="AC37" s="97"/>
      <c r="AD37" s="97"/>
      <c r="AE37" s="95" t="s">
        <v>4744</v>
      </c>
      <c r="AF37" s="126" t="s">
        <v>4834</v>
      </c>
      <c r="AG37" s="8"/>
      <c r="AH37" s="8"/>
      <c r="AI37" s="8"/>
      <c r="AJ37" s="8"/>
      <c r="AK37" s="8"/>
      <c r="AL37" s="8"/>
      <c r="AM37" s="8">
        <f t="shared" si="0"/>
        <v>1</v>
      </c>
      <c r="AN37" s="189">
        <f>IF((AI37+AJ37+AK37+AL37+AM37)&gt;0,(Metoder[[#This Row],[2015]]+Metoder[[#This Row],[2016]]+Metoder[[#This Row],[2017]]+Metoder[[#This Row],[Jan-Apr 2018]]*3+Metoder[[#This Row],[Till Cosmic?]])/COUNT(Metoder[[#This Row],[2015]:[Till Cosmic?]]),"")</f>
        <v>1</v>
      </c>
      <c r="AO37" s="8">
        <f t="shared" si="1"/>
        <v>315</v>
      </c>
      <c r="AP37" s="8">
        <f>IFERROR((_xlfn.RANK.EQ(AO37,AO:AO,1)+COUNTIF($AO$2:AO37,AO37))-1,"")</f>
        <v>130</v>
      </c>
      <c r="AQ37" s="57" t="s">
        <v>2440</v>
      </c>
      <c r="AR37" s="8"/>
      <c r="AS37" s="8"/>
      <c r="AT37" s="8"/>
      <c r="AU37" s="8"/>
      <c r="AV37" s="120">
        <v>43307</v>
      </c>
      <c r="AW37" s="93" t="s">
        <v>46</v>
      </c>
      <c r="AX37" s="99"/>
      <c r="AY37" s="100"/>
      <c r="AZ37" s="108"/>
      <c r="BA37" s="102"/>
    </row>
    <row r="38" spans="1:53" s="104" customFormat="1" ht="101.25" x14ac:dyDescent="0.25">
      <c r="A38" s="1" t="s">
        <v>5148</v>
      </c>
      <c r="B38" s="179" t="s">
        <v>5149</v>
      </c>
      <c r="C38" s="53" t="s">
        <v>5586</v>
      </c>
      <c r="D38" s="86"/>
      <c r="E38" s="87" t="s">
        <v>6500</v>
      </c>
      <c r="F38" s="121" t="s">
        <v>4987</v>
      </c>
      <c r="G38" s="38" t="s">
        <v>5150</v>
      </c>
      <c r="H38" s="38" t="s">
        <v>6205</v>
      </c>
      <c r="I38" s="38" t="s">
        <v>5587</v>
      </c>
      <c r="J38" s="38" t="s">
        <v>6208</v>
      </c>
      <c r="K38" s="50"/>
      <c r="L38" s="88" t="s">
        <v>6499</v>
      </c>
      <c r="M38" s="88" t="s">
        <v>42</v>
      </c>
      <c r="N38" s="58" t="s">
        <v>5669</v>
      </c>
      <c r="O38" s="35"/>
      <c r="P38" s="35"/>
      <c r="Q38" s="89"/>
      <c r="R38" s="90"/>
      <c r="S38" s="63"/>
      <c r="T38" s="106"/>
      <c r="U38" s="106" t="s">
        <v>348</v>
      </c>
      <c r="V38" s="106" t="s">
        <v>4641</v>
      </c>
      <c r="W38" s="106" t="s">
        <v>6209</v>
      </c>
      <c r="X38" s="106" t="s">
        <v>6210</v>
      </c>
      <c r="Y38" s="97"/>
      <c r="Z38" s="106"/>
      <c r="AA38" s="106"/>
      <c r="AB38" s="106"/>
      <c r="AC38" s="106"/>
      <c r="AD38" s="106"/>
      <c r="AE38" s="1" t="s">
        <v>5151</v>
      </c>
      <c r="AF38" s="122" t="s">
        <v>5152</v>
      </c>
      <c r="AG38" s="91"/>
      <c r="AH38" s="156"/>
      <c r="AI38" s="156"/>
      <c r="AJ38" s="156"/>
      <c r="AK38" s="156"/>
      <c r="AL38" s="156"/>
      <c r="AM38" s="156">
        <f t="shared" si="0"/>
        <v>1</v>
      </c>
      <c r="AN38" s="194">
        <f>IF((AI38+AJ38+AK38+AL38+AM38)&gt;0,(Metoder[[#This Row],[2015]]+Metoder[[#This Row],[2016]]+Metoder[[#This Row],[2017]]+Metoder[[#This Row],[Jan-Apr 2018]]*3+Metoder[[#This Row],[Till Cosmic?]])/COUNT(Metoder[[#This Row],[2015]:[Till Cosmic?]]),"")</f>
        <v>1</v>
      </c>
      <c r="AO38" s="156">
        <f t="shared" si="1"/>
        <v>315</v>
      </c>
      <c r="AP38" s="156">
        <f>IFERROR((_xlfn.RANK.EQ(AO38,AO:AO,1)+COUNTIF($AO$2:AO38,AO38))-1,"")</f>
        <v>131</v>
      </c>
      <c r="AQ38" s="156" t="s">
        <v>2440</v>
      </c>
      <c r="AR38" s="156"/>
      <c r="AS38" s="156"/>
      <c r="AT38" s="156"/>
      <c r="AU38" s="156"/>
      <c r="AV38" s="120">
        <v>43327</v>
      </c>
      <c r="AW38" s="156" t="s">
        <v>46</v>
      </c>
      <c r="AX38" s="99"/>
      <c r="AY38" s="100"/>
      <c r="AZ38" s="108"/>
      <c r="BA38" s="102"/>
    </row>
    <row r="39" spans="1:53" s="104" customFormat="1" ht="75" x14ac:dyDescent="0.25">
      <c r="A39" s="1" t="s">
        <v>2119</v>
      </c>
      <c r="B39" s="179" t="s">
        <v>2120</v>
      </c>
      <c r="C39" s="53" t="s">
        <v>2121</v>
      </c>
      <c r="D39" s="55" t="s">
        <v>78</v>
      </c>
      <c r="E39" s="53" t="s">
        <v>79</v>
      </c>
      <c r="F39" s="10" t="s">
        <v>5238</v>
      </c>
      <c r="G39" s="149"/>
      <c r="H39" s="53" t="s">
        <v>241</v>
      </c>
      <c r="I39" s="106" t="s">
        <v>2122</v>
      </c>
      <c r="J39" s="106"/>
      <c r="K39" s="106"/>
      <c r="L39" s="56" t="s">
        <v>6506</v>
      </c>
      <c r="M39" s="55" t="s">
        <v>42</v>
      </c>
      <c r="N39" s="54" t="s">
        <v>5668</v>
      </c>
      <c r="O39" s="54"/>
      <c r="P39" s="54"/>
      <c r="Q39" s="54"/>
      <c r="R39" s="54"/>
      <c r="S39" s="54"/>
      <c r="T39" s="106"/>
      <c r="U39" s="106" t="s">
        <v>2434</v>
      </c>
      <c r="V39" s="106" t="s">
        <v>4642</v>
      </c>
      <c r="W39" s="106" t="s">
        <v>230</v>
      </c>
      <c r="X39" s="106" t="s">
        <v>6383</v>
      </c>
      <c r="Y39" s="106"/>
      <c r="Z39" s="106"/>
      <c r="AA39" s="106"/>
      <c r="AB39" s="106"/>
      <c r="AC39" s="106"/>
      <c r="AD39" s="106"/>
      <c r="AE39" s="1" t="s">
        <v>6519</v>
      </c>
      <c r="AF39" s="17" t="s">
        <v>2123</v>
      </c>
      <c r="AG39" s="57"/>
      <c r="AH39" s="8"/>
      <c r="AI39" s="8">
        <v>51</v>
      </c>
      <c r="AJ39" s="8">
        <v>39</v>
      </c>
      <c r="AK39" s="8"/>
      <c r="AL39" s="8">
        <v>16</v>
      </c>
      <c r="AM39" s="8">
        <f t="shared" si="0"/>
        <v>1</v>
      </c>
      <c r="AN39" s="189">
        <f>IF((AI39+AJ39+AK39+AL39+AM39)&gt;0,(Metoder[[#This Row],[2015]]+Metoder[[#This Row],[2016]]+Metoder[[#This Row],[2017]]+Metoder[[#This Row],[Jan-Apr 2018]]*3+Metoder[[#This Row],[Till Cosmic?]])/COUNT(Metoder[[#This Row],[2015]:[Till Cosmic?]]),"")</f>
        <v>34.75</v>
      </c>
      <c r="AO39" s="8">
        <f t="shared" si="1"/>
        <v>77</v>
      </c>
      <c r="AP39" s="8">
        <f>IFERROR((_xlfn.RANK.EQ(AO39,AO:AO,1)+COUNTIF($AO$2:AO39,AO39))-1,"")</f>
        <v>57</v>
      </c>
      <c r="AQ39" s="57" t="s">
        <v>2440</v>
      </c>
      <c r="AR39" s="8"/>
      <c r="AS39" s="57" t="s">
        <v>5436</v>
      </c>
      <c r="AT39" s="57"/>
      <c r="AU39" s="57"/>
      <c r="AV39" s="120">
        <v>43347</v>
      </c>
      <c r="AW39" s="57" t="s">
        <v>46</v>
      </c>
      <c r="AX39" s="99"/>
      <c r="AY39" s="100"/>
      <c r="AZ39" s="108"/>
      <c r="BA39" s="102"/>
    </row>
    <row r="40" spans="1:53" s="104" customFormat="1" ht="120" x14ac:dyDescent="0.25">
      <c r="A40" s="1" t="s">
        <v>4461</v>
      </c>
      <c r="B40" s="180" t="s">
        <v>4297</v>
      </c>
      <c r="C40" s="181" t="s">
        <v>5590</v>
      </c>
      <c r="D40" s="93" t="s">
        <v>50</v>
      </c>
      <c r="E40" s="94" t="s">
        <v>4548</v>
      </c>
      <c r="F40" s="98" t="s">
        <v>4267</v>
      </c>
      <c r="G40" s="93"/>
      <c r="H40" s="95" t="s">
        <v>4556</v>
      </c>
      <c r="I40" s="95" t="s">
        <v>5591</v>
      </c>
      <c r="J40" s="93"/>
      <c r="K40" s="93"/>
      <c r="L40" s="93" t="s">
        <v>348</v>
      </c>
      <c r="M40" s="51" t="s">
        <v>42</v>
      </c>
      <c r="N40" s="54" t="s">
        <v>5668</v>
      </c>
      <c r="O40" s="66"/>
      <c r="P40" s="66"/>
      <c r="Q40" s="66"/>
      <c r="R40" s="66"/>
      <c r="S40" s="66"/>
      <c r="T40" s="93" t="s">
        <v>4635</v>
      </c>
      <c r="U40" s="93" t="s">
        <v>348</v>
      </c>
      <c r="V40" s="93" t="s">
        <v>4641</v>
      </c>
      <c r="W40" s="95" t="s">
        <v>4650</v>
      </c>
      <c r="X40" s="95" t="s">
        <v>4663</v>
      </c>
      <c r="Y40" s="97"/>
      <c r="Z40" s="97"/>
      <c r="AA40" s="97"/>
      <c r="AB40" s="97"/>
      <c r="AC40" s="97"/>
      <c r="AD40" s="97"/>
      <c r="AE40" s="95" t="s">
        <v>4769</v>
      </c>
      <c r="AF40" s="176" t="s">
        <v>5589</v>
      </c>
      <c r="AG40" s="8"/>
      <c r="AH40" s="8"/>
      <c r="AI40" s="8"/>
      <c r="AJ40" s="8"/>
      <c r="AK40" s="8"/>
      <c r="AL40" s="8"/>
      <c r="AM40" s="8">
        <f t="shared" si="0"/>
        <v>1</v>
      </c>
      <c r="AN40" s="189">
        <f>IF((AI40+AJ40+AK40+AL40+AM40)&gt;0,(Metoder[[#This Row],[2015]]+Metoder[[#This Row],[2016]]+Metoder[[#This Row],[2017]]+Metoder[[#This Row],[Jan-Apr 2018]]*3+Metoder[[#This Row],[Till Cosmic?]])/COUNT(Metoder[[#This Row],[2015]:[Till Cosmic?]]),"")</f>
        <v>1</v>
      </c>
      <c r="AO40" s="8">
        <f t="shared" si="1"/>
        <v>315</v>
      </c>
      <c r="AP40" s="8">
        <f>IFERROR((_xlfn.RANK.EQ(AO40,AO:AO,1)+COUNTIF($AO$2:AO40,AO40))-1,"")</f>
        <v>132</v>
      </c>
      <c r="AQ40" s="57" t="s">
        <v>2440</v>
      </c>
      <c r="AR40" s="8"/>
      <c r="AS40" s="8"/>
      <c r="AT40" s="8"/>
      <c r="AU40" s="8"/>
      <c r="AV40" s="120">
        <v>43307</v>
      </c>
      <c r="AW40" s="95" t="s">
        <v>46</v>
      </c>
      <c r="AX40" s="99"/>
      <c r="AY40" s="100"/>
      <c r="AZ40" s="108"/>
      <c r="BA40" s="102"/>
    </row>
    <row r="41" spans="1:53" s="104" customFormat="1" ht="112.5" x14ac:dyDescent="0.25">
      <c r="A41" s="1" t="s">
        <v>428</v>
      </c>
      <c r="B41" s="179" t="s">
        <v>421</v>
      </c>
      <c r="C41" s="53" t="s">
        <v>429</v>
      </c>
      <c r="D41" s="55" t="s">
        <v>124</v>
      </c>
      <c r="E41" s="53" t="s">
        <v>6481</v>
      </c>
      <c r="F41" s="6"/>
      <c r="G41" s="53" t="s">
        <v>430</v>
      </c>
      <c r="H41" s="53" t="s">
        <v>258</v>
      </c>
      <c r="I41" s="106"/>
      <c r="J41" s="106" t="s">
        <v>5565</v>
      </c>
      <c r="K41" s="106" t="s">
        <v>6309</v>
      </c>
      <c r="L41" s="56" t="s">
        <v>6478</v>
      </c>
      <c r="M41" s="55" t="s">
        <v>42</v>
      </c>
      <c r="N41" s="54" t="s">
        <v>6184</v>
      </c>
      <c r="O41" s="54"/>
      <c r="P41" s="54"/>
      <c r="Q41" s="54"/>
      <c r="R41" s="54"/>
      <c r="S41" s="54"/>
      <c r="T41" s="106"/>
      <c r="U41" s="106" t="s">
        <v>41</v>
      </c>
      <c r="V41" s="106" t="s">
        <v>4641</v>
      </c>
      <c r="W41" s="106"/>
      <c r="X41" s="106" t="s">
        <v>259</v>
      </c>
      <c r="Y41" s="106"/>
      <c r="Z41" s="106"/>
      <c r="AA41" s="106"/>
      <c r="AB41" s="106"/>
      <c r="AC41" s="106"/>
      <c r="AD41" s="106"/>
      <c r="AE41" s="1" t="s">
        <v>4920</v>
      </c>
      <c r="AF41" s="17" t="s">
        <v>431</v>
      </c>
      <c r="AG41" s="57"/>
      <c r="AH41" s="8"/>
      <c r="AI41" s="8"/>
      <c r="AJ41" s="8"/>
      <c r="AK41" s="8"/>
      <c r="AL41" s="8"/>
      <c r="AM41" s="8">
        <f t="shared" si="0"/>
        <v>1</v>
      </c>
      <c r="AN41" s="189">
        <f>IF((AI41+AJ41+AK41+AL41+AM41)&gt;0,(Metoder[[#This Row],[2015]]+Metoder[[#This Row],[2016]]+Metoder[[#This Row],[2017]]+Metoder[[#This Row],[Jan-Apr 2018]]*3+Metoder[[#This Row],[Till Cosmic?]])/COUNT(Metoder[[#This Row],[2015]:[Till Cosmic?]]),"")</f>
        <v>1</v>
      </c>
      <c r="AO41" s="8">
        <f t="shared" si="1"/>
        <v>315</v>
      </c>
      <c r="AP41" s="8">
        <f>IFERROR((_xlfn.RANK.EQ(AO41,AO:AO,1)+COUNTIF($AO$2:AO41,AO41))-1,"")</f>
        <v>133</v>
      </c>
      <c r="AQ41" s="57" t="s">
        <v>2440</v>
      </c>
      <c r="AR41" s="8"/>
      <c r="AS41" s="8"/>
      <c r="AT41" s="8"/>
      <c r="AU41" s="8"/>
      <c r="AV41" s="120">
        <v>43307</v>
      </c>
      <c r="AW41" s="57" t="s">
        <v>46</v>
      </c>
      <c r="AX41" s="99"/>
      <c r="AY41" s="100"/>
      <c r="AZ41" s="108"/>
      <c r="BA41" s="102"/>
    </row>
    <row r="42" spans="1:53" s="104" customFormat="1" ht="135" x14ac:dyDescent="0.25">
      <c r="A42" s="1" t="s">
        <v>420</v>
      </c>
      <c r="B42" s="179" t="s">
        <v>421</v>
      </c>
      <c r="C42" s="53" t="s">
        <v>422</v>
      </c>
      <c r="D42" s="55" t="s">
        <v>226</v>
      </c>
      <c r="E42" s="53" t="s">
        <v>227</v>
      </c>
      <c r="F42" s="6"/>
      <c r="G42" s="140" t="s">
        <v>423</v>
      </c>
      <c r="H42" s="53" t="s">
        <v>424</v>
      </c>
      <c r="I42" s="106"/>
      <c r="J42" s="106" t="s">
        <v>5599</v>
      </c>
      <c r="K42" s="106"/>
      <c r="L42" s="56" t="s">
        <v>6478</v>
      </c>
      <c r="M42" s="55" t="s">
        <v>42</v>
      </c>
      <c r="N42" s="54" t="s">
        <v>5681</v>
      </c>
      <c r="O42" s="54" t="s">
        <v>35</v>
      </c>
      <c r="P42" s="54"/>
      <c r="Q42" s="54"/>
      <c r="R42" s="54"/>
      <c r="S42" s="54"/>
      <c r="T42" s="106"/>
      <c r="U42" s="106" t="s">
        <v>41</v>
      </c>
      <c r="V42" s="106" t="s">
        <v>4641</v>
      </c>
      <c r="W42" s="106" t="s">
        <v>425</v>
      </c>
      <c r="X42" s="106" t="s">
        <v>426</v>
      </c>
      <c r="Y42" s="106"/>
      <c r="Z42" s="106"/>
      <c r="AA42" s="106"/>
      <c r="AB42" s="106"/>
      <c r="AC42" s="106"/>
      <c r="AD42" s="106"/>
      <c r="AE42" s="1" t="s">
        <v>4918</v>
      </c>
      <c r="AF42" s="17" t="s">
        <v>427</v>
      </c>
      <c r="AG42" s="57"/>
      <c r="AH42" s="8"/>
      <c r="AI42" s="8"/>
      <c r="AJ42" s="8"/>
      <c r="AK42" s="8"/>
      <c r="AL42" s="8"/>
      <c r="AM42" s="8">
        <f t="shared" si="0"/>
        <v>1</v>
      </c>
      <c r="AN42" s="189">
        <f>IF((AI42+AJ42+AK42+AL42+AM42)&gt;0,(Metoder[[#This Row],[2015]]+Metoder[[#This Row],[2016]]+Metoder[[#This Row],[2017]]+Metoder[[#This Row],[Jan-Apr 2018]]*3+Metoder[[#This Row],[Till Cosmic?]])/COUNT(Metoder[[#This Row],[2015]:[Till Cosmic?]]),"")</f>
        <v>1</v>
      </c>
      <c r="AO42" s="8">
        <f t="shared" si="1"/>
        <v>315</v>
      </c>
      <c r="AP42" s="8">
        <f>IFERROR((_xlfn.RANK.EQ(AO42,AO:AO,1)+COUNTIF($AO$2:AO42,AO42))-1,"")</f>
        <v>134</v>
      </c>
      <c r="AQ42" s="57" t="s">
        <v>2440</v>
      </c>
      <c r="AR42" s="8"/>
      <c r="AS42" s="8"/>
      <c r="AT42" s="8"/>
      <c r="AU42" s="57"/>
      <c r="AV42" s="120">
        <v>43307</v>
      </c>
      <c r="AW42" s="57" t="s">
        <v>46</v>
      </c>
      <c r="AX42" s="99"/>
      <c r="AY42" s="100"/>
      <c r="AZ42" s="108"/>
      <c r="BA42" s="102"/>
    </row>
    <row r="43" spans="1:53" s="104" customFormat="1" ht="101.25" x14ac:dyDescent="0.25">
      <c r="A43" s="1" t="s">
        <v>436</v>
      </c>
      <c r="B43" s="183" t="s">
        <v>437</v>
      </c>
      <c r="C43" s="59" t="s">
        <v>438</v>
      </c>
      <c r="D43" s="14" t="s">
        <v>50</v>
      </c>
      <c r="E43" s="59" t="s">
        <v>6500</v>
      </c>
      <c r="F43" s="121" t="s">
        <v>4987</v>
      </c>
      <c r="G43" s="59"/>
      <c r="H43" s="59" t="s">
        <v>439</v>
      </c>
      <c r="I43" s="138"/>
      <c r="J43" s="138"/>
      <c r="K43" s="138"/>
      <c r="L43" s="15" t="s">
        <v>6499</v>
      </c>
      <c r="M43" s="55" t="s">
        <v>42</v>
      </c>
      <c r="N43" s="13" t="s">
        <v>5667</v>
      </c>
      <c r="O43" s="13"/>
      <c r="P43" s="13"/>
      <c r="Q43" s="13"/>
      <c r="R43" s="13"/>
      <c r="S43" s="13"/>
      <c r="T43" s="138"/>
      <c r="U43" s="138" t="s">
        <v>41</v>
      </c>
      <c r="V43" s="138" t="s">
        <v>4641</v>
      </c>
      <c r="W43" s="138" t="s">
        <v>54</v>
      </c>
      <c r="X43" s="138" t="s">
        <v>440</v>
      </c>
      <c r="Y43" s="138"/>
      <c r="Z43" s="138"/>
      <c r="AA43" s="138"/>
      <c r="AB43" s="138"/>
      <c r="AC43" s="138"/>
      <c r="AD43" s="138"/>
      <c r="AE43" s="1" t="s">
        <v>4920</v>
      </c>
      <c r="AF43" s="17" t="s">
        <v>441</v>
      </c>
      <c r="AG43" s="57"/>
      <c r="AH43" s="8"/>
      <c r="AI43" s="8"/>
      <c r="AJ43" s="8"/>
      <c r="AK43" s="8"/>
      <c r="AL43" s="8"/>
      <c r="AM43" s="8">
        <f t="shared" si="0"/>
        <v>1</v>
      </c>
      <c r="AN43" s="189">
        <f>IF((AI43+AJ43+AK43+AL43+AM43)&gt;0,(Metoder[[#This Row],[2015]]+Metoder[[#This Row],[2016]]+Metoder[[#This Row],[2017]]+Metoder[[#This Row],[Jan-Apr 2018]]*3+Metoder[[#This Row],[Till Cosmic?]])/COUNT(Metoder[[#This Row],[2015]:[Till Cosmic?]]),"")</f>
        <v>1</v>
      </c>
      <c r="AO43" s="8">
        <f t="shared" si="1"/>
        <v>315</v>
      </c>
      <c r="AP43" s="8">
        <f>IFERROR((_xlfn.RANK.EQ(AO43,AO:AO,1)+COUNTIF($AO$2:AO43,AO43))-1,"")</f>
        <v>135</v>
      </c>
      <c r="AQ43" s="57" t="s">
        <v>2440</v>
      </c>
      <c r="AR43" s="8"/>
      <c r="AS43" s="8"/>
      <c r="AT43" s="8"/>
      <c r="AU43" s="8"/>
      <c r="AV43" s="120">
        <v>43307</v>
      </c>
      <c r="AW43" s="57" t="s">
        <v>46</v>
      </c>
      <c r="AX43" s="99"/>
      <c r="AY43" s="100"/>
      <c r="AZ43" s="108"/>
      <c r="BA43" s="102"/>
    </row>
    <row r="44" spans="1:53" s="104" customFormat="1" ht="120" x14ac:dyDescent="0.25">
      <c r="A44" s="39" t="s">
        <v>4394</v>
      </c>
      <c r="B44" s="180" t="s">
        <v>4358</v>
      </c>
      <c r="C44" s="181"/>
      <c r="D44" s="93" t="s">
        <v>50</v>
      </c>
      <c r="E44" s="94" t="s">
        <v>4548</v>
      </c>
      <c r="F44" s="98" t="s">
        <v>4267</v>
      </c>
      <c r="G44" s="96" t="s">
        <v>4859</v>
      </c>
      <c r="H44" s="95" t="s">
        <v>4621</v>
      </c>
      <c r="I44" s="93"/>
      <c r="J44" s="205" t="s">
        <v>6271</v>
      </c>
      <c r="K44" s="93"/>
      <c r="L44" s="93" t="s">
        <v>2654</v>
      </c>
      <c r="M44" s="51" t="s">
        <v>42</v>
      </c>
      <c r="N44" s="54" t="s">
        <v>5668</v>
      </c>
      <c r="O44" s="66"/>
      <c r="P44" s="66"/>
      <c r="Q44" s="66"/>
      <c r="R44" s="66"/>
      <c r="S44" s="66"/>
      <c r="T44" s="93" t="s">
        <v>4635</v>
      </c>
      <c r="U44" s="93" t="s">
        <v>348</v>
      </c>
      <c r="V44" s="94" t="s">
        <v>4641</v>
      </c>
      <c r="W44" s="95" t="s">
        <v>4710</v>
      </c>
      <c r="X44" s="95" t="s">
        <v>4709</v>
      </c>
      <c r="Y44" s="97"/>
      <c r="Z44" s="97"/>
      <c r="AA44" s="97"/>
      <c r="AB44" s="97"/>
      <c r="AC44" s="97"/>
      <c r="AD44" s="97"/>
      <c r="AE44" s="95" t="s">
        <v>4744</v>
      </c>
      <c r="AF44" s="176" t="s">
        <v>6410</v>
      </c>
      <c r="AG44" s="8"/>
      <c r="AH44" s="8"/>
      <c r="AI44" s="8"/>
      <c r="AJ44" s="8"/>
      <c r="AK44" s="8"/>
      <c r="AL44" s="8"/>
      <c r="AM44" s="8">
        <f t="shared" si="0"/>
        <v>1</v>
      </c>
      <c r="AN44" s="189">
        <f>IF((AI44+AJ44+AK44+AL44+AM44)&gt;0,(Metoder[[#This Row],[2015]]+Metoder[[#This Row],[2016]]+Metoder[[#This Row],[2017]]+Metoder[[#This Row],[Jan-Apr 2018]]*3+Metoder[[#This Row],[Till Cosmic?]])/COUNT(Metoder[[#This Row],[2015]:[Till Cosmic?]]),"")</f>
        <v>1</v>
      </c>
      <c r="AO44" s="8">
        <f t="shared" si="1"/>
        <v>315</v>
      </c>
      <c r="AP44" s="8">
        <f>IFERROR((_xlfn.RANK.EQ(AO44,AO:AO,1)+COUNTIF($AO$2:AO44,AO44))-1,"")</f>
        <v>136</v>
      </c>
      <c r="AQ44" s="57" t="s">
        <v>2440</v>
      </c>
      <c r="AR44" s="8"/>
      <c r="AS44" s="8"/>
      <c r="AT44" s="8"/>
      <c r="AU44" s="57"/>
      <c r="AV44" s="120">
        <v>43030</v>
      </c>
      <c r="AW44" s="95" t="s">
        <v>2341</v>
      </c>
      <c r="AX44" s="99"/>
      <c r="AY44" s="100"/>
      <c r="AZ44" s="108"/>
      <c r="BA44" s="102"/>
    </row>
    <row r="45" spans="1:53" s="104" customFormat="1" ht="135" x14ac:dyDescent="0.25">
      <c r="A45" s="1" t="s">
        <v>85</v>
      </c>
      <c r="B45" s="183" t="s">
        <v>86</v>
      </c>
      <c r="C45" s="59" t="s">
        <v>6325</v>
      </c>
      <c r="D45" s="14" t="s">
        <v>78</v>
      </c>
      <c r="E45" s="9" t="s">
        <v>5301</v>
      </c>
      <c r="F45" s="173" t="s">
        <v>5300</v>
      </c>
      <c r="G45" s="151" t="s">
        <v>87</v>
      </c>
      <c r="H45" s="59" t="s">
        <v>5313</v>
      </c>
      <c r="I45" s="138" t="s">
        <v>88</v>
      </c>
      <c r="J45" s="138" t="s">
        <v>6326</v>
      </c>
      <c r="K45" s="138"/>
      <c r="L45" s="15" t="s">
        <v>89</v>
      </c>
      <c r="M45" s="55" t="s">
        <v>42</v>
      </c>
      <c r="N45" s="58" t="s">
        <v>5673</v>
      </c>
      <c r="O45" s="58"/>
      <c r="P45" s="58"/>
      <c r="Q45" s="58"/>
      <c r="R45" s="58"/>
      <c r="S45" s="58"/>
      <c r="T45" s="138"/>
      <c r="U45" s="138" t="s">
        <v>41</v>
      </c>
      <c r="V45" s="138"/>
      <c r="W45" s="138" t="s">
        <v>5315</v>
      </c>
      <c r="X45" s="138" t="s">
        <v>5316</v>
      </c>
      <c r="Y45" s="138"/>
      <c r="Z45" s="138"/>
      <c r="AA45" s="138"/>
      <c r="AB45" s="138"/>
      <c r="AC45" s="138"/>
      <c r="AD45" s="138"/>
      <c r="AE45" s="1" t="s">
        <v>5309</v>
      </c>
      <c r="AF45" s="16" t="s">
        <v>91</v>
      </c>
      <c r="AG45" s="57"/>
      <c r="AH45" s="8"/>
      <c r="AI45" s="8"/>
      <c r="AJ45" s="8"/>
      <c r="AK45" s="8"/>
      <c r="AL45" s="8"/>
      <c r="AM45" s="8">
        <f t="shared" si="0"/>
        <v>1</v>
      </c>
      <c r="AN45" s="189">
        <f>IF((AI45+AJ45+AK45+AL45+AM45)&gt;0,(Metoder[[#This Row],[2015]]+Metoder[[#This Row],[2016]]+Metoder[[#This Row],[2017]]+Metoder[[#This Row],[Jan-Apr 2018]]*3+Metoder[[#This Row],[Till Cosmic?]])/COUNT(Metoder[[#This Row],[2015]:[Till Cosmic?]]),"")</f>
        <v>1</v>
      </c>
      <c r="AO45" s="8">
        <f t="shared" si="1"/>
        <v>315</v>
      </c>
      <c r="AP45" s="8">
        <f>IFERROR((_xlfn.RANK.EQ(AO45,AO:AO,1)+COUNTIF($AO$2:AO45,AO45))-1,"")</f>
        <v>137</v>
      </c>
      <c r="AQ45" s="57" t="s">
        <v>2440</v>
      </c>
      <c r="AR45" s="8"/>
      <c r="AS45" s="8"/>
      <c r="AT45" s="8"/>
      <c r="AU45" s="8"/>
      <c r="AV45" s="120">
        <v>43334</v>
      </c>
      <c r="AW45" s="57" t="s">
        <v>46</v>
      </c>
      <c r="AX45" s="99"/>
      <c r="AY45" s="100"/>
      <c r="AZ45" s="108"/>
      <c r="BA45" s="102"/>
    </row>
    <row r="46" spans="1:53" s="104" customFormat="1" ht="123.75" x14ac:dyDescent="0.25">
      <c r="A46" s="1" t="s">
        <v>504</v>
      </c>
      <c r="B46" s="183" t="s">
        <v>505</v>
      </c>
      <c r="C46" s="53" t="s">
        <v>506</v>
      </c>
      <c r="D46" s="27" t="s">
        <v>226</v>
      </c>
      <c r="E46" s="53" t="s">
        <v>227</v>
      </c>
      <c r="F46" s="6"/>
      <c r="G46" s="140" t="s">
        <v>507</v>
      </c>
      <c r="H46" s="53" t="s">
        <v>1432</v>
      </c>
      <c r="I46" s="106" t="s">
        <v>508</v>
      </c>
      <c r="J46" s="106" t="s">
        <v>6338</v>
      </c>
      <c r="K46" s="106"/>
      <c r="L46" s="25" t="s">
        <v>6478</v>
      </c>
      <c r="M46" s="55" t="s">
        <v>42</v>
      </c>
      <c r="N46" s="54" t="s">
        <v>5673</v>
      </c>
      <c r="O46" s="54" t="s">
        <v>35</v>
      </c>
      <c r="P46" s="54"/>
      <c r="Q46" s="54"/>
      <c r="R46" s="54"/>
      <c r="S46" s="54"/>
      <c r="T46" s="106"/>
      <c r="U46" s="106" t="s">
        <v>41</v>
      </c>
      <c r="V46" s="106" t="s">
        <v>4641</v>
      </c>
      <c r="W46" s="106" t="s">
        <v>230</v>
      </c>
      <c r="X46" s="106" t="s">
        <v>231</v>
      </c>
      <c r="Y46" s="106"/>
      <c r="Z46" s="106"/>
      <c r="AA46" s="106"/>
      <c r="AB46" s="106"/>
      <c r="AC46" s="106"/>
      <c r="AD46" s="106"/>
      <c r="AE46" s="1" t="s">
        <v>4918</v>
      </c>
      <c r="AF46" s="17" t="s">
        <v>509</v>
      </c>
      <c r="AG46" s="57"/>
      <c r="AH46" s="8"/>
      <c r="AI46" s="8"/>
      <c r="AJ46" s="8"/>
      <c r="AK46" s="8"/>
      <c r="AL46" s="8"/>
      <c r="AM46" s="8">
        <f t="shared" si="0"/>
        <v>1</v>
      </c>
      <c r="AN46" s="189">
        <f>IF((AI46+AJ46+AK46+AL46+AM46)&gt;0,(Metoder[[#This Row],[2015]]+Metoder[[#This Row],[2016]]+Metoder[[#This Row],[2017]]+Metoder[[#This Row],[Jan-Apr 2018]]*3+Metoder[[#This Row],[Till Cosmic?]])/COUNT(Metoder[[#This Row],[2015]:[Till Cosmic?]]),"")</f>
        <v>1</v>
      </c>
      <c r="AO46" s="8">
        <f t="shared" si="1"/>
        <v>315</v>
      </c>
      <c r="AP46" s="8">
        <f>IFERROR((_xlfn.RANK.EQ(AO46,AO:AO,1)+COUNTIF($AO$2:AO46,AO46))-1,"")</f>
        <v>138</v>
      </c>
      <c r="AQ46" s="57" t="s">
        <v>2440</v>
      </c>
      <c r="AR46" s="8"/>
      <c r="AS46" s="8"/>
      <c r="AT46" s="8"/>
      <c r="AU46" s="57"/>
      <c r="AV46" s="120">
        <v>42826</v>
      </c>
      <c r="AW46" s="57" t="s">
        <v>46</v>
      </c>
      <c r="AX46" s="99"/>
      <c r="AY46" s="100"/>
      <c r="AZ46" s="108"/>
      <c r="BA46" s="102"/>
    </row>
    <row r="47" spans="1:53" s="104" customFormat="1" ht="258.75" x14ac:dyDescent="0.25">
      <c r="A47" s="1" t="s">
        <v>415</v>
      </c>
      <c r="B47" s="179" t="s">
        <v>416</v>
      </c>
      <c r="C47" s="53"/>
      <c r="D47" s="55" t="s">
        <v>179</v>
      </c>
      <c r="E47" s="53"/>
      <c r="F47" s="6"/>
      <c r="G47" s="53"/>
      <c r="H47" s="53" t="s">
        <v>417</v>
      </c>
      <c r="I47" s="106" t="s">
        <v>418</v>
      </c>
      <c r="J47" s="106"/>
      <c r="K47" s="106"/>
      <c r="L47" s="56"/>
      <c r="M47" s="55" t="s">
        <v>42</v>
      </c>
      <c r="N47" s="54" t="s">
        <v>5672</v>
      </c>
      <c r="O47" s="54"/>
      <c r="P47" s="54"/>
      <c r="Q47" s="54"/>
      <c r="R47" s="54"/>
      <c r="S47" s="54"/>
      <c r="T47" s="106"/>
      <c r="U47" s="106" t="s">
        <v>41</v>
      </c>
      <c r="V47" s="106" t="s">
        <v>6303</v>
      </c>
      <c r="W47" s="106" t="s">
        <v>6300</v>
      </c>
      <c r="X47" s="106" t="s">
        <v>6302</v>
      </c>
      <c r="Y47" s="106"/>
      <c r="Z47" s="106"/>
      <c r="AA47" s="106"/>
      <c r="AB47" s="106"/>
      <c r="AC47" s="106"/>
      <c r="AD47" s="106"/>
      <c r="AE47" s="1" t="s">
        <v>6301</v>
      </c>
      <c r="AF47" s="119"/>
      <c r="AG47" s="57"/>
      <c r="AH47" s="8"/>
      <c r="AI47" s="8"/>
      <c r="AJ47" s="8"/>
      <c r="AK47" s="8"/>
      <c r="AL47" s="8"/>
      <c r="AM47" s="8">
        <f t="shared" si="0"/>
        <v>1</v>
      </c>
      <c r="AN47" s="189">
        <f>IF((AI47+AJ47+AK47+AL47+AM47)&gt;0,(Metoder[[#This Row],[2015]]+Metoder[[#This Row],[2016]]+Metoder[[#This Row],[2017]]+Metoder[[#This Row],[Jan-Apr 2018]]*3+Metoder[[#This Row],[Till Cosmic?]])/COUNT(Metoder[[#This Row],[2015]:[Till Cosmic?]]),"")</f>
        <v>1</v>
      </c>
      <c r="AO47" s="8">
        <f t="shared" si="1"/>
        <v>315</v>
      </c>
      <c r="AP47" s="8">
        <f>IFERROR((_xlfn.RANK.EQ(AO47,AO:AO,1)+COUNTIF($AO$2:AO47,AO47))-1,"")</f>
        <v>139</v>
      </c>
      <c r="AQ47" s="57" t="s">
        <v>2440</v>
      </c>
      <c r="AR47" s="8"/>
      <c r="AS47" s="8"/>
      <c r="AT47" s="8"/>
      <c r="AU47" s="57"/>
      <c r="AV47" s="120">
        <v>43334</v>
      </c>
      <c r="AW47" s="57" t="s">
        <v>46</v>
      </c>
      <c r="AX47" s="99"/>
      <c r="AY47" s="100"/>
      <c r="AZ47" s="108"/>
      <c r="BA47" s="102"/>
    </row>
    <row r="48" spans="1:53" s="104" customFormat="1" ht="75" x14ac:dyDescent="0.25">
      <c r="A48" s="1" t="s">
        <v>522</v>
      </c>
      <c r="B48" s="184" t="s">
        <v>523</v>
      </c>
      <c r="C48" s="53"/>
      <c r="D48" s="19" t="s">
        <v>50</v>
      </c>
      <c r="E48" s="24" t="s">
        <v>4255</v>
      </c>
      <c r="F48" s="10" t="s">
        <v>5238</v>
      </c>
      <c r="G48" s="6"/>
      <c r="H48" s="53" t="s">
        <v>524</v>
      </c>
      <c r="I48" s="106"/>
      <c r="J48" s="106" t="s">
        <v>5385</v>
      </c>
      <c r="K48" s="106"/>
      <c r="L48" s="28" t="s">
        <v>6506</v>
      </c>
      <c r="M48" s="55" t="s">
        <v>42</v>
      </c>
      <c r="N48" s="13" t="s">
        <v>5668</v>
      </c>
      <c r="O48" s="13"/>
      <c r="P48" s="13"/>
      <c r="Q48" s="13" t="s">
        <v>35</v>
      </c>
      <c r="R48" s="13"/>
      <c r="S48" s="13"/>
      <c r="T48" s="106"/>
      <c r="U48" s="106" t="s">
        <v>2434</v>
      </c>
      <c r="V48" s="106" t="s">
        <v>4642</v>
      </c>
      <c r="W48" s="148" t="s">
        <v>54</v>
      </c>
      <c r="X48" s="148" t="s">
        <v>525</v>
      </c>
      <c r="Y48" s="106"/>
      <c r="Z48" s="106"/>
      <c r="AA48" s="106"/>
      <c r="AB48" s="106"/>
      <c r="AC48" s="106"/>
      <c r="AD48" s="106"/>
      <c r="AE48" s="1" t="s">
        <v>6519</v>
      </c>
      <c r="AF48" s="17" t="s">
        <v>526</v>
      </c>
      <c r="AG48" s="57"/>
      <c r="AH48" s="57"/>
      <c r="AI48" s="57"/>
      <c r="AJ48" s="57"/>
      <c r="AK48" s="57"/>
      <c r="AL48" s="57">
        <v>145</v>
      </c>
      <c r="AM48" s="57">
        <f t="shared" si="0"/>
        <v>0</v>
      </c>
      <c r="AN48" s="190">
        <f>IF((AI48+AJ48+AK48+AL48+AM48)&gt;0,(Metoder[[#This Row],[2015]]+Metoder[[#This Row],[2016]]+Metoder[[#This Row],[2017]]+Metoder[[#This Row],[Jan-Apr 2018]]*3+Metoder[[#This Row],[Till Cosmic?]])/COUNT(Metoder[[#This Row],[2015]:[Till Cosmic?]]),"")</f>
        <v>217.5</v>
      </c>
      <c r="AO48" s="57" t="str">
        <f t="shared" si="1"/>
        <v/>
      </c>
      <c r="AP48" s="57" t="str">
        <f>IFERROR((_xlfn.RANK.EQ(AO48,AO:AO,1)+COUNTIF($AO$2:AO48,AO48))-1,"")</f>
        <v/>
      </c>
      <c r="AQ48" s="57" t="s">
        <v>2429</v>
      </c>
      <c r="AR48" s="57" t="s">
        <v>2429</v>
      </c>
      <c r="AS48" s="57"/>
      <c r="AT48" s="57"/>
      <c r="AU48" s="57"/>
      <c r="AV48" s="120">
        <v>43334</v>
      </c>
      <c r="AW48" s="57" t="s">
        <v>46</v>
      </c>
      <c r="AX48" s="99"/>
      <c r="AY48" s="100"/>
      <c r="AZ48" s="108"/>
      <c r="BA48" s="102"/>
    </row>
    <row r="49" spans="1:56" s="104" customFormat="1" ht="150" x14ac:dyDescent="0.25">
      <c r="A49" s="1" t="s">
        <v>655</v>
      </c>
      <c r="B49" s="179" t="s">
        <v>656</v>
      </c>
      <c r="C49" s="53" t="s">
        <v>657</v>
      </c>
      <c r="D49" s="55" t="s">
        <v>179</v>
      </c>
      <c r="E49" s="53" t="s">
        <v>6487</v>
      </c>
      <c r="F49" s="175" t="s">
        <v>5750</v>
      </c>
      <c r="G49" s="53"/>
      <c r="H49" s="53" t="s">
        <v>658</v>
      </c>
      <c r="I49" s="106"/>
      <c r="J49" s="106"/>
      <c r="K49" s="106"/>
      <c r="L49" s="56" t="s">
        <v>6488</v>
      </c>
      <c r="M49" s="55" t="s">
        <v>42</v>
      </c>
      <c r="N49" s="54" t="s">
        <v>6257</v>
      </c>
      <c r="O49" s="54"/>
      <c r="P49" s="54"/>
      <c r="Q49" s="54"/>
      <c r="R49" s="54"/>
      <c r="S49" s="54"/>
      <c r="T49" s="106"/>
      <c r="U49" s="106" t="s">
        <v>41</v>
      </c>
      <c r="V49" s="106"/>
      <c r="W49" s="106"/>
      <c r="X49" s="106" t="s">
        <v>6319</v>
      </c>
      <c r="Y49" s="106"/>
      <c r="Z49" s="106"/>
      <c r="AA49" s="106"/>
      <c r="AB49" s="106"/>
      <c r="AC49" s="106"/>
      <c r="AD49" s="106"/>
      <c r="AE49" s="1" t="s">
        <v>4923</v>
      </c>
      <c r="AF49" s="17" t="s">
        <v>659</v>
      </c>
      <c r="AG49" s="57"/>
      <c r="AH49" s="8"/>
      <c r="AI49" s="8"/>
      <c r="AJ49" s="8"/>
      <c r="AK49" s="8"/>
      <c r="AL49" s="8"/>
      <c r="AM49" s="8">
        <f t="shared" si="0"/>
        <v>1</v>
      </c>
      <c r="AN49" s="189">
        <f>IF((AI49+AJ49+AK49+AL49+AM49)&gt;0,(Metoder[[#This Row],[2015]]+Metoder[[#This Row],[2016]]+Metoder[[#This Row],[2017]]+Metoder[[#This Row],[Jan-Apr 2018]]*3+Metoder[[#This Row],[Till Cosmic?]])/COUNT(Metoder[[#This Row],[2015]:[Till Cosmic?]]),"")</f>
        <v>1</v>
      </c>
      <c r="AO49" s="8">
        <f t="shared" si="1"/>
        <v>315</v>
      </c>
      <c r="AP49" s="8">
        <f>IFERROR((_xlfn.RANK.EQ(AO49,AO:AO,1)+COUNTIF($AO$2:AO49,AO49))-1,"")</f>
        <v>140</v>
      </c>
      <c r="AQ49" s="57" t="s">
        <v>2440</v>
      </c>
      <c r="AR49" s="8"/>
      <c r="AS49" s="8"/>
      <c r="AT49" s="8"/>
      <c r="AU49" s="57"/>
      <c r="AV49" s="120">
        <v>43334</v>
      </c>
      <c r="AW49" s="57" t="s">
        <v>46</v>
      </c>
      <c r="AX49" s="99"/>
      <c r="AY49" s="100"/>
      <c r="AZ49" s="108"/>
      <c r="BA49" s="102"/>
    </row>
    <row r="50" spans="1:56" s="104" customFormat="1" ht="135" x14ac:dyDescent="0.25">
      <c r="A50" s="1" t="s">
        <v>1004</v>
      </c>
      <c r="B50" s="179" t="s">
        <v>1005</v>
      </c>
      <c r="C50" s="53" t="s">
        <v>1006</v>
      </c>
      <c r="D50" s="55" t="s">
        <v>179</v>
      </c>
      <c r="E50" s="53" t="s">
        <v>312</v>
      </c>
      <c r="F50" s="10" t="s">
        <v>5248</v>
      </c>
      <c r="G50" s="127" t="s">
        <v>745</v>
      </c>
      <c r="H50" s="53" t="s">
        <v>314</v>
      </c>
      <c r="I50" s="106" t="s">
        <v>508</v>
      </c>
      <c r="J50" s="106" t="s">
        <v>5409</v>
      </c>
      <c r="K50" s="106" t="s">
        <v>6287</v>
      </c>
      <c r="L50" s="15" t="s">
        <v>6506</v>
      </c>
      <c r="M50" s="55" t="s">
        <v>42</v>
      </c>
      <c r="N50" s="13" t="s">
        <v>5669</v>
      </c>
      <c r="O50" s="13"/>
      <c r="P50" s="13"/>
      <c r="Q50" s="13"/>
      <c r="R50" s="13"/>
      <c r="S50" s="13"/>
      <c r="T50" s="106"/>
      <c r="U50" s="106" t="s">
        <v>2434</v>
      </c>
      <c r="V50" s="106" t="s">
        <v>4642</v>
      </c>
      <c r="W50" s="106" t="s">
        <v>315</v>
      </c>
      <c r="X50" s="106" t="s">
        <v>703</v>
      </c>
      <c r="Y50" s="106"/>
      <c r="Z50" s="106"/>
      <c r="AA50" s="106"/>
      <c r="AB50" s="106"/>
      <c r="AC50" s="106"/>
      <c r="AD50" s="106"/>
      <c r="AE50" s="1" t="s">
        <v>6519</v>
      </c>
      <c r="AF50" s="17" t="s">
        <v>1007</v>
      </c>
      <c r="AG50" s="57"/>
      <c r="AH50" s="8"/>
      <c r="AI50" s="8">
        <v>58</v>
      </c>
      <c r="AJ50" s="8">
        <v>61</v>
      </c>
      <c r="AK50" s="8"/>
      <c r="AL50" s="8">
        <v>13</v>
      </c>
      <c r="AM50" s="8">
        <f t="shared" si="0"/>
        <v>1</v>
      </c>
      <c r="AN50" s="189">
        <f>IF((AI50+AJ50+AK50+AL50+AM50)&gt;0,(Metoder[[#This Row],[2015]]+Metoder[[#This Row],[2016]]+Metoder[[#This Row],[2017]]+Metoder[[#This Row],[Jan-Apr 2018]]*3+Metoder[[#This Row],[Till Cosmic?]])/COUNT(Metoder[[#This Row],[2015]:[Till Cosmic?]]),"")</f>
        <v>39.75</v>
      </c>
      <c r="AO50" s="8">
        <f t="shared" si="1"/>
        <v>71</v>
      </c>
      <c r="AP50" s="8">
        <f>IFERROR((_xlfn.RANK.EQ(AO50,AO:AO,1)+COUNTIF($AO$2:AO50,AO50))-1,"")</f>
        <v>52</v>
      </c>
      <c r="AQ50" s="57" t="s">
        <v>2440</v>
      </c>
      <c r="AR50" s="8"/>
      <c r="AS50" s="57" t="s">
        <v>5436</v>
      </c>
      <c r="AT50" s="57"/>
      <c r="AU50" s="57"/>
      <c r="AV50" s="120">
        <v>43334</v>
      </c>
      <c r="AW50" s="57" t="s">
        <v>46</v>
      </c>
      <c r="AX50" s="99"/>
      <c r="AY50" s="100"/>
      <c r="AZ50" s="108"/>
      <c r="BA50" s="102"/>
    </row>
    <row r="51" spans="1:56" s="104" customFormat="1" ht="90" x14ac:dyDescent="0.25">
      <c r="A51" s="1" t="s">
        <v>1019</v>
      </c>
      <c r="B51" s="179" t="s">
        <v>1020</v>
      </c>
      <c r="C51" s="53"/>
      <c r="D51" s="55" t="s">
        <v>179</v>
      </c>
      <c r="E51" s="53" t="s">
        <v>474</v>
      </c>
      <c r="F51" s="122" t="s">
        <v>5249</v>
      </c>
      <c r="G51" s="127" t="s">
        <v>1021</v>
      </c>
      <c r="H51" s="53" t="s">
        <v>1022</v>
      </c>
      <c r="I51" s="106" t="s">
        <v>1023</v>
      </c>
      <c r="J51" s="106" t="s">
        <v>5402</v>
      </c>
      <c r="K51" s="106"/>
      <c r="L51" s="15" t="s">
        <v>6499</v>
      </c>
      <c r="M51" s="55" t="s">
        <v>42</v>
      </c>
      <c r="N51" s="54" t="s">
        <v>5682</v>
      </c>
      <c r="O51" s="54"/>
      <c r="P51" s="54"/>
      <c r="Q51" s="54"/>
      <c r="R51" s="54"/>
      <c r="S51" s="54"/>
      <c r="T51" s="106"/>
      <c r="U51" s="106" t="s">
        <v>41</v>
      </c>
      <c r="V51" s="106" t="s">
        <v>4642</v>
      </c>
      <c r="W51" s="106" t="s">
        <v>1024</v>
      </c>
      <c r="X51" s="106" t="s">
        <v>1025</v>
      </c>
      <c r="Y51" s="106"/>
      <c r="Z51" s="106"/>
      <c r="AA51" s="106"/>
      <c r="AB51" s="106"/>
      <c r="AC51" s="106"/>
      <c r="AD51" s="106"/>
      <c r="AE51" s="1" t="s">
        <v>4932</v>
      </c>
      <c r="AF51" s="17" t="s">
        <v>1026</v>
      </c>
      <c r="AG51" s="57"/>
      <c r="AH51" s="8"/>
      <c r="AI51" s="8"/>
      <c r="AJ51" s="8"/>
      <c r="AK51" s="8"/>
      <c r="AL51" s="8">
        <v>7</v>
      </c>
      <c r="AM51" s="8">
        <f t="shared" si="0"/>
        <v>1</v>
      </c>
      <c r="AN51" s="189">
        <f>IF((AI51+AJ51+AK51+AL51+AM51)&gt;0,(Metoder[[#This Row],[2015]]+Metoder[[#This Row],[2016]]+Metoder[[#This Row],[2017]]+Metoder[[#This Row],[Jan-Apr 2018]]*3+Metoder[[#This Row],[Till Cosmic?]])/COUNT(Metoder[[#This Row],[2015]:[Till Cosmic?]]),"")</f>
        <v>11</v>
      </c>
      <c r="AO51" s="8">
        <f t="shared" si="1"/>
        <v>117.5</v>
      </c>
      <c r="AP51" s="8">
        <f>IFERROR((_xlfn.RANK.EQ(AO51,AO:AO,1)+COUNTIF($AO$2:AO51,AO51))-1,"")</f>
        <v>95</v>
      </c>
      <c r="AQ51" s="57" t="s">
        <v>2440</v>
      </c>
      <c r="AR51" s="8"/>
      <c r="AS51" s="57" t="s">
        <v>5436</v>
      </c>
      <c r="AT51" s="57"/>
      <c r="AU51" s="57"/>
      <c r="AV51" s="120">
        <v>43334</v>
      </c>
      <c r="AW51" s="57" t="s">
        <v>46</v>
      </c>
      <c r="AX51" s="99"/>
      <c r="AY51" s="100"/>
      <c r="AZ51" s="108"/>
      <c r="BA51" s="102"/>
    </row>
    <row r="52" spans="1:56" s="104" customFormat="1" ht="123.75" x14ac:dyDescent="0.25">
      <c r="A52" s="1" t="s">
        <v>1121</v>
      </c>
      <c r="B52" s="179" t="s">
        <v>1122</v>
      </c>
      <c r="C52" s="53"/>
      <c r="D52" s="55" t="s">
        <v>50</v>
      </c>
      <c r="E52" s="53" t="s">
        <v>51</v>
      </c>
      <c r="F52" s="10" t="s">
        <v>5241</v>
      </c>
      <c r="G52" s="53"/>
      <c r="H52" s="53" t="s">
        <v>384</v>
      </c>
      <c r="I52" s="106" t="s">
        <v>6321</v>
      </c>
      <c r="J52" s="106"/>
      <c r="K52" s="106" t="s">
        <v>5358</v>
      </c>
      <c r="L52" s="15" t="s">
        <v>6499</v>
      </c>
      <c r="M52" s="55" t="s">
        <v>42</v>
      </c>
      <c r="N52" s="54" t="s">
        <v>5668</v>
      </c>
      <c r="O52" s="54" t="s">
        <v>1123</v>
      </c>
      <c r="P52" s="54" t="s">
        <v>35</v>
      </c>
      <c r="Q52" s="54"/>
      <c r="R52" s="54"/>
      <c r="S52" s="54" t="s">
        <v>35</v>
      </c>
      <c r="T52" s="106"/>
      <c r="U52" s="106" t="s">
        <v>41</v>
      </c>
      <c r="V52" s="106" t="s">
        <v>4642</v>
      </c>
      <c r="W52" s="106" t="s">
        <v>2371</v>
      </c>
      <c r="X52" s="106" t="s">
        <v>2372</v>
      </c>
      <c r="Y52" s="106"/>
      <c r="Z52" s="106"/>
      <c r="AA52" s="106"/>
      <c r="AB52" s="106"/>
      <c r="AC52" s="106"/>
      <c r="AD52" s="106"/>
      <c r="AE52" s="1" t="s">
        <v>4944</v>
      </c>
      <c r="AF52" s="139" t="s">
        <v>2373</v>
      </c>
      <c r="AG52" s="57"/>
      <c r="AH52" s="8"/>
      <c r="AI52" s="8">
        <v>24</v>
      </c>
      <c r="AJ52" s="8">
        <v>65</v>
      </c>
      <c r="AK52" s="8"/>
      <c r="AL52" s="8">
        <v>22</v>
      </c>
      <c r="AM52" s="8">
        <f t="shared" si="0"/>
        <v>1</v>
      </c>
      <c r="AN52" s="189">
        <f>IF((AI52+AJ52+AK52+AL52+AM52)&gt;0,(Metoder[[#This Row],[2015]]+Metoder[[#This Row],[2016]]+Metoder[[#This Row],[2017]]+Metoder[[#This Row],[Jan-Apr 2018]]*3+Metoder[[#This Row],[Till Cosmic?]])/COUNT(Metoder[[#This Row],[2015]:[Till Cosmic?]]),"")</f>
        <v>39</v>
      </c>
      <c r="AO52" s="8">
        <f t="shared" si="1"/>
        <v>73</v>
      </c>
      <c r="AP52" s="8">
        <f>IFERROR((_xlfn.RANK.EQ(AO52,AO:AO,1)+COUNTIF($AO$2:AO52,AO52))-1,"")</f>
        <v>54</v>
      </c>
      <c r="AQ52" s="57" t="s">
        <v>2440</v>
      </c>
      <c r="AR52" s="8"/>
      <c r="AS52" s="57" t="s">
        <v>5436</v>
      </c>
      <c r="AT52" s="57"/>
      <c r="AU52" s="57"/>
      <c r="AV52" s="120">
        <v>43334</v>
      </c>
      <c r="AW52" s="57" t="s">
        <v>46</v>
      </c>
      <c r="AX52" s="99"/>
      <c r="AY52" s="100"/>
      <c r="AZ52" s="108"/>
      <c r="BA52" s="102"/>
    </row>
    <row r="53" spans="1:56" s="104" customFormat="1" ht="75" x14ac:dyDescent="0.25">
      <c r="A53" s="1" t="s">
        <v>1272</v>
      </c>
      <c r="B53" s="179" t="s">
        <v>1273</v>
      </c>
      <c r="C53" s="53" t="s">
        <v>1274</v>
      </c>
      <c r="D53" s="55" t="s">
        <v>50</v>
      </c>
      <c r="E53" s="53" t="s">
        <v>79</v>
      </c>
      <c r="F53" s="10" t="s">
        <v>5238</v>
      </c>
      <c r="G53" s="53"/>
      <c r="H53" s="53" t="s">
        <v>66</v>
      </c>
      <c r="I53" s="106" t="s">
        <v>1275</v>
      </c>
      <c r="J53" s="106" t="s">
        <v>6520</v>
      </c>
      <c r="K53" s="106" t="s">
        <v>6055</v>
      </c>
      <c r="L53" s="56" t="s">
        <v>6506</v>
      </c>
      <c r="M53" s="55" t="s">
        <v>42</v>
      </c>
      <c r="N53" s="54" t="s">
        <v>5668</v>
      </c>
      <c r="O53" s="54"/>
      <c r="P53" s="54"/>
      <c r="Q53" s="54"/>
      <c r="R53" s="54"/>
      <c r="S53" s="54"/>
      <c r="T53" s="106" t="s">
        <v>501</v>
      </c>
      <c r="U53" s="106" t="s">
        <v>2434</v>
      </c>
      <c r="V53" s="106" t="s">
        <v>4642</v>
      </c>
      <c r="W53" s="106" t="s">
        <v>1276</v>
      </c>
      <c r="X53" s="106" t="s">
        <v>1277</v>
      </c>
      <c r="Y53" s="106"/>
      <c r="Z53" s="106"/>
      <c r="AA53" s="106"/>
      <c r="AB53" s="106"/>
      <c r="AC53" s="106"/>
      <c r="AD53" s="106"/>
      <c r="AE53" s="1" t="s">
        <v>6519</v>
      </c>
      <c r="AF53" s="30" t="s">
        <v>1278</v>
      </c>
      <c r="AG53" s="57"/>
      <c r="AH53" s="8"/>
      <c r="AI53" s="8">
        <v>48</v>
      </c>
      <c r="AJ53" s="8">
        <v>33</v>
      </c>
      <c r="AK53" s="8"/>
      <c r="AL53" s="8">
        <v>5</v>
      </c>
      <c r="AM53" s="8">
        <f t="shared" si="0"/>
        <v>1</v>
      </c>
      <c r="AN53" s="189">
        <f>IF((AI53+AJ53+AK53+AL53+AM53)&gt;0,(Metoder[[#This Row],[2015]]+Metoder[[#This Row],[2016]]+Metoder[[#This Row],[2017]]+Metoder[[#This Row],[Jan-Apr 2018]]*3+Metoder[[#This Row],[Till Cosmic?]])/COUNT(Metoder[[#This Row],[2015]:[Till Cosmic?]]),"")</f>
        <v>24.25</v>
      </c>
      <c r="AO53" s="8">
        <f t="shared" si="1"/>
        <v>90</v>
      </c>
      <c r="AP53" s="8">
        <f>IFERROR((_xlfn.RANK.EQ(AO53,AO:AO,1)+COUNTIF($AO$2:AO53,AO53))-1,"")</f>
        <v>70</v>
      </c>
      <c r="AQ53" s="57" t="s">
        <v>2440</v>
      </c>
      <c r="AR53" s="8"/>
      <c r="AS53" s="57" t="s">
        <v>5436</v>
      </c>
      <c r="AT53" s="57"/>
      <c r="AU53" s="57"/>
      <c r="AV53" s="120">
        <v>43334</v>
      </c>
      <c r="AW53" s="57" t="s">
        <v>46</v>
      </c>
      <c r="AX53" s="99"/>
      <c r="AY53" s="100"/>
      <c r="AZ53" s="108"/>
      <c r="BA53" s="102"/>
    </row>
    <row r="54" spans="1:56" s="104" customFormat="1" ht="67.5" x14ac:dyDescent="0.25">
      <c r="A54" s="1" t="s">
        <v>1351</v>
      </c>
      <c r="B54" s="179" t="s">
        <v>1343</v>
      </c>
      <c r="C54" s="53" t="s">
        <v>1344</v>
      </c>
      <c r="D54" s="55" t="s">
        <v>179</v>
      </c>
      <c r="E54" s="53" t="s">
        <v>1345</v>
      </c>
      <c r="F54" s="6" t="s">
        <v>1346</v>
      </c>
      <c r="G54" s="6"/>
      <c r="H54" s="53" t="s">
        <v>6351</v>
      </c>
      <c r="I54" s="53" t="s">
        <v>1347</v>
      </c>
      <c r="J54" s="53"/>
      <c r="K54" s="53"/>
      <c r="L54" s="56"/>
      <c r="M54" s="55" t="s">
        <v>42</v>
      </c>
      <c r="N54" s="54" t="s">
        <v>5673</v>
      </c>
      <c r="O54" s="54"/>
      <c r="P54" s="54"/>
      <c r="Q54" s="54"/>
      <c r="R54" s="54"/>
      <c r="S54" s="54"/>
      <c r="T54" s="106"/>
      <c r="U54" s="106" t="s">
        <v>41</v>
      </c>
      <c r="V54" s="106" t="s">
        <v>5666</v>
      </c>
      <c r="W54" s="106"/>
      <c r="X54" s="106" t="s">
        <v>6320</v>
      </c>
      <c r="Y54" s="106"/>
      <c r="Z54" s="106"/>
      <c r="AA54" s="106"/>
      <c r="AB54" s="106"/>
      <c r="AC54" s="106"/>
      <c r="AD54" s="106"/>
      <c r="AE54" s="1" t="s">
        <v>4907</v>
      </c>
      <c r="AF54" s="17" t="s">
        <v>1350</v>
      </c>
      <c r="AG54" s="57"/>
      <c r="AH54" s="57"/>
      <c r="AI54" s="57"/>
      <c r="AJ54" s="57"/>
      <c r="AK54" s="57"/>
      <c r="AL54" s="57"/>
      <c r="AM54" s="57">
        <f t="shared" si="0"/>
        <v>1</v>
      </c>
      <c r="AN54" s="190">
        <f>IF((AI54+AJ54+AK54+AL54+AM54)&gt;0,(Metoder[[#This Row],[2015]]+Metoder[[#This Row],[2016]]+Metoder[[#This Row],[2017]]+Metoder[[#This Row],[Jan-Apr 2018]]*3+Metoder[[#This Row],[Till Cosmic?]])/COUNT(Metoder[[#This Row],[2015]:[Till Cosmic?]]),"")</f>
        <v>1</v>
      </c>
      <c r="AO54" s="57">
        <f t="shared" si="1"/>
        <v>315</v>
      </c>
      <c r="AP54" s="57">
        <f>IFERROR((_xlfn.RANK.EQ(AO54,AO:AO,1)+COUNTIF($AO$2:AO54,AO54))-1,"")</f>
        <v>141</v>
      </c>
      <c r="AQ54" s="57" t="s">
        <v>2440</v>
      </c>
      <c r="AR54" s="57"/>
      <c r="AS54" s="57"/>
      <c r="AT54" s="57"/>
      <c r="AU54" s="57"/>
      <c r="AV54" s="120">
        <v>43334</v>
      </c>
      <c r="AW54" s="57" t="s">
        <v>46</v>
      </c>
      <c r="AX54" s="99"/>
      <c r="AY54" s="100"/>
      <c r="AZ54" s="108"/>
      <c r="BA54" s="102"/>
    </row>
    <row r="55" spans="1:56" s="104" customFormat="1" ht="67.5" x14ac:dyDescent="0.25">
      <c r="A55" s="1" t="s">
        <v>1398</v>
      </c>
      <c r="B55" s="179" t="s">
        <v>1399</v>
      </c>
      <c r="C55" s="53" t="s">
        <v>1400</v>
      </c>
      <c r="D55" s="55" t="s">
        <v>179</v>
      </c>
      <c r="E55" s="53" t="s">
        <v>1345</v>
      </c>
      <c r="F55" s="6" t="s">
        <v>1346</v>
      </c>
      <c r="G55" s="6"/>
      <c r="H55" s="53" t="s">
        <v>6351</v>
      </c>
      <c r="I55" s="53" t="s">
        <v>1347</v>
      </c>
      <c r="J55" s="53"/>
      <c r="K55" s="53"/>
      <c r="L55" s="15"/>
      <c r="M55" s="55" t="s">
        <v>42</v>
      </c>
      <c r="N55" s="54" t="s">
        <v>5673</v>
      </c>
      <c r="O55" s="54"/>
      <c r="P55" s="54"/>
      <c r="Q55" s="54"/>
      <c r="R55" s="54"/>
      <c r="S55" s="54"/>
      <c r="T55" s="106"/>
      <c r="U55" s="106" t="s">
        <v>41</v>
      </c>
      <c r="V55" s="106" t="s">
        <v>5666</v>
      </c>
      <c r="W55" s="106"/>
      <c r="X55" s="106" t="s">
        <v>6320</v>
      </c>
      <c r="Y55" s="106"/>
      <c r="Z55" s="106"/>
      <c r="AA55" s="106"/>
      <c r="AB55" s="106"/>
      <c r="AC55" s="106"/>
      <c r="AD55" s="106"/>
      <c r="AE55" s="1" t="s">
        <v>4908</v>
      </c>
      <c r="AF55" s="17" t="s">
        <v>1350</v>
      </c>
      <c r="AG55" s="57"/>
      <c r="AH55" s="8"/>
      <c r="AI55" s="8"/>
      <c r="AJ55" s="8"/>
      <c r="AK55" s="8"/>
      <c r="AL55" s="8"/>
      <c r="AM55" s="8">
        <f t="shared" si="0"/>
        <v>1</v>
      </c>
      <c r="AN55" s="189">
        <f>IF((AI55+AJ55+AK55+AL55+AM55)&gt;0,(Metoder[[#This Row],[2015]]+Metoder[[#This Row],[2016]]+Metoder[[#This Row],[2017]]+Metoder[[#This Row],[Jan-Apr 2018]]*3+Metoder[[#This Row],[Till Cosmic?]])/COUNT(Metoder[[#This Row],[2015]:[Till Cosmic?]]),"")</f>
        <v>1</v>
      </c>
      <c r="AO55" s="8">
        <f t="shared" si="1"/>
        <v>315</v>
      </c>
      <c r="AP55" s="8">
        <f>IFERROR((_xlfn.RANK.EQ(AO55,AO:AO,1)+COUNTIF($AO$2:AO55,AO55))-1,"")</f>
        <v>142</v>
      </c>
      <c r="AQ55" s="57" t="s">
        <v>2440</v>
      </c>
      <c r="AR55" s="8"/>
      <c r="AS55" s="8"/>
      <c r="AT55" s="8"/>
      <c r="AU55" s="8"/>
      <c r="AV55" s="120">
        <v>43334</v>
      </c>
      <c r="AW55" s="57" t="s">
        <v>46</v>
      </c>
      <c r="AX55" s="99"/>
      <c r="AY55" s="100"/>
      <c r="AZ55" s="108"/>
      <c r="BA55" s="102"/>
    </row>
    <row r="56" spans="1:56" s="104" customFormat="1" ht="135" x14ac:dyDescent="0.25">
      <c r="A56" s="1" t="s">
        <v>510</v>
      </c>
      <c r="B56" s="183" t="s">
        <v>511</v>
      </c>
      <c r="C56" s="53" t="s">
        <v>5299</v>
      </c>
      <c r="D56" s="27" t="s">
        <v>124</v>
      </c>
      <c r="E56" s="53" t="s">
        <v>5301</v>
      </c>
      <c r="F56" s="173" t="s">
        <v>5300</v>
      </c>
      <c r="G56" s="151" t="s">
        <v>87</v>
      </c>
      <c r="H56" s="53" t="s">
        <v>5302</v>
      </c>
      <c r="I56" s="106" t="s">
        <v>512</v>
      </c>
      <c r="J56" s="106" t="s">
        <v>5725</v>
      </c>
      <c r="K56" s="106"/>
      <c r="L56" s="20" t="s">
        <v>89</v>
      </c>
      <c r="M56" s="55" t="s">
        <v>42</v>
      </c>
      <c r="N56" s="54" t="s">
        <v>6185</v>
      </c>
      <c r="O56" s="54"/>
      <c r="P56" s="54"/>
      <c r="Q56" s="54"/>
      <c r="R56" s="54"/>
      <c r="S56" s="54"/>
      <c r="T56" s="106" t="s">
        <v>5474</v>
      </c>
      <c r="U56" s="106" t="s">
        <v>41</v>
      </c>
      <c r="V56" s="106" t="s">
        <v>4641</v>
      </c>
      <c r="W56" s="106" t="s">
        <v>5303</v>
      </c>
      <c r="X56" s="106" t="s">
        <v>513</v>
      </c>
      <c r="Y56" s="106"/>
      <c r="Z56" s="106"/>
      <c r="AA56" s="106"/>
      <c r="AB56" s="106"/>
      <c r="AC56" s="106"/>
      <c r="AD56" s="106"/>
      <c r="AE56" s="146" t="s">
        <v>4920</v>
      </c>
      <c r="AF56" s="17" t="s">
        <v>514</v>
      </c>
      <c r="AG56" s="57"/>
      <c r="AH56" s="8"/>
      <c r="AI56" s="8"/>
      <c r="AJ56" s="8"/>
      <c r="AK56" s="8"/>
      <c r="AL56" s="8"/>
      <c r="AM56" s="8">
        <f t="shared" si="0"/>
        <v>1</v>
      </c>
      <c r="AN56" s="189">
        <f>IF((AI56+AJ56+AK56+AL56+AM56)&gt;0,(Metoder[[#This Row],[2015]]+Metoder[[#This Row],[2016]]+Metoder[[#This Row],[2017]]+Metoder[[#This Row],[Jan-Apr 2018]]*3+Metoder[[#This Row],[Till Cosmic?]])/COUNT(Metoder[[#This Row],[2015]:[Till Cosmic?]]),"")</f>
        <v>1</v>
      </c>
      <c r="AO56" s="8">
        <f t="shared" si="1"/>
        <v>315</v>
      </c>
      <c r="AP56" s="8">
        <f>IFERROR((_xlfn.RANK.EQ(AO56,AO:AO,1)+COUNTIF($AO$2:AO56,AO56))-1,"")</f>
        <v>143</v>
      </c>
      <c r="AQ56" s="57" t="s">
        <v>2440</v>
      </c>
      <c r="AR56" s="8"/>
      <c r="AS56" s="8"/>
      <c r="AT56" s="8"/>
      <c r="AU56" s="8"/>
      <c r="AV56" s="120">
        <v>43315</v>
      </c>
      <c r="AW56" s="57" t="s">
        <v>46</v>
      </c>
      <c r="AX56" s="99"/>
      <c r="AY56" s="100"/>
      <c r="AZ56" s="108"/>
      <c r="BA56" s="102"/>
    </row>
    <row r="57" spans="1:56" s="104" customFormat="1" ht="112.5" x14ac:dyDescent="0.25">
      <c r="A57" s="1" t="s">
        <v>6290</v>
      </c>
      <c r="B57" s="179" t="s">
        <v>6291</v>
      </c>
      <c r="C57" s="53" t="s">
        <v>6292</v>
      </c>
      <c r="D57" s="86" t="s">
        <v>50</v>
      </c>
      <c r="E57" s="87" t="s">
        <v>6293</v>
      </c>
      <c r="F57" s="175" t="s">
        <v>6294</v>
      </c>
      <c r="G57" s="50"/>
      <c r="H57" s="53" t="s">
        <v>6295</v>
      </c>
      <c r="I57" s="106" t="s">
        <v>1676</v>
      </c>
      <c r="J57" s="106"/>
      <c r="K57" s="106"/>
      <c r="L57" s="88"/>
      <c r="M57" s="88" t="s">
        <v>42</v>
      </c>
      <c r="N57" s="54" t="s">
        <v>6269</v>
      </c>
      <c r="O57" s="35"/>
      <c r="P57" s="35"/>
      <c r="Q57" s="89"/>
      <c r="R57" s="90"/>
      <c r="S57" s="63"/>
      <c r="T57" s="106" t="s">
        <v>920</v>
      </c>
      <c r="U57" s="106" t="s">
        <v>41</v>
      </c>
      <c r="V57" s="106"/>
      <c r="W57" s="106" t="s">
        <v>1677</v>
      </c>
      <c r="X57" s="106" t="s">
        <v>5970</v>
      </c>
      <c r="Y57" s="97"/>
      <c r="Z57" s="106"/>
      <c r="AA57" s="106"/>
      <c r="AB57" s="106"/>
      <c r="AC57" s="106"/>
      <c r="AD57" s="106"/>
      <c r="AE57" s="1" t="s">
        <v>6296</v>
      </c>
      <c r="AF57" s="175" t="s">
        <v>5967</v>
      </c>
      <c r="AG57" s="226"/>
      <c r="AH57" s="156"/>
      <c r="AI57" s="156"/>
      <c r="AJ57" s="156"/>
      <c r="AK57" s="57"/>
      <c r="AL57" s="156"/>
      <c r="AM57" s="227">
        <f t="shared" si="0"/>
        <v>0</v>
      </c>
      <c r="AN57" s="190" t="str">
        <f>IF((AI57+AJ57+AK57+AL57+AM57)&gt;0,(Metoder[[#This Row],[2015]]+Metoder[[#This Row],[2016]]+Metoder[[#This Row],[2017]]+Metoder[[#This Row],[Jan-Apr 2018]]*3+Metoder[[#This Row],[Till Cosmic?]])/COUNT(Metoder[[#This Row],[2015]:[Till Cosmic?]]),"")</f>
        <v/>
      </c>
      <c r="AO57" s="223" t="str">
        <f t="shared" si="1"/>
        <v/>
      </c>
      <c r="AP57" s="199" t="str">
        <f>IFERROR((_xlfn.RANK.EQ(AO57,AO:AO,1)+COUNTIF($AO$2:AO57,AO57))-1,"")</f>
        <v/>
      </c>
      <c r="AQ57" s="156"/>
      <c r="AR57" s="57"/>
      <c r="AS57" s="57"/>
      <c r="AT57" s="57"/>
      <c r="AU57" s="57" t="s">
        <v>5987</v>
      </c>
      <c r="AV57" s="120">
        <v>43334</v>
      </c>
      <c r="AW57" s="57" t="s">
        <v>46</v>
      </c>
      <c r="AX57" s="99"/>
      <c r="AY57" s="100"/>
      <c r="AZ57" s="108"/>
      <c r="BA57" s="102"/>
    </row>
    <row r="58" spans="1:56" s="104" customFormat="1" ht="112.5" x14ac:dyDescent="0.25">
      <c r="A58" s="1" t="s">
        <v>1678</v>
      </c>
      <c r="B58" s="179" t="s">
        <v>1679</v>
      </c>
      <c r="C58" s="53" t="s">
        <v>1680</v>
      </c>
      <c r="D58" s="55" t="s">
        <v>50</v>
      </c>
      <c r="E58" s="53" t="s">
        <v>1681</v>
      </c>
      <c r="F58" s="7" t="s">
        <v>1682</v>
      </c>
      <c r="G58" s="53"/>
      <c r="H58" s="53" t="s">
        <v>1683</v>
      </c>
      <c r="I58" s="106" t="s">
        <v>1684</v>
      </c>
      <c r="J58" s="106"/>
      <c r="K58" s="106"/>
      <c r="L58" s="56"/>
      <c r="M58" s="55" t="s">
        <v>42</v>
      </c>
      <c r="N58" s="54" t="s">
        <v>6269</v>
      </c>
      <c r="O58" s="54"/>
      <c r="P58" s="54"/>
      <c r="Q58" s="54"/>
      <c r="R58" s="54"/>
      <c r="S58" s="54"/>
      <c r="T58" s="106" t="s">
        <v>920</v>
      </c>
      <c r="U58" s="106" t="s">
        <v>41</v>
      </c>
      <c r="V58" s="106"/>
      <c r="W58" s="106" t="s">
        <v>1677</v>
      </c>
      <c r="X58" s="106" t="s">
        <v>5970</v>
      </c>
      <c r="Y58" s="106"/>
      <c r="Z58" s="106"/>
      <c r="AA58" s="106"/>
      <c r="AB58" s="106"/>
      <c r="AC58" s="106"/>
      <c r="AD58" s="106"/>
      <c r="AE58" s="1" t="s">
        <v>6296</v>
      </c>
      <c r="AF58" s="175" t="s">
        <v>5967</v>
      </c>
      <c r="AG58" s="57"/>
      <c r="AH58" s="8"/>
      <c r="AI58" s="8"/>
      <c r="AJ58" s="8"/>
      <c r="AK58" s="8"/>
      <c r="AL58" s="8"/>
      <c r="AM58" s="8">
        <f t="shared" si="0"/>
        <v>0</v>
      </c>
      <c r="AN58" s="189" t="str">
        <f>IF((AI58+AJ58+AK58+AL58+AM58)&gt;0,(Metoder[[#This Row],[2015]]+Metoder[[#This Row],[2016]]+Metoder[[#This Row],[2017]]+Metoder[[#This Row],[Jan-Apr 2018]]*3+Metoder[[#This Row],[Till Cosmic?]])/COUNT(Metoder[[#This Row],[2015]:[Till Cosmic?]]),"")</f>
        <v/>
      </c>
      <c r="AO58" s="8" t="str">
        <f t="shared" si="1"/>
        <v/>
      </c>
      <c r="AP58" s="8" t="str">
        <f>IFERROR((_xlfn.RANK.EQ(AO58,AO:AO,1)+COUNTIF($AO$2:AO58,AO58))-1,"")</f>
        <v/>
      </c>
      <c r="AQ58" s="8"/>
      <c r="AR58" s="8"/>
      <c r="AS58" s="8"/>
      <c r="AT58" s="8"/>
      <c r="AU58" s="57" t="s">
        <v>5987</v>
      </c>
      <c r="AV58" s="120">
        <v>43334</v>
      </c>
      <c r="AW58" s="57" t="s">
        <v>46</v>
      </c>
      <c r="AX58" s="99"/>
      <c r="AY58" s="100"/>
      <c r="AZ58" s="108"/>
      <c r="BA58" s="102"/>
    </row>
    <row r="59" spans="1:56" s="104" customFormat="1" ht="127.5" customHeight="1" x14ac:dyDescent="0.25">
      <c r="A59" s="1" t="s">
        <v>1772</v>
      </c>
      <c r="B59" s="179" t="s">
        <v>1773</v>
      </c>
      <c r="C59" s="53" t="s">
        <v>6315</v>
      </c>
      <c r="D59" s="55" t="s">
        <v>59</v>
      </c>
      <c r="E59" s="53" t="s">
        <v>6521</v>
      </c>
      <c r="F59" s="10" t="s">
        <v>196</v>
      </c>
      <c r="G59" s="53"/>
      <c r="H59" s="53" t="s">
        <v>6657</v>
      </c>
      <c r="I59" s="106" t="s">
        <v>1774</v>
      </c>
      <c r="J59" s="106" t="s">
        <v>5411</v>
      </c>
      <c r="K59" s="106" t="s">
        <v>6070</v>
      </c>
      <c r="L59" s="20" t="s">
        <v>2434</v>
      </c>
      <c r="M59" s="55" t="s">
        <v>42</v>
      </c>
      <c r="N59" s="58" t="s">
        <v>5337</v>
      </c>
      <c r="O59" s="58"/>
      <c r="P59" s="58"/>
      <c r="Q59" s="58"/>
      <c r="R59" s="58"/>
      <c r="S59" s="58"/>
      <c r="T59" s="106"/>
      <c r="U59" s="106" t="s">
        <v>2434</v>
      </c>
      <c r="V59" s="106" t="s">
        <v>4679</v>
      </c>
      <c r="W59" s="148" t="s">
        <v>6316</v>
      </c>
      <c r="X59" s="148" t="s">
        <v>1775</v>
      </c>
      <c r="Y59" s="106"/>
      <c r="Z59" s="106"/>
      <c r="AA59" s="106"/>
      <c r="AB59" s="106"/>
      <c r="AC59" s="106"/>
      <c r="AD59" s="106"/>
      <c r="AE59" s="1" t="s">
        <v>4936</v>
      </c>
      <c r="AF59" s="17" t="s">
        <v>1776</v>
      </c>
      <c r="AG59" s="57"/>
      <c r="AH59" s="8"/>
      <c r="AI59" s="8">
        <v>22</v>
      </c>
      <c r="AJ59" s="8">
        <v>22</v>
      </c>
      <c r="AK59" s="8"/>
      <c r="AL59" s="8"/>
      <c r="AM59" s="8">
        <f t="shared" si="0"/>
        <v>1</v>
      </c>
      <c r="AN59" s="189">
        <f>IF((AI59+AJ59+AK59+AL59+AM59)&gt;0,(Metoder[[#This Row],[2015]]+Metoder[[#This Row],[2016]]+Metoder[[#This Row],[2017]]+Metoder[[#This Row],[Jan-Apr 2018]]*3+Metoder[[#This Row],[Till Cosmic?]])/COUNT(Metoder[[#This Row],[2015]:[Till Cosmic?]]),"")</f>
        <v>15</v>
      </c>
      <c r="AO59" s="8">
        <f t="shared" si="1"/>
        <v>104.5</v>
      </c>
      <c r="AP59" s="8">
        <f>IFERROR((_xlfn.RANK.EQ(AO59,AO:AO,1)+COUNTIF($AO$2:AO59,AO59))-1,"")</f>
        <v>84</v>
      </c>
      <c r="AQ59" s="57" t="s">
        <v>2440</v>
      </c>
      <c r="AR59" s="8"/>
      <c r="AS59" s="57" t="s">
        <v>5436</v>
      </c>
      <c r="AT59" s="57"/>
      <c r="AU59" s="57"/>
      <c r="AV59" s="120">
        <v>43432</v>
      </c>
      <c r="AW59" s="57" t="s">
        <v>6653</v>
      </c>
      <c r="AX59" s="99"/>
      <c r="AY59" s="100"/>
      <c r="AZ59" s="108"/>
      <c r="BA59" s="102"/>
    </row>
    <row r="60" spans="1:56" s="104" customFormat="1" ht="105" x14ac:dyDescent="0.25">
      <c r="A60" s="1" t="s">
        <v>4398</v>
      </c>
      <c r="B60" s="180" t="s">
        <v>4354</v>
      </c>
      <c r="C60" s="181"/>
      <c r="D60" s="93" t="s">
        <v>50</v>
      </c>
      <c r="E60" s="94" t="s">
        <v>4548</v>
      </c>
      <c r="F60" s="98" t="s">
        <v>4267</v>
      </c>
      <c r="G60" s="93"/>
      <c r="H60" s="95" t="s">
        <v>6086</v>
      </c>
      <c r="I60" s="93"/>
      <c r="J60" s="93"/>
      <c r="K60" s="93"/>
      <c r="L60" s="93" t="s">
        <v>2654</v>
      </c>
      <c r="M60" s="55" t="s">
        <v>42</v>
      </c>
      <c r="N60" s="54" t="s">
        <v>5668</v>
      </c>
      <c r="O60" s="66"/>
      <c r="P60" s="66"/>
      <c r="Q60" s="66"/>
      <c r="R60" s="66"/>
      <c r="S60" s="66"/>
      <c r="T60" s="93" t="s">
        <v>4635</v>
      </c>
      <c r="U60" s="93" t="s">
        <v>348</v>
      </c>
      <c r="V60" s="93" t="s">
        <v>4641</v>
      </c>
      <c r="W60" s="95" t="s">
        <v>4705</v>
      </c>
      <c r="X60" s="95" t="s">
        <v>5649</v>
      </c>
      <c r="Y60" s="97"/>
      <c r="Z60" s="97"/>
      <c r="AA60" s="97"/>
      <c r="AB60" s="97"/>
      <c r="AC60" s="97"/>
      <c r="AD60" s="97"/>
      <c r="AE60" s="95" t="s">
        <v>4744</v>
      </c>
      <c r="AF60" s="107" t="s">
        <v>4749</v>
      </c>
      <c r="AG60" s="8"/>
      <c r="AH60" s="8"/>
      <c r="AI60" s="8"/>
      <c r="AJ60" s="8"/>
      <c r="AK60" s="8"/>
      <c r="AL60" s="8"/>
      <c r="AM60" s="8">
        <f t="shared" si="0"/>
        <v>1</v>
      </c>
      <c r="AN60" s="189">
        <f>IF((AI60+AJ60+AK60+AL60+AM60)&gt;0,(Metoder[[#This Row],[2015]]+Metoder[[#This Row],[2016]]+Metoder[[#This Row],[2017]]+Metoder[[#This Row],[Jan-Apr 2018]]*3+Metoder[[#This Row],[Till Cosmic?]])/COUNT(Metoder[[#This Row],[2015]:[Till Cosmic?]]),"")</f>
        <v>1</v>
      </c>
      <c r="AO60" s="8">
        <f t="shared" si="1"/>
        <v>315</v>
      </c>
      <c r="AP60" s="8">
        <f>IFERROR((_xlfn.RANK.EQ(AO60,AO:AO,1)+COUNTIF($AO$2:AO60,AO60))-1,"")</f>
        <v>144</v>
      </c>
      <c r="AQ60" s="57" t="s">
        <v>2440</v>
      </c>
      <c r="AR60" s="8"/>
      <c r="AS60" s="8"/>
      <c r="AT60" s="8"/>
      <c r="AU60" s="8"/>
      <c r="AV60" s="120">
        <v>43325</v>
      </c>
      <c r="AW60" s="95" t="s">
        <v>46</v>
      </c>
      <c r="AX60" s="99"/>
      <c r="AY60" s="100"/>
      <c r="AZ60" s="108"/>
      <c r="BA60" s="102"/>
    </row>
    <row r="61" spans="1:56" s="104" customFormat="1" ht="75" x14ac:dyDescent="0.25">
      <c r="A61" s="1" t="s">
        <v>1842</v>
      </c>
      <c r="B61" s="179" t="s">
        <v>1843</v>
      </c>
      <c r="C61" s="53"/>
      <c r="D61" s="55" t="s">
        <v>530</v>
      </c>
      <c r="E61" s="53" t="s">
        <v>79</v>
      </c>
      <c r="F61" s="10" t="s">
        <v>5238</v>
      </c>
      <c r="G61" s="53"/>
      <c r="H61" s="53" t="s">
        <v>1765</v>
      </c>
      <c r="I61" s="106" t="s">
        <v>678</v>
      </c>
      <c r="J61" s="106" t="s">
        <v>6522</v>
      </c>
      <c r="K61" s="106" t="s">
        <v>5806</v>
      </c>
      <c r="L61" s="56" t="s">
        <v>6506</v>
      </c>
      <c r="M61" s="55" t="s">
        <v>42</v>
      </c>
      <c r="N61" s="54" t="s">
        <v>5668</v>
      </c>
      <c r="O61" s="54"/>
      <c r="P61" s="54"/>
      <c r="Q61" s="54" t="s">
        <v>35</v>
      </c>
      <c r="R61" s="54"/>
      <c r="S61" s="54"/>
      <c r="T61" s="106" t="s">
        <v>501</v>
      </c>
      <c r="U61" s="106" t="s">
        <v>2434</v>
      </c>
      <c r="V61" s="106" t="s">
        <v>4642</v>
      </c>
      <c r="W61" s="106" t="s">
        <v>1766</v>
      </c>
      <c r="X61" s="106" t="s">
        <v>426</v>
      </c>
      <c r="Y61" s="106"/>
      <c r="Z61" s="106"/>
      <c r="AA61" s="106"/>
      <c r="AB61" s="106"/>
      <c r="AC61" s="106"/>
      <c r="AD61" s="106"/>
      <c r="AE61" s="1" t="s">
        <v>6519</v>
      </c>
      <c r="AF61" s="17" t="s">
        <v>1844</v>
      </c>
      <c r="AG61" s="57"/>
      <c r="AH61" s="8"/>
      <c r="AI61" s="8">
        <v>27</v>
      </c>
      <c r="AJ61" s="8">
        <v>25</v>
      </c>
      <c r="AK61" s="8"/>
      <c r="AL61" s="8"/>
      <c r="AM61" s="8">
        <f t="shared" si="0"/>
        <v>1</v>
      </c>
      <c r="AN61" s="189">
        <f>IF((AI61+AJ61+AK61+AL61+AM61)&gt;0,(Metoder[[#This Row],[2015]]+Metoder[[#This Row],[2016]]+Metoder[[#This Row],[2017]]+Metoder[[#This Row],[Jan-Apr 2018]]*3+Metoder[[#This Row],[Till Cosmic?]])/COUNT(Metoder[[#This Row],[2015]:[Till Cosmic?]]),"")</f>
        <v>17.666666666666668</v>
      </c>
      <c r="AO61" s="8">
        <f t="shared" si="1"/>
        <v>102</v>
      </c>
      <c r="AP61" s="8">
        <f>IFERROR((_xlfn.RANK.EQ(AO61,AO:AO,1)+COUNTIF($AO$2:AO61,AO61))-1,"")</f>
        <v>82</v>
      </c>
      <c r="AQ61" s="57" t="s">
        <v>2440</v>
      </c>
      <c r="AR61" s="8"/>
      <c r="AS61" s="57" t="s">
        <v>5436</v>
      </c>
      <c r="AT61" s="57"/>
      <c r="AU61" s="57"/>
      <c r="AV61" s="120">
        <v>43334</v>
      </c>
      <c r="AW61" s="57" t="s">
        <v>46</v>
      </c>
      <c r="AX61" s="99"/>
      <c r="AY61" s="100"/>
      <c r="AZ61" s="108"/>
      <c r="BA61" s="102"/>
    </row>
    <row r="62" spans="1:56" s="104" customFormat="1" ht="90" x14ac:dyDescent="0.25">
      <c r="A62" s="1" t="s">
        <v>1882</v>
      </c>
      <c r="B62" s="179" t="s">
        <v>1883</v>
      </c>
      <c r="C62" s="53" t="s">
        <v>1884</v>
      </c>
      <c r="D62" s="55" t="s">
        <v>50</v>
      </c>
      <c r="E62" s="53" t="s">
        <v>79</v>
      </c>
      <c r="F62" s="10" t="s">
        <v>5238</v>
      </c>
      <c r="G62" s="53"/>
      <c r="H62" s="53" t="s">
        <v>66</v>
      </c>
      <c r="I62" s="106" t="s">
        <v>6304</v>
      </c>
      <c r="J62" s="106"/>
      <c r="K62" s="106"/>
      <c r="L62" s="56" t="s">
        <v>6506</v>
      </c>
      <c r="M62" s="55" t="s">
        <v>42</v>
      </c>
      <c r="N62" s="54" t="s">
        <v>5668</v>
      </c>
      <c r="O62" s="54"/>
      <c r="P62" s="54"/>
      <c r="Q62" s="54"/>
      <c r="R62" s="54"/>
      <c r="S62" s="54"/>
      <c r="T62" s="106"/>
      <c r="U62" s="106" t="s">
        <v>2434</v>
      </c>
      <c r="V62" s="106" t="s">
        <v>4642</v>
      </c>
      <c r="W62" s="106" t="s">
        <v>54</v>
      </c>
      <c r="X62" s="106" t="s">
        <v>1885</v>
      </c>
      <c r="Y62" s="106"/>
      <c r="Z62" s="106"/>
      <c r="AA62" s="106"/>
      <c r="AB62" s="106"/>
      <c r="AC62" s="106"/>
      <c r="AD62" s="106"/>
      <c r="AE62" s="1" t="s">
        <v>6519</v>
      </c>
      <c r="AF62" s="173" t="s">
        <v>1886</v>
      </c>
      <c r="AG62" s="57"/>
      <c r="AH62" s="8"/>
      <c r="AI62" s="8"/>
      <c r="AJ62" s="8"/>
      <c r="AK62" s="8"/>
      <c r="AL62" s="8"/>
      <c r="AM62" s="8">
        <f t="shared" si="0"/>
        <v>1</v>
      </c>
      <c r="AN62" s="189">
        <f>IF((AI62+AJ62+AK62+AL62+AM62)&gt;0,(Metoder[[#This Row],[2015]]+Metoder[[#This Row],[2016]]+Metoder[[#This Row],[2017]]+Metoder[[#This Row],[Jan-Apr 2018]]*3+Metoder[[#This Row],[Till Cosmic?]])/COUNT(Metoder[[#This Row],[2015]:[Till Cosmic?]]),"")</f>
        <v>1</v>
      </c>
      <c r="AO62" s="8">
        <f t="shared" si="1"/>
        <v>315</v>
      </c>
      <c r="AP62" s="8">
        <f>IFERROR((_xlfn.RANK.EQ(AO62,AO:AO,1)+COUNTIF($AO$2:AO62,AO62))-1,"")</f>
        <v>145</v>
      </c>
      <c r="AQ62" s="57" t="s">
        <v>2440</v>
      </c>
      <c r="AR62" s="8"/>
      <c r="AS62" s="8"/>
      <c r="AT62" s="8"/>
      <c r="AU62" s="57"/>
      <c r="AV62" s="120">
        <v>43334</v>
      </c>
      <c r="AW62" s="57" t="s">
        <v>46</v>
      </c>
      <c r="AX62" s="99"/>
      <c r="AY62" s="100"/>
      <c r="AZ62" s="108"/>
      <c r="BA62" s="102"/>
    </row>
    <row r="63" spans="1:56" s="104" customFormat="1" ht="150" x14ac:dyDescent="0.25">
      <c r="A63" s="1" t="s">
        <v>515</v>
      </c>
      <c r="B63" s="184" t="s">
        <v>516</v>
      </c>
      <c r="C63" s="59" t="s">
        <v>517</v>
      </c>
      <c r="D63" s="19" t="s">
        <v>179</v>
      </c>
      <c r="E63" s="59" t="s">
        <v>5751</v>
      </c>
      <c r="F63" s="173" t="s">
        <v>5750</v>
      </c>
      <c r="G63" s="59"/>
      <c r="H63" s="59" t="s">
        <v>518</v>
      </c>
      <c r="I63" s="138" t="s">
        <v>519</v>
      </c>
      <c r="J63" s="138"/>
      <c r="K63" s="138"/>
      <c r="L63" s="20" t="s">
        <v>6488</v>
      </c>
      <c r="M63" s="55" t="s">
        <v>42</v>
      </c>
      <c r="N63" s="13" t="s">
        <v>6257</v>
      </c>
      <c r="O63" s="13"/>
      <c r="P63" s="13"/>
      <c r="Q63" s="13"/>
      <c r="R63" s="13"/>
      <c r="S63" s="13"/>
      <c r="T63" s="138"/>
      <c r="U63" s="138"/>
      <c r="V63" s="138" t="s">
        <v>4641</v>
      </c>
      <c r="W63" s="138" t="s">
        <v>315</v>
      </c>
      <c r="X63" s="171" t="s">
        <v>520</v>
      </c>
      <c r="Y63" s="171"/>
      <c r="Z63" s="171"/>
      <c r="AA63" s="171"/>
      <c r="AB63" s="171"/>
      <c r="AC63" s="171"/>
      <c r="AD63" s="171"/>
      <c r="AE63" s="146" t="s">
        <v>4922</v>
      </c>
      <c r="AF63" s="17" t="s">
        <v>521</v>
      </c>
      <c r="AG63" s="57"/>
      <c r="AH63" s="8"/>
      <c r="AI63" s="8"/>
      <c r="AJ63" s="8"/>
      <c r="AK63" s="8"/>
      <c r="AL63" s="8"/>
      <c r="AM63" s="8">
        <f t="shared" si="0"/>
        <v>1</v>
      </c>
      <c r="AN63" s="189">
        <f>IF((AI63+AJ63+AK63+AL63+AM63)&gt;0,(Metoder[[#This Row],[2015]]+Metoder[[#This Row],[2016]]+Metoder[[#This Row],[2017]]+Metoder[[#This Row],[Jan-Apr 2018]]*3+Metoder[[#This Row],[Till Cosmic?]])/COUNT(Metoder[[#This Row],[2015]:[Till Cosmic?]]),"")</f>
        <v>1</v>
      </c>
      <c r="AO63" s="8">
        <f t="shared" si="1"/>
        <v>315</v>
      </c>
      <c r="AP63" s="8">
        <f>IFERROR((_xlfn.RANK.EQ(AO63,AO:AO,1)+COUNTIF($AO$2:AO63,AO63))-1,"")</f>
        <v>146</v>
      </c>
      <c r="AQ63" s="57" t="s">
        <v>2440</v>
      </c>
      <c r="AR63" s="8"/>
      <c r="AS63" s="8"/>
      <c r="AT63" s="8"/>
      <c r="AU63" s="57"/>
      <c r="AV63" s="120">
        <v>43315</v>
      </c>
      <c r="AW63" s="57" t="s">
        <v>46</v>
      </c>
      <c r="AX63" s="99"/>
      <c r="AY63" s="100"/>
      <c r="AZ63" s="108"/>
      <c r="BA63" s="102"/>
    </row>
    <row r="64" spans="1:56" ht="75" x14ac:dyDescent="0.25">
      <c r="A64" s="1" t="s">
        <v>2141</v>
      </c>
      <c r="B64" s="179" t="s">
        <v>2142</v>
      </c>
      <c r="C64" s="53"/>
      <c r="D64" s="55" t="s">
        <v>50</v>
      </c>
      <c r="E64" s="53" t="s">
        <v>4550</v>
      </c>
      <c r="F64" s="10" t="s">
        <v>52</v>
      </c>
      <c r="G64" s="127" t="s">
        <v>117</v>
      </c>
      <c r="H64" s="53" t="s">
        <v>2143</v>
      </c>
      <c r="I64" s="9" t="s">
        <v>2144</v>
      </c>
      <c r="J64" s="9" t="s">
        <v>6520</v>
      </c>
      <c r="K64" s="9" t="s">
        <v>5777</v>
      </c>
      <c r="L64" s="15" t="s">
        <v>6506</v>
      </c>
      <c r="M64" s="55" t="s">
        <v>42</v>
      </c>
      <c r="N64" s="54" t="s">
        <v>5668</v>
      </c>
      <c r="O64" s="54"/>
      <c r="P64" s="54"/>
      <c r="Q64" s="54"/>
      <c r="R64" s="54"/>
      <c r="S64" s="54"/>
      <c r="T64" s="106" t="s">
        <v>501</v>
      </c>
      <c r="U64" s="106" t="s">
        <v>2434</v>
      </c>
      <c r="V64" s="106" t="s">
        <v>4642</v>
      </c>
      <c r="W64" s="106" t="s">
        <v>2145</v>
      </c>
      <c r="X64" s="106" t="s">
        <v>2081</v>
      </c>
      <c r="Y64" s="106"/>
      <c r="Z64" s="106"/>
      <c r="AA64" s="106"/>
      <c r="AB64" s="106"/>
      <c r="AC64" s="106"/>
      <c r="AD64" s="106"/>
      <c r="AE64" s="1" t="s">
        <v>6519</v>
      </c>
      <c r="AF64" s="173" t="s">
        <v>2146</v>
      </c>
      <c r="AG64" s="57"/>
      <c r="AH64" s="8"/>
      <c r="AI64" s="8">
        <v>50</v>
      </c>
      <c r="AJ64" s="8">
        <v>39</v>
      </c>
      <c r="AK64" s="8"/>
      <c r="AL64" s="8">
        <v>17</v>
      </c>
      <c r="AM64" s="8">
        <f t="shared" si="0"/>
        <v>0</v>
      </c>
      <c r="AN64" s="189">
        <f>IF((AI64+AJ64+AK64+AL64+AM64)&gt;0,(Metoder[[#This Row],[2015]]+Metoder[[#This Row],[2016]]+Metoder[[#This Row],[2017]]+Metoder[[#This Row],[Jan-Apr 2018]]*3+Metoder[[#This Row],[Till Cosmic?]])/COUNT(Metoder[[#This Row],[2015]:[Till Cosmic?]]),"")</f>
        <v>35</v>
      </c>
      <c r="AO64" s="8" t="str">
        <f t="shared" si="1"/>
        <v/>
      </c>
      <c r="AP64" s="8" t="str">
        <f>IFERROR((_xlfn.RANK.EQ(AO64,AO:AO,1)+COUNTIF($AO$2:AO64,AO64))-1,"")</f>
        <v/>
      </c>
      <c r="AQ64" s="57" t="s">
        <v>2429</v>
      </c>
      <c r="AR64" s="57" t="s">
        <v>2429</v>
      </c>
      <c r="AS64" s="57"/>
      <c r="AT64" s="57"/>
      <c r="AU64" s="57"/>
      <c r="AV64" s="120">
        <v>43334</v>
      </c>
      <c r="AW64" s="57" t="s">
        <v>46</v>
      </c>
      <c r="AX64" s="99"/>
      <c r="AY64" s="100"/>
      <c r="AZ64" s="142"/>
      <c r="BA64" s="143"/>
      <c r="BC64" s="144"/>
      <c r="BD64" s="144"/>
    </row>
    <row r="65" spans="1:56" ht="165" x14ac:dyDescent="0.25">
      <c r="A65" s="1" t="s">
        <v>2299</v>
      </c>
      <c r="B65" s="179" t="s">
        <v>6391</v>
      </c>
      <c r="C65" s="53" t="s">
        <v>2300</v>
      </c>
      <c r="D65" s="55" t="s">
        <v>50</v>
      </c>
      <c r="E65" s="24"/>
      <c r="F65" s="53"/>
      <c r="G65" s="53"/>
      <c r="H65" s="53" t="s">
        <v>2301</v>
      </c>
      <c r="I65" s="106" t="s">
        <v>2302</v>
      </c>
      <c r="J65" s="106"/>
      <c r="K65" s="106"/>
      <c r="L65" s="15"/>
      <c r="M65" s="34" t="s">
        <v>42</v>
      </c>
      <c r="N65" s="54" t="s">
        <v>5668</v>
      </c>
      <c r="O65" s="54"/>
      <c r="P65" s="35"/>
      <c r="Q65" s="35"/>
      <c r="R65" s="35"/>
      <c r="S65" s="35"/>
      <c r="T65" s="106"/>
      <c r="U65" s="106" t="s">
        <v>2434</v>
      </c>
      <c r="V65" s="106"/>
      <c r="W65" s="106" t="s">
        <v>54</v>
      </c>
      <c r="X65" s="106" t="s">
        <v>2303</v>
      </c>
      <c r="Y65" s="106"/>
      <c r="Z65" s="106"/>
      <c r="AA65" s="106"/>
      <c r="AB65" s="106"/>
      <c r="AC65" s="106"/>
      <c r="AD65" s="106"/>
      <c r="AE65" s="97" t="s">
        <v>2304</v>
      </c>
      <c r="AF65" s="17" t="s">
        <v>2305</v>
      </c>
      <c r="AG65" s="57"/>
      <c r="AH65" s="57"/>
      <c r="AI65" s="57"/>
      <c r="AJ65" s="57"/>
      <c r="AK65" s="57"/>
      <c r="AL65" s="57"/>
      <c r="AM65" s="57">
        <f t="shared" si="0"/>
        <v>1</v>
      </c>
      <c r="AN65" s="190">
        <f>IF((AI65+AJ65+AK65+AL65+AM65)&gt;0,(Metoder[[#This Row],[2015]]+Metoder[[#This Row],[2016]]+Metoder[[#This Row],[2017]]+Metoder[[#This Row],[Jan-Apr 2018]]*3+Metoder[[#This Row],[Till Cosmic?]])/COUNT(Metoder[[#This Row],[2015]:[Till Cosmic?]]),"")</f>
        <v>1</v>
      </c>
      <c r="AO65" s="57">
        <f t="shared" si="1"/>
        <v>315</v>
      </c>
      <c r="AP65" s="57">
        <f>IFERROR((_xlfn.RANK.EQ(AO65,AO:AO,1)+COUNTIF($AO$2:AO65,AO65))-1,"")</f>
        <v>147</v>
      </c>
      <c r="AQ65" s="57" t="s">
        <v>2440</v>
      </c>
      <c r="AR65" s="57"/>
      <c r="AS65" s="57"/>
      <c r="AT65" s="57"/>
      <c r="AU65" s="57" t="s">
        <v>5987</v>
      </c>
      <c r="AV65" s="120">
        <v>43334</v>
      </c>
      <c r="AW65" s="57" t="s">
        <v>46</v>
      </c>
      <c r="AX65" s="99"/>
      <c r="AY65" s="100"/>
      <c r="AZ65" s="142"/>
      <c r="BA65" s="143"/>
      <c r="BC65" s="144"/>
      <c r="BD65" s="144"/>
    </row>
    <row r="66" spans="1:56" ht="120" x14ac:dyDescent="0.25">
      <c r="A66" s="1" t="s">
        <v>4406</v>
      </c>
      <c r="B66" s="180" t="s">
        <v>4346</v>
      </c>
      <c r="C66" s="181" t="s">
        <v>4524</v>
      </c>
      <c r="D66" s="93" t="s">
        <v>50</v>
      </c>
      <c r="E66" s="94" t="s">
        <v>4548</v>
      </c>
      <c r="F66" s="98" t="s">
        <v>4267</v>
      </c>
      <c r="G66" s="93"/>
      <c r="H66" s="95" t="s">
        <v>6086</v>
      </c>
      <c r="I66" s="94" t="s">
        <v>4615</v>
      </c>
      <c r="J66" s="94"/>
      <c r="K66" s="94"/>
      <c r="L66" s="93" t="s">
        <v>348</v>
      </c>
      <c r="M66" s="55" t="s">
        <v>42</v>
      </c>
      <c r="N66" s="54" t="s">
        <v>5668</v>
      </c>
      <c r="O66" s="66"/>
      <c r="P66" s="66"/>
      <c r="Q66" s="66"/>
      <c r="R66" s="66"/>
      <c r="S66" s="66"/>
      <c r="T66" s="93" t="s">
        <v>4635</v>
      </c>
      <c r="U66" s="93" t="s">
        <v>348</v>
      </c>
      <c r="V66" s="94" t="s">
        <v>4641</v>
      </c>
      <c r="W66" s="95" t="s">
        <v>4701</v>
      </c>
      <c r="X66" s="95" t="s">
        <v>5649</v>
      </c>
      <c r="Y66" s="97"/>
      <c r="Z66" s="97"/>
      <c r="AA66" s="97"/>
      <c r="AB66" s="97"/>
      <c r="AC66" s="97"/>
      <c r="AD66" s="97"/>
      <c r="AE66" s="95" t="s">
        <v>4769</v>
      </c>
      <c r="AF66" s="107" t="s">
        <v>6101</v>
      </c>
      <c r="AG66" s="8"/>
      <c r="AH66" s="8"/>
      <c r="AI66" s="8"/>
      <c r="AJ66" s="8"/>
      <c r="AK66" s="8"/>
      <c r="AL66" s="8"/>
      <c r="AM66" s="8">
        <f t="shared" ref="AM66:AM129" si="2">IF(AQ66="Nej",1,0)</f>
        <v>1</v>
      </c>
      <c r="AN66" s="189">
        <f>IF((AI66+AJ66+AK66+AL66+AM66)&gt;0,(Metoder[[#This Row],[2015]]+Metoder[[#This Row],[2016]]+Metoder[[#This Row],[2017]]+Metoder[[#This Row],[Jan-Apr 2018]]*3+Metoder[[#This Row],[Till Cosmic?]])/COUNT(Metoder[[#This Row],[2015]:[Till Cosmic?]]),"")</f>
        <v>1</v>
      </c>
      <c r="AO66" s="8">
        <f t="shared" ref="AO66:AO129" si="3">IF(AQ66="Ja","",IFERROR(_xlfn.RANK.AVG(AN66,AN:AN),""))</f>
        <v>315</v>
      </c>
      <c r="AP66" s="8">
        <f>IFERROR((_xlfn.RANK.EQ(AO66,AO:AO,1)+COUNTIF($AO$2:AO66,AO66))-1,"")</f>
        <v>148</v>
      </c>
      <c r="AQ66" s="57" t="s">
        <v>2440</v>
      </c>
      <c r="AR66" s="8"/>
      <c r="AS66" s="8"/>
      <c r="AT66" s="8"/>
      <c r="AU66" s="8"/>
      <c r="AV66" s="120">
        <v>43325</v>
      </c>
      <c r="AW66" s="95" t="s">
        <v>46</v>
      </c>
      <c r="AX66" s="99"/>
      <c r="AY66" s="100"/>
      <c r="AZ66" s="142"/>
      <c r="BA66" s="143"/>
      <c r="BC66" s="144"/>
      <c r="BD66" s="144"/>
    </row>
    <row r="67" spans="1:56" ht="180" x14ac:dyDescent="0.25">
      <c r="A67" s="1" t="s">
        <v>1306</v>
      </c>
      <c r="B67" s="179" t="s">
        <v>1307</v>
      </c>
      <c r="C67" s="53"/>
      <c r="D67" s="55" t="s">
        <v>179</v>
      </c>
      <c r="E67" s="53" t="s">
        <v>648</v>
      </c>
      <c r="F67" s="10" t="s">
        <v>649</v>
      </c>
      <c r="G67" s="140" t="s">
        <v>1308</v>
      </c>
      <c r="H67" s="53" t="s">
        <v>6263</v>
      </c>
      <c r="I67" s="106"/>
      <c r="J67" s="106" t="s">
        <v>5923</v>
      </c>
      <c r="K67" s="106"/>
      <c r="L67" s="56" t="s">
        <v>650</v>
      </c>
      <c r="M67" s="55" t="s">
        <v>42</v>
      </c>
      <c r="N67" s="58" t="s">
        <v>6254</v>
      </c>
      <c r="O67" s="58"/>
      <c r="P67" s="58"/>
      <c r="Q67" s="58"/>
      <c r="R67" s="58"/>
      <c r="S67" s="58"/>
      <c r="T67" s="106"/>
      <c r="U67" s="106" t="s">
        <v>41</v>
      </c>
      <c r="V67" s="106" t="s">
        <v>5600</v>
      </c>
      <c r="W67" s="106" t="s">
        <v>315</v>
      </c>
      <c r="X67" s="106" t="s">
        <v>651</v>
      </c>
      <c r="Y67" s="106"/>
      <c r="Z67" s="106"/>
      <c r="AA67" s="106"/>
      <c r="AB67" s="106"/>
      <c r="AC67" s="106"/>
      <c r="AD67" s="106"/>
      <c r="AE67" s="146" t="s">
        <v>4940</v>
      </c>
      <c r="AF67" s="174" t="s">
        <v>6046</v>
      </c>
      <c r="AG67" s="57"/>
      <c r="AH67" s="8"/>
      <c r="AI67" s="8"/>
      <c r="AJ67" s="8"/>
      <c r="AK67" s="8"/>
      <c r="AL67" s="8"/>
      <c r="AM67" s="8">
        <f t="shared" si="2"/>
        <v>1</v>
      </c>
      <c r="AN67" s="189">
        <f>IF((AI67+AJ67+AK67+AL67+AM67)&gt;0,(Metoder[[#This Row],[2015]]+Metoder[[#This Row],[2016]]+Metoder[[#This Row],[2017]]+Metoder[[#This Row],[Jan-Apr 2018]]*3+Metoder[[#This Row],[Till Cosmic?]])/COUNT(Metoder[[#This Row],[2015]:[Till Cosmic?]]),"")</f>
        <v>1</v>
      </c>
      <c r="AO67" s="8">
        <f t="shared" si="3"/>
        <v>315</v>
      </c>
      <c r="AP67" s="8">
        <f>IFERROR((_xlfn.RANK.EQ(AO67,AO:AO,1)+COUNTIF($AO$2:AO67,AO67))-1,"")</f>
        <v>149</v>
      </c>
      <c r="AQ67" s="57" t="s">
        <v>2440</v>
      </c>
      <c r="AR67" s="8"/>
      <c r="AS67" s="8"/>
      <c r="AT67" s="8"/>
      <c r="AU67" s="57"/>
      <c r="AV67" s="120">
        <v>43333</v>
      </c>
      <c r="AW67" s="57" t="s">
        <v>46</v>
      </c>
      <c r="AX67" s="99"/>
      <c r="AY67" s="100"/>
      <c r="AZ67" s="142"/>
      <c r="BA67" s="143"/>
      <c r="BC67" s="144"/>
      <c r="BD67" s="144"/>
    </row>
    <row r="68" spans="1:56" ht="101.25" x14ac:dyDescent="0.25">
      <c r="A68" s="1" t="s">
        <v>547</v>
      </c>
      <c r="B68" s="179" t="s">
        <v>548</v>
      </c>
      <c r="C68" s="53" t="s">
        <v>5753</v>
      </c>
      <c r="D68" s="55" t="s">
        <v>50</v>
      </c>
      <c r="E68" s="53" t="s">
        <v>6511</v>
      </c>
      <c r="F68" s="121" t="s">
        <v>4267</v>
      </c>
      <c r="G68" s="53"/>
      <c r="H68" s="53" t="s">
        <v>66</v>
      </c>
      <c r="I68" s="106" t="s">
        <v>549</v>
      </c>
      <c r="J68" s="106"/>
      <c r="K68" s="106"/>
      <c r="L68" s="56" t="s">
        <v>2434</v>
      </c>
      <c r="M68" s="55" t="s">
        <v>42</v>
      </c>
      <c r="N68" s="54" t="s">
        <v>5668</v>
      </c>
      <c r="O68" s="54"/>
      <c r="P68" s="54"/>
      <c r="Q68" s="54"/>
      <c r="R68" s="54"/>
      <c r="S68" s="54"/>
      <c r="T68" s="106"/>
      <c r="U68" s="106" t="s">
        <v>2434</v>
      </c>
      <c r="V68" s="106" t="s">
        <v>4641</v>
      </c>
      <c r="W68" s="106" t="s">
        <v>54</v>
      </c>
      <c r="X68" s="106" t="s">
        <v>550</v>
      </c>
      <c r="Y68" s="106"/>
      <c r="Z68" s="106"/>
      <c r="AA68" s="106"/>
      <c r="AB68" s="106"/>
      <c r="AC68" s="106"/>
      <c r="AD68" s="106"/>
      <c r="AE68" s="1" t="s">
        <v>4920</v>
      </c>
      <c r="AF68" s="17" t="s">
        <v>551</v>
      </c>
      <c r="AG68" s="57"/>
      <c r="AH68" s="8"/>
      <c r="AI68" s="8"/>
      <c r="AJ68" s="8"/>
      <c r="AK68" s="8"/>
      <c r="AL68" s="8"/>
      <c r="AM68" s="8">
        <f t="shared" si="2"/>
        <v>1</v>
      </c>
      <c r="AN68" s="189">
        <f>IF((AI68+AJ68+AK68+AL68+AM68)&gt;0,(Metoder[[#This Row],[2015]]+Metoder[[#This Row],[2016]]+Metoder[[#This Row],[2017]]+Metoder[[#This Row],[Jan-Apr 2018]]*3+Metoder[[#This Row],[Till Cosmic?]])/COUNT(Metoder[[#This Row],[2015]:[Till Cosmic?]]),"")</f>
        <v>1</v>
      </c>
      <c r="AO68" s="8">
        <f t="shared" si="3"/>
        <v>315</v>
      </c>
      <c r="AP68" s="8">
        <f>IFERROR((_xlfn.RANK.EQ(AO68,AO:AO,1)+COUNTIF($AO$2:AO68,AO68))-1,"")</f>
        <v>150</v>
      </c>
      <c r="AQ68" s="57" t="s">
        <v>2440</v>
      </c>
      <c r="AR68" s="8"/>
      <c r="AS68" s="8"/>
      <c r="AT68" s="8"/>
      <c r="AU68" s="8"/>
      <c r="AV68" s="120">
        <v>43315</v>
      </c>
      <c r="AW68" s="57" t="s">
        <v>46</v>
      </c>
      <c r="AX68" s="99"/>
      <c r="AY68" s="100"/>
      <c r="AZ68" s="142"/>
      <c r="BA68" s="143"/>
      <c r="BC68" s="144"/>
      <c r="BD68" s="144"/>
    </row>
    <row r="69" spans="1:56" ht="90" x14ac:dyDescent="0.25">
      <c r="A69" s="1" t="s">
        <v>555</v>
      </c>
      <c r="B69" s="183" t="s">
        <v>556</v>
      </c>
      <c r="C69" s="53" t="s">
        <v>557</v>
      </c>
      <c r="D69" s="14" t="s">
        <v>124</v>
      </c>
      <c r="E69" s="59" t="s">
        <v>5301</v>
      </c>
      <c r="F69" s="60" t="s">
        <v>5300</v>
      </c>
      <c r="G69" s="151" t="s">
        <v>558</v>
      </c>
      <c r="H69" s="53" t="s">
        <v>559</v>
      </c>
      <c r="I69" s="106"/>
      <c r="J69" s="106" t="s">
        <v>5754</v>
      </c>
      <c r="K69" s="106"/>
      <c r="L69" s="20" t="s">
        <v>89</v>
      </c>
      <c r="M69" s="55" t="s">
        <v>42</v>
      </c>
      <c r="N69" s="54" t="s">
        <v>6186</v>
      </c>
      <c r="O69" s="54"/>
      <c r="P69" s="54"/>
      <c r="Q69" s="54"/>
      <c r="R69" s="54"/>
      <c r="S69" s="54"/>
      <c r="T69" s="106" t="s">
        <v>5474</v>
      </c>
      <c r="U69" s="106" t="s">
        <v>41</v>
      </c>
      <c r="V69" s="106" t="s">
        <v>4641</v>
      </c>
      <c r="W69" s="106" t="s">
        <v>560</v>
      </c>
      <c r="X69" s="106" t="s">
        <v>561</v>
      </c>
      <c r="Y69" s="106"/>
      <c r="Z69" s="106"/>
      <c r="AA69" s="106"/>
      <c r="AB69" s="106"/>
      <c r="AC69" s="106"/>
      <c r="AD69" s="106"/>
      <c r="AE69" s="1" t="s">
        <v>4920</v>
      </c>
      <c r="AF69" s="17" t="s">
        <v>562</v>
      </c>
      <c r="AG69" s="57"/>
      <c r="AH69" s="8"/>
      <c r="AI69" s="8"/>
      <c r="AJ69" s="8"/>
      <c r="AK69" s="8"/>
      <c r="AL69" s="8"/>
      <c r="AM69" s="8">
        <f t="shared" si="2"/>
        <v>1</v>
      </c>
      <c r="AN69" s="189">
        <f>IF((AI69+AJ69+AK69+AL69+AM69)&gt;0,(Metoder[[#This Row],[2015]]+Metoder[[#This Row],[2016]]+Metoder[[#This Row],[2017]]+Metoder[[#This Row],[Jan-Apr 2018]]*3+Metoder[[#This Row],[Till Cosmic?]])/COUNT(Metoder[[#This Row],[2015]:[Till Cosmic?]]),"")</f>
        <v>1</v>
      </c>
      <c r="AO69" s="8">
        <f t="shared" si="3"/>
        <v>315</v>
      </c>
      <c r="AP69" s="8">
        <f>IFERROR((_xlfn.RANK.EQ(AO69,AO:AO,1)+COUNTIF($AO$2:AO69,AO69))-1,"")</f>
        <v>151</v>
      </c>
      <c r="AQ69" s="57" t="s">
        <v>2440</v>
      </c>
      <c r="AR69" s="8"/>
      <c r="AS69" s="8"/>
      <c r="AT69" s="8"/>
      <c r="AU69" s="8"/>
      <c r="AV69" s="120">
        <v>43315</v>
      </c>
      <c r="AW69" s="57" t="s">
        <v>46</v>
      </c>
      <c r="AX69" s="99"/>
      <c r="AY69" s="100"/>
      <c r="AZ69" s="142"/>
      <c r="BA69" s="143"/>
      <c r="BC69" s="144"/>
      <c r="BD69" s="144"/>
    </row>
    <row r="70" spans="1:56" ht="105" x14ac:dyDescent="0.25">
      <c r="A70" s="1" t="s">
        <v>2023</v>
      </c>
      <c r="B70" s="179" t="s">
        <v>2024</v>
      </c>
      <c r="C70" s="53" t="s">
        <v>2025</v>
      </c>
      <c r="D70" s="55" t="s">
        <v>179</v>
      </c>
      <c r="E70" s="53"/>
      <c r="F70" s="121" t="s">
        <v>4928</v>
      </c>
      <c r="G70" s="53"/>
      <c r="H70" s="53" t="s">
        <v>2026</v>
      </c>
      <c r="I70" s="106"/>
      <c r="J70" s="106"/>
      <c r="K70" s="106"/>
      <c r="L70" s="56" t="s">
        <v>6488</v>
      </c>
      <c r="M70" s="55" t="s">
        <v>42</v>
      </c>
      <c r="N70" s="54" t="s">
        <v>6257</v>
      </c>
      <c r="O70" s="54"/>
      <c r="P70" s="54"/>
      <c r="Q70" s="54"/>
      <c r="R70" s="54"/>
      <c r="S70" s="54"/>
      <c r="T70" s="106"/>
      <c r="U70" s="106" t="s">
        <v>2434</v>
      </c>
      <c r="V70" s="106"/>
      <c r="W70" s="106"/>
      <c r="X70" s="106" t="s">
        <v>6267</v>
      </c>
      <c r="Y70" s="106"/>
      <c r="Z70" s="106"/>
      <c r="AA70" s="106"/>
      <c r="AB70" s="106"/>
      <c r="AC70" s="106"/>
      <c r="AD70" s="106"/>
      <c r="AE70" s="1" t="s">
        <v>4927</v>
      </c>
      <c r="AF70" s="17" t="s">
        <v>2027</v>
      </c>
      <c r="AG70" s="57"/>
      <c r="AH70" s="8"/>
      <c r="AI70" s="8"/>
      <c r="AJ70" s="8"/>
      <c r="AK70" s="8"/>
      <c r="AL70" s="8"/>
      <c r="AM70" s="8">
        <f t="shared" si="2"/>
        <v>1</v>
      </c>
      <c r="AN70" s="189">
        <f>IF((AI70+AJ70+AK70+AL70+AM70)&gt;0,(Metoder[[#This Row],[2015]]+Metoder[[#This Row],[2016]]+Metoder[[#This Row],[2017]]+Metoder[[#This Row],[Jan-Apr 2018]]*3+Metoder[[#This Row],[Till Cosmic?]])/COUNT(Metoder[[#This Row],[2015]:[Till Cosmic?]]),"")</f>
        <v>1</v>
      </c>
      <c r="AO70" s="8">
        <f t="shared" si="3"/>
        <v>315</v>
      </c>
      <c r="AP70" s="8">
        <f>IFERROR((_xlfn.RANK.EQ(AO70,AO:AO,1)+COUNTIF($AO$2:AO70,AO70))-1,"")</f>
        <v>152</v>
      </c>
      <c r="AQ70" s="57" t="s">
        <v>2440</v>
      </c>
      <c r="AR70" s="8"/>
      <c r="AS70" s="8"/>
      <c r="AT70" s="8"/>
      <c r="AU70" s="57"/>
      <c r="AV70" s="120">
        <v>43333</v>
      </c>
      <c r="AW70" s="57" t="s">
        <v>46</v>
      </c>
      <c r="AX70" s="99"/>
      <c r="AY70" s="100"/>
      <c r="AZ70" s="142"/>
      <c r="BA70" s="143"/>
      <c r="BC70" s="144"/>
      <c r="BD70" s="144"/>
    </row>
    <row r="71" spans="1:56" ht="213.75" x14ac:dyDescent="0.25">
      <c r="A71" s="1" t="s">
        <v>563</v>
      </c>
      <c r="B71" s="179" t="s">
        <v>564</v>
      </c>
      <c r="C71" s="53" t="s">
        <v>565</v>
      </c>
      <c r="D71" s="55" t="s">
        <v>78</v>
      </c>
      <c r="E71" s="53" t="s">
        <v>227</v>
      </c>
      <c r="F71" s="6"/>
      <c r="G71" s="140" t="s">
        <v>566</v>
      </c>
      <c r="H71" s="53" t="s">
        <v>290</v>
      </c>
      <c r="I71" s="106" t="s">
        <v>567</v>
      </c>
      <c r="J71" s="106" t="s">
        <v>5756</v>
      </c>
      <c r="K71" s="106"/>
      <c r="L71" s="56" t="s">
        <v>6478</v>
      </c>
      <c r="M71" s="55" t="s">
        <v>42</v>
      </c>
      <c r="N71" s="54" t="s">
        <v>5671</v>
      </c>
      <c r="O71" s="54" t="s">
        <v>35</v>
      </c>
      <c r="P71" s="54"/>
      <c r="Q71" s="54"/>
      <c r="R71" s="54"/>
      <c r="S71" s="54"/>
      <c r="T71" s="106"/>
      <c r="U71" s="106" t="s">
        <v>41</v>
      </c>
      <c r="V71" s="106" t="s">
        <v>4641</v>
      </c>
      <c r="W71" s="106" t="s">
        <v>292</v>
      </c>
      <c r="X71" s="106" t="s">
        <v>293</v>
      </c>
      <c r="Y71" s="106"/>
      <c r="Z71" s="106"/>
      <c r="AA71" s="106"/>
      <c r="AB71" s="106"/>
      <c r="AC71" s="106"/>
      <c r="AD71" s="106"/>
      <c r="AE71" s="1" t="s">
        <v>4918</v>
      </c>
      <c r="AF71" s="17" t="s">
        <v>568</v>
      </c>
      <c r="AG71" s="57"/>
      <c r="AH71" s="8"/>
      <c r="AI71" s="8"/>
      <c r="AJ71" s="8"/>
      <c r="AK71" s="8"/>
      <c r="AL71" s="8"/>
      <c r="AM71" s="8">
        <f t="shared" si="2"/>
        <v>1</v>
      </c>
      <c r="AN71" s="189">
        <f>IF((AI71+AJ71+AK71+AL71+AM71)&gt;0,(Metoder[[#This Row],[2015]]+Metoder[[#This Row],[2016]]+Metoder[[#This Row],[2017]]+Metoder[[#This Row],[Jan-Apr 2018]]*3+Metoder[[#This Row],[Till Cosmic?]])/COUNT(Metoder[[#This Row],[2015]:[Till Cosmic?]]),"")</f>
        <v>1</v>
      </c>
      <c r="AO71" s="8">
        <f t="shared" si="3"/>
        <v>315</v>
      </c>
      <c r="AP71" s="8">
        <f>IFERROR((_xlfn.RANK.EQ(AO71,AO:AO,1)+COUNTIF($AO$2:AO71,AO71))-1,"")</f>
        <v>153</v>
      </c>
      <c r="AQ71" s="57" t="s">
        <v>2440</v>
      </c>
      <c r="AR71" s="8"/>
      <c r="AS71" s="8"/>
      <c r="AT71" s="8"/>
      <c r="AU71" s="8"/>
      <c r="AV71" s="120">
        <v>43315</v>
      </c>
      <c r="AW71" s="57" t="s">
        <v>46</v>
      </c>
      <c r="AX71" s="99"/>
      <c r="AY71" s="100"/>
      <c r="AZ71" s="142"/>
      <c r="BA71" s="143"/>
      <c r="BC71" s="144"/>
      <c r="BD71" s="144"/>
    </row>
    <row r="72" spans="1:56" ht="146.25" x14ac:dyDescent="0.25">
      <c r="A72" s="1" t="s">
        <v>1169</v>
      </c>
      <c r="B72" s="179" t="s">
        <v>6728</v>
      </c>
      <c r="C72" s="53" t="s">
        <v>6243</v>
      </c>
      <c r="D72" s="86" t="s">
        <v>59</v>
      </c>
      <c r="E72" s="87" t="s">
        <v>1165</v>
      </c>
      <c r="F72" s="7" t="s">
        <v>5251</v>
      </c>
      <c r="G72" s="38" t="s">
        <v>6730</v>
      </c>
      <c r="H72" s="38" t="s">
        <v>6245</v>
      </c>
      <c r="I72" s="38" t="s">
        <v>6246</v>
      </c>
      <c r="J72" s="106" t="s">
        <v>6247</v>
      </c>
      <c r="K72" s="106"/>
      <c r="L72" s="88" t="s">
        <v>3682</v>
      </c>
      <c r="M72" s="88" t="s">
        <v>42</v>
      </c>
      <c r="N72" s="58" t="s">
        <v>6244</v>
      </c>
      <c r="O72" s="35"/>
      <c r="P72" s="35"/>
      <c r="Q72" s="89"/>
      <c r="R72" s="90"/>
      <c r="S72" s="63"/>
      <c r="T72" s="106" t="s">
        <v>5474</v>
      </c>
      <c r="U72" s="106" t="s">
        <v>3639</v>
      </c>
      <c r="V72" s="106" t="s">
        <v>4642</v>
      </c>
      <c r="W72" s="106" t="s">
        <v>6248</v>
      </c>
      <c r="X72" s="106" t="s">
        <v>6251</v>
      </c>
      <c r="Y72" s="97"/>
      <c r="Z72" s="106"/>
      <c r="AA72" s="106"/>
      <c r="AB72" s="106"/>
      <c r="AC72" s="106"/>
      <c r="AD72" s="106"/>
      <c r="AE72" s="1" t="s">
        <v>5133</v>
      </c>
      <c r="AF72" s="174" t="s">
        <v>6249</v>
      </c>
      <c r="AG72" s="226"/>
      <c r="AH72" s="156"/>
      <c r="AI72" s="156"/>
      <c r="AJ72" s="156"/>
      <c r="AK72" s="57"/>
      <c r="AL72" s="156"/>
      <c r="AM72" s="227">
        <f t="shared" si="2"/>
        <v>0</v>
      </c>
      <c r="AN72" s="190" t="str">
        <f>IF((AI72+AJ72+AK72+AL72+AM72)&gt;0,(Metoder[[#This Row],[2015]]+Metoder[[#This Row],[2016]]+Metoder[[#This Row],[2017]]+Metoder[[#This Row],[Jan-Apr 2018]]*3+Metoder[[#This Row],[Till Cosmic?]])/COUNT(Metoder[[#This Row],[2015]:[Till Cosmic?]]),"")</f>
        <v/>
      </c>
      <c r="AO72" s="223" t="str">
        <f t="shared" si="3"/>
        <v/>
      </c>
      <c r="AP72" s="199" t="str">
        <f>IFERROR((_xlfn.RANK.EQ(AO72,AO:AO,1)+COUNTIF($AO$2:AO72,AO72))-1,"")</f>
        <v/>
      </c>
      <c r="AQ72" s="156"/>
      <c r="AR72" s="57"/>
      <c r="AS72" s="57"/>
      <c r="AT72" s="57"/>
      <c r="AU72" s="57" t="s">
        <v>5981</v>
      </c>
      <c r="AV72" s="120">
        <v>43332</v>
      </c>
      <c r="AW72" s="156" t="s">
        <v>46</v>
      </c>
      <c r="AX72" s="99"/>
      <c r="AY72" s="100"/>
      <c r="AZ72" s="142"/>
      <c r="BA72" s="143"/>
      <c r="BC72" s="144"/>
      <c r="BD72" s="144"/>
    </row>
    <row r="73" spans="1:56" ht="30.75" thickBot="1" x14ac:dyDescent="0.3">
      <c r="A73" s="1" t="s">
        <v>6177</v>
      </c>
      <c r="B73" s="180" t="s">
        <v>4338</v>
      </c>
      <c r="C73" s="65" t="s">
        <v>6109</v>
      </c>
      <c r="D73" s="86" t="s">
        <v>283</v>
      </c>
      <c r="E73" s="96"/>
      <c r="F73" s="238"/>
      <c r="G73" s="96"/>
      <c r="H73" s="95"/>
      <c r="I73" s="50" t="s">
        <v>6234</v>
      </c>
      <c r="J73" s="93"/>
      <c r="K73" s="106"/>
      <c r="L73" s="93" t="s">
        <v>2654</v>
      </c>
      <c r="M73" s="55" t="s">
        <v>42</v>
      </c>
      <c r="N73" s="58"/>
      <c r="O73" s="35"/>
      <c r="P73" s="35"/>
      <c r="Q73" s="89"/>
      <c r="R73" s="90"/>
      <c r="S73" s="63"/>
      <c r="T73" s="93"/>
      <c r="U73" s="93"/>
      <c r="V73" s="94"/>
      <c r="W73" s="106"/>
      <c r="X73" s="95"/>
      <c r="Y73" s="97"/>
      <c r="Z73" s="106"/>
      <c r="AA73" s="106"/>
      <c r="AB73" s="106"/>
      <c r="AC73" s="106"/>
      <c r="AD73" s="106"/>
      <c r="AE73" s="95"/>
      <c r="AF73" s="107"/>
      <c r="AG73" s="226"/>
      <c r="AH73" s="156"/>
      <c r="AI73" s="156"/>
      <c r="AJ73" s="156"/>
      <c r="AK73" s="57"/>
      <c r="AL73" s="156"/>
      <c r="AM73" s="227">
        <f t="shared" si="2"/>
        <v>0</v>
      </c>
      <c r="AN73" s="190" t="str">
        <f>IF((AI73+AJ73+AK73+AL73+AM73)&gt;0,(Metoder[[#This Row],[2015]]+Metoder[[#This Row],[2016]]+Metoder[[#This Row],[2017]]+Metoder[[#This Row],[Jan-Apr 2018]]*3+Metoder[[#This Row],[Till Cosmic?]])/COUNT(Metoder[[#This Row],[2015]:[Till Cosmic?]]),"")</f>
        <v/>
      </c>
      <c r="AO73" s="223" t="str">
        <f t="shared" si="3"/>
        <v/>
      </c>
      <c r="AP73" s="199" t="str">
        <f>IFERROR((_xlfn.RANK.EQ(AO73,AO:AO,1)+COUNTIF($AO$2:AO73,AO73))-1,"")</f>
        <v/>
      </c>
      <c r="AQ73" s="156"/>
      <c r="AR73" s="57"/>
      <c r="AS73" s="57"/>
      <c r="AT73" s="57"/>
      <c r="AU73" s="57" t="s">
        <v>5974</v>
      </c>
      <c r="AV73" s="120">
        <v>43332</v>
      </c>
      <c r="AW73" s="156" t="s">
        <v>46</v>
      </c>
      <c r="AX73" s="99"/>
      <c r="AY73" s="100"/>
      <c r="AZ73" s="142"/>
      <c r="BA73" s="143"/>
      <c r="BC73" s="144"/>
      <c r="BD73" s="144"/>
    </row>
    <row r="74" spans="1:56" ht="102" thickBot="1" x14ac:dyDescent="0.3">
      <c r="A74" s="1" t="s">
        <v>569</v>
      </c>
      <c r="B74" s="179" t="s">
        <v>570</v>
      </c>
      <c r="C74" s="53" t="s">
        <v>565</v>
      </c>
      <c r="D74" s="55" t="s">
        <v>78</v>
      </c>
      <c r="E74" s="53" t="s">
        <v>151</v>
      </c>
      <c r="F74" s="60" t="s">
        <v>2406</v>
      </c>
      <c r="G74" s="127" t="s">
        <v>117</v>
      </c>
      <c r="H74" s="53" t="s">
        <v>571</v>
      </c>
      <c r="I74" s="106" t="s">
        <v>572</v>
      </c>
      <c r="J74" s="106" t="s">
        <v>6564</v>
      </c>
      <c r="K74" s="106"/>
      <c r="L74" s="56" t="s">
        <v>2434</v>
      </c>
      <c r="M74" s="55" t="s">
        <v>42</v>
      </c>
      <c r="N74" s="58" t="s">
        <v>5671</v>
      </c>
      <c r="O74" s="58"/>
      <c r="P74" s="58"/>
      <c r="Q74" s="58"/>
      <c r="R74" s="58"/>
      <c r="S74" s="58" t="s">
        <v>35</v>
      </c>
      <c r="T74" s="106" t="s">
        <v>299</v>
      </c>
      <c r="U74" s="106" t="s">
        <v>2434</v>
      </c>
      <c r="V74" s="106" t="s">
        <v>4641</v>
      </c>
      <c r="W74" s="240" t="s">
        <v>5757</v>
      </c>
      <c r="X74" s="242" t="s">
        <v>5758</v>
      </c>
      <c r="Y74" s="106"/>
      <c r="Z74" s="106"/>
      <c r="AA74" s="106"/>
      <c r="AB74" s="106"/>
      <c r="AC74" s="106"/>
      <c r="AD74" s="106"/>
      <c r="AE74" s="1" t="s">
        <v>4920</v>
      </c>
      <c r="AF74" s="29" t="s">
        <v>573</v>
      </c>
      <c r="AG74" s="57"/>
      <c r="AH74" s="8"/>
      <c r="AI74" s="8"/>
      <c r="AJ74" s="8"/>
      <c r="AK74" s="8"/>
      <c r="AL74" s="8"/>
      <c r="AM74" s="8">
        <f t="shared" si="2"/>
        <v>1</v>
      </c>
      <c r="AN74" s="189">
        <f>IF((AI74+AJ74+AK74+AL74+AM74)&gt;0,(Metoder[[#This Row],[2015]]+Metoder[[#This Row],[2016]]+Metoder[[#This Row],[2017]]+Metoder[[#This Row],[Jan-Apr 2018]]*3+Metoder[[#This Row],[Till Cosmic?]])/COUNT(Metoder[[#This Row],[2015]:[Till Cosmic?]]),"")</f>
        <v>1</v>
      </c>
      <c r="AO74" s="8">
        <f t="shared" si="3"/>
        <v>315</v>
      </c>
      <c r="AP74" s="8">
        <f>IFERROR((_xlfn.RANK.EQ(AO74,AO:AO,1)+COUNTIF($AO$2:AO74,AO74))-1,"")</f>
        <v>154</v>
      </c>
      <c r="AQ74" s="57" t="s">
        <v>2440</v>
      </c>
      <c r="AR74" s="8"/>
      <c r="AS74" s="8"/>
      <c r="AT74" s="8"/>
      <c r="AU74" s="8"/>
      <c r="AV74" s="120">
        <v>43315</v>
      </c>
      <c r="AW74" s="57" t="s">
        <v>46</v>
      </c>
      <c r="AX74" s="99"/>
      <c r="AY74" s="100"/>
      <c r="AZ74" s="142"/>
      <c r="BA74" s="143"/>
      <c r="BC74" s="144"/>
      <c r="BD74" s="144"/>
    </row>
    <row r="75" spans="1:56" ht="105" x14ac:dyDescent="0.25">
      <c r="A75" s="1" t="s">
        <v>574</v>
      </c>
      <c r="B75" s="179" t="s">
        <v>575</v>
      </c>
      <c r="C75" s="53" t="s">
        <v>576</v>
      </c>
      <c r="D75" s="55" t="s">
        <v>50</v>
      </c>
      <c r="E75" s="53"/>
      <c r="F75" s="6"/>
      <c r="G75" s="53"/>
      <c r="H75" s="53" t="s">
        <v>577</v>
      </c>
      <c r="I75" s="106"/>
      <c r="J75" s="106"/>
      <c r="K75" s="106"/>
      <c r="L75" s="56" t="s">
        <v>2434</v>
      </c>
      <c r="M75" s="55" t="s">
        <v>42</v>
      </c>
      <c r="N75" s="54" t="s">
        <v>5691</v>
      </c>
      <c r="O75" s="54"/>
      <c r="P75" s="54"/>
      <c r="Q75" s="54"/>
      <c r="R75" s="54"/>
      <c r="S75" s="54"/>
      <c r="T75" s="106"/>
      <c r="U75" s="106" t="s">
        <v>2434</v>
      </c>
      <c r="V75" s="106" t="s">
        <v>4641</v>
      </c>
      <c r="W75" s="106" t="s">
        <v>578</v>
      </c>
      <c r="X75" s="106" t="s">
        <v>579</v>
      </c>
      <c r="Y75" s="106"/>
      <c r="Z75" s="106"/>
      <c r="AA75" s="106"/>
      <c r="AB75" s="106"/>
      <c r="AC75" s="106"/>
      <c r="AD75" s="106"/>
      <c r="AE75" s="1" t="s">
        <v>4919</v>
      </c>
      <c r="AF75" s="174" t="s">
        <v>580</v>
      </c>
      <c r="AG75" s="57"/>
      <c r="AH75" s="8"/>
      <c r="AI75" s="8"/>
      <c r="AJ75" s="8"/>
      <c r="AK75" s="8"/>
      <c r="AL75" s="8"/>
      <c r="AM75" s="8">
        <f t="shared" si="2"/>
        <v>1</v>
      </c>
      <c r="AN75" s="189">
        <f>IF((AI75+AJ75+AK75+AL75+AM75)&gt;0,(Metoder[[#This Row],[2015]]+Metoder[[#This Row],[2016]]+Metoder[[#This Row],[2017]]+Metoder[[#This Row],[Jan-Apr 2018]]*3+Metoder[[#This Row],[Till Cosmic?]])/COUNT(Metoder[[#This Row],[2015]:[Till Cosmic?]]),"")</f>
        <v>1</v>
      </c>
      <c r="AO75" s="8">
        <f t="shared" si="3"/>
        <v>315</v>
      </c>
      <c r="AP75" s="8">
        <f>IFERROR((_xlfn.RANK.EQ(AO75,AO:AO,1)+COUNTIF($AO$2:AO75,AO75))-1,"")</f>
        <v>155</v>
      </c>
      <c r="AQ75" s="57" t="s">
        <v>2440</v>
      </c>
      <c r="AR75" s="8"/>
      <c r="AS75" s="8"/>
      <c r="AT75" s="8"/>
      <c r="AU75" s="8"/>
      <c r="AV75" s="120">
        <v>43315</v>
      </c>
      <c r="AW75" s="57" t="s">
        <v>46</v>
      </c>
      <c r="AX75" s="99"/>
      <c r="AY75" s="100"/>
      <c r="AZ75" s="142"/>
      <c r="BA75" s="143"/>
      <c r="BC75" s="144"/>
      <c r="BD75" s="144"/>
    </row>
    <row r="76" spans="1:56" ht="90" x14ac:dyDescent="0.25">
      <c r="A76" s="1" t="s">
        <v>587</v>
      </c>
      <c r="B76" s="179" t="s">
        <v>588</v>
      </c>
      <c r="C76" s="53" t="s">
        <v>589</v>
      </c>
      <c r="D76" s="55" t="s">
        <v>50</v>
      </c>
      <c r="E76" s="53" t="s">
        <v>151</v>
      </c>
      <c r="F76" s="60" t="s">
        <v>2406</v>
      </c>
      <c r="G76" s="53"/>
      <c r="H76" s="53" t="s">
        <v>66</v>
      </c>
      <c r="I76" s="106"/>
      <c r="J76" s="106"/>
      <c r="K76" s="106"/>
      <c r="L76" s="56" t="s">
        <v>2434</v>
      </c>
      <c r="M76" s="55" t="s">
        <v>42</v>
      </c>
      <c r="N76" s="54" t="s">
        <v>5668</v>
      </c>
      <c r="O76" s="54"/>
      <c r="P76" s="54"/>
      <c r="Q76" s="54"/>
      <c r="R76" s="54"/>
      <c r="S76" s="54"/>
      <c r="T76" s="106"/>
      <c r="U76" s="106" t="s">
        <v>2434</v>
      </c>
      <c r="V76" s="106" t="s">
        <v>4641</v>
      </c>
      <c r="W76" s="106" t="s">
        <v>54</v>
      </c>
      <c r="X76" s="106" t="s">
        <v>242</v>
      </c>
      <c r="Y76" s="106"/>
      <c r="Z76" s="106"/>
      <c r="AA76" s="106"/>
      <c r="AB76" s="106"/>
      <c r="AC76" s="106"/>
      <c r="AD76" s="106"/>
      <c r="AE76" s="1" t="s">
        <v>4920</v>
      </c>
      <c r="AF76" s="30" t="s">
        <v>590</v>
      </c>
      <c r="AG76" s="57"/>
      <c r="AH76" s="8"/>
      <c r="AI76" s="8"/>
      <c r="AJ76" s="8"/>
      <c r="AK76" s="8"/>
      <c r="AL76" s="8"/>
      <c r="AM76" s="8">
        <f t="shared" si="2"/>
        <v>1</v>
      </c>
      <c r="AN76" s="189">
        <f>IF((AI76+AJ76+AK76+AL76+AM76)&gt;0,(Metoder[[#This Row],[2015]]+Metoder[[#This Row],[2016]]+Metoder[[#This Row],[2017]]+Metoder[[#This Row],[Jan-Apr 2018]]*3+Metoder[[#This Row],[Till Cosmic?]])/COUNT(Metoder[[#This Row],[2015]:[Till Cosmic?]]),"")</f>
        <v>1</v>
      </c>
      <c r="AO76" s="8">
        <f t="shared" si="3"/>
        <v>315</v>
      </c>
      <c r="AP76" s="8">
        <f>IFERROR((_xlfn.RANK.EQ(AO76,AO:AO,1)+COUNTIF($AO$2:AO76,AO76))-1,"")</f>
        <v>156</v>
      </c>
      <c r="AQ76" s="57" t="s">
        <v>2440</v>
      </c>
      <c r="AR76" s="8"/>
      <c r="AS76" s="8"/>
      <c r="AT76" s="8"/>
      <c r="AU76" s="8"/>
      <c r="AV76" s="120">
        <v>43315</v>
      </c>
      <c r="AW76" s="57" t="s">
        <v>46</v>
      </c>
      <c r="AX76" s="99"/>
      <c r="AY76" s="100"/>
      <c r="AZ76" s="142"/>
      <c r="BA76" s="143"/>
      <c r="BC76" s="144"/>
      <c r="BD76" s="144"/>
    </row>
    <row r="77" spans="1:56" ht="90" x14ac:dyDescent="0.25">
      <c r="A77" s="1" t="s">
        <v>2110</v>
      </c>
      <c r="B77" s="179" t="s">
        <v>2111</v>
      </c>
      <c r="C77" s="53" t="s">
        <v>2112</v>
      </c>
      <c r="D77" s="55" t="s">
        <v>50</v>
      </c>
      <c r="E77" s="53" t="s">
        <v>383</v>
      </c>
      <c r="F77" s="10"/>
      <c r="G77" s="53"/>
      <c r="H77" s="53" t="s">
        <v>1144</v>
      </c>
      <c r="I77" s="106"/>
      <c r="J77" s="106"/>
      <c r="K77" s="106"/>
      <c r="L77" s="56" t="s">
        <v>6506</v>
      </c>
      <c r="M77" s="55" t="s">
        <v>42</v>
      </c>
      <c r="N77" s="213" t="s">
        <v>5668</v>
      </c>
      <c r="O77" s="54"/>
      <c r="P77" s="54"/>
      <c r="Q77" s="54"/>
      <c r="R77" s="54"/>
      <c r="S77" s="54"/>
      <c r="T77" s="106"/>
      <c r="U77" s="106" t="s">
        <v>2434</v>
      </c>
      <c r="V77" s="106" t="s">
        <v>4642</v>
      </c>
      <c r="W77" s="106" t="s">
        <v>2113</v>
      </c>
      <c r="X77" s="106" t="s">
        <v>5414</v>
      </c>
      <c r="Y77" s="106"/>
      <c r="Z77" s="106"/>
      <c r="AA77" s="106"/>
      <c r="AB77" s="106"/>
      <c r="AC77" s="106"/>
      <c r="AD77" s="106"/>
      <c r="AE77" s="1" t="s">
        <v>6523</v>
      </c>
      <c r="AF77" s="17" t="s">
        <v>6231</v>
      </c>
      <c r="AG77" s="57"/>
      <c r="AH77" s="8"/>
      <c r="AI77" s="8">
        <v>747</v>
      </c>
      <c r="AJ77" s="8">
        <v>899</v>
      </c>
      <c r="AK77" s="8"/>
      <c r="AL77" s="8">
        <v>351</v>
      </c>
      <c r="AM77" s="8">
        <f t="shared" si="2"/>
        <v>0</v>
      </c>
      <c r="AN77" s="189">
        <f>IF((AI77+AJ77+AK77+AL77+AM77)&gt;0,(Metoder[[#This Row],[2015]]+Metoder[[#This Row],[2016]]+Metoder[[#This Row],[2017]]+Metoder[[#This Row],[Jan-Apr 2018]]*3+Metoder[[#This Row],[Till Cosmic?]])/COUNT(Metoder[[#This Row],[2015]:[Till Cosmic?]]),"")</f>
        <v>674.75</v>
      </c>
      <c r="AO77" s="8" t="str">
        <f t="shared" si="3"/>
        <v/>
      </c>
      <c r="AP77" s="8" t="str">
        <f>IFERROR((_xlfn.RANK.EQ(AO77,AO:AO,1)+COUNTIF($AO$2:AO77,AO77))-1,"")</f>
        <v/>
      </c>
      <c r="AQ77" s="57" t="s">
        <v>2429</v>
      </c>
      <c r="AR77" s="57" t="s">
        <v>2429</v>
      </c>
      <c r="AS77" s="57"/>
      <c r="AT77" s="57"/>
      <c r="AU77" s="57"/>
      <c r="AV77" s="120">
        <v>43332</v>
      </c>
      <c r="AW77" s="57" t="s">
        <v>46</v>
      </c>
      <c r="AX77" s="99"/>
      <c r="AY77" s="100"/>
      <c r="AZ77" s="142"/>
      <c r="BA77" s="143"/>
      <c r="BC77" s="144"/>
      <c r="BD77" s="144"/>
    </row>
    <row r="78" spans="1:56" ht="90" x14ac:dyDescent="0.25">
      <c r="A78" s="1" t="s">
        <v>591</v>
      </c>
      <c r="B78" s="179" t="s">
        <v>592</v>
      </c>
      <c r="C78" s="53" t="s">
        <v>593</v>
      </c>
      <c r="D78" s="55" t="s">
        <v>50</v>
      </c>
      <c r="E78" s="53" t="s">
        <v>6513</v>
      </c>
      <c r="F78" s="121" t="s">
        <v>4987</v>
      </c>
      <c r="G78" s="53"/>
      <c r="H78" s="53" t="s">
        <v>66</v>
      </c>
      <c r="I78" s="106"/>
      <c r="J78" s="106"/>
      <c r="K78" s="106"/>
      <c r="L78" s="56" t="s">
        <v>2434</v>
      </c>
      <c r="M78" s="55" t="s">
        <v>42</v>
      </c>
      <c r="N78" s="54" t="s">
        <v>5668</v>
      </c>
      <c r="O78" s="54"/>
      <c r="P78" s="54"/>
      <c r="Q78" s="54"/>
      <c r="R78" s="54"/>
      <c r="S78" s="54"/>
      <c r="T78" s="106"/>
      <c r="U78" s="106" t="s">
        <v>2434</v>
      </c>
      <c r="V78" s="106" t="s">
        <v>4641</v>
      </c>
      <c r="W78" s="106" t="s">
        <v>54</v>
      </c>
      <c r="X78" s="106" t="s">
        <v>594</v>
      </c>
      <c r="Y78" s="106"/>
      <c r="Z78" s="106"/>
      <c r="AA78" s="106"/>
      <c r="AB78" s="106"/>
      <c r="AC78" s="106"/>
      <c r="AD78" s="106"/>
      <c r="AE78" s="1" t="s">
        <v>4920</v>
      </c>
      <c r="AF78" s="30" t="s">
        <v>595</v>
      </c>
      <c r="AG78" s="57"/>
      <c r="AH78" s="8"/>
      <c r="AI78" s="8">
        <v>54</v>
      </c>
      <c r="AJ78" s="8">
        <v>54</v>
      </c>
      <c r="AK78" s="8"/>
      <c r="AL78" s="8">
        <v>33</v>
      </c>
      <c r="AM78" s="8">
        <f t="shared" si="2"/>
        <v>1</v>
      </c>
      <c r="AN78" s="189">
        <f>IF((AI78+AJ78+AK78+AL78+AM78)&gt;0,(Metoder[[#This Row],[2015]]+Metoder[[#This Row],[2016]]+Metoder[[#This Row],[2017]]+Metoder[[#This Row],[Jan-Apr 2018]]*3+Metoder[[#This Row],[Till Cosmic?]])/COUNT(Metoder[[#This Row],[2015]:[Till Cosmic?]]),"")</f>
        <v>52</v>
      </c>
      <c r="AO78" s="8">
        <f t="shared" si="3"/>
        <v>63</v>
      </c>
      <c r="AP78" s="8">
        <f>IFERROR((_xlfn.RANK.EQ(AO78,AO:AO,1)+COUNTIF($AO$2:AO78,AO78))-1,"")</f>
        <v>44</v>
      </c>
      <c r="AQ78" s="57" t="s">
        <v>2440</v>
      </c>
      <c r="AR78" s="8"/>
      <c r="AS78" s="57" t="s">
        <v>5436</v>
      </c>
      <c r="AT78" s="57"/>
      <c r="AU78" s="57"/>
      <c r="AV78" s="120">
        <v>42826</v>
      </c>
      <c r="AW78" s="57" t="s">
        <v>46</v>
      </c>
      <c r="AX78" s="99"/>
      <c r="AY78" s="100"/>
      <c r="AZ78" s="142"/>
      <c r="BA78" s="143"/>
      <c r="BC78" s="144"/>
      <c r="BD78" s="144"/>
    </row>
    <row r="79" spans="1:56" ht="90" x14ac:dyDescent="0.25">
      <c r="A79" s="1" t="s">
        <v>602</v>
      </c>
      <c r="B79" s="179" t="s">
        <v>603</v>
      </c>
      <c r="C79" s="53" t="s">
        <v>604</v>
      </c>
      <c r="D79" s="55" t="s">
        <v>50</v>
      </c>
      <c r="E79" s="53"/>
      <c r="F79" s="6"/>
      <c r="G79" s="53"/>
      <c r="H79" s="53" t="s">
        <v>66</v>
      </c>
      <c r="I79" s="106"/>
      <c r="J79" s="106"/>
      <c r="K79" s="106"/>
      <c r="L79" s="56" t="s">
        <v>2434</v>
      </c>
      <c r="M79" s="55" t="s">
        <v>42</v>
      </c>
      <c r="N79" s="54" t="s">
        <v>5668</v>
      </c>
      <c r="O79" s="54"/>
      <c r="P79" s="54"/>
      <c r="Q79" s="54"/>
      <c r="R79" s="54"/>
      <c r="S79" s="54"/>
      <c r="T79" s="106"/>
      <c r="U79" s="106" t="s">
        <v>2434</v>
      </c>
      <c r="V79" s="106" t="s">
        <v>4641</v>
      </c>
      <c r="W79" s="106" t="s">
        <v>578</v>
      </c>
      <c r="X79" s="106" t="s">
        <v>605</v>
      </c>
      <c r="Y79" s="106"/>
      <c r="Z79" s="106"/>
      <c r="AA79" s="106"/>
      <c r="AB79" s="106"/>
      <c r="AC79" s="106"/>
      <c r="AD79" s="106"/>
      <c r="AE79" s="1" t="s">
        <v>4920</v>
      </c>
      <c r="AF79" s="17" t="s">
        <v>606</v>
      </c>
      <c r="AG79" s="57"/>
      <c r="AH79" s="8"/>
      <c r="AI79" s="8"/>
      <c r="AJ79" s="8"/>
      <c r="AK79" s="8"/>
      <c r="AL79" s="8"/>
      <c r="AM79" s="8">
        <f t="shared" si="2"/>
        <v>1</v>
      </c>
      <c r="AN79" s="189">
        <f>IF((AI79+AJ79+AK79+AL79+AM79)&gt;0,(Metoder[[#This Row],[2015]]+Metoder[[#This Row],[2016]]+Metoder[[#This Row],[2017]]+Metoder[[#This Row],[Jan-Apr 2018]]*3+Metoder[[#This Row],[Till Cosmic?]])/COUNT(Metoder[[#This Row],[2015]:[Till Cosmic?]]),"")</f>
        <v>1</v>
      </c>
      <c r="AO79" s="8">
        <f t="shared" si="3"/>
        <v>315</v>
      </c>
      <c r="AP79" s="8">
        <f>IFERROR((_xlfn.RANK.EQ(AO79,AO:AO,1)+COUNTIF($AO$2:AO79,AO79))-1,"")</f>
        <v>157</v>
      </c>
      <c r="AQ79" s="57" t="s">
        <v>2440</v>
      </c>
      <c r="AR79" s="8"/>
      <c r="AS79" s="8"/>
      <c r="AT79" s="8"/>
      <c r="AU79" s="8"/>
      <c r="AV79" s="120">
        <v>43315</v>
      </c>
      <c r="AW79" s="57" t="s">
        <v>46</v>
      </c>
      <c r="AX79" s="99"/>
      <c r="AY79" s="100"/>
      <c r="AZ79" s="142"/>
      <c r="BA79" s="143"/>
      <c r="BC79" s="144"/>
      <c r="BD79" s="144"/>
    </row>
    <row r="80" spans="1:56" ht="112.5" x14ac:dyDescent="0.25">
      <c r="A80" s="1" t="s">
        <v>2082</v>
      </c>
      <c r="B80" s="179" t="s">
        <v>6198</v>
      </c>
      <c r="C80" s="53" t="s">
        <v>6201</v>
      </c>
      <c r="D80" s="55"/>
      <c r="E80" s="53" t="s">
        <v>6500</v>
      </c>
      <c r="F80" s="175" t="s">
        <v>4987</v>
      </c>
      <c r="G80" s="53"/>
      <c r="H80" s="53" t="s">
        <v>6199</v>
      </c>
      <c r="I80" s="106" t="s">
        <v>2403</v>
      </c>
      <c r="J80" s="106" t="s">
        <v>2395</v>
      </c>
      <c r="K80" s="106"/>
      <c r="L80" s="15" t="s">
        <v>6499</v>
      </c>
      <c r="M80" s="55" t="s">
        <v>42</v>
      </c>
      <c r="N80" s="54" t="s">
        <v>5669</v>
      </c>
      <c r="O80" s="54"/>
      <c r="P80" s="54"/>
      <c r="Q80" s="54"/>
      <c r="R80" s="54"/>
      <c r="S80" s="54"/>
      <c r="T80" s="106" t="s">
        <v>5474</v>
      </c>
      <c r="U80" s="106" t="s">
        <v>2434</v>
      </c>
      <c r="V80" s="106" t="s">
        <v>6200</v>
      </c>
      <c r="W80" s="106" t="s">
        <v>419</v>
      </c>
      <c r="X80" s="106" t="s">
        <v>6502</v>
      </c>
      <c r="Y80" s="106"/>
      <c r="Z80" s="106"/>
      <c r="AA80" s="106"/>
      <c r="AB80" s="106"/>
      <c r="AC80" s="106"/>
      <c r="AD80" s="106"/>
      <c r="AE80" s="1" t="s">
        <v>6503</v>
      </c>
      <c r="AF80" s="17" t="s">
        <v>2083</v>
      </c>
      <c r="AG80" s="57"/>
      <c r="AH80" s="8"/>
      <c r="AI80" s="8"/>
      <c r="AJ80" s="8"/>
      <c r="AK80" s="8"/>
      <c r="AL80" s="8"/>
      <c r="AM80" s="8">
        <f t="shared" si="2"/>
        <v>1</v>
      </c>
      <c r="AN80" s="189">
        <f>IF((AI80+AJ80+AK80+AL80+AM80)&gt;0,(Metoder[[#This Row],[2015]]+Metoder[[#This Row],[2016]]+Metoder[[#This Row],[2017]]+Metoder[[#This Row],[Jan-Apr 2018]]*3+Metoder[[#This Row],[Till Cosmic?]])/COUNT(Metoder[[#This Row],[2015]:[Till Cosmic?]]),"")</f>
        <v>1</v>
      </c>
      <c r="AO80" s="8">
        <f t="shared" si="3"/>
        <v>315</v>
      </c>
      <c r="AP80" s="8">
        <f>IFERROR((_xlfn.RANK.EQ(AO80,AO:AO,1)+COUNTIF($AO$2:AO80,AO80))-1,"")</f>
        <v>158</v>
      </c>
      <c r="AQ80" s="57" t="s">
        <v>2440</v>
      </c>
      <c r="AR80" s="8"/>
      <c r="AS80" s="8"/>
      <c r="AT80" s="8"/>
      <c r="AU80" s="57"/>
      <c r="AV80" s="120">
        <v>43327</v>
      </c>
      <c r="AW80" s="57" t="s">
        <v>46</v>
      </c>
      <c r="AX80" s="99"/>
      <c r="AY80" s="100"/>
      <c r="AZ80" s="142"/>
      <c r="BA80" s="143"/>
      <c r="BC80" s="144"/>
      <c r="BD80" s="144"/>
    </row>
    <row r="81" spans="1:56" ht="150" x14ac:dyDescent="0.25">
      <c r="A81" s="1" t="s">
        <v>6094</v>
      </c>
      <c r="B81" s="180" t="s">
        <v>4357</v>
      </c>
      <c r="C81" s="53"/>
      <c r="D81" s="86" t="s">
        <v>59</v>
      </c>
      <c r="E81" s="94" t="s">
        <v>4546</v>
      </c>
      <c r="F81" s="126" t="s">
        <v>4540</v>
      </c>
      <c r="G81" s="211" t="s">
        <v>4860</v>
      </c>
      <c r="H81" s="50" t="s">
        <v>6095</v>
      </c>
      <c r="I81" s="50"/>
      <c r="J81" s="106" t="s">
        <v>6097</v>
      </c>
      <c r="K81" s="106"/>
      <c r="L81" s="93" t="s">
        <v>2654</v>
      </c>
      <c r="M81" s="55" t="s">
        <v>42</v>
      </c>
      <c r="N81" s="58" t="s">
        <v>5337</v>
      </c>
      <c r="O81" s="35"/>
      <c r="P81" s="35"/>
      <c r="Q81" s="89"/>
      <c r="R81" s="90"/>
      <c r="S81" s="63"/>
      <c r="T81" s="93" t="s">
        <v>4635</v>
      </c>
      <c r="U81" s="93" t="s">
        <v>348</v>
      </c>
      <c r="V81" s="94" t="s">
        <v>4638</v>
      </c>
      <c r="W81" s="106" t="s">
        <v>6098</v>
      </c>
      <c r="X81" s="95" t="s">
        <v>4708</v>
      </c>
      <c r="Y81" s="97"/>
      <c r="Z81" s="106"/>
      <c r="AA81" s="106"/>
      <c r="AB81" s="106"/>
      <c r="AC81" s="106"/>
      <c r="AD81" s="106"/>
      <c r="AE81" s="95" t="s">
        <v>4819</v>
      </c>
      <c r="AF81" s="107" t="s">
        <v>4828</v>
      </c>
      <c r="AG81" s="226"/>
      <c r="AH81" s="156"/>
      <c r="AI81" s="156"/>
      <c r="AJ81" s="156"/>
      <c r="AK81" s="57"/>
      <c r="AL81" s="156"/>
      <c r="AM81" s="227">
        <f t="shared" si="2"/>
        <v>1</v>
      </c>
      <c r="AN81" s="190">
        <f>IF((AI81+AJ81+AK81+AL81+AM81)&gt;0,(Metoder[[#This Row],[2015]]+Metoder[[#This Row],[2016]]+Metoder[[#This Row],[2017]]+Metoder[[#This Row],[Jan-Apr 2018]]*3+Metoder[[#This Row],[Till Cosmic?]])/COUNT(Metoder[[#This Row],[2015]:[Till Cosmic?]]),"")</f>
        <v>1</v>
      </c>
      <c r="AO81" s="223">
        <f t="shared" si="3"/>
        <v>315</v>
      </c>
      <c r="AP81" s="199">
        <f>IFERROR((_xlfn.RANK.EQ(AO81,AO:AO,1)+COUNTIF($AO$2:AO81,AO81))-1,"")</f>
        <v>159</v>
      </c>
      <c r="AQ81" s="156" t="s">
        <v>2440</v>
      </c>
      <c r="AR81" s="57"/>
      <c r="AS81" s="57"/>
      <c r="AT81" s="57"/>
      <c r="AU81" s="57"/>
      <c r="AV81" s="120">
        <v>43325</v>
      </c>
      <c r="AW81" s="156" t="s">
        <v>46</v>
      </c>
      <c r="AX81" s="99"/>
      <c r="AY81" s="100"/>
      <c r="AZ81" s="142"/>
      <c r="BA81" s="143"/>
      <c r="BC81" s="144"/>
      <c r="BD81" s="144"/>
    </row>
    <row r="82" spans="1:56" ht="165" x14ac:dyDescent="0.25">
      <c r="A82" s="1" t="s">
        <v>4396</v>
      </c>
      <c r="B82" s="180" t="s">
        <v>4356</v>
      </c>
      <c r="C82" s="181"/>
      <c r="D82" s="93" t="s">
        <v>50</v>
      </c>
      <c r="E82" s="94" t="s">
        <v>4546</v>
      </c>
      <c r="F82" s="126" t="s">
        <v>4540</v>
      </c>
      <c r="G82" s="211" t="s">
        <v>4860</v>
      </c>
      <c r="H82" s="95" t="s">
        <v>4620</v>
      </c>
      <c r="I82" s="93"/>
      <c r="J82" s="106" t="s">
        <v>6097</v>
      </c>
      <c r="K82" s="93"/>
      <c r="L82" s="93" t="s">
        <v>2654</v>
      </c>
      <c r="M82" s="51" t="s">
        <v>42</v>
      </c>
      <c r="N82" s="54" t="s">
        <v>5668</v>
      </c>
      <c r="O82" s="66"/>
      <c r="P82" s="66"/>
      <c r="Q82" s="66"/>
      <c r="R82" s="66"/>
      <c r="S82" s="66"/>
      <c r="T82" s="93" t="s">
        <v>4635</v>
      </c>
      <c r="U82" s="93" t="s">
        <v>348</v>
      </c>
      <c r="V82" s="94" t="s">
        <v>4638</v>
      </c>
      <c r="W82" s="95" t="s">
        <v>6100</v>
      </c>
      <c r="X82" s="95" t="s">
        <v>4707</v>
      </c>
      <c r="Y82" s="97"/>
      <c r="Z82" s="97"/>
      <c r="AA82" s="97"/>
      <c r="AB82" s="97"/>
      <c r="AC82" s="1"/>
      <c r="AD82" s="97"/>
      <c r="AE82" s="95" t="s">
        <v>4819</v>
      </c>
      <c r="AF82" s="107" t="s">
        <v>4827</v>
      </c>
      <c r="AG82" s="8"/>
      <c r="AH82" s="8"/>
      <c r="AI82" s="8"/>
      <c r="AJ82" s="8"/>
      <c r="AK82" s="8"/>
      <c r="AL82" s="8"/>
      <c r="AM82" s="8">
        <f t="shared" si="2"/>
        <v>1</v>
      </c>
      <c r="AN82" s="189">
        <f>IF((AI82+AJ82+AK82+AL82+AM82)&gt;0,(Metoder[[#This Row],[2015]]+Metoder[[#This Row],[2016]]+Metoder[[#This Row],[2017]]+Metoder[[#This Row],[Jan-Apr 2018]]*3+Metoder[[#This Row],[Till Cosmic?]])/COUNT(Metoder[[#This Row],[2015]:[Till Cosmic?]]),"")</f>
        <v>1</v>
      </c>
      <c r="AO82" s="8">
        <f t="shared" si="3"/>
        <v>315</v>
      </c>
      <c r="AP82" s="8">
        <f>IFERROR((_xlfn.RANK.EQ(AO82,AO:AO,1)+COUNTIF($AO$2:AO82,AO82))-1,"")</f>
        <v>160</v>
      </c>
      <c r="AQ82" s="57" t="s">
        <v>2440</v>
      </c>
      <c r="AR82" s="8"/>
      <c r="AS82" s="8"/>
      <c r="AT82" s="8"/>
      <c r="AU82" s="57"/>
      <c r="AV82" s="120">
        <v>43325</v>
      </c>
      <c r="AW82" s="95" t="s">
        <v>46</v>
      </c>
      <c r="AX82" s="99"/>
      <c r="AY82" s="100"/>
      <c r="AZ82" s="142"/>
      <c r="BA82" s="143"/>
      <c r="BC82" s="144"/>
      <c r="BD82" s="144"/>
    </row>
    <row r="83" spans="1:56" ht="101.25" x14ac:dyDescent="0.25">
      <c r="A83" s="1" t="s">
        <v>607</v>
      </c>
      <c r="B83" s="179" t="s">
        <v>608</v>
      </c>
      <c r="C83" s="53" t="s">
        <v>609</v>
      </c>
      <c r="D83" s="55" t="s">
        <v>50</v>
      </c>
      <c r="E83" s="53" t="s">
        <v>6511</v>
      </c>
      <c r="F83" s="121" t="s">
        <v>4267</v>
      </c>
      <c r="G83" s="140"/>
      <c r="H83" s="53" t="s">
        <v>66</v>
      </c>
      <c r="I83" s="106" t="s">
        <v>610</v>
      </c>
      <c r="J83" s="106" t="s">
        <v>6565</v>
      </c>
      <c r="K83" s="106"/>
      <c r="L83" s="56" t="s">
        <v>2434</v>
      </c>
      <c r="M83" s="55" t="s">
        <v>42</v>
      </c>
      <c r="N83" s="54" t="s">
        <v>5668</v>
      </c>
      <c r="O83" s="54"/>
      <c r="P83" s="54"/>
      <c r="Q83" s="54"/>
      <c r="R83" s="54"/>
      <c r="S83" s="54"/>
      <c r="T83" s="106" t="s">
        <v>501</v>
      </c>
      <c r="U83" s="106" t="s">
        <v>2434</v>
      </c>
      <c r="V83" s="106" t="s">
        <v>4641</v>
      </c>
      <c r="W83" s="106" t="s">
        <v>611</v>
      </c>
      <c r="X83" s="106" t="s">
        <v>612</v>
      </c>
      <c r="Y83" s="106"/>
      <c r="Z83" s="106"/>
      <c r="AA83" s="106"/>
      <c r="AB83" s="106"/>
      <c r="AC83" s="106"/>
      <c r="AD83" s="106"/>
      <c r="AE83" s="1" t="s">
        <v>4920</v>
      </c>
      <c r="AF83" s="17" t="s">
        <v>613</v>
      </c>
      <c r="AG83" s="57"/>
      <c r="AH83" s="8"/>
      <c r="AI83" s="8"/>
      <c r="AJ83" s="8"/>
      <c r="AK83" s="8"/>
      <c r="AL83" s="8"/>
      <c r="AM83" s="8">
        <f t="shared" si="2"/>
        <v>1</v>
      </c>
      <c r="AN83" s="189">
        <f>IF((AI83+AJ83+AK83+AL83+AM83)&gt;0,(Metoder[[#This Row],[2015]]+Metoder[[#This Row],[2016]]+Metoder[[#This Row],[2017]]+Metoder[[#This Row],[Jan-Apr 2018]]*3+Metoder[[#This Row],[Till Cosmic?]])/COUNT(Metoder[[#This Row],[2015]:[Till Cosmic?]]),"")</f>
        <v>1</v>
      </c>
      <c r="AO83" s="8">
        <f t="shared" si="3"/>
        <v>315</v>
      </c>
      <c r="AP83" s="8">
        <f>IFERROR((_xlfn.RANK.EQ(AO83,AO:AO,1)+COUNTIF($AO$2:AO83,AO83))-1,"")</f>
        <v>161</v>
      </c>
      <c r="AQ83" s="57" t="s">
        <v>2440</v>
      </c>
      <c r="AR83" s="8"/>
      <c r="AS83" s="8"/>
      <c r="AT83" s="8"/>
      <c r="AU83" s="8"/>
      <c r="AV83" s="120">
        <v>43315</v>
      </c>
      <c r="AW83" s="57" t="s">
        <v>46</v>
      </c>
      <c r="AX83" s="99"/>
      <c r="AY83" s="100"/>
      <c r="AZ83" s="142"/>
      <c r="BA83" s="143"/>
      <c r="BC83" s="144"/>
      <c r="BD83" s="144"/>
    </row>
    <row r="84" spans="1:56" ht="120" x14ac:dyDescent="0.25">
      <c r="A84" s="1" t="s">
        <v>614</v>
      </c>
      <c r="B84" s="179" t="s">
        <v>615</v>
      </c>
      <c r="C84" s="53" t="s">
        <v>616</v>
      </c>
      <c r="D84" s="14" t="s">
        <v>226</v>
      </c>
      <c r="E84" s="53" t="s">
        <v>227</v>
      </c>
      <c r="F84" s="6"/>
      <c r="G84" s="140" t="s">
        <v>507</v>
      </c>
      <c r="H84" s="53" t="s">
        <v>5764</v>
      </c>
      <c r="I84" s="106"/>
      <c r="J84" s="106" t="s">
        <v>5763</v>
      </c>
      <c r="K84" s="106"/>
      <c r="L84" s="15" t="s">
        <v>6478</v>
      </c>
      <c r="M84" s="55" t="s">
        <v>42</v>
      </c>
      <c r="N84" s="58"/>
      <c r="O84" s="58" t="s">
        <v>35</v>
      </c>
      <c r="P84" s="58"/>
      <c r="Q84" s="58"/>
      <c r="R84" s="58"/>
      <c r="S84" s="58"/>
      <c r="T84" s="106"/>
      <c r="U84" s="106" t="s">
        <v>41</v>
      </c>
      <c r="V84" s="106" t="s">
        <v>4641</v>
      </c>
      <c r="W84" s="106" t="s">
        <v>230</v>
      </c>
      <c r="X84" s="106" t="s">
        <v>371</v>
      </c>
      <c r="Y84" s="106"/>
      <c r="Z84" s="106"/>
      <c r="AA84" s="106"/>
      <c r="AB84" s="106"/>
      <c r="AC84" s="106"/>
      <c r="AD84" s="106"/>
      <c r="AE84" s="1" t="s">
        <v>4918</v>
      </c>
      <c r="AF84" s="30" t="s">
        <v>617</v>
      </c>
      <c r="AG84" s="57"/>
      <c r="AH84" s="8"/>
      <c r="AI84" s="8"/>
      <c r="AJ84" s="8"/>
      <c r="AK84" s="8"/>
      <c r="AL84" s="8"/>
      <c r="AM84" s="8">
        <f t="shared" si="2"/>
        <v>1</v>
      </c>
      <c r="AN84" s="189">
        <f>IF((AI84+AJ84+AK84+AL84+AM84)&gt;0,(Metoder[[#This Row],[2015]]+Metoder[[#This Row],[2016]]+Metoder[[#This Row],[2017]]+Metoder[[#This Row],[Jan-Apr 2018]]*3+Metoder[[#This Row],[Till Cosmic?]])/COUNT(Metoder[[#This Row],[2015]:[Till Cosmic?]]),"")</f>
        <v>1</v>
      </c>
      <c r="AO84" s="8">
        <f t="shared" si="3"/>
        <v>315</v>
      </c>
      <c r="AP84" s="8">
        <f>IFERROR((_xlfn.RANK.EQ(AO84,AO:AO,1)+COUNTIF($AO$2:AO84,AO84))-1,"")</f>
        <v>162</v>
      </c>
      <c r="AQ84" s="57" t="s">
        <v>2440</v>
      </c>
      <c r="AR84" s="8"/>
      <c r="AS84" s="8"/>
      <c r="AT84" s="8"/>
      <c r="AU84" s="8"/>
      <c r="AV84" s="120">
        <v>43315</v>
      </c>
      <c r="AW84" s="57" t="s">
        <v>46</v>
      </c>
      <c r="AX84" s="99"/>
      <c r="AY84" s="100"/>
      <c r="AZ84" s="142"/>
      <c r="BA84" s="143"/>
      <c r="BC84" s="144"/>
      <c r="BD84" s="144"/>
    </row>
    <row r="85" spans="1:56" ht="240" x14ac:dyDescent="0.25">
      <c r="A85" s="39" t="s">
        <v>4399</v>
      </c>
      <c r="B85" s="180" t="s">
        <v>4353</v>
      </c>
      <c r="C85" s="181" t="s">
        <v>4528</v>
      </c>
      <c r="D85" s="93" t="s">
        <v>179</v>
      </c>
      <c r="E85" s="94" t="s">
        <v>4546</v>
      </c>
      <c r="F85" s="126" t="s">
        <v>4540</v>
      </c>
      <c r="G85" s="95" t="s">
        <v>4863</v>
      </c>
      <c r="H85" s="95" t="s">
        <v>6102</v>
      </c>
      <c r="I85" s="93" t="s">
        <v>5552</v>
      </c>
      <c r="J85" s="106" t="s">
        <v>6097</v>
      </c>
      <c r="K85" s="93"/>
      <c r="L85" s="93" t="s">
        <v>2654</v>
      </c>
      <c r="M85" s="51" t="s">
        <v>42</v>
      </c>
      <c r="N85" s="54" t="s">
        <v>5669</v>
      </c>
      <c r="O85" s="66"/>
      <c r="P85" s="66"/>
      <c r="Q85" s="66"/>
      <c r="R85" s="66"/>
      <c r="S85" s="66"/>
      <c r="T85" s="93" t="s">
        <v>4635</v>
      </c>
      <c r="U85" s="93" t="s">
        <v>348</v>
      </c>
      <c r="V85" s="94" t="s">
        <v>4638</v>
      </c>
      <c r="W85" s="95" t="s">
        <v>4639</v>
      </c>
      <c r="X85" s="95" t="s">
        <v>4636</v>
      </c>
      <c r="Y85" s="97"/>
      <c r="Z85" s="97"/>
      <c r="AA85" s="97"/>
      <c r="AB85" s="97"/>
      <c r="AC85" s="1"/>
      <c r="AD85" s="97"/>
      <c r="AE85" s="95" t="s">
        <v>4777</v>
      </c>
      <c r="AF85" s="107" t="s">
        <v>4825</v>
      </c>
      <c r="AG85" s="8"/>
      <c r="AH85" s="8"/>
      <c r="AI85" s="8"/>
      <c r="AJ85" s="8"/>
      <c r="AK85" s="8"/>
      <c r="AL85" s="8"/>
      <c r="AM85" s="8">
        <f t="shared" si="2"/>
        <v>1</v>
      </c>
      <c r="AN85" s="189">
        <f>IF((AI85+AJ85+AK85+AL85+AM85)&gt;0,(Metoder[[#This Row],[2015]]+Metoder[[#This Row],[2016]]+Metoder[[#This Row],[2017]]+Metoder[[#This Row],[Jan-Apr 2018]]*3+Metoder[[#This Row],[Till Cosmic?]])/COUNT(Metoder[[#This Row],[2015]:[Till Cosmic?]]),"")</f>
        <v>1</v>
      </c>
      <c r="AO85" s="8">
        <f t="shared" si="3"/>
        <v>315</v>
      </c>
      <c r="AP85" s="8">
        <f>IFERROR((_xlfn.RANK.EQ(AO85,AO:AO,1)+COUNTIF($AO$2:AO85,AO85))-1,"")</f>
        <v>163</v>
      </c>
      <c r="AQ85" s="57" t="s">
        <v>2440</v>
      </c>
      <c r="AR85" s="8"/>
      <c r="AS85" s="8"/>
      <c r="AT85" s="8"/>
      <c r="AU85" s="8"/>
      <c r="AV85" s="120">
        <v>43325</v>
      </c>
      <c r="AW85" s="95" t="s">
        <v>46</v>
      </c>
      <c r="AX85" s="99"/>
      <c r="AY85" s="100"/>
      <c r="AZ85" s="142"/>
      <c r="BA85" s="143"/>
      <c r="BC85" s="144"/>
      <c r="BD85" s="144"/>
    </row>
    <row r="86" spans="1:56" ht="150" x14ac:dyDescent="0.25">
      <c r="A86" s="1" t="s">
        <v>4400</v>
      </c>
      <c r="B86" s="180" t="s">
        <v>4352</v>
      </c>
      <c r="C86" s="181" t="s">
        <v>4527</v>
      </c>
      <c r="D86" s="93" t="s">
        <v>50</v>
      </c>
      <c r="E86" s="94" t="s">
        <v>4546</v>
      </c>
      <c r="F86" s="126" t="s">
        <v>4540</v>
      </c>
      <c r="G86" s="94" t="s">
        <v>4864</v>
      </c>
      <c r="H86" s="95" t="s">
        <v>6103</v>
      </c>
      <c r="I86" s="93" t="s">
        <v>5552</v>
      </c>
      <c r="J86" s="106" t="s">
        <v>6097</v>
      </c>
      <c r="K86" s="93"/>
      <c r="L86" s="93" t="s">
        <v>2654</v>
      </c>
      <c r="M86" s="55" t="s">
        <v>42</v>
      </c>
      <c r="N86" s="54" t="s">
        <v>5668</v>
      </c>
      <c r="O86" s="66"/>
      <c r="P86" s="66"/>
      <c r="Q86" s="66"/>
      <c r="R86" s="66"/>
      <c r="S86" s="66"/>
      <c r="T86" s="93" t="s">
        <v>4635</v>
      </c>
      <c r="U86" s="93" t="s">
        <v>348</v>
      </c>
      <c r="V86" s="94" t="s">
        <v>4638</v>
      </c>
      <c r="W86" s="95" t="s">
        <v>4704</v>
      </c>
      <c r="X86" s="95" t="s">
        <v>4636</v>
      </c>
      <c r="Y86" s="97"/>
      <c r="Z86" s="97"/>
      <c r="AA86" s="97"/>
      <c r="AB86" s="97"/>
      <c r="AC86" s="1"/>
      <c r="AD86" s="97"/>
      <c r="AE86" s="95" t="s">
        <v>4777</v>
      </c>
      <c r="AF86" s="107" t="s">
        <v>4824</v>
      </c>
      <c r="AG86" s="8"/>
      <c r="AH86" s="8"/>
      <c r="AI86" s="8"/>
      <c r="AJ86" s="8"/>
      <c r="AK86" s="8"/>
      <c r="AL86" s="8"/>
      <c r="AM86" s="8">
        <f t="shared" si="2"/>
        <v>1</v>
      </c>
      <c r="AN86" s="189">
        <f>IF((AI86+AJ86+AK86+AL86+AM86)&gt;0,(Metoder[[#This Row],[2015]]+Metoder[[#This Row],[2016]]+Metoder[[#This Row],[2017]]+Metoder[[#This Row],[Jan-Apr 2018]]*3+Metoder[[#This Row],[Till Cosmic?]])/COUNT(Metoder[[#This Row],[2015]:[Till Cosmic?]]),"")</f>
        <v>1</v>
      </c>
      <c r="AO86" s="8">
        <f t="shared" si="3"/>
        <v>315</v>
      </c>
      <c r="AP86" s="8">
        <f>IFERROR((_xlfn.RANK.EQ(AO86,AO:AO,1)+COUNTIF($AO$2:AO86,AO86))-1,"")</f>
        <v>164</v>
      </c>
      <c r="AQ86" s="57" t="s">
        <v>2440</v>
      </c>
      <c r="AR86" s="8"/>
      <c r="AS86" s="8"/>
      <c r="AT86" s="8"/>
      <c r="AU86" s="57"/>
      <c r="AV86" s="120">
        <v>43325</v>
      </c>
      <c r="AW86" s="95" t="s">
        <v>46</v>
      </c>
      <c r="AX86" s="99"/>
      <c r="AY86" s="100"/>
      <c r="AZ86" s="142"/>
      <c r="BA86" s="143"/>
      <c r="BC86" s="144"/>
      <c r="BD86" s="144"/>
    </row>
    <row r="87" spans="1:56" ht="165" x14ac:dyDescent="0.25">
      <c r="A87" s="1" t="s">
        <v>4401</v>
      </c>
      <c r="B87" s="180" t="s">
        <v>4351</v>
      </c>
      <c r="C87" s="181" t="s">
        <v>4526</v>
      </c>
      <c r="D87" s="93" t="s">
        <v>2489</v>
      </c>
      <c r="E87" s="94" t="s">
        <v>4546</v>
      </c>
      <c r="F87" s="126" t="s">
        <v>4540</v>
      </c>
      <c r="G87" s="93"/>
      <c r="H87" s="95" t="s">
        <v>4618</v>
      </c>
      <c r="I87" s="93" t="s">
        <v>5552</v>
      </c>
      <c r="J87" s="93" t="s">
        <v>6104</v>
      </c>
      <c r="K87" s="93"/>
      <c r="L87" s="93" t="s">
        <v>2654</v>
      </c>
      <c r="M87" s="51" t="s">
        <v>42</v>
      </c>
      <c r="N87" s="54" t="s">
        <v>5337</v>
      </c>
      <c r="O87" s="66"/>
      <c r="P87" s="66"/>
      <c r="Q87" s="66"/>
      <c r="R87" s="66"/>
      <c r="S87" s="66"/>
      <c r="T87" s="93" t="s">
        <v>4635</v>
      </c>
      <c r="U87" s="93" t="s">
        <v>348</v>
      </c>
      <c r="V87" s="94" t="s">
        <v>4638</v>
      </c>
      <c r="W87" s="95" t="s">
        <v>4703</v>
      </c>
      <c r="X87" s="95" t="s">
        <v>4636</v>
      </c>
      <c r="Y87" s="97"/>
      <c r="Z87" s="97"/>
      <c r="AA87" s="97"/>
      <c r="AB87" s="97"/>
      <c r="AC87" s="1"/>
      <c r="AD87" s="97"/>
      <c r="AE87" s="95" t="s">
        <v>4777</v>
      </c>
      <c r="AF87" s="107" t="s">
        <v>4823</v>
      </c>
      <c r="AG87" s="8"/>
      <c r="AH87" s="8"/>
      <c r="AI87" s="8"/>
      <c r="AJ87" s="8"/>
      <c r="AK87" s="8"/>
      <c r="AL87" s="8"/>
      <c r="AM87" s="8">
        <f t="shared" si="2"/>
        <v>1</v>
      </c>
      <c r="AN87" s="189">
        <f>IF((AI87+AJ87+AK87+AL87+AM87)&gt;0,(Metoder[[#This Row],[2015]]+Metoder[[#This Row],[2016]]+Metoder[[#This Row],[2017]]+Metoder[[#This Row],[Jan-Apr 2018]]*3+Metoder[[#This Row],[Till Cosmic?]])/COUNT(Metoder[[#This Row],[2015]:[Till Cosmic?]]),"")</f>
        <v>1</v>
      </c>
      <c r="AO87" s="8">
        <f t="shared" si="3"/>
        <v>315</v>
      </c>
      <c r="AP87" s="8">
        <f>IFERROR((_xlfn.RANK.EQ(AO87,AO:AO,1)+COUNTIF($AO$2:AO87,AO87))-1,"")</f>
        <v>165</v>
      </c>
      <c r="AQ87" s="57" t="s">
        <v>2440</v>
      </c>
      <c r="AR87" s="8"/>
      <c r="AS87" s="8"/>
      <c r="AT87" s="8"/>
      <c r="AU87" s="8"/>
      <c r="AV87" s="120">
        <v>43325</v>
      </c>
      <c r="AW87" s="95" t="s">
        <v>46</v>
      </c>
      <c r="AX87" s="99"/>
      <c r="AY87" s="100"/>
      <c r="AZ87" s="142"/>
      <c r="BA87" s="143"/>
      <c r="BC87" s="144"/>
      <c r="BD87" s="144"/>
    </row>
    <row r="88" spans="1:56" ht="165" x14ac:dyDescent="0.25">
      <c r="A88" s="39" t="s">
        <v>4405</v>
      </c>
      <c r="B88" s="180" t="s">
        <v>4347</v>
      </c>
      <c r="C88" s="181" t="s">
        <v>4525</v>
      </c>
      <c r="D88" s="93" t="s">
        <v>50</v>
      </c>
      <c r="E88" s="94" t="s">
        <v>4546</v>
      </c>
      <c r="F88" s="126" t="s">
        <v>4540</v>
      </c>
      <c r="G88" s="211" t="s">
        <v>4867</v>
      </c>
      <c r="H88" s="95" t="s">
        <v>4579</v>
      </c>
      <c r="I88" s="96" t="s">
        <v>5624</v>
      </c>
      <c r="J88" s="106" t="s">
        <v>6097</v>
      </c>
      <c r="K88" s="94"/>
      <c r="L88" s="93" t="s">
        <v>348</v>
      </c>
      <c r="M88" s="51" t="s">
        <v>42</v>
      </c>
      <c r="N88" s="54" t="s">
        <v>5668</v>
      </c>
      <c r="O88" s="66"/>
      <c r="P88" s="66"/>
      <c r="Q88" s="66"/>
      <c r="R88" s="66"/>
      <c r="S88" s="66"/>
      <c r="T88" s="93" t="s">
        <v>4635</v>
      </c>
      <c r="U88" s="93" t="s">
        <v>348</v>
      </c>
      <c r="V88" s="94" t="s">
        <v>4638</v>
      </c>
      <c r="W88" s="95" t="s">
        <v>4701</v>
      </c>
      <c r="X88" s="95" t="s">
        <v>4636</v>
      </c>
      <c r="Y88" s="97"/>
      <c r="Z88" s="97"/>
      <c r="AA88" s="97"/>
      <c r="AB88" s="97"/>
      <c r="AC88" s="1"/>
      <c r="AD88" s="97"/>
      <c r="AE88" s="95" t="s">
        <v>4819</v>
      </c>
      <c r="AF88" s="107" t="s">
        <v>4818</v>
      </c>
      <c r="AG88" s="8"/>
      <c r="AH88" s="8"/>
      <c r="AI88" s="8"/>
      <c r="AJ88" s="8"/>
      <c r="AK88" s="8"/>
      <c r="AL88" s="8"/>
      <c r="AM88" s="8">
        <f t="shared" si="2"/>
        <v>1</v>
      </c>
      <c r="AN88" s="189">
        <f>IF((AI88+AJ88+AK88+AL88+AM88)&gt;0,(Metoder[[#This Row],[2015]]+Metoder[[#This Row],[2016]]+Metoder[[#This Row],[2017]]+Metoder[[#This Row],[Jan-Apr 2018]]*3+Metoder[[#This Row],[Till Cosmic?]])/COUNT(Metoder[[#This Row],[2015]:[Till Cosmic?]]),"")</f>
        <v>1</v>
      </c>
      <c r="AO88" s="8">
        <f t="shared" si="3"/>
        <v>315</v>
      </c>
      <c r="AP88" s="8">
        <f>IFERROR((_xlfn.RANK.EQ(AO88,AO:AO,1)+COUNTIF($AO$2:AO88,AO88))-1,"")</f>
        <v>166</v>
      </c>
      <c r="AQ88" s="57" t="s">
        <v>2440</v>
      </c>
      <c r="AR88" s="8"/>
      <c r="AS88" s="8"/>
      <c r="AT88" s="8"/>
      <c r="AU88" s="57"/>
      <c r="AV88" s="120">
        <v>43325</v>
      </c>
      <c r="AW88" s="95" t="s">
        <v>46</v>
      </c>
      <c r="AX88" s="99"/>
      <c r="AY88" s="100"/>
      <c r="AZ88" s="142"/>
      <c r="BA88" s="143"/>
      <c r="BC88" s="144"/>
      <c r="BD88" s="144"/>
    </row>
    <row r="89" spans="1:56" ht="105" x14ac:dyDescent="0.25">
      <c r="A89" s="39" t="s">
        <v>4408</v>
      </c>
      <c r="B89" s="180" t="s">
        <v>4344</v>
      </c>
      <c r="C89" s="181"/>
      <c r="D89" s="93" t="s">
        <v>50</v>
      </c>
      <c r="E89" s="94" t="s">
        <v>1071</v>
      </c>
      <c r="F89" s="176" t="s">
        <v>5605</v>
      </c>
      <c r="G89" s="93"/>
      <c r="H89" s="95" t="s">
        <v>6105</v>
      </c>
      <c r="I89" s="93"/>
      <c r="J89" s="93"/>
      <c r="K89" s="93"/>
      <c r="L89" s="93" t="s">
        <v>6499</v>
      </c>
      <c r="M89" s="55" t="s">
        <v>42</v>
      </c>
      <c r="N89" s="54" t="s">
        <v>5668</v>
      </c>
      <c r="O89" s="66"/>
      <c r="P89" s="66"/>
      <c r="Q89" s="66"/>
      <c r="R89" s="66"/>
      <c r="S89" s="66"/>
      <c r="T89" s="93" t="s">
        <v>4635</v>
      </c>
      <c r="U89" s="93" t="s">
        <v>348</v>
      </c>
      <c r="V89" s="94" t="s">
        <v>4659</v>
      </c>
      <c r="W89" s="95" t="s">
        <v>4699</v>
      </c>
      <c r="X89" s="95" t="s">
        <v>4653</v>
      </c>
      <c r="Y89" s="97"/>
      <c r="Z89" s="97"/>
      <c r="AA89" s="97"/>
      <c r="AB89" s="97"/>
      <c r="AC89" s="1"/>
      <c r="AD89" s="97"/>
      <c r="AE89" s="95" t="s">
        <v>4816</v>
      </c>
      <c r="AF89" s="107" t="s">
        <v>4815</v>
      </c>
      <c r="AG89" s="8"/>
      <c r="AH89" s="8"/>
      <c r="AI89" s="8"/>
      <c r="AJ89" s="8"/>
      <c r="AK89" s="8"/>
      <c r="AL89" s="8"/>
      <c r="AM89" s="8">
        <f t="shared" si="2"/>
        <v>1</v>
      </c>
      <c r="AN89" s="189">
        <f>IF((AI89+AJ89+AK89+AL89+AM89)&gt;0,(Metoder[[#This Row],[2015]]+Metoder[[#This Row],[2016]]+Metoder[[#This Row],[2017]]+Metoder[[#This Row],[Jan-Apr 2018]]*3+Metoder[[#This Row],[Till Cosmic?]])/COUNT(Metoder[[#This Row],[2015]:[Till Cosmic?]]),"")</f>
        <v>1</v>
      </c>
      <c r="AO89" s="8">
        <f t="shared" si="3"/>
        <v>315</v>
      </c>
      <c r="AP89" s="8">
        <f>IFERROR((_xlfn.RANK.EQ(AO89,AO:AO,1)+COUNTIF($AO$2:AO89,AO89))-1,"")</f>
        <v>167</v>
      </c>
      <c r="AQ89" s="57" t="s">
        <v>2440</v>
      </c>
      <c r="AR89" s="8"/>
      <c r="AS89" s="8"/>
      <c r="AT89" s="8"/>
      <c r="AU89" s="8"/>
      <c r="AV89" s="120">
        <v>43325</v>
      </c>
      <c r="AW89" s="95" t="s">
        <v>46</v>
      </c>
      <c r="AX89" s="99"/>
      <c r="AY89" s="100"/>
      <c r="AZ89" s="142"/>
      <c r="BA89" s="143"/>
      <c r="BC89" s="144"/>
      <c r="BD89" s="144"/>
    </row>
    <row r="90" spans="1:56" ht="210" x14ac:dyDescent="0.25">
      <c r="A90" s="1" t="s">
        <v>4409</v>
      </c>
      <c r="B90" s="180" t="s">
        <v>4343</v>
      </c>
      <c r="C90" s="181" t="s">
        <v>4522</v>
      </c>
      <c r="D90" s="93" t="s">
        <v>50</v>
      </c>
      <c r="E90" s="94" t="s">
        <v>4546</v>
      </c>
      <c r="F90" s="126" t="s">
        <v>4540</v>
      </c>
      <c r="G90" s="93"/>
      <c r="H90" s="95" t="s">
        <v>4566</v>
      </c>
      <c r="I90" s="95" t="s">
        <v>6106</v>
      </c>
      <c r="J90" s="93"/>
      <c r="K90" s="93"/>
      <c r="L90" s="93" t="s">
        <v>2654</v>
      </c>
      <c r="M90" s="51" t="s">
        <v>42</v>
      </c>
      <c r="N90" s="54" t="s">
        <v>5691</v>
      </c>
      <c r="O90" s="66"/>
      <c r="P90" s="66"/>
      <c r="Q90" s="66"/>
      <c r="R90" s="66"/>
      <c r="S90" s="66"/>
      <c r="T90" s="93" t="s">
        <v>4635</v>
      </c>
      <c r="U90" s="93" t="s">
        <v>348</v>
      </c>
      <c r="V90" s="94" t="s">
        <v>4638</v>
      </c>
      <c r="W90" s="95" t="s">
        <v>4699</v>
      </c>
      <c r="X90" s="95" t="s">
        <v>4636</v>
      </c>
      <c r="Y90" s="97"/>
      <c r="Z90" s="97"/>
      <c r="AA90" s="97"/>
      <c r="AB90" s="97"/>
      <c r="AC90" s="1"/>
      <c r="AD90" s="97"/>
      <c r="AE90" s="95" t="s">
        <v>4777</v>
      </c>
      <c r="AF90" s="107" t="s">
        <v>4814</v>
      </c>
      <c r="AG90" s="8"/>
      <c r="AH90" s="8"/>
      <c r="AI90" s="8"/>
      <c r="AJ90" s="8"/>
      <c r="AK90" s="8"/>
      <c r="AL90" s="8"/>
      <c r="AM90" s="8">
        <f t="shared" si="2"/>
        <v>1</v>
      </c>
      <c r="AN90" s="189">
        <f>IF((AI90+AJ90+AK90+AL90+AM90)&gt;0,(Metoder[[#This Row],[2015]]+Metoder[[#This Row],[2016]]+Metoder[[#This Row],[2017]]+Metoder[[#This Row],[Jan-Apr 2018]]*3+Metoder[[#This Row],[Till Cosmic?]])/COUNT(Metoder[[#This Row],[2015]:[Till Cosmic?]]),"")</f>
        <v>1</v>
      </c>
      <c r="AO90" s="8">
        <f t="shared" si="3"/>
        <v>315</v>
      </c>
      <c r="AP90" s="8">
        <f>IFERROR((_xlfn.RANK.EQ(AO90,AO:AO,1)+COUNTIF($AO$2:AO90,AO90))-1,"")</f>
        <v>168</v>
      </c>
      <c r="AQ90" s="57" t="s">
        <v>2440</v>
      </c>
      <c r="AR90" s="8"/>
      <c r="AS90" s="8"/>
      <c r="AT90" s="8"/>
      <c r="AU90" s="8"/>
      <c r="AV90" s="120">
        <v>43325</v>
      </c>
      <c r="AW90" s="95" t="s">
        <v>46</v>
      </c>
      <c r="AX90" s="99"/>
      <c r="AY90" s="100"/>
      <c r="AZ90" s="142"/>
      <c r="BA90" s="143"/>
      <c r="BC90" s="144"/>
      <c r="BD90" s="144"/>
    </row>
    <row r="91" spans="1:56" ht="165" x14ac:dyDescent="0.25">
      <c r="A91" s="1" t="s">
        <v>4410</v>
      </c>
      <c r="B91" s="180" t="s">
        <v>4342</v>
      </c>
      <c r="C91" s="181" t="s">
        <v>6107</v>
      </c>
      <c r="D91" s="93" t="s">
        <v>50</v>
      </c>
      <c r="E91" s="94" t="s">
        <v>4546</v>
      </c>
      <c r="F91" s="126" t="s">
        <v>4540</v>
      </c>
      <c r="G91" s="93"/>
      <c r="H91" s="95" t="s">
        <v>4566</v>
      </c>
      <c r="I91" s="95" t="s">
        <v>6108</v>
      </c>
      <c r="J91" s="93"/>
      <c r="K91" s="93"/>
      <c r="L91" s="93" t="s">
        <v>2654</v>
      </c>
      <c r="M91" s="55" t="s">
        <v>42</v>
      </c>
      <c r="N91" s="54" t="s">
        <v>5691</v>
      </c>
      <c r="O91" s="66"/>
      <c r="P91" s="66"/>
      <c r="Q91" s="66"/>
      <c r="R91" s="66"/>
      <c r="S91" s="66"/>
      <c r="T91" s="93" t="s">
        <v>4635</v>
      </c>
      <c r="U91" s="93" t="s">
        <v>348</v>
      </c>
      <c r="V91" s="94" t="s">
        <v>4638</v>
      </c>
      <c r="W91" s="95" t="s">
        <v>4699</v>
      </c>
      <c r="X91" s="95" t="s">
        <v>4636</v>
      </c>
      <c r="Y91" s="97"/>
      <c r="Z91" s="97"/>
      <c r="AA91" s="97"/>
      <c r="AB91" s="97"/>
      <c r="AC91" s="1"/>
      <c r="AD91" s="97"/>
      <c r="AE91" s="95" t="s">
        <v>4777</v>
      </c>
      <c r="AF91" s="176" t="s">
        <v>4813</v>
      </c>
      <c r="AG91" s="8"/>
      <c r="AH91" s="8"/>
      <c r="AI91" s="8"/>
      <c r="AJ91" s="8"/>
      <c r="AK91" s="8"/>
      <c r="AL91" s="8"/>
      <c r="AM91" s="8">
        <f t="shared" si="2"/>
        <v>1</v>
      </c>
      <c r="AN91" s="189">
        <f>IF((AI91+AJ91+AK91+AL91+AM91)&gt;0,(Metoder[[#This Row],[2015]]+Metoder[[#This Row],[2016]]+Metoder[[#This Row],[2017]]+Metoder[[#This Row],[Jan-Apr 2018]]*3+Metoder[[#This Row],[Till Cosmic?]])/COUNT(Metoder[[#This Row],[2015]:[Till Cosmic?]]),"")</f>
        <v>1</v>
      </c>
      <c r="AO91" s="8">
        <f t="shared" si="3"/>
        <v>315</v>
      </c>
      <c r="AP91" s="8">
        <f>IFERROR((_xlfn.RANK.EQ(AO91,AO:AO,1)+COUNTIF($AO$2:AO91,AO91))-1,"")</f>
        <v>169</v>
      </c>
      <c r="AQ91" s="57" t="s">
        <v>2440</v>
      </c>
      <c r="AR91" s="8"/>
      <c r="AS91" s="8"/>
      <c r="AT91" s="8"/>
      <c r="AU91" s="8"/>
      <c r="AV91" s="120">
        <v>43325</v>
      </c>
      <c r="AW91" s="95" t="s">
        <v>46</v>
      </c>
      <c r="AX91" s="99"/>
      <c r="AY91" s="100"/>
      <c r="AZ91" s="142"/>
      <c r="BA91" s="143"/>
      <c r="BC91" s="144"/>
      <c r="BD91" s="144"/>
    </row>
    <row r="92" spans="1:56" ht="135" x14ac:dyDescent="0.25">
      <c r="A92" s="1" t="s">
        <v>6178</v>
      </c>
      <c r="B92" s="180" t="s">
        <v>4338</v>
      </c>
      <c r="C92" s="65" t="s">
        <v>6109</v>
      </c>
      <c r="D92" s="86" t="s">
        <v>3254</v>
      </c>
      <c r="E92" s="96" t="s">
        <v>4547</v>
      </c>
      <c r="F92" s="238" t="s">
        <v>5246</v>
      </c>
      <c r="G92" s="96" t="s">
        <v>4608</v>
      </c>
      <c r="H92" s="95" t="s">
        <v>6112</v>
      </c>
      <c r="I92" s="50"/>
      <c r="J92" s="93" t="s">
        <v>5506</v>
      </c>
      <c r="K92" s="106"/>
      <c r="L92" s="93" t="s">
        <v>2654</v>
      </c>
      <c r="M92" s="55" t="s">
        <v>42</v>
      </c>
      <c r="N92" s="58" t="s">
        <v>6113</v>
      </c>
      <c r="O92" s="35"/>
      <c r="P92" s="35"/>
      <c r="Q92" s="89"/>
      <c r="R92" s="90"/>
      <c r="S92" s="63"/>
      <c r="T92" s="93" t="s">
        <v>4635</v>
      </c>
      <c r="U92" s="93" t="s">
        <v>348</v>
      </c>
      <c r="V92" s="94" t="s">
        <v>4642</v>
      </c>
      <c r="W92" s="95" t="s">
        <v>6115</v>
      </c>
      <c r="X92" s="95" t="s">
        <v>6116</v>
      </c>
      <c r="Y92" s="97"/>
      <c r="Z92" s="106"/>
      <c r="AA92" s="106"/>
      <c r="AB92" s="106"/>
      <c r="AC92" s="106"/>
      <c r="AD92" s="106"/>
      <c r="AE92" s="95" t="s">
        <v>5225</v>
      </c>
      <c r="AF92" s="176" t="s">
        <v>6110</v>
      </c>
      <c r="AG92" s="226"/>
      <c r="AH92" s="156"/>
      <c r="AI92" s="156"/>
      <c r="AJ92" s="156"/>
      <c r="AK92" s="57"/>
      <c r="AL92" s="156"/>
      <c r="AM92" s="227">
        <f t="shared" si="2"/>
        <v>1</v>
      </c>
      <c r="AN92" s="190">
        <f>IF((AI92+AJ92+AK92+AL92+AM92)&gt;0,(Metoder[[#This Row],[2015]]+Metoder[[#This Row],[2016]]+Metoder[[#This Row],[2017]]+Metoder[[#This Row],[Jan-Apr 2018]]*3+Metoder[[#This Row],[Till Cosmic?]])/COUNT(Metoder[[#This Row],[2015]:[Till Cosmic?]]),"")</f>
        <v>1</v>
      </c>
      <c r="AO92" s="223">
        <f t="shared" si="3"/>
        <v>315</v>
      </c>
      <c r="AP92" s="199">
        <f>IFERROR((_xlfn.RANK.EQ(AO92,AO:AO,1)+COUNTIF($AO$2:AO92,AO92))-1,"")</f>
        <v>170</v>
      </c>
      <c r="AQ92" s="156" t="s">
        <v>2440</v>
      </c>
      <c r="AR92" s="57"/>
      <c r="AS92" s="57"/>
      <c r="AT92" s="57"/>
      <c r="AU92" s="57"/>
      <c r="AV92" s="120">
        <v>43325</v>
      </c>
      <c r="AW92" s="156" t="s">
        <v>46</v>
      </c>
      <c r="AX92" s="99"/>
      <c r="AY92" s="100"/>
      <c r="AZ92" s="142"/>
      <c r="BA92" s="143"/>
      <c r="BC92" s="144"/>
      <c r="BD92" s="144"/>
    </row>
    <row r="93" spans="1:56" ht="135" x14ac:dyDescent="0.25">
      <c r="A93" s="39" t="s">
        <v>4414</v>
      </c>
      <c r="B93" s="180" t="s">
        <v>4338</v>
      </c>
      <c r="C93" s="181" t="s">
        <v>6109</v>
      </c>
      <c r="D93" s="93"/>
      <c r="E93" s="96" t="s">
        <v>4547</v>
      </c>
      <c r="F93" s="238" t="s">
        <v>5246</v>
      </c>
      <c r="G93" s="96" t="s">
        <v>4608</v>
      </c>
      <c r="H93" s="95" t="s">
        <v>6114</v>
      </c>
      <c r="I93" s="93"/>
      <c r="J93" s="93" t="s">
        <v>5506</v>
      </c>
      <c r="K93" s="93"/>
      <c r="L93" s="93" t="s">
        <v>2654</v>
      </c>
      <c r="M93" s="55" t="s">
        <v>42</v>
      </c>
      <c r="N93" s="54" t="s">
        <v>5672</v>
      </c>
      <c r="O93" s="66"/>
      <c r="P93" s="66"/>
      <c r="Q93" s="66"/>
      <c r="R93" s="66"/>
      <c r="S93" s="66"/>
      <c r="T93" s="93" t="s">
        <v>4635</v>
      </c>
      <c r="U93" s="93" t="s">
        <v>348</v>
      </c>
      <c r="V93" s="94" t="s">
        <v>4642</v>
      </c>
      <c r="W93" s="95" t="s">
        <v>6115</v>
      </c>
      <c r="X93" s="95" t="s">
        <v>6116</v>
      </c>
      <c r="Y93" s="97"/>
      <c r="Z93" s="97"/>
      <c r="AA93" s="97"/>
      <c r="AB93" s="97"/>
      <c r="AC93" s="1"/>
      <c r="AD93" s="97"/>
      <c r="AE93" s="95" t="s">
        <v>5225</v>
      </c>
      <c r="AF93" s="176" t="s">
        <v>6111</v>
      </c>
      <c r="AG93" s="8"/>
      <c r="AH93" s="8"/>
      <c r="AI93" s="8"/>
      <c r="AJ93" s="8"/>
      <c r="AK93" s="8">
        <v>20</v>
      </c>
      <c r="AL93" s="8">
        <v>4</v>
      </c>
      <c r="AM93" s="8">
        <f t="shared" si="2"/>
        <v>1</v>
      </c>
      <c r="AN93" s="189">
        <f>IF((AI93+AJ93+AK93+AL93+AM93)&gt;0,(Metoder[[#This Row],[2015]]+Metoder[[#This Row],[2016]]+Metoder[[#This Row],[2017]]+Metoder[[#This Row],[Jan-Apr 2018]]*3+Metoder[[#This Row],[Till Cosmic?]])/COUNT(Metoder[[#This Row],[2015]:[Till Cosmic?]]),"")</f>
        <v>11</v>
      </c>
      <c r="AO93" s="8">
        <f t="shared" si="3"/>
        <v>117.5</v>
      </c>
      <c r="AP93" s="8">
        <f>IFERROR((_xlfn.RANK.EQ(AO93,AO:AO,1)+COUNTIF($AO$2:AO93,AO93))-1,"")</f>
        <v>96</v>
      </c>
      <c r="AQ93" s="57" t="s">
        <v>2440</v>
      </c>
      <c r="AR93" s="8"/>
      <c r="AS93" s="8"/>
      <c r="AT93" s="8"/>
      <c r="AU93" s="8"/>
      <c r="AV93" s="120">
        <v>43325</v>
      </c>
      <c r="AW93" s="95" t="s">
        <v>46</v>
      </c>
      <c r="AX93" s="99"/>
      <c r="AY93" s="100"/>
      <c r="AZ93" s="142"/>
      <c r="BA93" s="143"/>
      <c r="BC93" s="144"/>
      <c r="BD93" s="144"/>
    </row>
    <row r="94" spans="1:56" ht="120" x14ac:dyDescent="0.25">
      <c r="A94" s="1" t="s">
        <v>4415</v>
      </c>
      <c r="B94" s="180" t="s">
        <v>4337</v>
      </c>
      <c r="C94" s="181" t="s">
        <v>4520</v>
      </c>
      <c r="D94" s="93" t="s">
        <v>50</v>
      </c>
      <c r="E94" s="211" t="s">
        <v>4547</v>
      </c>
      <c r="F94" s="98" t="s">
        <v>5246</v>
      </c>
      <c r="G94" s="211" t="s">
        <v>4560</v>
      </c>
      <c r="H94" s="95" t="s">
        <v>6073</v>
      </c>
      <c r="I94" s="95"/>
      <c r="J94" s="93" t="s">
        <v>5506</v>
      </c>
      <c r="K94" s="93"/>
      <c r="L94" s="93" t="s">
        <v>2654</v>
      </c>
      <c r="M94" s="51" t="s">
        <v>42</v>
      </c>
      <c r="N94" s="54" t="s">
        <v>5691</v>
      </c>
      <c r="O94" s="66"/>
      <c r="P94" s="66"/>
      <c r="Q94" s="66"/>
      <c r="R94" s="66"/>
      <c r="S94" s="66"/>
      <c r="T94" s="93" t="s">
        <v>4635</v>
      </c>
      <c r="U94" s="93" t="s">
        <v>348</v>
      </c>
      <c r="V94" s="94" t="s">
        <v>4642</v>
      </c>
      <c r="W94" s="95" t="s">
        <v>4696</v>
      </c>
      <c r="X94" s="95" t="s">
        <v>4695</v>
      </c>
      <c r="Y94" s="97"/>
      <c r="Z94" s="97"/>
      <c r="AA94" s="97"/>
      <c r="AB94" s="97"/>
      <c r="AC94" s="1"/>
      <c r="AD94" s="97"/>
      <c r="AE94" s="95" t="s">
        <v>5226</v>
      </c>
      <c r="AF94" s="107" t="s">
        <v>4808</v>
      </c>
      <c r="AG94" s="8"/>
      <c r="AH94" s="8"/>
      <c r="AI94" s="8"/>
      <c r="AJ94" s="8"/>
      <c r="AK94" s="8">
        <v>162</v>
      </c>
      <c r="AL94" s="8">
        <v>10</v>
      </c>
      <c r="AM94" s="8">
        <f t="shared" si="2"/>
        <v>1</v>
      </c>
      <c r="AN94" s="189">
        <f>IF((AI94+AJ94+AK94+AL94+AM94)&gt;0,(Metoder[[#This Row],[2015]]+Metoder[[#This Row],[2016]]+Metoder[[#This Row],[2017]]+Metoder[[#This Row],[Jan-Apr 2018]]*3+Metoder[[#This Row],[Till Cosmic?]])/COUNT(Metoder[[#This Row],[2015]:[Till Cosmic?]]),"")</f>
        <v>64.333333333333329</v>
      </c>
      <c r="AO94" s="8">
        <f t="shared" si="3"/>
        <v>57.5</v>
      </c>
      <c r="AP94" s="8">
        <f>IFERROR((_xlfn.RANK.EQ(AO94,AO:AO,1)+COUNTIF($AO$2:AO94,AO94))-1,"")</f>
        <v>38</v>
      </c>
      <c r="AQ94" s="57" t="s">
        <v>2440</v>
      </c>
      <c r="AR94" s="8"/>
      <c r="AS94" s="8"/>
      <c r="AT94" s="8"/>
      <c r="AU94" s="8"/>
      <c r="AV94" s="120">
        <v>43325</v>
      </c>
      <c r="AW94" s="95" t="s">
        <v>46</v>
      </c>
      <c r="AX94" s="99"/>
      <c r="AY94" s="100"/>
      <c r="AZ94" s="142"/>
      <c r="BA94" s="143"/>
      <c r="BC94" s="144"/>
      <c r="BD94" s="144"/>
    </row>
    <row r="95" spans="1:56" ht="146.25" x14ac:dyDescent="0.25">
      <c r="A95" s="1" t="s">
        <v>618</v>
      </c>
      <c r="B95" s="179" t="s">
        <v>5724</v>
      </c>
      <c r="C95" s="53"/>
      <c r="D95" s="55" t="s">
        <v>78</v>
      </c>
      <c r="E95" s="59" t="s">
        <v>5301</v>
      </c>
      <c r="F95" s="173" t="s">
        <v>5300</v>
      </c>
      <c r="G95" s="151" t="s">
        <v>87</v>
      </c>
      <c r="H95" s="53" t="s">
        <v>620</v>
      </c>
      <c r="I95" s="106" t="s">
        <v>621</v>
      </c>
      <c r="J95" s="106" t="s">
        <v>5725</v>
      </c>
      <c r="K95" s="106"/>
      <c r="L95" s="20" t="s">
        <v>89</v>
      </c>
      <c r="M95" s="55" t="s">
        <v>42</v>
      </c>
      <c r="N95" s="54" t="s">
        <v>5678</v>
      </c>
      <c r="O95" s="54"/>
      <c r="P95" s="54"/>
      <c r="Q95" s="54"/>
      <c r="R95" s="54"/>
      <c r="S95" s="54" t="s">
        <v>35</v>
      </c>
      <c r="T95" s="106" t="s">
        <v>299</v>
      </c>
      <c r="U95" s="106" t="s">
        <v>41</v>
      </c>
      <c r="V95" s="106" t="s">
        <v>4641</v>
      </c>
      <c r="W95" s="106" t="s">
        <v>5726</v>
      </c>
      <c r="X95" s="106" t="s">
        <v>622</v>
      </c>
      <c r="Y95" s="106"/>
      <c r="Z95" s="106"/>
      <c r="AA95" s="106"/>
      <c r="AB95" s="106"/>
      <c r="AC95" s="106"/>
      <c r="AD95" s="106"/>
      <c r="AE95" s="1" t="s">
        <v>5727</v>
      </c>
      <c r="AF95" s="17" t="s">
        <v>623</v>
      </c>
      <c r="AG95" s="57"/>
      <c r="AH95" s="8"/>
      <c r="AI95" s="8"/>
      <c r="AJ95" s="8"/>
      <c r="AK95" s="8"/>
      <c r="AL95" s="8"/>
      <c r="AM95" s="8">
        <f t="shared" si="2"/>
        <v>1</v>
      </c>
      <c r="AN95" s="189">
        <f>IF((AI95+AJ95+AK95+AL95+AM95)&gt;0,(Metoder[[#This Row],[2015]]+Metoder[[#This Row],[2016]]+Metoder[[#This Row],[2017]]+Metoder[[#This Row],[Jan-Apr 2018]]*3+Metoder[[#This Row],[Till Cosmic?]])/COUNT(Metoder[[#This Row],[2015]:[Till Cosmic?]]),"")</f>
        <v>1</v>
      </c>
      <c r="AO95" s="8">
        <f t="shared" si="3"/>
        <v>315</v>
      </c>
      <c r="AP95" s="8">
        <f>IFERROR((_xlfn.RANK.EQ(AO95,AO:AO,1)+COUNTIF($AO$2:AO95,AO95))-1,"")</f>
        <v>171</v>
      </c>
      <c r="AQ95" s="57" t="s">
        <v>2440</v>
      </c>
      <c r="AR95" s="8"/>
      <c r="AS95" s="8"/>
      <c r="AT95" s="8"/>
      <c r="AU95" s="8"/>
      <c r="AV95" s="120">
        <v>43314</v>
      </c>
      <c r="AW95" s="57" t="s">
        <v>46</v>
      </c>
      <c r="AX95" s="99"/>
      <c r="AY95" s="100"/>
      <c r="AZ95" s="142"/>
      <c r="BA95" s="143"/>
      <c r="BC95" s="144"/>
      <c r="BD95" s="144"/>
    </row>
    <row r="96" spans="1:56" ht="150" x14ac:dyDescent="0.25">
      <c r="A96" s="39" t="s">
        <v>4417</v>
      </c>
      <c r="B96" s="180" t="s">
        <v>6120</v>
      </c>
      <c r="C96" s="181" t="s">
        <v>4519</v>
      </c>
      <c r="D96" s="93" t="s">
        <v>50</v>
      </c>
      <c r="E96" s="94" t="s">
        <v>4546</v>
      </c>
      <c r="F96" s="126" t="s">
        <v>4540</v>
      </c>
      <c r="G96" s="93"/>
      <c r="H96" s="93" t="s">
        <v>6122</v>
      </c>
      <c r="I96" s="93" t="s">
        <v>6121</v>
      </c>
      <c r="J96" s="93"/>
      <c r="K96" s="93"/>
      <c r="L96" s="93" t="s">
        <v>348</v>
      </c>
      <c r="M96" s="51" t="s">
        <v>42</v>
      </c>
      <c r="N96" s="54" t="s">
        <v>5691</v>
      </c>
      <c r="O96" s="66"/>
      <c r="P96" s="66"/>
      <c r="Q96" s="66"/>
      <c r="R96" s="66"/>
      <c r="S96" s="66"/>
      <c r="T96" s="93" t="s">
        <v>4635</v>
      </c>
      <c r="U96" s="93" t="s">
        <v>348</v>
      </c>
      <c r="V96" s="93" t="s">
        <v>4638</v>
      </c>
      <c r="W96" s="95" t="s">
        <v>4690</v>
      </c>
      <c r="X96" s="95" t="s">
        <v>4636</v>
      </c>
      <c r="Y96" s="97"/>
      <c r="Z96" s="97"/>
      <c r="AA96" s="97"/>
      <c r="AB96" s="97"/>
      <c r="AC96" s="1"/>
      <c r="AD96" s="97"/>
      <c r="AE96" s="95" t="s">
        <v>4777</v>
      </c>
      <c r="AF96" s="107" t="s">
        <v>4807</v>
      </c>
      <c r="AG96" s="8"/>
      <c r="AH96" s="8"/>
      <c r="AI96" s="8"/>
      <c r="AJ96" s="8"/>
      <c r="AK96" s="8"/>
      <c r="AL96" s="8"/>
      <c r="AM96" s="8">
        <f t="shared" si="2"/>
        <v>0</v>
      </c>
      <c r="AN96" s="189" t="str">
        <f>IF((AI96+AJ96+AK96+AL96+AM96)&gt;0,(Metoder[[#This Row],[2015]]+Metoder[[#This Row],[2016]]+Metoder[[#This Row],[2017]]+Metoder[[#This Row],[Jan-Apr 2018]]*3+Metoder[[#This Row],[Till Cosmic?]])/COUNT(Metoder[[#This Row],[2015]:[Till Cosmic?]]),"")</f>
        <v/>
      </c>
      <c r="AO96" s="8" t="str">
        <f t="shared" si="3"/>
        <v/>
      </c>
      <c r="AP96" s="8" t="str">
        <f>IFERROR((_xlfn.RANK.EQ(AO96,AO:AO,1)+COUNTIF($AO$2:AO96,AO96))-1,"")</f>
        <v/>
      </c>
      <c r="AQ96" s="57"/>
      <c r="AR96" s="8"/>
      <c r="AS96" s="8"/>
      <c r="AT96" s="8"/>
      <c r="AU96" s="57" t="s">
        <v>5986</v>
      </c>
      <c r="AV96" s="120">
        <v>43325</v>
      </c>
      <c r="AW96" s="95" t="s">
        <v>46</v>
      </c>
      <c r="AX96" s="99"/>
      <c r="AY96" s="100"/>
      <c r="AZ96" s="142"/>
      <c r="BA96" s="143"/>
      <c r="BC96" s="144"/>
      <c r="BD96" s="144"/>
    </row>
    <row r="97" spans="1:56" ht="90" x14ac:dyDescent="0.25">
      <c r="A97" s="1" t="s">
        <v>624</v>
      </c>
      <c r="B97" s="179" t="s">
        <v>619</v>
      </c>
      <c r="C97" s="53"/>
      <c r="D97" s="55" t="s">
        <v>124</v>
      </c>
      <c r="E97" s="59" t="s">
        <v>5301</v>
      </c>
      <c r="F97" s="60" t="s">
        <v>5300</v>
      </c>
      <c r="G97" s="53"/>
      <c r="H97" s="53" t="s">
        <v>625</v>
      </c>
      <c r="I97" s="106" t="s">
        <v>621</v>
      </c>
      <c r="J97" s="106" t="s">
        <v>6599</v>
      </c>
      <c r="K97" s="106"/>
      <c r="L97" s="20" t="s">
        <v>89</v>
      </c>
      <c r="M97" s="55" t="s">
        <v>42</v>
      </c>
      <c r="N97" s="54" t="s">
        <v>6186</v>
      </c>
      <c r="O97" s="54"/>
      <c r="P97" s="54"/>
      <c r="Q97" s="54"/>
      <c r="R97" s="54"/>
      <c r="S97" s="54"/>
      <c r="T97" s="106" t="s">
        <v>5474</v>
      </c>
      <c r="U97" s="106" t="s">
        <v>41</v>
      </c>
      <c r="V97" s="106" t="s">
        <v>4641</v>
      </c>
      <c r="W97" s="106" t="s">
        <v>626</v>
      </c>
      <c r="X97" s="106" t="s">
        <v>627</v>
      </c>
      <c r="Y97" s="106"/>
      <c r="Z97" s="106"/>
      <c r="AA97" s="106"/>
      <c r="AB97" s="106"/>
      <c r="AC97" s="106"/>
      <c r="AD97" s="106"/>
      <c r="AE97" s="1" t="s">
        <v>4920</v>
      </c>
      <c r="AF97" s="17" t="s">
        <v>628</v>
      </c>
      <c r="AG97" s="57"/>
      <c r="AH97" s="8"/>
      <c r="AI97" s="8"/>
      <c r="AJ97" s="8"/>
      <c r="AK97" s="8"/>
      <c r="AL97" s="8"/>
      <c r="AM97" s="8">
        <f t="shared" si="2"/>
        <v>1</v>
      </c>
      <c r="AN97" s="189">
        <f>IF((AI97+AJ97+AK97+AL97+AM97)&gt;0,(Metoder[[#This Row],[2015]]+Metoder[[#This Row],[2016]]+Metoder[[#This Row],[2017]]+Metoder[[#This Row],[Jan-Apr 2018]]*3+Metoder[[#This Row],[Till Cosmic?]])/COUNT(Metoder[[#This Row],[2015]:[Till Cosmic?]]),"")</f>
        <v>1</v>
      </c>
      <c r="AO97" s="8">
        <f t="shared" si="3"/>
        <v>315</v>
      </c>
      <c r="AP97" s="8">
        <f>IFERROR((_xlfn.RANK.EQ(AO97,AO:AO,1)+COUNTIF($AO$2:AO97,AO97))-1,"")</f>
        <v>172</v>
      </c>
      <c r="AQ97" s="57" t="s">
        <v>2440</v>
      </c>
      <c r="AR97" s="8"/>
      <c r="AS97" s="8"/>
      <c r="AT97" s="8"/>
      <c r="AU97" s="8"/>
      <c r="AV97" s="120">
        <v>43315</v>
      </c>
      <c r="AW97" s="57" t="s">
        <v>46</v>
      </c>
      <c r="AX97" s="99"/>
      <c r="AY97" s="100"/>
      <c r="AZ97" s="142"/>
      <c r="BA97" s="143"/>
      <c r="BC97" s="144"/>
      <c r="BD97" s="144"/>
    </row>
    <row r="98" spans="1:56" ht="75" x14ac:dyDescent="0.25">
      <c r="A98" s="1" t="s">
        <v>4412</v>
      </c>
      <c r="B98" s="180" t="s">
        <v>4340</v>
      </c>
      <c r="C98" s="181" t="s">
        <v>4521</v>
      </c>
      <c r="D98" s="93" t="s">
        <v>283</v>
      </c>
      <c r="E98" s="94" t="s">
        <v>4548</v>
      </c>
      <c r="F98" s="98" t="s">
        <v>4267</v>
      </c>
      <c r="G98" s="93"/>
      <c r="H98" s="95" t="s">
        <v>5158</v>
      </c>
      <c r="I98" s="95" t="s">
        <v>5619</v>
      </c>
      <c r="J98" s="93"/>
      <c r="K98" s="93"/>
      <c r="L98" s="93" t="s">
        <v>2654</v>
      </c>
      <c r="M98" s="55" t="s">
        <v>42</v>
      </c>
      <c r="N98" s="54" t="s">
        <v>5542</v>
      </c>
      <c r="O98" s="66"/>
      <c r="P98" s="66"/>
      <c r="Q98" s="66"/>
      <c r="R98" s="66"/>
      <c r="S98" s="66"/>
      <c r="T98" s="93" t="s">
        <v>4635</v>
      </c>
      <c r="U98" s="93" t="s">
        <v>348</v>
      </c>
      <c r="V98" s="94" t="s">
        <v>4641</v>
      </c>
      <c r="W98" s="95" t="s">
        <v>4657</v>
      </c>
      <c r="X98" s="95" t="s">
        <v>4697</v>
      </c>
      <c r="Y98" s="97"/>
      <c r="Z98" s="97"/>
      <c r="AA98" s="97"/>
      <c r="AB98" s="97"/>
      <c r="AC98" s="97"/>
      <c r="AD98" s="97"/>
      <c r="AE98" s="95" t="s">
        <v>4811</v>
      </c>
      <c r="AF98" s="107" t="s">
        <v>4810</v>
      </c>
      <c r="AG98" s="8"/>
      <c r="AH98" s="8"/>
      <c r="AI98" s="8"/>
      <c r="AJ98" s="8"/>
      <c r="AK98" s="8">
        <v>64</v>
      </c>
      <c r="AL98" s="8">
        <v>17</v>
      </c>
      <c r="AM98" s="8">
        <f t="shared" si="2"/>
        <v>1</v>
      </c>
      <c r="AN98" s="189">
        <f>IF((AI98+AJ98+AK98+AL98+AM98)&gt;0,(Metoder[[#This Row],[2015]]+Metoder[[#This Row],[2016]]+Metoder[[#This Row],[2017]]+Metoder[[#This Row],[Jan-Apr 2018]]*3+Metoder[[#This Row],[Till Cosmic?]])/COUNT(Metoder[[#This Row],[2015]:[Till Cosmic?]]),"")</f>
        <v>38.666666666666664</v>
      </c>
      <c r="AO98" s="8">
        <f t="shared" si="3"/>
        <v>74</v>
      </c>
      <c r="AP98" s="8">
        <f>IFERROR((_xlfn.RANK.EQ(AO98,AO:AO,1)+COUNTIF($AO$2:AO98,AO98))-1,"")</f>
        <v>55</v>
      </c>
      <c r="AQ98" s="57" t="s">
        <v>2440</v>
      </c>
      <c r="AR98" s="8"/>
      <c r="AS98" s="8"/>
      <c r="AT98" s="8"/>
      <c r="AU98" s="8"/>
      <c r="AV98" s="120">
        <v>43241</v>
      </c>
      <c r="AW98" s="95" t="s">
        <v>2341</v>
      </c>
      <c r="AX98" s="99"/>
      <c r="AY98" s="100"/>
      <c r="AZ98" s="142"/>
      <c r="BA98" s="143"/>
      <c r="BC98" s="144"/>
      <c r="BD98" s="144"/>
    </row>
    <row r="99" spans="1:56" ht="123.75" x14ac:dyDescent="0.25">
      <c r="A99" s="1" t="s">
        <v>4427</v>
      </c>
      <c r="B99" s="180" t="s">
        <v>4326</v>
      </c>
      <c r="C99" s="181"/>
      <c r="D99" s="93" t="s">
        <v>3254</v>
      </c>
      <c r="E99" s="93" t="s">
        <v>151</v>
      </c>
      <c r="F99" s="93"/>
      <c r="G99" s="205" t="s">
        <v>4876</v>
      </c>
      <c r="H99" s="95" t="s">
        <v>4598</v>
      </c>
      <c r="I99" s="93"/>
      <c r="J99" s="205" t="s">
        <v>6132</v>
      </c>
      <c r="K99" s="93"/>
      <c r="L99" s="93" t="s">
        <v>348</v>
      </c>
      <c r="M99" s="51" t="s">
        <v>42</v>
      </c>
      <c r="N99" s="54" t="s">
        <v>6131</v>
      </c>
      <c r="O99" s="66"/>
      <c r="P99" s="66"/>
      <c r="Q99" s="66"/>
      <c r="R99" s="66"/>
      <c r="S99" s="66"/>
      <c r="T99" s="95" t="s">
        <v>4635</v>
      </c>
      <c r="U99" s="95" t="s">
        <v>348</v>
      </c>
      <c r="V99" s="95" t="s">
        <v>4659</v>
      </c>
      <c r="W99" s="95" t="s">
        <v>4900</v>
      </c>
      <c r="X99" s="95" t="s">
        <v>4653</v>
      </c>
      <c r="Y99" s="97"/>
      <c r="Z99" s="97"/>
      <c r="AA99" s="97"/>
      <c r="AB99" s="97"/>
      <c r="AC99" s="1"/>
      <c r="AD99" s="97"/>
      <c r="AE99" s="95" t="s">
        <v>4802</v>
      </c>
      <c r="AF99" s="107" t="s">
        <v>4801</v>
      </c>
      <c r="AG99" s="8"/>
      <c r="AH99" s="8"/>
      <c r="AI99" s="8"/>
      <c r="AJ99" s="8"/>
      <c r="AK99" s="8"/>
      <c r="AL99" s="8"/>
      <c r="AM99" s="8">
        <f t="shared" si="2"/>
        <v>1</v>
      </c>
      <c r="AN99" s="189">
        <f>IF((AI99+AJ99+AK99+AL99+AM99)&gt;0,(Metoder[[#This Row],[2015]]+Metoder[[#This Row],[2016]]+Metoder[[#This Row],[2017]]+Metoder[[#This Row],[Jan-Apr 2018]]*3+Metoder[[#This Row],[Till Cosmic?]])/COUNT(Metoder[[#This Row],[2015]:[Till Cosmic?]]),"")</f>
        <v>1</v>
      </c>
      <c r="AO99" s="8">
        <f t="shared" si="3"/>
        <v>315</v>
      </c>
      <c r="AP99" s="8">
        <f>IFERROR((_xlfn.RANK.EQ(AO99,AO:AO,1)+COUNTIF($AO$2:AO99,AO99))-1,"")</f>
        <v>173</v>
      </c>
      <c r="AQ99" s="57" t="s">
        <v>2440</v>
      </c>
      <c r="AR99" s="8"/>
      <c r="AS99" s="8"/>
      <c r="AT99" s="8"/>
      <c r="AU99" s="8"/>
      <c r="AV99" s="120">
        <v>43325</v>
      </c>
      <c r="AW99" s="95" t="s">
        <v>46</v>
      </c>
      <c r="AX99" s="99"/>
      <c r="AY99" s="100"/>
      <c r="AZ99" s="142"/>
      <c r="BA99" s="143"/>
      <c r="BC99" s="144"/>
      <c r="BD99" s="144"/>
    </row>
    <row r="100" spans="1:56" ht="165" x14ac:dyDescent="0.25">
      <c r="A100" s="1" t="s">
        <v>4428</v>
      </c>
      <c r="B100" s="180" t="s">
        <v>4325</v>
      </c>
      <c r="C100" s="181"/>
      <c r="D100" s="93" t="s">
        <v>50</v>
      </c>
      <c r="E100" s="93" t="s">
        <v>4538</v>
      </c>
      <c r="F100" s="126" t="s">
        <v>4539</v>
      </c>
      <c r="G100" s="205" t="s">
        <v>6134</v>
      </c>
      <c r="H100" s="95" t="s">
        <v>5462</v>
      </c>
      <c r="I100" s="93"/>
      <c r="J100" s="95" t="s">
        <v>6133</v>
      </c>
      <c r="K100" s="93"/>
      <c r="L100" s="93" t="s">
        <v>348</v>
      </c>
      <c r="M100" s="55" t="s">
        <v>42</v>
      </c>
      <c r="N100" s="54" t="s">
        <v>5691</v>
      </c>
      <c r="O100" s="66"/>
      <c r="P100" s="66"/>
      <c r="Q100" s="66"/>
      <c r="R100" s="66"/>
      <c r="S100" s="66"/>
      <c r="T100" s="93" t="s">
        <v>4635</v>
      </c>
      <c r="U100" s="93" t="s">
        <v>348</v>
      </c>
      <c r="V100" s="106" t="s">
        <v>4679</v>
      </c>
      <c r="W100" s="95" t="s">
        <v>4687</v>
      </c>
      <c r="X100" s="95" t="s">
        <v>4653</v>
      </c>
      <c r="Y100" s="97"/>
      <c r="Z100" s="97"/>
      <c r="AA100" s="97"/>
      <c r="AB100" s="97"/>
      <c r="AC100" s="97"/>
      <c r="AD100" s="97"/>
      <c r="AE100" s="95" t="s">
        <v>4800</v>
      </c>
      <c r="AF100" s="176" t="s">
        <v>4799</v>
      </c>
      <c r="AG100" s="8"/>
      <c r="AH100" s="8"/>
      <c r="AI100" s="8"/>
      <c r="AJ100" s="8"/>
      <c r="AK100" s="8"/>
      <c r="AL100" s="8"/>
      <c r="AM100" s="8">
        <f t="shared" si="2"/>
        <v>1</v>
      </c>
      <c r="AN100" s="189">
        <f>IF((AI100+AJ100+AK100+AL100+AM100)&gt;0,(Metoder[[#This Row],[2015]]+Metoder[[#This Row],[2016]]+Metoder[[#This Row],[2017]]+Metoder[[#This Row],[Jan-Apr 2018]]*3+Metoder[[#This Row],[Till Cosmic?]])/COUNT(Metoder[[#This Row],[2015]:[Till Cosmic?]]),"")</f>
        <v>1</v>
      </c>
      <c r="AO100" s="8">
        <f t="shared" si="3"/>
        <v>315</v>
      </c>
      <c r="AP100" s="8">
        <f>IFERROR((_xlfn.RANK.EQ(AO100,AO:AO,1)+COUNTIF($AO$2:AO100,AO100))-1,"")</f>
        <v>174</v>
      </c>
      <c r="AQ100" s="57" t="s">
        <v>2440</v>
      </c>
      <c r="AR100" s="8"/>
      <c r="AS100" s="8"/>
      <c r="AT100" s="8"/>
      <c r="AU100" s="8"/>
      <c r="AV100" s="120">
        <v>43325</v>
      </c>
      <c r="AW100" s="95" t="s">
        <v>46</v>
      </c>
      <c r="AX100" s="99"/>
      <c r="AY100" s="100"/>
      <c r="AZ100" s="142"/>
      <c r="BA100" s="143"/>
      <c r="BC100" s="144"/>
      <c r="BD100" s="144"/>
    </row>
    <row r="101" spans="1:56" ht="165" x14ac:dyDescent="0.25">
      <c r="A101" s="1" t="s">
        <v>4433</v>
      </c>
      <c r="B101" s="180" t="s">
        <v>4321</v>
      </c>
      <c r="C101" s="181" t="s">
        <v>6164</v>
      </c>
      <c r="D101" s="93" t="s">
        <v>50</v>
      </c>
      <c r="E101" s="93" t="s">
        <v>4538</v>
      </c>
      <c r="F101" s="126" t="s">
        <v>4539</v>
      </c>
      <c r="G101" s="93"/>
      <c r="H101" s="95" t="s">
        <v>5461</v>
      </c>
      <c r="I101" s="93"/>
      <c r="J101" s="93"/>
      <c r="K101" s="93"/>
      <c r="L101" s="93" t="s">
        <v>348</v>
      </c>
      <c r="M101" s="51" t="s">
        <v>42</v>
      </c>
      <c r="N101" s="54" t="s">
        <v>5691</v>
      </c>
      <c r="O101" s="66"/>
      <c r="P101" s="66"/>
      <c r="Q101" s="66"/>
      <c r="R101" s="66"/>
      <c r="S101" s="66"/>
      <c r="T101" s="93" t="s">
        <v>4635</v>
      </c>
      <c r="U101" s="93" t="s">
        <v>348</v>
      </c>
      <c r="V101" s="106" t="s">
        <v>4679</v>
      </c>
      <c r="W101" s="95" t="s">
        <v>4685</v>
      </c>
      <c r="X101" s="93" t="s">
        <v>4684</v>
      </c>
      <c r="Y101" s="97"/>
      <c r="Z101" s="97"/>
      <c r="AA101" s="97"/>
      <c r="AB101" s="97"/>
      <c r="AC101" s="97"/>
      <c r="AD101" s="97"/>
      <c r="AE101" s="95" t="s">
        <v>4795</v>
      </c>
      <c r="AF101" s="107" t="s">
        <v>4796</v>
      </c>
      <c r="AG101" s="8"/>
      <c r="AH101" s="8"/>
      <c r="AI101" s="8"/>
      <c r="AJ101" s="8"/>
      <c r="AK101" s="8"/>
      <c r="AL101" s="8"/>
      <c r="AM101" s="8">
        <f t="shared" si="2"/>
        <v>1</v>
      </c>
      <c r="AN101" s="189">
        <f>IF((AI101+AJ101+AK101+AL101+AM101)&gt;0,(Metoder[[#This Row],[2015]]+Metoder[[#This Row],[2016]]+Metoder[[#This Row],[2017]]+Metoder[[#This Row],[Jan-Apr 2018]]*3+Metoder[[#This Row],[Till Cosmic?]])/COUNT(Metoder[[#This Row],[2015]:[Till Cosmic?]]),"")</f>
        <v>1</v>
      </c>
      <c r="AO101" s="8">
        <f t="shared" si="3"/>
        <v>315</v>
      </c>
      <c r="AP101" s="8">
        <f>IFERROR((_xlfn.RANK.EQ(AO101,AO:AO,1)+COUNTIF($AO$2:AO101,AO101))-1,"")</f>
        <v>175</v>
      </c>
      <c r="AQ101" s="57" t="s">
        <v>2440</v>
      </c>
      <c r="AR101" s="8"/>
      <c r="AS101" s="8"/>
      <c r="AT101" s="8"/>
      <c r="AU101" s="57"/>
      <c r="AV101" s="120">
        <v>43325</v>
      </c>
      <c r="AW101" s="95" t="s">
        <v>46</v>
      </c>
      <c r="AX101" s="99"/>
      <c r="AY101" s="100"/>
      <c r="AZ101" s="142"/>
      <c r="BA101" s="143"/>
      <c r="BC101" s="144"/>
      <c r="BD101" s="144"/>
    </row>
    <row r="102" spans="1:56" ht="180" x14ac:dyDescent="0.25">
      <c r="A102" s="1" t="s">
        <v>4440</v>
      </c>
      <c r="B102" s="180" t="s">
        <v>6136</v>
      </c>
      <c r="C102" s="181" t="s">
        <v>6137</v>
      </c>
      <c r="D102" s="93" t="s">
        <v>179</v>
      </c>
      <c r="E102" s="93" t="s">
        <v>4538</v>
      </c>
      <c r="F102" s="126" t="s">
        <v>4539</v>
      </c>
      <c r="G102" s="93"/>
      <c r="H102" s="95" t="s">
        <v>6138</v>
      </c>
      <c r="I102" s="93"/>
      <c r="J102" s="93"/>
      <c r="K102" s="93"/>
      <c r="L102" s="93" t="s">
        <v>348</v>
      </c>
      <c r="M102" s="55" t="s">
        <v>42</v>
      </c>
      <c r="N102" s="54" t="s">
        <v>5669</v>
      </c>
      <c r="O102" s="66"/>
      <c r="P102" s="66"/>
      <c r="Q102" s="66"/>
      <c r="R102" s="66"/>
      <c r="S102" s="66"/>
      <c r="T102" s="93" t="s">
        <v>4635</v>
      </c>
      <c r="U102" s="93" t="s">
        <v>348</v>
      </c>
      <c r="V102" s="106" t="s">
        <v>4679</v>
      </c>
      <c r="W102" s="95" t="s">
        <v>4639</v>
      </c>
      <c r="X102" s="93" t="s">
        <v>4653</v>
      </c>
      <c r="Y102" s="97"/>
      <c r="Z102" s="97"/>
      <c r="AA102" s="97"/>
      <c r="AB102" s="97"/>
      <c r="AC102" s="97"/>
      <c r="AD102" s="97"/>
      <c r="AE102" s="95" t="s">
        <v>4752</v>
      </c>
      <c r="AF102" s="107" t="s">
        <v>4787</v>
      </c>
      <c r="AG102" s="8"/>
      <c r="AH102" s="8"/>
      <c r="AI102" s="8"/>
      <c r="AJ102" s="8"/>
      <c r="AK102" s="8"/>
      <c r="AL102" s="8"/>
      <c r="AM102" s="8">
        <f t="shared" si="2"/>
        <v>1</v>
      </c>
      <c r="AN102" s="189">
        <f>IF((AI102+AJ102+AK102+AL102+AM102)&gt;0,(Metoder[[#This Row],[2015]]+Metoder[[#This Row],[2016]]+Metoder[[#This Row],[2017]]+Metoder[[#This Row],[Jan-Apr 2018]]*3+Metoder[[#This Row],[Till Cosmic?]])/COUNT(Metoder[[#This Row],[2015]:[Till Cosmic?]]),"")</f>
        <v>1</v>
      </c>
      <c r="AO102" s="8">
        <f t="shared" si="3"/>
        <v>315</v>
      </c>
      <c r="AP102" s="8">
        <f>IFERROR((_xlfn.RANK.EQ(AO102,AO:AO,1)+COUNTIF($AO$2:AO102,AO102))-1,"")</f>
        <v>176</v>
      </c>
      <c r="AQ102" s="57" t="s">
        <v>2440</v>
      </c>
      <c r="AR102" s="8"/>
      <c r="AS102" s="8"/>
      <c r="AT102" s="8"/>
      <c r="AU102" s="8"/>
      <c r="AV102" s="120">
        <v>43325</v>
      </c>
      <c r="AW102" s="95" t="s">
        <v>46</v>
      </c>
      <c r="AX102" s="99"/>
      <c r="AY102" s="100"/>
      <c r="AZ102" s="142"/>
      <c r="BA102" s="143"/>
      <c r="BC102" s="144"/>
      <c r="BD102" s="144"/>
    </row>
    <row r="103" spans="1:56" ht="120" x14ac:dyDescent="0.25">
      <c r="A103" s="39" t="s">
        <v>4441</v>
      </c>
      <c r="B103" s="180" t="s">
        <v>4316</v>
      </c>
      <c r="C103" s="181"/>
      <c r="D103" s="93" t="s">
        <v>50</v>
      </c>
      <c r="E103" s="93" t="s">
        <v>4551</v>
      </c>
      <c r="F103" s="126" t="s">
        <v>4552</v>
      </c>
      <c r="G103" s="93"/>
      <c r="H103" s="95" t="s">
        <v>6139</v>
      </c>
      <c r="I103" s="93"/>
      <c r="J103" s="93"/>
      <c r="K103" s="93"/>
      <c r="L103" s="93" t="s">
        <v>348</v>
      </c>
      <c r="M103" s="51" t="s">
        <v>42</v>
      </c>
      <c r="N103" s="54" t="s">
        <v>5667</v>
      </c>
      <c r="O103" s="66"/>
      <c r="P103" s="66"/>
      <c r="Q103" s="66"/>
      <c r="R103" s="66"/>
      <c r="S103" s="66"/>
      <c r="T103" s="93" t="s">
        <v>4635</v>
      </c>
      <c r="U103" s="93" t="s">
        <v>348</v>
      </c>
      <c r="V103" s="93" t="s">
        <v>4678</v>
      </c>
      <c r="W103" s="95" t="s">
        <v>6140</v>
      </c>
      <c r="X103" s="93" t="s">
        <v>6141</v>
      </c>
      <c r="Y103" s="97"/>
      <c r="Z103" s="97"/>
      <c r="AA103" s="97"/>
      <c r="AB103" s="97"/>
      <c r="AC103" s="1"/>
      <c r="AD103" s="97"/>
      <c r="AE103" s="95" t="s">
        <v>4786</v>
      </c>
      <c r="AF103" s="107" t="s">
        <v>4785</v>
      </c>
      <c r="AG103" s="8"/>
      <c r="AH103" s="8"/>
      <c r="AI103" s="8"/>
      <c r="AJ103" s="8"/>
      <c r="AK103" s="8"/>
      <c r="AL103" s="8"/>
      <c r="AM103" s="8">
        <f t="shared" si="2"/>
        <v>1</v>
      </c>
      <c r="AN103" s="189">
        <f>IF((AI103+AJ103+AK103+AL103+AM103)&gt;0,(Metoder[[#This Row],[2015]]+Metoder[[#This Row],[2016]]+Metoder[[#This Row],[2017]]+Metoder[[#This Row],[Jan-Apr 2018]]*3+Metoder[[#This Row],[Till Cosmic?]])/COUNT(Metoder[[#This Row],[2015]:[Till Cosmic?]]),"")</f>
        <v>1</v>
      </c>
      <c r="AO103" s="8">
        <f t="shared" si="3"/>
        <v>315</v>
      </c>
      <c r="AP103" s="8">
        <f>IFERROR((_xlfn.RANK.EQ(AO103,AO:AO,1)+COUNTIF($AO$2:AO103,AO103))-1,"")</f>
        <v>177</v>
      </c>
      <c r="AQ103" s="57" t="s">
        <v>2440</v>
      </c>
      <c r="AR103" s="8"/>
      <c r="AS103" s="8"/>
      <c r="AT103" s="8"/>
      <c r="AU103" s="8"/>
      <c r="AV103" s="120">
        <v>43325</v>
      </c>
      <c r="AW103" s="95" t="s">
        <v>46</v>
      </c>
      <c r="AX103" s="99"/>
      <c r="AY103" s="100"/>
      <c r="AZ103" s="142"/>
      <c r="BA103" s="143"/>
      <c r="BC103" s="144"/>
      <c r="BD103" s="144"/>
    </row>
    <row r="104" spans="1:56" ht="90" x14ac:dyDescent="0.25">
      <c r="A104" s="1" t="s">
        <v>1243</v>
      </c>
      <c r="B104" s="179" t="s">
        <v>1244</v>
      </c>
      <c r="C104" s="53" t="s">
        <v>1245</v>
      </c>
      <c r="D104" s="55" t="s">
        <v>50</v>
      </c>
      <c r="E104" s="59" t="s">
        <v>51</v>
      </c>
      <c r="F104" s="173" t="s">
        <v>5241</v>
      </c>
      <c r="G104" s="53"/>
      <c r="H104" s="53" t="s">
        <v>6042</v>
      </c>
      <c r="I104" s="106"/>
      <c r="J104" s="106"/>
      <c r="K104" s="106"/>
      <c r="L104" s="56" t="s">
        <v>6499</v>
      </c>
      <c r="M104" s="55" t="s">
        <v>42</v>
      </c>
      <c r="N104" s="54" t="s">
        <v>5668</v>
      </c>
      <c r="O104" s="54"/>
      <c r="P104" s="54"/>
      <c r="Q104" s="54"/>
      <c r="R104" s="54"/>
      <c r="S104" s="54"/>
      <c r="T104" s="106"/>
      <c r="U104" s="106" t="s">
        <v>41</v>
      </c>
      <c r="V104" s="106" t="s">
        <v>4642</v>
      </c>
      <c r="W104" s="106" t="s">
        <v>54</v>
      </c>
      <c r="X104" s="106" t="s">
        <v>6043</v>
      </c>
      <c r="Y104" s="106"/>
      <c r="Z104" s="106"/>
      <c r="AA104" s="106"/>
      <c r="AB104" s="106"/>
      <c r="AC104" s="106"/>
      <c r="AD104" s="106"/>
      <c r="AE104" s="1" t="s">
        <v>6044</v>
      </c>
      <c r="AF104" s="174" t="s">
        <v>6045</v>
      </c>
      <c r="AG104" s="57"/>
      <c r="AH104" s="8"/>
      <c r="AI104" s="8"/>
      <c r="AJ104" s="8"/>
      <c r="AK104" s="8"/>
      <c r="AL104" s="8"/>
      <c r="AM104" s="8">
        <f t="shared" si="2"/>
        <v>1</v>
      </c>
      <c r="AN104" s="189">
        <f>IF((AI104+AJ104+AK104+AL104+AM104)&gt;0,(Metoder[[#This Row],[2015]]+Metoder[[#This Row],[2016]]+Metoder[[#This Row],[2017]]+Metoder[[#This Row],[Jan-Apr 2018]]*3+Metoder[[#This Row],[Till Cosmic?]])/COUNT(Metoder[[#This Row],[2015]:[Till Cosmic?]]),"")</f>
        <v>1</v>
      </c>
      <c r="AO104" s="8">
        <f t="shared" si="3"/>
        <v>315</v>
      </c>
      <c r="AP104" s="8">
        <f>IFERROR((_xlfn.RANK.EQ(AO104,AO:AO,1)+COUNTIF($AO$2:AO104,AO104))-1,"")</f>
        <v>178</v>
      </c>
      <c r="AQ104" s="57" t="s">
        <v>2440</v>
      </c>
      <c r="AR104" s="8"/>
      <c r="AS104" s="8"/>
      <c r="AT104" s="8"/>
      <c r="AU104" s="8"/>
      <c r="AV104" s="120">
        <v>43325</v>
      </c>
      <c r="AW104" s="57" t="s">
        <v>46</v>
      </c>
      <c r="AX104" s="99"/>
      <c r="AY104" s="100"/>
      <c r="AZ104" s="142"/>
      <c r="BA104" s="143"/>
      <c r="BC104" s="144"/>
      <c r="BD104" s="144"/>
    </row>
    <row r="105" spans="1:56" ht="135" x14ac:dyDescent="0.25">
      <c r="A105" s="1" t="s">
        <v>674</v>
      </c>
      <c r="B105" s="179" t="s">
        <v>675</v>
      </c>
      <c r="C105" s="53" t="s">
        <v>676</v>
      </c>
      <c r="D105" s="55" t="s">
        <v>283</v>
      </c>
      <c r="E105" s="53" t="s">
        <v>6524</v>
      </c>
      <c r="F105" s="121" t="s">
        <v>4267</v>
      </c>
      <c r="G105" s="53"/>
      <c r="H105" s="53" t="s">
        <v>677</v>
      </c>
      <c r="I105" s="106" t="s">
        <v>678</v>
      </c>
      <c r="J105" s="106"/>
      <c r="K105" s="106"/>
      <c r="L105" s="56" t="s">
        <v>2434</v>
      </c>
      <c r="M105" s="55" t="s">
        <v>42</v>
      </c>
      <c r="N105" s="58" t="s">
        <v>6189</v>
      </c>
      <c r="O105" s="58"/>
      <c r="P105" s="58"/>
      <c r="Q105" s="58"/>
      <c r="R105" s="58"/>
      <c r="S105" s="58"/>
      <c r="T105" s="106"/>
      <c r="U105" s="106" t="s">
        <v>2434</v>
      </c>
      <c r="V105" s="106" t="s">
        <v>4641</v>
      </c>
      <c r="W105" s="106" t="s">
        <v>679</v>
      </c>
      <c r="X105" s="106" t="s">
        <v>680</v>
      </c>
      <c r="Y105" s="106"/>
      <c r="Z105" s="106"/>
      <c r="AA105" s="106"/>
      <c r="AB105" s="106"/>
      <c r="AC105" s="106"/>
      <c r="AD105" s="106"/>
      <c r="AE105" s="1" t="s">
        <v>4919</v>
      </c>
      <c r="AF105" s="30" t="s">
        <v>681</v>
      </c>
      <c r="AG105" s="57"/>
      <c r="AH105" s="8"/>
      <c r="AI105" s="8">
        <v>154</v>
      </c>
      <c r="AJ105" s="8">
        <v>158</v>
      </c>
      <c r="AK105" s="8"/>
      <c r="AL105" s="8">
        <v>56</v>
      </c>
      <c r="AM105" s="8">
        <f t="shared" si="2"/>
        <v>1</v>
      </c>
      <c r="AN105" s="189">
        <f>IF((AI105+AJ105+AK105+AL105+AM105)&gt;0,(Metoder[[#This Row],[2015]]+Metoder[[#This Row],[2016]]+Metoder[[#This Row],[2017]]+Metoder[[#This Row],[Jan-Apr 2018]]*3+Metoder[[#This Row],[Till Cosmic?]])/COUNT(Metoder[[#This Row],[2015]:[Till Cosmic?]]),"")</f>
        <v>120.25</v>
      </c>
      <c r="AO105" s="8">
        <f t="shared" si="3"/>
        <v>31</v>
      </c>
      <c r="AP105" s="8">
        <f>IFERROR((_xlfn.RANK.EQ(AO105,AO:AO,1)+COUNTIF($AO$2:AO105,AO105))-1,"")</f>
        <v>14</v>
      </c>
      <c r="AQ105" s="57" t="s">
        <v>2440</v>
      </c>
      <c r="AR105" s="8"/>
      <c r="AS105" s="57" t="s">
        <v>5436</v>
      </c>
      <c r="AT105" s="57"/>
      <c r="AU105" s="57"/>
      <c r="AV105" s="120">
        <v>43285</v>
      </c>
      <c r="AW105" s="57" t="s">
        <v>46</v>
      </c>
      <c r="AX105" s="99"/>
      <c r="AY105" s="100"/>
      <c r="AZ105" s="142"/>
      <c r="BA105" s="143"/>
      <c r="BC105" s="144"/>
      <c r="BD105" s="144"/>
    </row>
    <row r="106" spans="1:56" ht="78.75" x14ac:dyDescent="0.25">
      <c r="A106" s="1" t="s">
        <v>1383</v>
      </c>
      <c r="B106" s="179" t="s">
        <v>1377</v>
      </c>
      <c r="C106" s="53" t="s">
        <v>1378</v>
      </c>
      <c r="D106" s="55" t="s">
        <v>410</v>
      </c>
      <c r="E106" s="53" t="s">
        <v>6525</v>
      </c>
      <c r="F106" s="10" t="s">
        <v>189</v>
      </c>
      <c r="G106" s="127" t="s">
        <v>1384</v>
      </c>
      <c r="H106" s="53" t="s">
        <v>1385</v>
      </c>
      <c r="I106" s="106" t="s">
        <v>1386</v>
      </c>
      <c r="J106" s="106" t="s">
        <v>6068</v>
      </c>
      <c r="K106" s="106"/>
      <c r="L106" s="56" t="s">
        <v>2434</v>
      </c>
      <c r="M106" s="55" t="s">
        <v>42</v>
      </c>
      <c r="N106" s="58" t="s">
        <v>6179</v>
      </c>
      <c r="O106" s="58"/>
      <c r="P106" s="58"/>
      <c r="Q106" s="58"/>
      <c r="R106" s="58"/>
      <c r="S106" s="58"/>
      <c r="T106" s="106"/>
      <c r="U106" s="106" t="s">
        <v>2434</v>
      </c>
      <c r="V106" s="106" t="s">
        <v>4679</v>
      </c>
      <c r="W106" s="106" t="s">
        <v>6041</v>
      </c>
      <c r="X106" s="106" t="s">
        <v>192</v>
      </c>
      <c r="Y106" s="106"/>
      <c r="Z106" s="106"/>
      <c r="AA106" s="106"/>
      <c r="AB106" s="106"/>
      <c r="AC106" s="106"/>
      <c r="AD106" s="106"/>
      <c r="AE106" s="1" t="s">
        <v>6526</v>
      </c>
      <c r="AF106" s="30" t="s">
        <v>1387</v>
      </c>
      <c r="AG106" s="57"/>
      <c r="AH106" s="8"/>
      <c r="AI106" s="8"/>
      <c r="AJ106" s="8"/>
      <c r="AK106" s="8"/>
      <c r="AL106" s="8"/>
      <c r="AM106" s="8">
        <f t="shared" si="2"/>
        <v>1</v>
      </c>
      <c r="AN106" s="189">
        <f>IF((AI106+AJ106+AK106+AL106+AM106)&gt;0,(Metoder[[#This Row],[2015]]+Metoder[[#This Row],[2016]]+Metoder[[#This Row],[2017]]+Metoder[[#This Row],[Jan-Apr 2018]]*3+Metoder[[#This Row],[Till Cosmic?]])/COUNT(Metoder[[#This Row],[2015]:[Till Cosmic?]]),"")</f>
        <v>1</v>
      </c>
      <c r="AO106" s="8">
        <f t="shared" si="3"/>
        <v>315</v>
      </c>
      <c r="AP106" s="8">
        <f>IFERROR((_xlfn.RANK.EQ(AO106,AO:AO,1)+COUNTIF($AO$2:AO106,AO106))-1,"")</f>
        <v>179</v>
      </c>
      <c r="AQ106" s="57" t="s">
        <v>2440</v>
      </c>
      <c r="AR106" s="8"/>
      <c r="AS106" s="8"/>
      <c r="AT106" s="8"/>
      <c r="AU106" s="8"/>
      <c r="AV106" s="120">
        <v>43325</v>
      </c>
      <c r="AW106" s="57" t="s">
        <v>46</v>
      </c>
      <c r="AX106" s="99"/>
      <c r="AY106" s="100"/>
      <c r="AZ106" s="142"/>
      <c r="BA106" s="143"/>
      <c r="BC106" s="144"/>
      <c r="BD106" s="144"/>
    </row>
    <row r="107" spans="1:56" ht="105" x14ac:dyDescent="0.25">
      <c r="A107" s="1" t="s">
        <v>4446</v>
      </c>
      <c r="B107" s="180" t="s">
        <v>4311</v>
      </c>
      <c r="C107" s="181"/>
      <c r="D107" s="93" t="s">
        <v>50</v>
      </c>
      <c r="E107" s="94" t="s">
        <v>1071</v>
      </c>
      <c r="F107" s="176" t="s">
        <v>5605</v>
      </c>
      <c r="G107" s="93"/>
      <c r="H107" s="95" t="s">
        <v>6145</v>
      </c>
      <c r="I107" s="93"/>
      <c r="J107" s="93"/>
      <c r="K107" s="93"/>
      <c r="L107" s="93" t="s">
        <v>5124</v>
      </c>
      <c r="M107" s="55" t="s">
        <v>42</v>
      </c>
      <c r="N107" s="54" t="s">
        <v>5668</v>
      </c>
      <c r="O107" s="66"/>
      <c r="P107" s="66"/>
      <c r="Q107" s="66"/>
      <c r="R107" s="66"/>
      <c r="S107" s="66"/>
      <c r="T107" s="93" t="s">
        <v>4635</v>
      </c>
      <c r="U107" s="93" t="s">
        <v>348</v>
      </c>
      <c r="V107" s="93" t="s">
        <v>4659</v>
      </c>
      <c r="W107" s="95" t="s">
        <v>4646</v>
      </c>
      <c r="X107" s="95" t="s">
        <v>4653</v>
      </c>
      <c r="Y107" s="97"/>
      <c r="Z107" s="97"/>
      <c r="AA107" s="97"/>
      <c r="AB107" s="97"/>
      <c r="AC107" s="1"/>
      <c r="AD107" s="97"/>
      <c r="AE107" s="95" t="s">
        <v>4931</v>
      </c>
      <c r="AF107" s="107" t="s">
        <v>4782</v>
      </c>
      <c r="AG107" s="8"/>
      <c r="AH107" s="8"/>
      <c r="AI107" s="8"/>
      <c r="AJ107" s="8"/>
      <c r="AK107" s="8"/>
      <c r="AL107" s="8"/>
      <c r="AM107" s="8">
        <f t="shared" si="2"/>
        <v>1</v>
      </c>
      <c r="AN107" s="189">
        <f>IF((AI107+AJ107+AK107+AL107+AM107)&gt;0,(Metoder[[#This Row],[2015]]+Metoder[[#This Row],[2016]]+Metoder[[#This Row],[2017]]+Metoder[[#This Row],[Jan-Apr 2018]]*3+Metoder[[#This Row],[Till Cosmic?]])/COUNT(Metoder[[#This Row],[2015]:[Till Cosmic?]]),"")</f>
        <v>1</v>
      </c>
      <c r="AO107" s="8">
        <f t="shared" si="3"/>
        <v>315</v>
      </c>
      <c r="AP107" s="8">
        <f>IFERROR((_xlfn.RANK.EQ(AO107,AO:AO,1)+COUNTIF($AO$2:AO107,AO107))-1,"")</f>
        <v>180</v>
      </c>
      <c r="AQ107" s="57" t="s">
        <v>2440</v>
      </c>
      <c r="AR107" s="8"/>
      <c r="AS107" s="8"/>
      <c r="AT107" s="8"/>
      <c r="AU107" s="8"/>
      <c r="AV107" s="120">
        <v>43325</v>
      </c>
      <c r="AW107" s="95" t="s">
        <v>46</v>
      </c>
      <c r="AX107" s="99"/>
      <c r="AY107" s="100"/>
      <c r="AZ107" s="142"/>
      <c r="BA107" s="143"/>
      <c r="BC107" s="144"/>
      <c r="BD107" s="144"/>
    </row>
    <row r="108" spans="1:56" ht="180" x14ac:dyDescent="0.25">
      <c r="A108" s="39" t="s">
        <v>4447</v>
      </c>
      <c r="B108" s="180" t="s">
        <v>4310</v>
      </c>
      <c r="C108" s="181"/>
      <c r="D108" s="93" t="s">
        <v>50</v>
      </c>
      <c r="E108" s="94" t="s">
        <v>4547</v>
      </c>
      <c r="F108" s="98" t="s">
        <v>5246</v>
      </c>
      <c r="G108" s="96" t="s">
        <v>4861</v>
      </c>
      <c r="H108" s="95" t="s">
        <v>4592</v>
      </c>
      <c r="I108" s="95" t="s">
        <v>6147</v>
      </c>
      <c r="J108" s="95" t="s">
        <v>6146</v>
      </c>
      <c r="K108" s="95"/>
      <c r="L108" s="93" t="s">
        <v>2654</v>
      </c>
      <c r="M108" s="51" t="s">
        <v>42</v>
      </c>
      <c r="N108" s="54" t="s">
        <v>5691</v>
      </c>
      <c r="O108" s="66"/>
      <c r="P108" s="66"/>
      <c r="Q108" s="66"/>
      <c r="R108" s="66"/>
      <c r="S108" s="66"/>
      <c r="T108" s="93" t="s">
        <v>4635</v>
      </c>
      <c r="U108" s="93" t="s">
        <v>348</v>
      </c>
      <c r="V108" s="93" t="s">
        <v>4642</v>
      </c>
      <c r="W108" s="95" t="s">
        <v>4650</v>
      </c>
      <c r="X108" s="95" t="s">
        <v>4675</v>
      </c>
      <c r="Y108" s="97"/>
      <c r="Z108" s="97"/>
      <c r="AA108" s="97"/>
      <c r="AB108" s="97"/>
      <c r="AC108" s="1"/>
      <c r="AD108" s="97"/>
      <c r="AE108" s="95" t="s">
        <v>5212</v>
      </c>
      <c r="AF108" s="107" t="s">
        <v>4781</v>
      </c>
      <c r="AG108" s="8"/>
      <c r="AH108" s="8"/>
      <c r="AI108" s="8"/>
      <c r="AJ108" s="8"/>
      <c r="AK108" s="8"/>
      <c r="AL108" s="8"/>
      <c r="AM108" s="8">
        <f t="shared" si="2"/>
        <v>1</v>
      </c>
      <c r="AN108" s="189">
        <f>IF((AI108+AJ108+AK108+AL108+AM108)&gt;0,(Metoder[[#This Row],[2015]]+Metoder[[#This Row],[2016]]+Metoder[[#This Row],[2017]]+Metoder[[#This Row],[Jan-Apr 2018]]*3+Metoder[[#This Row],[Till Cosmic?]])/COUNT(Metoder[[#This Row],[2015]:[Till Cosmic?]]),"")</f>
        <v>1</v>
      </c>
      <c r="AO108" s="8">
        <f t="shared" si="3"/>
        <v>315</v>
      </c>
      <c r="AP108" s="8">
        <f>IFERROR((_xlfn.RANK.EQ(AO108,AO:AO,1)+COUNTIF($AO$2:AO108,AO108))-1,"")</f>
        <v>181</v>
      </c>
      <c r="AQ108" s="57" t="s">
        <v>2440</v>
      </c>
      <c r="AR108" s="8"/>
      <c r="AS108" s="8"/>
      <c r="AT108" s="8"/>
      <c r="AU108" s="8"/>
      <c r="AV108" s="120">
        <v>43325</v>
      </c>
      <c r="AW108" s="95" t="s">
        <v>46</v>
      </c>
      <c r="AX108" s="99"/>
      <c r="AY108" s="100"/>
      <c r="AZ108" s="142"/>
      <c r="BA108" s="143"/>
      <c r="BC108" s="144"/>
      <c r="BD108" s="144"/>
    </row>
    <row r="109" spans="1:56" ht="210" x14ac:dyDescent="0.25">
      <c r="A109" s="39" t="s">
        <v>4450</v>
      </c>
      <c r="B109" s="180" t="s">
        <v>4307</v>
      </c>
      <c r="C109" s="181"/>
      <c r="D109" s="93" t="s">
        <v>50</v>
      </c>
      <c r="E109" s="94" t="s">
        <v>4546</v>
      </c>
      <c r="F109" s="126" t="s">
        <v>4540</v>
      </c>
      <c r="G109" s="205" t="s">
        <v>6150</v>
      </c>
      <c r="H109" s="95" t="s">
        <v>6149</v>
      </c>
      <c r="I109" s="93"/>
      <c r="J109" s="95" t="s">
        <v>6148</v>
      </c>
      <c r="K109" s="93"/>
      <c r="L109" s="93" t="s">
        <v>2654</v>
      </c>
      <c r="M109" s="55" t="s">
        <v>42</v>
      </c>
      <c r="N109" s="54" t="s">
        <v>5691</v>
      </c>
      <c r="O109" s="66"/>
      <c r="P109" s="66"/>
      <c r="Q109" s="66"/>
      <c r="R109" s="66"/>
      <c r="S109" s="66"/>
      <c r="T109" s="93" t="s">
        <v>4635</v>
      </c>
      <c r="U109" s="93" t="s">
        <v>348</v>
      </c>
      <c r="V109" s="93" t="s">
        <v>4638</v>
      </c>
      <c r="W109" s="95" t="s">
        <v>4639</v>
      </c>
      <c r="X109" s="95" t="s">
        <v>4636</v>
      </c>
      <c r="Y109" s="97"/>
      <c r="Z109" s="97"/>
      <c r="AA109" s="97"/>
      <c r="AB109" s="97"/>
      <c r="AC109" s="1"/>
      <c r="AD109" s="97"/>
      <c r="AE109" s="95" t="s">
        <v>4777</v>
      </c>
      <c r="AF109" s="107" t="s">
        <v>4778</v>
      </c>
      <c r="AG109" s="8"/>
      <c r="AH109" s="8"/>
      <c r="AI109" s="8"/>
      <c r="AJ109" s="8"/>
      <c r="AK109" s="8"/>
      <c r="AL109" s="8"/>
      <c r="AM109" s="8">
        <f t="shared" si="2"/>
        <v>1</v>
      </c>
      <c r="AN109" s="189">
        <f>IF((AI109+AJ109+AK109+AL109+AM109)&gt;0,(Metoder[[#This Row],[2015]]+Metoder[[#This Row],[2016]]+Metoder[[#This Row],[2017]]+Metoder[[#This Row],[Jan-Apr 2018]]*3+Metoder[[#This Row],[Till Cosmic?]])/COUNT(Metoder[[#This Row],[2015]:[Till Cosmic?]]),"")</f>
        <v>1</v>
      </c>
      <c r="AO109" s="8">
        <f t="shared" si="3"/>
        <v>315</v>
      </c>
      <c r="AP109" s="8">
        <f>IFERROR((_xlfn.RANK.EQ(AO109,AO:AO,1)+COUNTIF($AO$2:AO109,AO109))-1,"")</f>
        <v>182</v>
      </c>
      <c r="AQ109" s="57" t="s">
        <v>2440</v>
      </c>
      <c r="AR109" s="8"/>
      <c r="AS109" s="8"/>
      <c r="AT109" s="8"/>
      <c r="AU109" s="8"/>
      <c r="AV109" s="120">
        <v>43325</v>
      </c>
      <c r="AW109" s="95" t="s">
        <v>46</v>
      </c>
      <c r="AX109" s="99"/>
      <c r="AY109" s="100"/>
      <c r="AZ109" s="142"/>
      <c r="BA109" s="143"/>
      <c r="BC109" s="144"/>
      <c r="BD109" s="144"/>
    </row>
    <row r="110" spans="1:56" ht="165" x14ac:dyDescent="0.25">
      <c r="A110" s="1" t="s">
        <v>4451</v>
      </c>
      <c r="B110" s="180" t="s">
        <v>4306</v>
      </c>
      <c r="C110" s="181"/>
      <c r="D110" s="93" t="s">
        <v>50</v>
      </c>
      <c r="E110" s="94" t="s">
        <v>4546</v>
      </c>
      <c r="F110" s="126" t="s">
        <v>4540</v>
      </c>
      <c r="G110" s="95" t="s">
        <v>6152</v>
      </c>
      <c r="H110" s="95" t="s">
        <v>6151</v>
      </c>
      <c r="I110" s="93" t="s">
        <v>5552</v>
      </c>
      <c r="J110" s="95" t="s">
        <v>6097</v>
      </c>
      <c r="K110" s="93"/>
      <c r="L110" s="93" t="s">
        <v>2654</v>
      </c>
      <c r="M110" s="51" t="s">
        <v>42</v>
      </c>
      <c r="N110" s="54" t="s">
        <v>5691</v>
      </c>
      <c r="O110" s="66"/>
      <c r="P110" s="66"/>
      <c r="Q110" s="66"/>
      <c r="R110" s="66"/>
      <c r="S110" s="66"/>
      <c r="T110" s="93" t="s">
        <v>4635</v>
      </c>
      <c r="U110" s="93" t="s">
        <v>348</v>
      </c>
      <c r="V110" s="93" t="s">
        <v>4638</v>
      </c>
      <c r="W110" s="95" t="s">
        <v>4650</v>
      </c>
      <c r="X110" s="95" t="s">
        <v>4636</v>
      </c>
      <c r="Y110" s="97"/>
      <c r="Z110" s="97"/>
      <c r="AA110" s="97"/>
      <c r="AB110" s="97"/>
      <c r="AC110" s="1"/>
      <c r="AD110" s="97"/>
      <c r="AE110" s="95" t="s">
        <v>4777</v>
      </c>
      <c r="AF110" s="107" t="s">
        <v>4776</v>
      </c>
      <c r="AG110" s="8"/>
      <c r="AH110" s="8"/>
      <c r="AI110" s="8"/>
      <c r="AJ110" s="8"/>
      <c r="AK110" s="8"/>
      <c r="AL110" s="8"/>
      <c r="AM110" s="8">
        <f t="shared" si="2"/>
        <v>1</v>
      </c>
      <c r="AN110" s="189">
        <f>IF((AI110+AJ110+AK110+AL110+AM110)&gt;0,(Metoder[[#This Row],[2015]]+Metoder[[#This Row],[2016]]+Metoder[[#This Row],[2017]]+Metoder[[#This Row],[Jan-Apr 2018]]*3+Metoder[[#This Row],[Till Cosmic?]])/COUNT(Metoder[[#This Row],[2015]:[Till Cosmic?]]),"")</f>
        <v>1</v>
      </c>
      <c r="AO110" s="8">
        <f t="shared" si="3"/>
        <v>315</v>
      </c>
      <c r="AP110" s="8">
        <f>IFERROR((_xlfn.RANK.EQ(AO110,AO:AO,1)+COUNTIF($AO$2:AO110,AO110))-1,"")</f>
        <v>183</v>
      </c>
      <c r="AQ110" s="57" t="s">
        <v>2440</v>
      </c>
      <c r="AR110" s="8"/>
      <c r="AS110" s="8"/>
      <c r="AT110" s="8"/>
      <c r="AU110" s="8"/>
      <c r="AV110" s="120">
        <v>43325</v>
      </c>
      <c r="AW110" s="95" t="s">
        <v>46</v>
      </c>
      <c r="AX110" s="99"/>
      <c r="AY110" s="100"/>
      <c r="AZ110" s="142"/>
      <c r="BA110" s="143"/>
      <c r="BC110" s="144"/>
      <c r="BD110" s="144"/>
    </row>
    <row r="111" spans="1:56" ht="225" x14ac:dyDescent="0.25">
      <c r="A111" s="1" t="s">
        <v>4416</v>
      </c>
      <c r="B111" s="180" t="s">
        <v>4336</v>
      </c>
      <c r="C111" s="181" t="s">
        <v>6117</v>
      </c>
      <c r="D111" s="93" t="s">
        <v>50</v>
      </c>
      <c r="E111" s="93" t="s">
        <v>6482</v>
      </c>
      <c r="F111" s="126" t="s">
        <v>4543</v>
      </c>
      <c r="G111" s="95" t="s">
        <v>331</v>
      </c>
      <c r="H111" s="93" t="s">
        <v>4606</v>
      </c>
      <c r="I111" s="95" t="s">
        <v>6118</v>
      </c>
      <c r="J111" s="95" t="s">
        <v>6119</v>
      </c>
      <c r="K111" s="93"/>
      <c r="L111" s="93" t="s">
        <v>6478</v>
      </c>
      <c r="M111" s="55" t="s">
        <v>42</v>
      </c>
      <c r="N111" s="54" t="s">
        <v>5691</v>
      </c>
      <c r="O111" s="66"/>
      <c r="P111" s="66"/>
      <c r="Q111" s="66"/>
      <c r="R111" s="66"/>
      <c r="S111" s="66"/>
      <c r="T111" s="95" t="s">
        <v>4635</v>
      </c>
      <c r="U111" s="95" t="s">
        <v>348</v>
      </c>
      <c r="V111" s="95" t="s">
        <v>4641</v>
      </c>
      <c r="W111" s="95" t="s">
        <v>4694</v>
      </c>
      <c r="X111" s="95" t="s">
        <v>4693</v>
      </c>
      <c r="Y111" s="97"/>
      <c r="Z111" s="97"/>
      <c r="AA111" s="97"/>
      <c r="AB111" s="97"/>
      <c r="AC111" s="1"/>
      <c r="AD111" s="97"/>
      <c r="AE111" s="95" t="s">
        <v>6480</v>
      </c>
      <c r="AF111" s="107" t="s">
        <v>693</v>
      </c>
      <c r="AG111" s="8"/>
      <c r="AH111" s="8"/>
      <c r="AI111" s="8"/>
      <c r="AJ111" s="8"/>
      <c r="AK111" s="8"/>
      <c r="AL111" s="8"/>
      <c r="AM111" s="8">
        <f t="shared" si="2"/>
        <v>1</v>
      </c>
      <c r="AN111" s="189">
        <f>IF((AI111+AJ111+AK111+AL111+AM111)&gt;0,(Metoder[[#This Row],[2015]]+Metoder[[#This Row],[2016]]+Metoder[[#This Row],[2017]]+Metoder[[#This Row],[Jan-Apr 2018]]*3+Metoder[[#This Row],[Till Cosmic?]])/COUNT(Metoder[[#This Row],[2015]:[Till Cosmic?]]),"")</f>
        <v>1</v>
      </c>
      <c r="AO111" s="8">
        <f t="shared" si="3"/>
        <v>315</v>
      </c>
      <c r="AP111" s="8">
        <f>IFERROR((_xlfn.RANK.EQ(AO111,AO:AO,1)+COUNTIF($AO$2:AO111,AO111))-1,"")</f>
        <v>184</v>
      </c>
      <c r="AQ111" s="57" t="s">
        <v>2440</v>
      </c>
      <c r="AR111" s="8"/>
      <c r="AS111" s="8"/>
      <c r="AT111" s="8"/>
      <c r="AU111" s="8"/>
      <c r="AV111" s="120">
        <v>43325</v>
      </c>
      <c r="AW111" s="93" t="s">
        <v>46</v>
      </c>
      <c r="AX111" s="99"/>
      <c r="AY111" s="100"/>
      <c r="AZ111" s="142"/>
      <c r="BA111" s="143"/>
      <c r="BC111" s="144"/>
      <c r="BD111" s="144"/>
    </row>
    <row r="112" spans="1:56" ht="165" x14ac:dyDescent="0.25">
      <c r="A112" s="39" t="s">
        <v>4465</v>
      </c>
      <c r="B112" s="180" t="s">
        <v>4293</v>
      </c>
      <c r="C112" s="181" t="s">
        <v>4502</v>
      </c>
      <c r="D112" s="93" t="s">
        <v>50</v>
      </c>
      <c r="E112" s="94" t="s">
        <v>4546</v>
      </c>
      <c r="F112" s="126" t="s">
        <v>4540</v>
      </c>
      <c r="G112" s="94" t="s">
        <v>4881</v>
      </c>
      <c r="H112" s="95" t="s">
        <v>4573</v>
      </c>
      <c r="I112" s="95" t="s">
        <v>6156</v>
      </c>
      <c r="J112" s="95" t="s">
        <v>6097</v>
      </c>
      <c r="K112" s="95"/>
      <c r="L112" s="93" t="s">
        <v>348</v>
      </c>
      <c r="M112" s="51" t="s">
        <v>42</v>
      </c>
      <c r="N112" s="54" t="s">
        <v>5668</v>
      </c>
      <c r="O112" s="66"/>
      <c r="P112" s="66"/>
      <c r="Q112" s="66"/>
      <c r="R112" s="66"/>
      <c r="S112" s="66"/>
      <c r="T112" s="93" t="s">
        <v>4635</v>
      </c>
      <c r="U112" s="93" t="s">
        <v>348</v>
      </c>
      <c r="V112" s="93" t="s">
        <v>4638</v>
      </c>
      <c r="W112" s="95" t="s">
        <v>4650</v>
      </c>
      <c r="X112" s="95" t="s">
        <v>4636</v>
      </c>
      <c r="Y112" s="97"/>
      <c r="Z112" s="97"/>
      <c r="AA112" s="97"/>
      <c r="AB112" s="97"/>
      <c r="AC112" s="1"/>
      <c r="AD112" s="97"/>
      <c r="AE112" s="95" t="s">
        <v>4732</v>
      </c>
      <c r="AF112" s="107" t="s">
        <v>4766</v>
      </c>
      <c r="AG112" s="8"/>
      <c r="AH112" s="8"/>
      <c r="AI112" s="8"/>
      <c r="AJ112" s="8"/>
      <c r="AK112" s="8"/>
      <c r="AL112" s="8"/>
      <c r="AM112" s="8">
        <f t="shared" si="2"/>
        <v>1</v>
      </c>
      <c r="AN112" s="189">
        <f>IF((AI112+AJ112+AK112+AL112+AM112)&gt;0,(Metoder[[#This Row],[2015]]+Metoder[[#This Row],[2016]]+Metoder[[#This Row],[2017]]+Metoder[[#This Row],[Jan-Apr 2018]]*3+Metoder[[#This Row],[Till Cosmic?]])/COUNT(Metoder[[#This Row],[2015]:[Till Cosmic?]]),"")</f>
        <v>1</v>
      </c>
      <c r="AO112" s="8">
        <f t="shared" si="3"/>
        <v>315</v>
      </c>
      <c r="AP112" s="8">
        <f>IFERROR((_xlfn.RANK.EQ(AO112,AO:AO,1)+COUNTIF($AO$2:AO112,AO112))-1,"")</f>
        <v>185</v>
      </c>
      <c r="AQ112" s="57" t="s">
        <v>2440</v>
      </c>
      <c r="AR112" s="8"/>
      <c r="AS112" s="8"/>
      <c r="AT112" s="8"/>
      <c r="AU112" s="57"/>
      <c r="AV112" s="120">
        <v>43325</v>
      </c>
      <c r="AW112" s="95" t="s">
        <v>46</v>
      </c>
      <c r="AX112" s="99"/>
      <c r="AY112" s="100"/>
      <c r="AZ112" s="142"/>
      <c r="BA112" s="143"/>
      <c r="BC112" s="144"/>
      <c r="BD112" s="144"/>
    </row>
    <row r="113" spans="1:56" ht="75" x14ac:dyDescent="0.25">
      <c r="A113" s="1" t="s">
        <v>1762</v>
      </c>
      <c r="B113" s="179" t="s">
        <v>1763</v>
      </c>
      <c r="C113" s="53" t="s">
        <v>1764</v>
      </c>
      <c r="D113" s="55" t="s">
        <v>530</v>
      </c>
      <c r="E113" s="53" t="s">
        <v>79</v>
      </c>
      <c r="F113" s="10" t="s">
        <v>5238</v>
      </c>
      <c r="G113" s="53"/>
      <c r="H113" s="53" t="s">
        <v>1765</v>
      </c>
      <c r="I113" s="106" t="s">
        <v>678</v>
      </c>
      <c r="J113" s="106" t="s">
        <v>6527</v>
      </c>
      <c r="K113" s="106" t="s">
        <v>5807</v>
      </c>
      <c r="L113" s="56" t="s">
        <v>6506</v>
      </c>
      <c r="M113" s="55" t="s">
        <v>42</v>
      </c>
      <c r="N113" s="54" t="s">
        <v>5668</v>
      </c>
      <c r="O113" s="54"/>
      <c r="P113" s="54"/>
      <c r="Q113" s="54" t="s">
        <v>35</v>
      </c>
      <c r="R113" s="54"/>
      <c r="S113" s="54"/>
      <c r="T113" s="106" t="s">
        <v>501</v>
      </c>
      <c r="U113" s="106" t="s">
        <v>2434</v>
      </c>
      <c r="V113" s="106" t="s">
        <v>4642</v>
      </c>
      <c r="W113" s="106" t="s">
        <v>1766</v>
      </c>
      <c r="X113" s="106" t="s">
        <v>426</v>
      </c>
      <c r="Y113" s="106"/>
      <c r="Z113" s="106"/>
      <c r="AA113" s="106"/>
      <c r="AB113" s="106"/>
      <c r="AC113" s="106"/>
      <c r="AD113" s="106"/>
      <c r="AE113" s="1" t="s">
        <v>6519</v>
      </c>
      <c r="AF113" s="17" t="s">
        <v>1767</v>
      </c>
      <c r="AG113" s="57"/>
      <c r="AH113" s="8"/>
      <c r="AI113" s="8"/>
      <c r="AJ113" s="8"/>
      <c r="AK113" s="8"/>
      <c r="AL113" s="8"/>
      <c r="AM113" s="8">
        <f t="shared" si="2"/>
        <v>1</v>
      </c>
      <c r="AN113" s="189">
        <f>IF((AI113+AJ113+AK113+AL113+AM113)&gt;0,(Metoder[[#This Row],[2015]]+Metoder[[#This Row],[2016]]+Metoder[[#This Row],[2017]]+Metoder[[#This Row],[Jan-Apr 2018]]*3+Metoder[[#This Row],[Till Cosmic?]])/COUNT(Metoder[[#This Row],[2015]:[Till Cosmic?]]),"")</f>
        <v>1</v>
      </c>
      <c r="AO113" s="8">
        <f t="shared" si="3"/>
        <v>315</v>
      </c>
      <c r="AP113" s="8">
        <f>IFERROR((_xlfn.RANK.EQ(AO113,AO:AO,1)+COUNTIF($AO$2:AO113,AO113))-1,"")</f>
        <v>186</v>
      </c>
      <c r="AQ113" s="57" t="s">
        <v>2440</v>
      </c>
      <c r="AR113" s="8"/>
      <c r="AS113" s="8"/>
      <c r="AT113" s="8"/>
      <c r="AU113" s="8"/>
      <c r="AV113" s="120">
        <v>43325</v>
      </c>
      <c r="AW113" s="57" t="s">
        <v>46</v>
      </c>
      <c r="AX113" s="99"/>
      <c r="AY113" s="100"/>
      <c r="AZ113" s="142"/>
      <c r="BA113" s="143"/>
      <c r="BC113" s="144"/>
      <c r="BD113" s="144"/>
    </row>
    <row r="114" spans="1:56" ht="225" x14ac:dyDescent="0.25">
      <c r="A114" s="1" t="s">
        <v>1887</v>
      </c>
      <c r="B114" s="179" t="s">
        <v>6048</v>
      </c>
      <c r="C114" s="53" t="s">
        <v>6047</v>
      </c>
      <c r="D114" s="55" t="s">
        <v>78</v>
      </c>
      <c r="E114" s="59" t="s">
        <v>151</v>
      </c>
      <c r="F114" s="60" t="s">
        <v>2406</v>
      </c>
      <c r="G114" s="53"/>
      <c r="H114" s="53" t="s">
        <v>6299</v>
      </c>
      <c r="I114" s="106" t="s">
        <v>6049</v>
      </c>
      <c r="J114" s="106" t="s">
        <v>6297</v>
      </c>
      <c r="K114" s="106"/>
      <c r="L114" s="56" t="s">
        <v>2434</v>
      </c>
      <c r="M114" s="55" t="s">
        <v>42</v>
      </c>
      <c r="N114" s="58" t="s">
        <v>5669</v>
      </c>
      <c r="O114" s="58"/>
      <c r="P114" s="58"/>
      <c r="Q114" s="58"/>
      <c r="R114" s="58" t="s">
        <v>35</v>
      </c>
      <c r="S114" s="58" t="s">
        <v>35</v>
      </c>
      <c r="T114" s="106" t="s">
        <v>114</v>
      </c>
      <c r="U114" s="106" t="s">
        <v>2434</v>
      </c>
      <c r="V114" s="106"/>
      <c r="W114" s="106" t="s">
        <v>6298</v>
      </c>
      <c r="X114" s="106" t="s">
        <v>1888</v>
      </c>
      <c r="Y114" s="106"/>
      <c r="Z114" s="106"/>
      <c r="AA114" s="106"/>
      <c r="AB114" s="106"/>
      <c r="AC114" s="106"/>
      <c r="AD114" s="106"/>
      <c r="AE114" s="1" t="s">
        <v>5294</v>
      </c>
      <c r="AF114" s="17" t="s">
        <v>1889</v>
      </c>
      <c r="AG114" s="57"/>
      <c r="AH114" s="8"/>
      <c r="AI114" s="8"/>
      <c r="AJ114" s="8"/>
      <c r="AK114" s="8"/>
      <c r="AL114" s="8"/>
      <c r="AM114" s="8">
        <f t="shared" si="2"/>
        <v>1</v>
      </c>
      <c r="AN114" s="189">
        <f>IF((AI114+AJ114+AK114+AL114+AM114)&gt;0,(Metoder[[#This Row],[2015]]+Metoder[[#This Row],[2016]]+Metoder[[#This Row],[2017]]+Metoder[[#This Row],[Jan-Apr 2018]]*3+Metoder[[#This Row],[Till Cosmic?]])/COUNT(Metoder[[#This Row],[2015]:[Till Cosmic?]]),"")</f>
        <v>1</v>
      </c>
      <c r="AO114" s="8">
        <f t="shared" si="3"/>
        <v>315</v>
      </c>
      <c r="AP114" s="8">
        <f>IFERROR((_xlfn.RANK.EQ(AO114,AO:AO,1)+COUNTIF($AO$2:AO114,AO114))-1,"")</f>
        <v>187</v>
      </c>
      <c r="AQ114" s="57" t="s">
        <v>2440</v>
      </c>
      <c r="AR114" s="8"/>
      <c r="AS114" s="8"/>
      <c r="AT114" s="8"/>
      <c r="AU114" s="57"/>
      <c r="AV114" s="120">
        <v>43325</v>
      </c>
      <c r="AW114" s="57" t="s">
        <v>46</v>
      </c>
      <c r="AX114" s="99"/>
      <c r="AY114" s="100"/>
      <c r="AZ114" s="142"/>
      <c r="BA114" s="143"/>
      <c r="BC114" s="144"/>
      <c r="BD114" s="144"/>
    </row>
    <row r="115" spans="1:56" ht="146.25" x14ac:dyDescent="0.25">
      <c r="A115" s="1" t="s">
        <v>694</v>
      </c>
      <c r="B115" s="179" t="s">
        <v>695</v>
      </c>
      <c r="C115" s="53" t="s">
        <v>696</v>
      </c>
      <c r="D115" s="55" t="s">
        <v>226</v>
      </c>
      <c r="E115" s="53" t="s">
        <v>227</v>
      </c>
      <c r="F115" s="6"/>
      <c r="G115" s="140" t="s">
        <v>697</v>
      </c>
      <c r="H115" s="53" t="s">
        <v>698</v>
      </c>
      <c r="I115" s="106" t="s">
        <v>508</v>
      </c>
      <c r="J115" s="106" t="s">
        <v>6339</v>
      </c>
      <c r="K115" s="106"/>
      <c r="L115" s="56" t="s">
        <v>6478</v>
      </c>
      <c r="M115" s="55" t="s">
        <v>42</v>
      </c>
      <c r="N115" s="58" t="s">
        <v>5673</v>
      </c>
      <c r="O115" s="58" t="s">
        <v>35</v>
      </c>
      <c r="P115" s="58"/>
      <c r="Q115" s="58"/>
      <c r="R115" s="58"/>
      <c r="S115" s="58"/>
      <c r="T115" s="106"/>
      <c r="U115" s="106" t="s">
        <v>41</v>
      </c>
      <c r="V115" s="106" t="s">
        <v>4641</v>
      </c>
      <c r="W115" s="106" t="s">
        <v>230</v>
      </c>
      <c r="X115" s="106" t="s">
        <v>231</v>
      </c>
      <c r="Y115" s="106"/>
      <c r="Z115" s="106"/>
      <c r="AA115" s="106"/>
      <c r="AB115" s="106"/>
      <c r="AC115" s="106"/>
      <c r="AD115" s="106"/>
      <c r="AE115" s="1" t="s">
        <v>4918</v>
      </c>
      <c r="AF115" s="30" t="s">
        <v>699</v>
      </c>
      <c r="AG115" s="57"/>
      <c r="AH115" s="8"/>
      <c r="AI115" s="8">
        <v>7</v>
      </c>
      <c r="AJ115" s="8">
        <v>24</v>
      </c>
      <c r="AK115" s="8"/>
      <c r="AL115" s="8"/>
      <c r="AM115" s="8">
        <f t="shared" si="2"/>
        <v>1</v>
      </c>
      <c r="AN115" s="189">
        <f>IF((AI115+AJ115+AK115+AL115+AM115)&gt;0,(Metoder[[#This Row],[2015]]+Metoder[[#This Row],[2016]]+Metoder[[#This Row],[2017]]+Metoder[[#This Row],[Jan-Apr 2018]]*3+Metoder[[#This Row],[Till Cosmic?]])/COUNT(Metoder[[#This Row],[2015]:[Till Cosmic?]]),"")</f>
        <v>10.666666666666666</v>
      </c>
      <c r="AO115" s="8">
        <f t="shared" si="3"/>
        <v>121</v>
      </c>
      <c r="AP115" s="8">
        <f>IFERROR((_xlfn.RANK.EQ(AO115,AO:AO,1)+COUNTIF($AO$2:AO115,AO115))-1,"")</f>
        <v>101</v>
      </c>
      <c r="AQ115" s="57" t="s">
        <v>2440</v>
      </c>
      <c r="AR115" s="8"/>
      <c r="AS115" s="57" t="s">
        <v>5436</v>
      </c>
      <c r="AT115" s="57"/>
      <c r="AU115" s="57"/>
      <c r="AV115" s="120">
        <v>43347</v>
      </c>
      <c r="AW115" s="57" t="s">
        <v>46</v>
      </c>
      <c r="AX115" s="99"/>
      <c r="AY115" s="100"/>
      <c r="AZ115" s="142"/>
      <c r="BA115" s="143"/>
      <c r="BC115" s="144"/>
      <c r="BD115" s="144"/>
    </row>
    <row r="116" spans="1:56" ht="120" x14ac:dyDescent="0.25">
      <c r="A116" s="1" t="s">
        <v>4463</v>
      </c>
      <c r="B116" s="180" t="s">
        <v>4295</v>
      </c>
      <c r="C116" s="181"/>
      <c r="D116" s="93" t="s">
        <v>50</v>
      </c>
      <c r="E116" s="94" t="s">
        <v>1071</v>
      </c>
      <c r="F116" s="176" t="s">
        <v>5605</v>
      </c>
      <c r="G116" s="93"/>
      <c r="H116" s="95" t="s">
        <v>6157</v>
      </c>
      <c r="I116" s="93"/>
      <c r="J116" s="93"/>
      <c r="K116" s="93"/>
      <c r="L116" s="93" t="s">
        <v>348</v>
      </c>
      <c r="M116" s="51" t="s">
        <v>42</v>
      </c>
      <c r="N116" s="54" t="s">
        <v>5668</v>
      </c>
      <c r="O116" s="66"/>
      <c r="P116" s="66"/>
      <c r="Q116" s="66"/>
      <c r="R116" s="66"/>
      <c r="S116" s="66"/>
      <c r="T116" s="93" t="s">
        <v>4635</v>
      </c>
      <c r="U116" s="93" t="s">
        <v>348</v>
      </c>
      <c r="V116" s="93" t="s">
        <v>4659</v>
      </c>
      <c r="W116" s="95" t="s">
        <v>4650</v>
      </c>
      <c r="X116" s="95" t="s">
        <v>4664</v>
      </c>
      <c r="Y116" s="97"/>
      <c r="Z116" s="97"/>
      <c r="AA116" s="97"/>
      <c r="AB116" s="97"/>
      <c r="AC116" s="1"/>
      <c r="AD116" s="97"/>
      <c r="AE116" s="95" t="s">
        <v>4768</v>
      </c>
      <c r="AF116" s="107" t="s">
        <v>4767</v>
      </c>
      <c r="AG116" s="8"/>
      <c r="AH116" s="8"/>
      <c r="AI116" s="8"/>
      <c r="AJ116" s="8"/>
      <c r="AK116" s="8"/>
      <c r="AL116" s="8"/>
      <c r="AM116" s="8">
        <f t="shared" si="2"/>
        <v>1</v>
      </c>
      <c r="AN116" s="189">
        <f>IF((AI116+AJ116+AK116+AL116+AM116)&gt;0,(Metoder[[#This Row],[2015]]+Metoder[[#This Row],[2016]]+Metoder[[#This Row],[2017]]+Metoder[[#This Row],[Jan-Apr 2018]]*3+Metoder[[#This Row],[Till Cosmic?]])/COUNT(Metoder[[#This Row],[2015]:[Till Cosmic?]]),"")</f>
        <v>1</v>
      </c>
      <c r="AO116" s="8">
        <f t="shared" si="3"/>
        <v>315</v>
      </c>
      <c r="AP116" s="8">
        <f>IFERROR((_xlfn.RANK.EQ(AO116,AO:AO,1)+COUNTIF($AO$2:AO116,AO116))-1,"")</f>
        <v>188</v>
      </c>
      <c r="AQ116" s="57" t="s">
        <v>2440</v>
      </c>
      <c r="AR116" s="8"/>
      <c r="AS116" s="8"/>
      <c r="AT116" s="8"/>
      <c r="AU116" s="8"/>
      <c r="AV116" s="120">
        <v>43325</v>
      </c>
      <c r="AW116" s="95" t="s">
        <v>46</v>
      </c>
      <c r="AX116" s="99"/>
      <c r="AY116" s="100"/>
      <c r="AZ116" s="142"/>
      <c r="BA116" s="143"/>
      <c r="BC116" s="144"/>
      <c r="BD116" s="144"/>
    </row>
    <row r="117" spans="1:56" ht="247.5" x14ac:dyDescent="0.25">
      <c r="A117" s="1" t="s">
        <v>700</v>
      </c>
      <c r="B117" s="179" t="s">
        <v>701</v>
      </c>
      <c r="C117" s="53"/>
      <c r="D117" s="55" t="s">
        <v>50</v>
      </c>
      <c r="E117" s="94" t="s">
        <v>4268</v>
      </c>
      <c r="F117" s="98" t="s">
        <v>4267</v>
      </c>
      <c r="G117" s="149"/>
      <c r="H117" s="53" t="s">
        <v>2393</v>
      </c>
      <c r="I117" s="106" t="s">
        <v>702</v>
      </c>
      <c r="J117" s="106" t="s">
        <v>5780</v>
      </c>
      <c r="K117" s="106"/>
      <c r="L117" s="56" t="s">
        <v>2434</v>
      </c>
      <c r="M117" s="55" t="s">
        <v>42</v>
      </c>
      <c r="N117" s="54" t="s">
        <v>5668</v>
      </c>
      <c r="O117" s="54"/>
      <c r="P117" s="54"/>
      <c r="Q117" s="54"/>
      <c r="R117" s="54"/>
      <c r="S117" s="54"/>
      <c r="T117" s="106"/>
      <c r="U117" s="106" t="s">
        <v>2434</v>
      </c>
      <c r="V117" s="106" t="s">
        <v>4641</v>
      </c>
      <c r="W117" s="106" t="s">
        <v>5204</v>
      </c>
      <c r="X117" s="106" t="s">
        <v>5205</v>
      </c>
      <c r="Y117" s="106"/>
      <c r="Z117" s="106"/>
      <c r="AA117" s="106"/>
      <c r="AB117" s="106"/>
      <c r="AC117" s="106"/>
      <c r="AD117" s="106"/>
      <c r="AE117" s="1" t="s">
        <v>4266</v>
      </c>
      <c r="AF117" s="30" t="s">
        <v>704</v>
      </c>
      <c r="AG117" s="57"/>
      <c r="AH117" s="8"/>
      <c r="AI117" s="8"/>
      <c r="AJ117" s="8"/>
      <c r="AK117" s="8"/>
      <c r="AL117" s="8"/>
      <c r="AM117" s="8">
        <f t="shared" si="2"/>
        <v>1</v>
      </c>
      <c r="AN117" s="189">
        <f>IF((AI117+AJ117+AK117+AL117+AM117)&gt;0,(Metoder[[#This Row],[2015]]+Metoder[[#This Row],[2016]]+Metoder[[#This Row],[2017]]+Metoder[[#This Row],[Jan-Apr 2018]]*3+Metoder[[#This Row],[Till Cosmic?]])/COUNT(Metoder[[#This Row],[2015]:[Till Cosmic?]]),"")</f>
        <v>1</v>
      </c>
      <c r="AO117" s="8">
        <f t="shared" si="3"/>
        <v>315</v>
      </c>
      <c r="AP117" s="8">
        <f>IFERROR((_xlfn.RANK.EQ(AO117,AO:AO,1)+COUNTIF($AO$2:AO117,AO117))-1,"")</f>
        <v>189</v>
      </c>
      <c r="AQ117" s="57" t="s">
        <v>2440</v>
      </c>
      <c r="AR117" s="8"/>
      <c r="AS117" s="8"/>
      <c r="AT117" s="8"/>
      <c r="AU117" s="8"/>
      <c r="AV117" s="120">
        <v>43264</v>
      </c>
      <c r="AW117" s="57" t="s">
        <v>2341</v>
      </c>
      <c r="AX117" s="99"/>
      <c r="AY117" s="100"/>
      <c r="AZ117" s="142"/>
      <c r="BA117" s="143"/>
      <c r="BC117" s="144"/>
      <c r="BD117" s="144"/>
    </row>
    <row r="118" spans="1:56" ht="90" x14ac:dyDescent="0.25">
      <c r="A118" s="1" t="s">
        <v>1896</v>
      </c>
      <c r="B118" s="179" t="s">
        <v>1897</v>
      </c>
      <c r="C118" s="53" t="s">
        <v>1898</v>
      </c>
      <c r="D118" s="55" t="s">
        <v>116</v>
      </c>
      <c r="E118" s="53" t="s">
        <v>6528</v>
      </c>
      <c r="F118" s="10" t="s">
        <v>96</v>
      </c>
      <c r="G118" s="53"/>
      <c r="H118" s="53" t="s">
        <v>1899</v>
      </c>
      <c r="I118" s="106" t="s">
        <v>1900</v>
      </c>
      <c r="J118" s="106" t="s">
        <v>6600</v>
      </c>
      <c r="K118" s="106"/>
      <c r="L118" s="56" t="s">
        <v>2434</v>
      </c>
      <c r="M118" s="55" t="s">
        <v>42</v>
      </c>
      <c r="N118" s="58" t="s">
        <v>5669</v>
      </c>
      <c r="O118" s="58"/>
      <c r="P118" s="58" t="s">
        <v>35</v>
      </c>
      <c r="Q118" s="58" t="s">
        <v>35</v>
      </c>
      <c r="R118" s="58"/>
      <c r="S118" s="58" t="s">
        <v>35</v>
      </c>
      <c r="T118" s="106" t="s">
        <v>5474</v>
      </c>
      <c r="U118" s="106" t="s">
        <v>2434</v>
      </c>
      <c r="V118" s="106"/>
      <c r="W118" s="106" t="s">
        <v>6601</v>
      </c>
      <c r="X118" s="148" t="s">
        <v>6051</v>
      </c>
      <c r="Y118" s="148"/>
      <c r="Z118" s="148"/>
      <c r="AA118" s="148"/>
      <c r="AB118" s="148"/>
      <c r="AC118" s="148"/>
      <c r="AD118" s="148"/>
      <c r="AE118" s="146" t="s">
        <v>5294</v>
      </c>
      <c r="AF118" s="173" t="s">
        <v>6050</v>
      </c>
      <c r="AG118" s="57"/>
      <c r="AH118" s="8"/>
      <c r="AI118" s="8"/>
      <c r="AJ118" s="8"/>
      <c r="AK118" s="8"/>
      <c r="AL118" s="8"/>
      <c r="AM118" s="8">
        <f t="shared" si="2"/>
        <v>1</v>
      </c>
      <c r="AN118" s="189">
        <f>IF((AI118+AJ118+AK118+AL118+AM118)&gt;0,(Metoder[[#This Row],[2015]]+Metoder[[#This Row],[2016]]+Metoder[[#This Row],[2017]]+Metoder[[#This Row],[Jan-Apr 2018]]*3+Metoder[[#This Row],[Till Cosmic?]])/COUNT(Metoder[[#This Row],[2015]:[Till Cosmic?]]),"")</f>
        <v>1</v>
      </c>
      <c r="AO118" s="8">
        <f t="shared" si="3"/>
        <v>315</v>
      </c>
      <c r="AP118" s="8">
        <f>IFERROR((_xlfn.RANK.EQ(AO118,AO:AO,1)+COUNTIF($AO$2:AO118,AO118))-1,"")</f>
        <v>190</v>
      </c>
      <c r="AQ118" s="57" t="s">
        <v>2440</v>
      </c>
      <c r="AR118" s="8"/>
      <c r="AS118" s="8"/>
      <c r="AT118" s="8"/>
      <c r="AU118" s="8"/>
      <c r="AV118" s="120">
        <v>43325</v>
      </c>
      <c r="AW118" s="57" t="s">
        <v>46</v>
      </c>
      <c r="AX118" s="99"/>
      <c r="AY118" s="100"/>
      <c r="AZ118" s="142"/>
      <c r="BA118" s="143"/>
      <c r="BC118" s="144"/>
      <c r="BD118" s="144"/>
    </row>
    <row r="119" spans="1:56" ht="165" x14ac:dyDescent="0.25">
      <c r="A119" s="39" t="s">
        <v>4468</v>
      </c>
      <c r="B119" s="180" t="s">
        <v>4290</v>
      </c>
      <c r="C119" s="181"/>
      <c r="D119" s="93" t="s">
        <v>50</v>
      </c>
      <c r="E119" s="94" t="s">
        <v>4546</v>
      </c>
      <c r="F119" s="126" t="s">
        <v>4540</v>
      </c>
      <c r="G119" s="93"/>
      <c r="H119" s="95" t="s">
        <v>6151</v>
      </c>
      <c r="I119" s="95" t="s">
        <v>6160</v>
      </c>
      <c r="J119" s="93"/>
      <c r="K119" s="93"/>
      <c r="L119" s="93" t="s">
        <v>348</v>
      </c>
      <c r="M119" s="55" t="s">
        <v>42</v>
      </c>
      <c r="N119" s="54" t="s">
        <v>5691</v>
      </c>
      <c r="O119" s="66"/>
      <c r="P119" s="66"/>
      <c r="Q119" s="66"/>
      <c r="R119" s="66"/>
      <c r="S119" s="66"/>
      <c r="T119" s="93" t="s">
        <v>4635</v>
      </c>
      <c r="U119" s="93" t="s">
        <v>348</v>
      </c>
      <c r="V119" s="93" t="s">
        <v>4638</v>
      </c>
      <c r="W119" s="95" t="s">
        <v>4646</v>
      </c>
      <c r="X119" s="95" t="s">
        <v>4636</v>
      </c>
      <c r="Y119" s="97"/>
      <c r="Z119" s="97"/>
      <c r="AA119" s="97"/>
      <c r="AB119" s="97"/>
      <c r="AC119" s="1"/>
      <c r="AD119" s="97"/>
      <c r="AE119" s="95" t="s">
        <v>4732</v>
      </c>
      <c r="AF119" s="107" t="s">
        <v>4764</v>
      </c>
      <c r="AG119" s="8"/>
      <c r="AH119" s="8"/>
      <c r="AI119" s="8"/>
      <c r="AJ119" s="8"/>
      <c r="AK119" s="8"/>
      <c r="AL119" s="8"/>
      <c r="AM119" s="8">
        <f t="shared" si="2"/>
        <v>1</v>
      </c>
      <c r="AN119" s="189">
        <f>IF((AI119+AJ119+AK119+AL119+AM119)&gt;0,(Metoder[[#This Row],[2015]]+Metoder[[#This Row],[2016]]+Metoder[[#This Row],[2017]]+Metoder[[#This Row],[Jan-Apr 2018]]*3+Metoder[[#This Row],[Till Cosmic?]])/COUNT(Metoder[[#This Row],[2015]:[Till Cosmic?]]),"")</f>
        <v>1</v>
      </c>
      <c r="AO119" s="8">
        <f t="shared" si="3"/>
        <v>315</v>
      </c>
      <c r="AP119" s="8">
        <f>IFERROR((_xlfn.RANK.EQ(AO119,AO:AO,1)+COUNTIF($AO$2:AO119,AO119))-1,"")</f>
        <v>191</v>
      </c>
      <c r="AQ119" s="57" t="s">
        <v>2440</v>
      </c>
      <c r="AR119" s="8"/>
      <c r="AS119" s="8"/>
      <c r="AT119" s="8"/>
      <c r="AU119" s="8"/>
      <c r="AV119" s="120">
        <v>43325</v>
      </c>
      <c r="AW119" s="95" t="s">
        <v>46</v>
      </c>
      <c r="AX119" s="99"/>
      <c r="AY119" s="100"/>
      <c r="AZ119" s="142"/>
      <c r="BA119" s="143"/>
      <c r="BC119" s="144"/>
      <c r="BD119" s="144"/>
    </row>
    <row r="120" spans="1:56" ht="101.25" x14ac:dyDescent="0.25">
      <c r="A120" s="1" t="s">
        <v>705</v>
      </c>
      <c r="B120" s="179" t="s">
        <v>706</v>
      </c>
      <c r="C120" s="53" t="s">
        <v>707</v>
      </c>
      <c r="D120" s="55" t="s">
        <v>124</v>
      </c>
      <c r="E120" s="53" t="s">
        <v>6481</v>
      </c>
      <c r="F120" s="6"/>
      <c r="G120" s="140" t="s">
        <v>430</v>
      </c>
      <c r="H120" s="53" t="s">
        <v>708</v>
      </c>
      <c r="I120" s="106"/>
      <c r="J120" s="106" t="s">
        <v>5565</v>
      </c>
      <c r="K120" s="106" t="s">
        <v>6310</v>
      </c>
      <c r="L120" s="56" t="s">
        <v>6478</v>
      </c>
      <c r="M120" s="55" t="s">
        <v>42</v>
      </c>
      <c r="N120" s="54" t="s">
        <v>6184</v>
      </c>
      <c r="O120" s="54"/>
      <c r="P120" s="54"/>
      <c r="Q120" s="54"/>
      <c r="R120" s="54"/>
      <c r="S120" s="54"/>
      <c r="T120" s="106"/>
      <c r="U120" s="106" t="s">
        <v>41</v>
      </c>
      <c r="V120" s="106" t="s">
        <v>4641</v>
      </c>
      <c r="W120" s="106"/>
      <c r="X120" s="106" t="s">
        <v>709</v>
      </c>
      <c r="Y120" s="106"/>
      <c r="Z120" s="106"/>
      <c r="AA120" s="106"/>
      <c r="AB120" s="106"/>
      <c r="AC120" s="106"/>
      <c r="AD120" s="106"/>
      <c r="AE120" s="1" t="s">
        <v>4920</v>
      </c>
      <c r="AF120" s="17" t="s">
        <v>710</v>
      </c>
      <c r="AG120" s="57"/>
      <c r="AH120" s="8"/>
      <c r="AI120" s="8"/>
      <c r="AJ120" s="8"/>
      <c r="AK120" s="8"/>
      <c r="AL120" s="8"/>
      <c r="AM120" s="8">
        <f t="shared" si="2"/>
        <v>1</v>
      </c>
      <c r="AN120" s="189">
        <f>IF((AI120+AJ120+AK120+AL120+AM120)&gt;0,(Metoder[[#This Row],[2015]]+Metoder[[#This Row],[2016]]+Metoder[[#This Row],[2017]]+Metoder[[#This Row],[Jan-Apr 2018]]*3+Metoder[[#This Row],[Till Cosmic?]])/COUNT(Metoder[[#This Row],[2015]:[Till Cosmic?]]),"")</f>
        <v>1</v>
      </c>
      <c r="AO120" s="8">
        <f t="shared" si="3"/>
        <v>315</v>
      </c>
      <c r="AP120" s="8">
        <f>IFERROR((_xlfn.RANK.EQ(AO120,AO:AO,1)+COUNTIF($AO$2:AO120,AO120))-1,"")</f>
        <v>192</v>
      </c>
      <c r="AQ120" s="57" t="s">
        <v>2440</v>
      </c>
      <c r="AR120" s="8"/>
      <c r="AS120" s="8"/>
      <c r="AT120" s="8"/>
      <c r="AU120" s="8"/>
      <c r="AV120" s="120">
        <v>43318</v>
      </c>
      <c r="AW120" s="57" t="s">
        <v>46</v>
      </c>
      <c r="AX120" s="99"/>
      <c r="AY120" s="100"/>
      <c r="AZ120" s="142"/>
      <c r="BA120" s="143"/>
      <c r="BC120" s="144"/>
      <c r="BD120" s="144"/>
    </row>
    <row r="121" spans="1:56" ht="135" x14ac:dyDescent="0.25">
      <c r="A121" s="1" t="s">
        <v>4470</v>
      </c>
      <c r="B121" s="180" t="s">
        <v>4288</v>
      </c>
      <c r="C121" s="181"/>
      <c r="D121" s="93" t="s">
        <v>50</v>
      </c>
      <c r="E121" s="94" t="s">
        <v>4549</v>
      </c>
      <c r="F121" s="98" t="s">
        <v>5246</v>
      </c>
      <c r="G121" s="96" t="s">
        <v>6165</v>
      </c>
      <c r="H121" s="95" t="s">
        <v>6073</v>
      </c>
      <c r="I121" s="93" t="s">
        <v>6081</v>
      </c>
      <c r="J121" s="95" t="s">
        <v>6080</v>
      </c>
      <c r="K121" s="93"/>
      <c r="L121" s="93" t="s">
        <v>2654</v>
      </c>
      <c r="M121" s="55" t="s">
        <v>42</v>
      </c>
      <c r="N121" s="54" t="s">
        <v>5691</v>
      </c>
      <c r="O121" s="66"/>
      <c r="P121" s="66"/>
      <c r="Q121" s="66"/>
      <c r="R121" s="66"/>
      <c r="S121" s="66"/>
      <c r="T121" s="93" t="s">
        <v>4635</v>
      </c>
      <c r="U121" s="93" t="s">
        <v>348</v>
      </c>
      <c r="V121" s="93" t="s">
        <v>4642</v>
      </c>
      <c r="W121" s="172" t="s">
        <v>4646</v>
      </c>
      <c r="X121" s="172" t="s">
        <v>4661</v>
      </c>
      <c r="Y121" s="97"/>
      <c r="Z121" s="97"/>
      <c r="AA121" s="97"/>
      <c r="AB121" s="97"/>
      <c r="AC121" s="97"/>
      <c r="AD121" s="97"/>
      <c r="AE121" s="95" t="s">
        <v>5218</v>
      </c>
      <c r="AF121" s="107" t="s">
        <v>4762</v>
      </c>
      <c r="AG121" s="8"/>
      <c r="AH121" s="8"/>
      <c r="AI121" s="8"/>
      <c r="AJ121" s="8"/>
      <c r="AK121" s="8"/>
      <c r="AL121" s="8"/>
      <c r="AM121" s="8">
        <f t="shared" si="2"/>
        <v>1</v>
      </c>
      <c r="AN121" s="189">
        <f>IF((AI121+AJ121+AK121+AL121+AM121)&gt;0,(Metoder[[#This Row],[2015]]+Metoder[[#This Row],[2016]]+Metoder[[#This Row],[2017]]+Metoder[[#This Row],[Jan-Apr 2018]]*3+Metoder[[#This Row],[Till Cosmic?]])/COUNT(Metoder[[#This Row],[2015]:[Till Cosmic?]]),"")</f>
        <v>1</v>
      </c>
      <c r="AO121" s="8">
        <f t="shared" si="3"/>
        <v>315</v>
      </c>
      <c r="AP121" s="8">
        <f>IFERROR((_xlfn.RANK.EQ(AO121,AO:AO,1)+COUNTIF($AO$2:AO121,AO121))-1,"")</f>
        <v>193</v>
      </c>
      <c r="AQ121" s="57" t="s">
        <v>2440</v>
      </c>
      <c r="AR121" s="8"/>
      <c r="AS121" s="8"/>
      <c r="AT121" s="8"/>
      <c r="AU121" s="8"/>
      <c r="AV121" s="120">
        <v>43325</v>
      </c>
      <c r="AW121" s="95" t="s">
        <v>46</v>
      </c>
      <c r="AX121" s="99"/>
      <c r="AY121" s="100"/>
      <c r="AZ121" s="142"/>
      <c r="BA121" s="143"/>
      <c r="BC121" s="144"/>
      <c r="BD121" s="144"/>
    </row>
    <row r="122" spans="1:56" ht="105" x14ac:dyDescent="0.25">
      <c r="A122" s="1" t="s">
        <v>4472</v>
      </c>
      <c r="B122" s="180" t="s">
        <v>4286</v>
      </c>
      <c r="C122" s="181"/>
      <c r="D122" s="93" t="s">
        <v>50</v>
      </c>
      <c r="E122" s="93" t="s">
        <v>1071</v>
      </c>
      <c r="F122" s="176" t="s">
        <v>5605</v>
      </c>
      <c r="G122" s="93"/>
      <c r="H122" s="95" t="s">
        <v>6082</v>
      </c>
      <c r="I122" s="93"/>
      <c r="J122" s="93"/>
      <c r="K122" s="93"/>
      <c r="L122" s="93" t="s">
        <v>348</v>
      </c>
      <c r="M122" s="55" t="s">
        <v>42</v>
      </c>
      <c r="N122" s="54" t="s">
        <v>5668</v>
      </c>
      <c r="O122" s="66"/>
      <c r="P122" s="66"/>
      <c r="Q122" s="66"/>
      <c r="R122" s="66"/>
      <c r="S122" s="66"/>
      <c r="T122" s="93" t="s">
        <v>4635</v>
      </c>
      <c r="U122" s="93" t="s">
        <v>348</v>
      </c>
      <c r="V122" s="93" t="s">
        <v>4659</v>
      </c>
      <c r="W122" s="93" t="s">
        <v>4658</v>
      </c>
      <c r="X122" s="95" t="s">
        <v>2150</v>
      </c>
      <c r="Y122" s="97"/>
      <c r="Z122" s="97"/>
      <c r="AA122" s="97"/>
      <c r="AB122" s="97"/>
      <c r="AC122" s="1"/>
      <c r="AD122" s="97"/>
      <c r="AE122" s="95" t="s">
        <v>4760</v>
      </c>
      <c r="AF122" s="126" t="s">
        <v>4759</v>
      </c>
      <c r="AG122" s="8"/>
      <c r="AH122" s="8"/>
      <c r="AI122" s="8"/>
      <c r="AJ122" s="8"/>
      <c r="AK122" s="8"/>
      <c r="AL122" s="8"/>
      <c r="AM122" s="8">
        <f t="shared" si="2"/>
        <v>1</v>
      </c>
      <c r="AN122" s="189">
        <f>IF((AI122+AJ122+AK122+AL122+AM122)&gt;0,(Metoder[[#This Row],[2015]]+Metoder[[#This Row],[2016]]+Metoder[[#This Row],[2017]]+Metoder[[#This Row],[Jan-Apr 2018]]*3+Metoder[[#This Row],[Till Cosmic?]])/COUNT(Metoder[[#This Row],[2015]:[Till Cosmic?]]),"")</f>
        <v>1</v>
      </c>
      <c r="AO122" s="8">
        <f t="shared" si="3"/>
        <v>315</v>
      </c>
      <c r="AP122" s="8">
        <f>IFERROR((_xlfn.RANK.EQ(AO122,AO:AO,1)+COUNTIF($AO$2:AO122,AO122))-1,"")</f>
        <v>194</v>
      </c>
      <c r="AQ122" s="57" t="s">
        <v>2440</v>
      </c>
      <c r="AR122" s="8"/>
      <c r="AS122" s="8"/>
      <c r="AT122" s="8"/>
      <c r="AU122" s="8"/>
      <c r="AV122" s="120">
        <v>43325</v>
      </c>
      <c r="AW122" s="95" t="s">
        <v>46</v>
      </c>
      <c r="AX122" s="99"/>
      <c r="AY122" s="100"/>
      <c r="AZ122" s="142"/>
      <c r="BA122" s="143"/>
      <c r="BC122" s="144"/>
      <c r="BD122" s="144"/>
    </row>
    <row r="123" spans="1:56" ht="315" x14ac:dyDescent="0.25">
      <c r="A123" s="1" t="s">
        <v>4475</v>
      </c>
      <c r="B123" s="180" t="s">
        <v>4283</v>
      </c>
      <c r="C123" s="181"/>
      <c r="D123" s="93" t="s">
        <v>124</v>
      </c>
      <c r="E123" s="94" t="s">
        <v>4544</v>
      </c>
      <c r="F123" s="98" t="s">
        <v>5245</v>
      </c>
      <c r="G123" s="94" t="s">
        <v>4570</v>
      </c>
      <c r="H123" s="95" t="s">
        <v>4569</v>
      </c>
      <c r="I123" s="95" t="s">
        <v>4568</v>
      </c>
      <c r="J123" s="95" t="s">
        <v>6084</v>
      </c>
      <c r="K123" s="95"/>
      <c r="L123" s="93" t="s">
        <v>348</v>
      </c>
      <c r="M123" s="51" t="s">
        <v>42</v>
      </c>
      <c r="N123" s="54" t="s">
        <v>6083</v>
      </c>
      <c r="O123" s="66"/>
      <c r="P123" s="66"/>
      <c r="Q123" s="66"/>
      <c r="R123" s="66"/>
      <c r="S123" s="66"/>
      <c r="T123" s="93" t="s">
        <v>4635</v>
      </c>
      <c r="U123" s="93" t="s">
        <v>348</v>
      </c>
      <c r="V123" s="93" t="s">
        <v>4642</v>
      </c>
      <c r="W123" s="95" t="s">
        <v>4656</v>
      </c>
      <c r="X123" s="95" t="s">
        <v>4655</v>
      </c>
      <c r="Y123" s="97"/>
      <c r="Z123" s="97"/>
      <c r="AA123" s="97"/>
      <c r="AB123" s="97"/>
      <c r="AC123" s="1"/>
      <c r="AD123" s="97"/>
      <c r="AE123" s="95" t="s">
        <v>5216</v>
      </c>
      <c r="AF123" s="107" t="s">
        <v>4755</v>
      </c>
      <c r="AG123" s="8"/>
      <c r="AH123" s="8"/>
      <c r="AI123" s="8"/>
      <c r="AJ123" s="8"/>
      <c r="AK123" s="8"/>
      <c r="AL123" s="8"/>
      <c r="AM123" s="8">
        <f t="shared" si="2"/>
        <v>1</v>
      </c>
      <c r="AN123" s="189">
        <f>IF((AI123+AJ123+AK123+AL123+AM123)&gt;0,(Metoder[[#This Row],[2015]]+Metoder[[#This Row],[2016]]+Metoder[[#This Row],[2017]]+Metoder[[#This Row],[Jan-Apr 2018]]*3+Metoder[[#This Row],[Till Cosmic?]])/COUNT(Metoder[[#This Row],[2015]:[Till Cosmic?]]),"")</f>
        <v>1</v>
      </c>
      <c r="AO123" s="8">
        <f t="shared" si="3"/>
        <v>315</v>
      </c>
      <c r="AP123" s="8">
        <f>IFERROR((_xlfn.RANK.EQ(AO123,AO:AO,1)+COUNTIF($AO$2:AO123,AO123))-1,"")</f>
        <v>195</v>
      </c>
      <c r="AQ123" s="57" t="s">
        <v>2440</v>
      </c>
      <c r="AR123" s="8"/>
      <c r="AS123" s="8"/>
      <c r="AT123" s="8"/>
      <c r="AU123" s="8"/>
      <c r="AV123" s="120">
        <v>43325</v>
      </c>
      <c r="AW123" s="95" t="s">
        <v>46</v>
      </c>
      <c r="AX123" s="99"/>
      <c r="AY123" s="100"/>
      <c r="AZ123" s="142"/>
      <c r="BA123" s="143"/>
      <c r="BC123" s="144"/>
      <c r="BD123" s="144"/>
    </row>
    <row r="124" spans="1:56" ht="165" x14ac:dyDescent="0.25">
      <c r="A124" s="39" t="s">
        <v>4474</v>
      </c>
      <c r="B124" s="180" t="s">
        <v>4284</v>
      </c>
      <c r="C124" s="181"/>
      <c r="D124" s="93" t="s">
        <v>50</v>
      </c>
      <c r="E124" s="94" t="s">
        <v>4546</v>
      </c>
      <c r="F124" s="126" t="s">
        <v>4540</v>
      </c>
      <c r="G124" s="93"/>
      <c r="H124" s="95" t="s">
        <v>4559</v>
      </c>
      <c r="I124" s="93" t="s">
        <v>4571</v>
      </c>
      <c r="J124" s="93" t="s">
        <v>4571</v>
      </c>
      <c r="K124" s="93"/>
      <c r="L124" s="93" t="s">
        <v>348</v>
      </c>
      <c r="M124" s="55" t="s">
        <v>42</v>
      </c>
      <c r="N124" s="54" t="s">
        <v>5691</v>
      </c>
      <c r="O124" s="66"/>
      <c r="P124" s="66"/>
      <c r="Q124" s="66"/>
      <c r="R124" s="66"/>
      <c r="S124" s="66"/>
      <c r="T124" s="93" t="s">
        <v>4635</v>
      </c>
      <c r="U124" s="93" t="s">
        <v>348</v>
      </c>
      <c r="V124" s="93" t="s">
        <v>4638</v>
      </c>
      <c r="W124" s="95" t="s">
        <v>4646</v>
      </c>
      <c r="X124" s="95" t="s">
        <v>4636</v>
      </c>
      <c r="Y124" s="97"/>
      <c r="Z124" s="97"/>
      <c r="AA124" s="97"/>
      <c r="AB124" s="97"/>
      <c r="AC124" s="1"/>
      <c r="AD124" s="97"/>
      <c r="AE124" s="95" t="s">
        <v>4757</v>
      </c>
      <c r="AF124" s="107" t="s">
        <v>4756</v>
      </c>
      <c r="AG124" s="8"/>
      <c r="AH124" s="8"/>
      <c r="AI124" s="8"/>
      <c r="AJ124" s="8"/>
      <c r="AK124" s="8"/>
      <c r="AL124" s="8"/>
      <c r="AM124" s="8">
        <f t="shared" si="2"/>
        <v>1</v>
      </c>
      <c r="AN124" s="189">
        <f>IF((AI124+AJ124+AK124+AL124+AM124)&gt;0,(Metoder[[#This Row],[2015]]+Metoder[[#This Row],[2016]]+Metoder[[#This Row],[2017]]+Metoder[[#This Row],[Jan-Apr 2018]]*3+Metoder[[#This Row],[Till Cosmic?]])/COUNT(Metoder[[#This Row],[2015]:[Till Cosmic?]]),"")</f>
        <v>1</v>
      </c>
      <c r="AO124" s="8">
        <f t="shared" si="3"/>
        <v>315</v>
      </c>
      <c r="AP124" s="8">
        <f>IFERROR((_xlfn.RANK.EQ(AO124,AO:AO,1)+COUNTIF($AO$2:AO124,AO124))-1,"")</f>
        <v>196</v>
      </c>
      <c r="AQ124" s="57" t="s">
        <v>2440</v>
      </c>
      <c r="AR124" s="8"/>
      <c r="AS124" s="8"/>
      <c r="AT124" s="8"/>
      <c r="AU124" s="8"/>
      <c r="AV124" s="120">
        <v>43325</v>
      </c>
      <c r="AW124" s="95" t="s">
        <v>46</v>
      </c>
      <c r="AX124" s="99"/>
      <c r="AY124" s="100"/>
      <c r="AZ124" s="142"/>
      <c r="BA124" s="143"/>
      <c r="BC124" s="144"/>
      <c r="BD124" s="144"/>
    </row>
    <row r="125" spans="1:56" ht="135" x14ac:dyDescent="0.25">
      <c r="A125" s="1" t="s">
        <v>717</v>
      </c>
      <c r="B125" s="179" t="s">
        <v>718</v>
      </c>
      <c r="C125" s="53" t="s">
        <v>719</v>
      </c>
      <c r="D125" s="55" t="s">
        <v>179</v>
      </c>
      <c r="E125" s="53" t="s">
        <v>227</v>
      </c>
      <c r="F125" s="10"/>
      <c r="G125" s="140" t="s">
        <v>714</v>
      </c>
      <c r="H125" s="53" t="s">
        <v>720</v>
      </c>
      <c r="I125" s="106"/>
      <c r="J125" s="140" t="s">
        <v>5783</v>
      </c>
      <c r="K125" s="106"/>
      <c r="L125" s="56" t="s">
        <v>6478</v>
      </c>
      <c r="M125" s="55" t="s">
        <v>42</v>
      </c>
      <c r="N125" s="13" t="s">
        <v>5669</v>
      </c>
      <c r="O125" s="13" t="s">
        <v>35</v>
      </c>
      <c r="P125" s="13"/>
      <c r="Q125" s="13"/>
      <c r="R125" s="13"/>
      <c r="S125" s="13"/>
      <c r="T125" s="106"/>
      <c r="U125" s="106" t="s">
        <v>41</v>
      </c>
      <c r="V125" s="106" t="s">
        <v>4641</v>
      </c>
      <c r="W125" s="106" t="s">
        <v>315</v>
      </c>
      <c r="X125" s="106" t="s">
        <v>231</v>
      </c>
      <c r="Y125" s="106"/>
      <c r="Z125" s="106"/>
      <c r="AA125" s="106"/>
      <c r="AB125" s="106"/>
      <c r="AC125" s="106"/>
      <c r="AD125" s="106"/>
      <c r="AE125" s="1" t="s">
        <v>4918</v>
      </c>
      <c r="AF125" s="30" t="s">
        <v>721</v>
      </c>
      <c r="AG125" s="57"/>
      <c r="AH125" s="8"/>
      <c r="AI125" s="8"/>
      <c r="AJ125" s="8"/>
      <c r="AK125" s="8"/>
      <c r="AL125" s="8"/>
      <c r="AM125" s="8">
        <f t="shared" si="2"/>
        <v>1</v>
      </c>
      <c r="AN125" s="189">
        <f>IF((AI125+AJ125+AK125+AL125+AM125)&gt;0,(Metoder[[#This Row],[2015]]+Metoder[[#This Row],[2016]]+Metoder[[#This Row],[2017]]+Metoder[[#This Row],[Jan-Apr 2018]]*3+Metoder[[#This Row],[Till Cosmic?]])/COUNT(Metoder[[#This Row],[2015]:[Till Cosmic?]]),"")</f>
        <v>1</v>
      </c>
      <c r="AO125" s="8">
        <f t="shared" si="3"/>
        <v>315</v>
      </c>
      <c r="AP125" s="8">
        <f>IFERROR((_xlfn.RANK.EQ(AO125,AO:AO,1)+COUNTIF($AO$2:AO125,AO125))-1,"")</f>
        <v>197</v>
      </c>
      <c r="AQ125" s="57" t="s">
        <v>2440</v>
      </c>
      <c r="AR125" s="8"/>
      <c r="AS125" s="8"/>
      <c r="AT125" s="8"/>
      <c r="AU125" s="8"/>
      <c r="AV125" s="120">
        <v>43318</v>
      </c>
      <c r="AW125" s="57" t="s">
        <v>46</v>
      </c>
      <c r="AX125" s="99"/>
      <c r="AY125" s="100"/>
      <c r="AZ125" s="142"/>
      <c r="BA125" s="143"/>
      <c r="BC125" s="144"/>
      <c r="BD125" s="144"/>
    </row>
    <row r="126" spans="1:56" ht="202.5" x14ac:dyDescent="0.25">
      <c r="A126" s="1" t="s">
        <v>725</v>
      </c>
      <c r="B126" s="179" t="s">
        <v>726</v>
      </c>
      <c r="C126" s="53" t="s">
        <v>727</v>
      </c>
      <c r="D126" s="55" t="s">
        <v>78</v>
      </c>
      <c r="E126" s="53" t="s">
        <v>6529</v>
      </c>
      <c r="F126" s="121" t="s">
        <v>4267</v>
      </c>
      <c r="G126" s="127" t="s">
        <v>117</v>
      </c>
      <c r="H126" s="53" t="s">
        <v>728</v>
      </c>
      <c r="I126" s="106" t="s">
        <v>729</v>
      </c>
      <c r="J126" s="106" t="s">
        <v>5401</v>
      </c>
      <c r="K126" s="106" t="s">
        <v>5375</v>
      </c>
      <c r="L126" s="56" t="s">
        <v>2434</v>
      </c>
      <c r="M126" s="55" t="s">
        <v>42</v>
      </c>
      <c r="N126" s="58" t="s">
        <v>5671</v>
      </c>
      <c r="O126" s="58"/>
      <c r="P126" s="58"/>
      <c r="Q126" s="58"/>
      <c r="R126" s="58"/>
      <c r="S126" s="58" t="s">
        <v>35</v>
      </c>
      <c r="T126" s="106" t="s">
        <v>299</v>
      </c>
      <c r="U126" s="106" t="s">
        <v>2434</v>
      </c>
      <c r="V126" s="106" t="s">
        <v>4641</v>
      </c>
      <c r="W126" s="148" t="s">
        <v>5658</v>
      </c>
      <c r="X126" s="106" t="s">
        <v>730</v>
      </c>
      <c r="Y126" s="106"/>
      <c r="Z126" s="106"/>
      <c r="AA126" s="106"/>
      <c r="AB126" s="106"/>
      <c r="AC126" s="106"/>
      <c r="AD126" s="106"/>
      <c r="AE126" s="1" t="s">
        <v>4920</v>
      </c>
      <c r="AF126" s="17" t="s">
        <v>731</v>
      </c>
      <c r="AG126" s="57"/>
      <c r="AH126" s="8"/>
      <c r="AI126" s="8"/>
      <c r="AJ126" s="8"/>
      <c r="AK126" s="8"/>
      <c r="AL126" s="8"/>
      <c r="AM126" s="8">
        <f t="shared" si="2"/>
        <v>1</v>
      </c>
      <c r="AN126" s="189">
        <f>IF((AI126+AJ126+AK126+AL126+AM126)&gt;0,(Metoder[[#This Row],[2015]]+Metoder[[#This Row],[2016]]+Metoder[[#This Row],[2017]]+Metoder[[#This Row],[Jan-Apr 2018]]*3+Metoder[[#This Row],[Till Cosmic?]])/COUNT(Metoder[[#This Row],[2015]:[Till Cosmic?]]),"")</f>
        <v>1</v>
      </c>
      <c r="AO126" s="8">
        <f t="shared" si="3"/>
        <v>315</v>
      </c>
      <c r="AP126" s="8">
        <f>IFERROR((_xlfn.RANK.EQ(AO126,AO:AO,1)+COUNTIF($AO$2:AO126,AO126))-1,"")</f>
        <v>198</v>
      </c>
      <c r="AQ126" s="57" t="s">
        <v>2440</v>
      </c>
      <c r="AR126" s="8"/>
      <c r="AS126" s="8"/>
      <c r="AT126" s="8"/>
      <c r="AU126" s="8"/>
      <c r="AV126" s="120">
        <v>43311</v>
      </c>
      <c r="AW126" s="57" t="s">
        <v>46</v>
      </c>
      <c r="AX126" s="99"/>
      <c r="AY126" s="100"/>
      <c r="AZ126" s="142"/>
      <c r="BA126" s="143"/>
      <c r="BC126" s="144"/>
      <c r="BD126" s="144"/>
    </row>
    <row r="127" spans="1:56" ht="165" x14ac:dyDescent="0.25">
      <c r="A127" s="1" t="s">
        <v>732</v>
      </c>
      <c r="B127" s="179" t="s">
        <v>733</v>
      </c>
      <c r="C127" s="53" t="s">
        <v>734</v>
      </c>
      <c r="D127" s="55" t="s">
        <v>78</v>
      </c>
      <c r="E127" s="53" t="s">
        <v>151</v>
      </c>
      <c r="F127" s="122" t="s">
        <v>2406</v>
      </c>
      <c r="G127" s="127" t="s">
        <v>117</v>
      </c>
      <c r="H127" s="53" t="s">
        <v>728</v>
      </c>
      <c r="I127" s="106"/>
      <c r="J127" s="106" t="s">
        <v>5401</v>
      </c>
      <c r="K127" s="106"/>
      <c r="L127" s="56" t="s">
        <v>2434</v>
      </c>
      <c r="M127" s="55" t="s">
        <v>42</v>
      </c>
      <c r="N127" s="58" t="s">
        <v>5671</v>
      </c>
      <c r="O127" s="58"/>
      <c r="P127" s="58"/>
      <c r="Q127" s="58"/>
      <c r="R127" s="58"/>
      <c r="S127" s="58" t="s">
        <v>35</v>
      </c>
      <c r="T127" s="106" t="s">
        <v>299</v>
      </c>
      <c r="U127" s="106" t="s">
        <v>2434</v>
      </c>
      <c r="V127" s="106" t="s">
        <v>4641</v>
      </c>
      <c r="W127" s="148" t="s">
        <v>5657</v>
      </c>
      <c r="X127" s="148" t="s">
        <v>730</v>
      </c>
      <c r="Y127" s="106"/>
      <c r="Z127" s="106"/>
      <c r="AA127" s="106"/>
      <c r="AB127" s="106"/>
      <c r="AC127" s="106"/>
      <c r="AD127" s="106"/>
      <c r="AE127" s="1" t="s">
        <v>4920</v>
      </c>
      <c r="AF127" s="17" t="s">
        <v>736</v>
      </c>
      <c r="AG127" s="57"/>
      <c r="AH127" s="8"/>
      <c r="AI127" s="8"/>
      <c r="AJ127" s="8"/>
      <c r="AK127" s="8"/>
      <c r="AL127" s="8">
        <v>8</v>
      </c>
      <c r="AM127" s="8">
        <f t="shared" si="2"/>
        <v>1</v>
      </c>
      <c r="AN127" s="189">
        <f>IF((AI127+AJ127+AK127+AL127+AM127)&gt;0,(Metoder[[#This Row],[2015]]+Metoder[[#This Row],[2016]]+Metoder[[#This Row],[2017]]+Metoder[[#This Row],[Jan-Apr 2018]]*3+Metoder[[#This Row],[Till Cosmic?]])/COUNT(Metoder[[#This Row],[2015]:[Till Cosmic?]]),"")</f>
        <v>12.5</v>
      </c>
      <c r="AO127" s="8">
        <f t="shared" si="3"/>
        <v>112</v>
      </c>
      <c r="AP127" s="8">
        <f>IFERROR((_xlfn.RANK.EQ(AO127,AO:AO,1)+COUNTIF($AO$2:AO127,AO127))-1,"")</f>
        <v>92</v>
      </c>
      <c r="AQ127" s="57" t="s">
        <v>2440</v>
      </c>
      <c r="AR127" s="8"/>
      <c r="AS127" s="57" t="s">
        <v>5436</v>
      </c>
      <c r="AT127" s="57"/>
      <c r="AU127" s="57"/>
      <c r="AV127" s="120">
        <v>43311</v>
      </c>
      <c r="AW127" s="57" t="s">
        <v>46</v>
      </c>
      <c r="AX127" s="99"/>
      <c r="AY127" s="100"/>
      <c r="AZ127" s="142"/>
      <c r="BA127" s="143"/>
      <c r="BC127" s="144"/>
      <c r="BD127" s="144"/>
    </row>
    <row r="128" spans="1:56" ht="390" x14ac:dyDescent="0.25">
      <c r="A128" s="1" t="s">
        <v>6087</v>
      </c>
      <c r="B128" s="180" t="s">
        <v>4281</v>
      </c>
      <c r="C128" s="181" t="s">
        <v>4501</v>
      </c>
      <c r="D128" s="86" t="s">
        <v>124</v>
      </c>
      <c r="E128" s="93" t="s">
        <v>4538</v>
      </c>
      <c r="F128" s="126" t="s">
        <v>4539</v>
      </c>
      <c r="G128" s="50"/>
      <c r="H128" s="95" t="s">
        <v>6088</v>
      </c>
      <c r="I128" s="95" t="s">
        <v>4567</v>
      </c>
      <c r="J128" s="106"/>
      <c r="K128" s="106"/>
      <c r="L128" s="93" t="s">
        <v>348</v>
      </c>
      <c r="M128" s="51" t="s">
        <v>42</v>
      </c>
      <c r="N128" s="58" t="s">
        <v>6194</v>
      </c>
      <c r="O128" s="35"/>
      <c r="P128" s="35"/>
      <c r="Q128" s="89"/>
      <c r="R128" s="90"/>
      <c r="S128" s="63"/>
      <c r="T128" s="93" t="s">
        <v>4635</v>
      </c>
      <c r="U128" s="93" t="s">
        <v>348</v>
      </c>
      <c r="V128" s="106" t="s">
        <v>4679</v>
      </c>
      <c r="W128" s="95" t="s">
        <v>6090</v>
      </c>
      <c r="X128" s="95" t="s">
        <v>4654</v>
      </c>
      <c r="Y128" s="97"/>
      <c r="Z128" s="106"/>
      <c r="AA128" s="106"/>
      <c r="AB128" s="106"/>
      <c r="AC128" s="106"/>
      <c r="AD128" s="106"/>
      <c r="AE128" s="95" t="s">
        <v>4752</v>
      </c>
      <c r="AF128" s="107" t="s">
        <v>4751</v>
      </c>
      <c r="AG128" s="226"/>
      <c r="AH128" s="156"/>
      <c r="AI128" s="156"/>
      <c r="AJ128" s="156"/>
      <c r="AK128" s="57"/>
      <c r="AL128" s="156"/>
      <c r="AM128" s="227">
        <f t="shared" si="2"/>
        <v>1</v>
      </c>
      <c r="AN128" s="190">
        <f>IF((AI128+AJ128+AK128+AL128+AM128)&gt;0,(Metoder[[#This Row],[2015]]+Metoder[[#This Row],[2016]]+Metoder[[#This Row],[2017]]+Metoder[[#This Row],[Jan-Apr 2018]]*3+Metoder[[#This Row],[Till Cosmic?]])/COUNT(Metoder[[#This Row],[2015]:[Till Cosmic?]]),"")</f>
        <v>1</v>
      </c>
      <c r="AO128" s="223">
        <f t="shared" si="3"/>
        <v>315</v>
      </c>
      <c r="AP128" s="199">
        <f>IFERROR((_xlfn.RANK.EQ(AO128,AO:AO,1)+COUNTIF($AO$2:AO128,AO128))-1,"")</f>
        <v>199</v>
      </c>
      <c r="AQ128" s="156" t="s">
        <v>2440</v>
      </c>
      <c r="AR128" s="57"/>
      <c r="AS128" s="57"/>
      <c r="AT128" s="57"/>
      <c r="AU128" s="57"/>
      <c r="AV128" s="120">
        <v>43325</v>
      </c>
      <c r="AW128" s="156" t="s">
        <v>46</v>
      </c>
      <c r="AX128" s="99"/>
      <c r="AY128" s="100"/>
      <c r="AZ128" s="142"/>
      <c r="BA128" s="143"/>
      <c r="BC128" s="144"/>
      <c r="BD128" s="144"/>
    </row>
    <row r="129" spans="1:56" ht="390" x14ac:dyDescent="0.25">
      <c r="A129" s="39" t="s">
        <v>4477</v>
      </c>
      <c r="B129" s="180" t="s">
        <v>4281</v>
      </c>
      <c r="C129" s="181" t="s">
        <v>4501</v>
      </c>
      <c r="D129" s="93" t="s">
        <v>4534</v>
      </c>
      <c r="E129" s="93" t="s">
        <v>4538</v>
      </c>
      <c r="F129" s="126" t="s">
        <v>4539</v>
      </c>
      <c r="G129" s="93"/>
      <c r="H129" s="95" t="s">
        <v>4566</v>
      </c>
      <c r="I129" s="95" t="s">
        <v>4567</v>
      </c>
      <c r="J129" s="95"/>
      <c r="K129" s="95"/>
      <c r="L129" s="93" t="s">
        <v>348</v>
      </c>
      <c r="M129" s="51" t="s">
        <v>42</v>
      </c>
      <c r="N129" s="54" t="s">
        <v>5691</v>
      </c>
      <c r="O129" s="66"/>
      <c r="P129" s="66"/>
      <c r="Q129" s="66"/>
      <c r="R129" s="66"/>
      <c r="S129" s="66"/>
      <c r="T129" s="93" t="s">
        <v>4635</v>
      </c>
      <c r="U129" s="93" t="s">
        <v>348</v>
      </c>
      <c r="V129" s="106" t="s">
        <v>4679</v>
      </c>
      <c r="W129" s="95" t="s">
        <v>6091</v>
      </c>
      <c r="X129" s="95" t="s">
        <v>4654</v>
      </c>
      <c r="Y129" s="97"/>
      <c r="Z129" s="97"/>
      <c r="AA129" s="97"/>
      <c r="AB129" s="97"/>
      <c r="AC129" s="97"/>
      <c r="AD129" s="97"/>
      <c r="AE129" s="95" t="s">
        <v>4752</v>
      </c>
      <c r="AF129" s="107" t="s">
        <v>4751</v>
      </c>
      <c r="AG129" s="8"/>
      <c r="AH129" s="8"/>
      <c r="AI129" s="8"/>
      <c r="AJ129" s="8"/>
      <c r="AK129" s="8"/>
      <c r="AL129" s="8"/>
      <c r="AM129" s="8">
        <f t="shared" si="2"/>
        <v>1</v>
      </c>
      <c r="AN129" s="189">
        <f>IF((AI129+AJ129+AK129+AL129+AM129)&gt;0,(Metoder[[#This Row],[2015]]+Metoder[[#This Row],[2016]]+Metoder[[#This Row],[2017]]+Metoder[[#This Row],[Jan-Apr 2018]]*3+Metoder[[#This Row],[Till Cosmic?]])/COUNT(Metoder[[#This Row],[2015]:[Till Cosmic?]]),"")</f>
        <v>1</v>
      </c>
      <c r="AO129" s="8">
        <f t="shared" si="3"/>
        <v>315</v>
      </c>
      <c r="AP129" s="8">
        <f>IFERROR((_xlfn.RANK.EQ(AO129,AO:AO,1)+COUNTIF($AO$2:AO129,AO129))-1,"")</f>
        <v>200</v>
      </c>
      <c r="AQ129" s="57" t="s">
        <v>2440</v>
      </c>
      <c r="AR129" s="8"/>
      <c r="AS129" s="8"/>
      <c r="AT129" s="8"/>
      <c r="AU129" s="8"/>
      <c r="AV129" s="120">
        <v>43325</v>
      </c>
      <c r="AW129" s="95" t="s">
        <v>46</v>
      </c>
      <c r="AX129" s="99"/>
      <c r="AY129" s="100"/>
      <c r="AZ129" s="142"/>
      <c r="BA129" s="143"/>
      <c r="BC129" s="144"/>
      <c r="BD129" s="144"/>
    </row>
    <row r="130" spans="1:56" ht="202.5" x14ac:dyDescent="0.25">
      <c r="A130" s="1" t="s">
        <v>737</v>
      </c>
      <c r="B130" s="179" t="s">
        <v>738</v>
      </c>
      <c r="C130" s="53" t="s">
        <v>739</v>
      </c>
      <c r="D130" s="55" t="s">
        <v>78</v>
      </c>
      <c r="E130" s="53" t="s">
        <v>6529</v>
      </c>
      <c r="F130" s="121" t="s">
        <v>4267</v>
      </c>
      <c r="G130" s="127" t="s">
        <v>117</v>
      </c>
      <c r="H130" s="53" t="s">
        <v>728</v>
      </c>
      <c r="I130" s="106" t="s">
        <v>740</v>
      </c>
      <c r="J130" s="106" t="s">
        <v>5401</v>
      </c>
      <c r="K130" s="106" t="s">
        <v>5366</v>
      </c>
      <c r="L130" s="56" t="s">
        <v>2434</v>
      </c>
      <c r="M130" s="55" t="s">
        <v>42</v>
      </c>
      <c r="N130" s="58" t="s">
        <v>5671</v>
      </c>
      <c r="O130" s="58"/>
      <c r="P130" s="58"/>
      <c r="Q130" s="58"/>
      <c r="R130" s="58"/>
      <c r="S130" s="58" t="s">
        <v>35</v>
      </c>
      <c r="T130" s="106" t="s">
        <v>299</v>
      </c>
      <c r="U130" s="106" t="s">
        <v>2434</v>
      </c>
      <c r="V130" s="106" t="s">
        <v>4641</v>
      </c>
      <c r="W130" s="148" t="s">
        <v>5658</v>
      </c>
      <c r="X130" s="106" t="s">
        <v>730</v>
      </c>
      <c r="Y130" s="106"/>
      <c r="Z130" s="106"/>
      <c r="AA130" s="106"/>
      <c r="AB130" s="106"/>
      <c r="AC130" s="106"/>
      <c r="AD130" s="106"/>
      <c r="AE130" s="1" t="s">
        <v>4920</v>
      </c>
      <c r="AF130" s="17" t="s">
        <v>741</v>
      </c>
      <c r="AG130" s="57"/>
      <c r="AH130" s="8"/>
      <c r="AI130" s="8"/>
      <c r="AJ130" s="8"/>
      <c r="AK130" s="8"/>
      <c r="AL130" s="8">
        <v>17</v>
      </c>
      <c r="AM130" s="8">
        <f t="shared" ref="AM130:AM193" si="4">IF(AQ130="Nej",1,0)</f>
        <v>1</v>
      </c>
      <c r="AN130" s="189">
        <f>IF((AI130+AJ130+AK130+AL130+AM130)&gt;0,(Metoder[[#This Row],[2015]]+Metoder[[#This Row],[2016]]+Metoder[[#This Row],[2017]]+Metoder[[#This Row],[Jan-Apr 2018]]*3+Metoder[[#This Row],[Till Cosmic?]])/COUNT(Metoder[[#This Row],[2015]:[Till Cosmic?]]),"")</f>
        <v>26</v>
      </c>
      <c r="AO130" s="8">
        <f t="shared" ref="AO130:AO193" si="5">IF(AQ130="Ja","",IFERROR(_xlfn.RANK.AVG(AN130,AN:AN),""))</f>
        <v>88</v>
      </c>
      <c r="AP130" s="8">
        <f>IFERROR((_xlfn.RANK.EQ(AO130,AO:AO,1)+COUNTIF($AO$2:AO130,AO130))-1,"")</f>
        <v>68</v>
      </c>
      <c r="AQ130" s="57" t="s">
        <v>2440</v>
      </c>
      <c r="AR130" s="8"/>
      <c r="AS130" s="57" t="s">
        <v>5436</v>
      </c>
      <c r="AT130" s="57"/>
      <c r="AU130" s="57"/>
      <c r="AV130" s="120">
        <v>43311</v>
      </c>
      <c r="AW130" s="57" t="s">
        <v>46</v>
      </c>
      <c r="AX130" s="99"/>
      <c r="AY130" s="100"/>
      <c r="AZ130" s="142"/>
      <c r="BA130" s="143"/>
      <c r="BC130" s="144"/>
      <c r="BD130" s="144"/>
    </row>
    <row r="131" spans="1:56" ht="165" x14ac:dyDescent="0.25">
      <c r="A131" s="1" t="s">
        <v>4481</v>
      </c>
      <c r="B131" s="180" t="s">
        <v>4279</v>
      </c>
      <c r="C131" s="181"/>
      <c r="D131" s="93" t="s">
        <v>50</v>
      </c>
      <c r="E131" s="94" t="s">
        <v>4546</v>
      </c>
      <c r="F131" s="126" t="s">
        <v>4540</v>
      </c>
      <c r="G131" s="93"/>
      <c r="H131" s="95" t="s">
        <v>4566</v>
      </c>
      <c r="I131" s="93"/>
      <c r="J131" s="93"/>
      <c r="K131" s="93"/>
      <c r="L131" s="93" t="s">
        <v>348</v>
      </c>
      <c r="M131" s="51" t="s">
        <v>42</v>
      </c>
      <c r="N131" s="54" t="s">
        <v>5691</v>
      </c>
      <c r="O131" s="66"/>
      <c r="P131" s="66"/>
      <c r="Q131" s="66"/>
      <c r="R131" s="66"/>
      <c r="S131" s="66"/>
      <c r="T131" s="93" t="s">
        <v>4635</v>
      </c>
      <c r="U131" s="93" t="s">
        <v>348</v>
      </c>
      <c r="V131" s="93" t="s">
        <v>4638</v>
      </c>
      <c r="W131" s="95" t="s">
        <v>4650</v>
      </c>
      <c r="X131" s="95" t="s">
        <v>4636</v>
      </c>
      <c r="Y131" s="97"/>
      <c r="Z131" s="97"/>
      <c r="AA131" s="97"/>
      <c r="AB131" s="97"/>
      <c r="AC131" s="1"/>
      <c r="AD131" s="97"/>
      <c r="AE131" s="95" t="s">
        <v>4732</v>
      </c>
      <c r="AF131" s="107" t="s">
        <v>4747</v>
      </c>
      <c r="AG131" s="8"/>
      <c r="AH131" s="8"/>
      <c r="AI131" s="8"/>
      <c r="AJ131" s="8"/>
      <c r="AK131" s="8"/>
      <c r="AL131" s="8"/>
      <c r="AM131" s="8">
        <f t="shared" si="4"/>
        <v>1</v>
      </c>
      <c r="AN131" s="189">
        <f>IF((AI131+AJ131+AK131+AL131+AM131)&gt;0,(Metoder[[#This Row],[2015]]+Metoder[[#This Row],[2016]]+Metoder[[#This Row],[2017]]+Metoder[[#This Row],[Jan-Apr 2018]]*3+Metoder[[#This Row],[Till Cosmic?]])/COUNT(Metoder[[#This Row],[2015]:[Till Cosmic?]]),"")</f>
        <v>1</v>
      </c>
      <c r="AO131" s="8">
        <f t="shared" si="5"/>
        <v>315</v>
      </c>
      <c r="AP131" s="8">
        <f>IFERROR((_xlfn.RANK.EQ(AO131,AO:AO,1)+COUNTIF($AO$2:AO131,AO131))-1,"")</f>
        <v>201</v>
      </c>
      <c r="AQ131" s="57" t="s">
        <v>2440</v>
      </c>
      <c r="AR131" s="8"/>
      <c r="AS131" s="8"/>
      <c r="AT131" s="8"/>
      <c r="AU131" s="8"/>
      <c r="AV131" s="120">
        <v>43325</v>
      </c>
      <c r="AW131" s="95" t="s">
        <v>46</v>
      </c>
      <c r="AX131" s="99"/>
      <c r="AY131" s="100"/>
      <c r="AZ131" s="142"/>
      <c r="BA131" s="143"/>
      <c r="BC131" s="144"/>
      <c r="BD131" s="144"/>
    </row>
    <row r="132" spans="1:56" ht="255" x14ac:dyDescent="0.25">
      <c r="A132" s="39" t="s">
        <v>4483</v>
      </c>
      <c r="B132" s="180" t="s">
        <v>4278</v>
      </c>
      <c r="C132" s="181" t="s">
        <v>4498</v>
      </c>
      <c r="D132" s="93" t="s">
        <v>50</v>
      </c>
      <c r="E132" s="94" t="s">
        <v>4546</v>
      </c>
      <c r="F132" s="126" t="s">
        <v>4540</v>
      </c>
      <c r="G132" s="93"/>
      <c r="H132" s="95" t="s">
        <v>4566</v>
      </c>
      <c r="I132" s="95" t="s">
        <v>6092</v>
      </c>
      <c r="J132" s="93"/>
      <c r="K132" s="93"/>
      <c r="L132" s="93" t="s">
        <v>348</v>
      </c>
      <c r="M132" s="51" t="s">
        <v>42</v>
      </c>
      <c r="N132" s="54" t="s">
        <v>5691</v>
      </c>
      <c r="O132" s="66"/>
      <c r="P132" s="66"/>
      <c r="Q132" s="66"/>
      <c r="R132" s="66"/>
      <c r="S132" s="66"/>
      <c r="T132" s="93" t="s">
        <v>4635</v>
      </c>
      <c r="U132" s="93" t="s">
        <v>348</v>
      </c>
      <c r="V132" s="93" t="s">
        <v>4638</v>
      </c>
      <c r="W132" s="95" t="s">
        <v>4646</v>
      </c>
      <c r="X132" s="95" t="s">
        <v>4636</v>
      </c>
      <c r="Y132" s="97"/>
      <c r="Z132" s="97"/>
      <c r="AA132" s="97"/>
      <c r="AB132" s="97"/>
      <c r="AC132" s="1"/>
      <c r="AD132" s="97"/>
      <c r="AE132" s="95" t="s">
        <v>4732</v>
      </c>
      <c r="AF132" s="107" t="s">
        <v>4745</v>
      </c>
      <c r="AG132" s="8"/>
      <c r="AH132" s="8"/>
      <c r="AI132" s="8"/>
      <c r="AJ132" s="8"/>
      <c r="AK132" s="8"/>
      <c r="AL132" s="8"/>
      <c r="AM132" s="8">
        <f t="shared" si="4"/>
        <v>1</v>
      </c>
      <c r="AN132" s="189">
        <f>IF((AI132+AJ132+AK132+AL132+AM132)&gt;0,(Metoder[[#This Row],[2015]]+Metoder[[#This Row],[2016]]+Metoder[[#This Row],[2017]]+Metoder[[#This Row],[Jan-Apr 2018]]*3+Metoder[[#This Row],[Till Cosmic?]])/COUNT(Metoder[[#This Row],[2015]:[Till Cosmic?]]),"")</f>
        <v>1</v>
      </c>
      <c r="AO132" s="8">
        <f t="shared" si="5"/>
        <v>315</v>
      </c>
      <c r="AP132" s="8">
        <f>IFERROR((_xlfn.RANK.EQ(AO132,AO:AO,1)+COUNTIF($AO$2:AO132,AO132))-1,"")</f>
        <v>202</v>
      </c>
      <c r="AQ132" s="57" t="s">
        <v>2440</v>
      </c>
      <c r="AR132" s="8"/>
      <c r="AS132" s="8"/>
      <c r="AT132" s="8"/>
      <c r="AU132" s="8"/>
      <c r="AV132" s="120">
        <v>43325</v>
      </c>
      <c r="AW132" s="95" t="s">
        <v>46</v>
      </c>
      <c r="AX132" s="99"/>
      <c r="AY132" s="100"/>
      <c r="AZ132" s="142"/>
      <c r="BA132" s="143"/>
      <c r="BC132" s="144"/>
      <c r="BD132" s="144"/>
    </row>
    <row r="133" spans="1:56" ht="165" x14ac:dyDescent="0.25">
      <c r="A133" s="1" t="s">
        <v>4488</v>
      </c>
      <c r="B133" s="180" t="s">
        <v>4273</v>
      </c>
      <c r="C133" s="181"/>
      <c r="D133" s="93" t="s">
        <v>50</v>
      </c>
      <c r="E133" s="94" t="s">
        <v>4546</v>
      </c>
      <c r="F133" s="126" t="s">
        <v>4540</v>
      </c>
      <c r="G133" s="93"/>
      <c r="H133" s="95" t="s">
        <v>4561</v>
      </c>
      <c r="I133" s="95" t="s">
        <v>6093</v>
      </c>
      <c r="J133" s="93"/>
      <c r="K133" s="93"/>
      <c r="L133" s="93" t="s">
        <v>348</v>
      </c>
      <c r="M133" s="55" t="s">
        <v>42</v>
      </c>
      <c r="N133" s="54" t="s">
        <v>5691</v>
      </c>
      <c r="O133" s="66"/>
      <c r="P133" s="66"/>
      <c r="Q133" s="66"/>
      <c r="R133" s="66"/>
      <c r="S133" s="66"/>
      <c r="T133" s="93" t="s">
        <v>4635</v>
      </c>
      <c r="U133" s="93" t="s">
        <v>348</v>
      </c>
      <c r="V133" s="93" t="s">
        <v>4638</v>
      </c>
      <c r="W133" s="95" t="s">
        <v>4646</v>
      </c>
      <c r="X133" s="95" t="s">
        <v>4645</v>
      </c>
      <c r="Y133" s="97"/>
      <c r="Z133" s="97"/>
      <c r="AA133" s="97"/>
      <c r="AB133" s="97"/>
      <c r="AC133" s="1"/>
      <c r="AD133" s="97"/>
      <c r="AE133" s="95" t="s">
        <v>4732</v>
      </c>
      <c r="AF133" s="107" t="s">
        <v>4739</v>
      </c>
      <c r="AG133" s="8"/>
      <c r="AH133" s="8"/>
      <c r="AI133" s="8"/>
      <c r="AJ133" s="8"/>
      <c r="AK133" s="8"/>
      <c r="AL133" s="8"/>
      <c r="AM133" s="8">
        <f t="shared" si="4"/>
        <v>1</v>
      </c>
      <c r="AN133" s="189">
        <f>IF((AI133+AJ133+AK133+AL133+AM133)&gt;0,(Metoder[[#This Row],[2015]]+Metoder[[#This Row],[2016]]+Metoder[[#This Row],[2017]]+Metoder[[#This Row],[Jan-Apr 2018]]*3+Metoder[[#This Row],[Till Cosmic?]])/COUNT(Metoder[[#This Row],[2015]:[Till Cosmic?]]),"")</f>
        <v>1</v>
      </c>
      <c r="AO133" s="8">
        <f t="shared" si="5"/>
        <v>315</v>
      </c>
      <c r="AP133" s="8">
        <f>IFERROR((_xlfn.RANK.EQ(AO133,AO:AO,1)+COUNTIF($AO$2:AO133,AO133))-1,"")</f>
        <v>203</v>
      </c>
      <c r="AQ133" s="57" t="s">
        <v>2440</v>
      </c>
      <c r="AR133" s="8"/>
      <c r="AS133" s="8"/>
      <c r="AT133" s="8"/>
      <c r="AU133" s="8"/>
      <c r="AV133" s="120">
        <v>43325</v>
      </c>
      <c r="AW133" s="95" t="s">
        <v>46</v>
      </c>
      <c r="AX133" s="99"/>
      <c r="AY133" s="100"/>
      <c r="AZ133" s="142"/>
      <c r="BA133" s="143"/>
      <c r="BC133" s="144"/>
      <c r="BD133" s="144"/>
    </row>
    <row r="134" spans="1:56" ht="123.75" x14ac:dyDescent="0.25">
      <c r="A134" s="1" t="s">
        <v>2163</v>
      </c>
      <c r="B134" s="179" t="s">
        <v>2164</v>
      </c>
      <c r="C134" s="53" t="s">
        <v>2165</v>
      </c>
      <c r="D134" s="55" t="s">
        <v>50</v>
      </c>
      <c r="E134" s="53" t="s">
        <v>6428</v>
      </c>
      <c r="F134" s="10" t="s">
        <v>5238</v>
      </c>
      <c r="G134" s="53"/>
      <c r="H134" s="53" t="s">
        <v>66</v>
      </c>
      <c r="I134" s="106" t="s">
        <v>2166</v>
      </c>
      <c r="J134" s="106"/>
      <c r="K134" s="106" t="s">
        <v>6056</v>
      </c>
      <c r="L134" s="56" t="s">
        <v>6506</v>
      </c>
      <c r="M134" s="55" t="s">
        <v>42</v>
      </c>
      <c r="N134" s="54" t="s">
        <v>5668</v>
      </c>
      <c r="O134" s="54"/>
      <c r="P134" s="54"/>
      <c r="Q134" s="54"/>
      <c r="R134" s="54"/>
      <c r="S134" s="54"/>
      <c r="T134" s="106"/>
      <c r="U134" s="106" t="s">
        <v>2434</v>
      </c>
      <c r="V134" s="106" t="s">
        <v>4642</v>
      </c>
      <c r="W134" s="106" t="s">
        <v>54</v>
      </c>
      <c r="X134" s="106" t="s">
        <v>2081</v>
      </c>
      <c r="Y134" s="106"/>
      <c r="Z134" s="106"/>
      <c r="AA134" s="106"/>
      <c r="AB134" s="106"/>
      <c r="AC134" s="106"/>
      <c r="AD134" s="106"/>
      <c r="AE134" s="1" t="s">
        <v>6519</v>
      </c>
      <c r="AF134" s="17" t="s">
        <v>2167</v>
      </c>
      <c r="AG134" s="57"/>
      <c r="AH134" s="8"/>
      <c r="AI134" s="8"/>
      <c r="AJ134" s="8"/>
      <c r="AK134" s="8"/>
      <c r="AL134" s="8"/>
      <c r="AM134" s="8">
        <f t="shared" si="4"/>
        <v>1</v>
      </c>
      <c r="AN134" s="189">
        <f>IF((AI134+AJ134+AK134+AL134+AM134)&gt;0,(Metoder[[#This Row],[2015]]+Metoder[[#This Row],[2016]]+Metoder[[#This Row],[2017]]+Metoder[[#This Row],[Jan-Apr 2018]]*3+Metoder[[#This Row],[Till Cosmic?]])/COUNT(Metoder[[#This Row],[2015]:[Till Cosmic?]]),"")</f>
        <v>1</v>
      </c>
      <c r="AO134" s="8">
        <f t="shared" si="5"/>
        <v>315</v>
      </c>
      <c r="AP134" s="8">
        <f>IFERROR((_xlfn.RANK.EQ(AO134,AO:AO,1)+COUNTIF($AO$2:AO134,AO134))-1,"")</f>
        <v>204</v>
      </c>
      <c r="AQ134" s="57" t="s">
        <v>2440</v>
      </c>
      <c r="AR134" s="8"/>
      <c r="AS134" s="8"/>
      <c r="AT134" s="8"/>
      <c r="AU134" s="8"/>
      <c r="AV134" s="120">
        <v>43325</v>
      </c>
      <c r="AW134" s="57" t="s">
        <v>46</v>
      </c>
      <c r="AX134" s="99"/>
      <c r="AY134" s="100"/>
      <c r="AZ134" s="142"/>
      <c r="BA134" s="143"/>
      <c r="BC134" s="144"/>
      <c r="BD134" s="144"/>
    </row>
    <row r="135" spans="1:56" ht="135" x14ac:dyDescent="0.25">
      <c r="A135" s="1" t="s">
        <v>2174</v>
      </c>
      <c r="B135" s="179" t="s">
        <v>2175</v>
      </c>
      <c r="C135" s="53" t="s">
        <v>2176</v>
      </c>
      <c r="D135" s="55" t="s">
        <v>124</v>
      </c>
      <c r="E135" s="53" t="s">
        <v>1345</v>
      </c>
      <c r="F135" s="10" t="s">
        <v>2177</v>
      </c>
      <c r="G135" s="53"/>
      <c r="H135" s="53" t="s">
        <v>2178</v>
      </c>
      <c r="I135" s="106" t="s">
        <v>2179</v>
      </c>
      <c r="J135" s="106" t="s">
        <v>6053</v>
      </c>
      <c r="K135" s="106"/>
      <c r="L135" s="56"/>
      <c r="M135" s="55" t="s">
        <v>42</v>
      </c>
      <c r="N135" s="58" t="s">
        <v>6052</v>
      </c>
      <c r="O135" s="58"/>
      <c r="P135" s="58"/>
      <c r="Q135" s="58"/>
      <c r="R135" s="58"/>
      <c r="S135" s="58"/>
      <c r="T135" s="106"/>
      <c r="U135" s="106" t="s">
        <v>2434</v>
      </c>
      <c r="V135" s="106" t="s">
        <v>5666</v>
      </c>
      <c r="W135" s="106" t="s">
        <v>2180</v>
      </c>
      <c r="X135" s="106" t="s">
        <v>2181</v>
      </c>
      <c r="Y135" s="106"/>
      <c r="Z135" s="106"/>
      <c r="AA135" s="106"/>
      <c r="AB135" s="106"/>
      <c r="AC135" s="106"/>
      <c r="AD135" s="106"/>
      <c r="AE135" s="1" t="s">
        <v>4905</v>
      </c>
      <c r="AF135" s="17" t="s">
        <v>2182</v>
      </c>
      <c r="AG135" s="57"/>
      <c r="AH135" s="8"/>
      <c r="AI135" s="8"/>
      <c r="AJ135" s="8"/>
      <c r="AK135" s="8"/>
      <c r="AL135" s="8"/>
      <c r="AM135" s="8">
        <f t="shared" si="4"/>
        <v>1</v>
      </c>
      <c r="AN135" s="189">
        <f>IF((AI135+AJ135+AK135+AL135+AM135)&gt;0,(Metoder[[#This Row],[2015]]+Metoder[[#This Row],[2016]]+Metoder[[#This Row],[2017]]+Metoder[[#This Row],[Jan-Apr 2018]]*3+Metoder[[#This Row],[Till Cosmic?]])/COUNT(Metoder[[#This Row],[2015]:[Till Cosmic?]]),"")</f>
        <v>1</v>
      </c>
      <c r="AO135" s="8">
        <f t="shared" si="5"/>
        <v>315</v>
      </c>
      <c r="AP135" s="8">
        <f>IFERROR((_xlfn.RANK.EQ(AO135,AO:AO,1)+COUNTIF($AO$2:AO135,AO135))-1,"")</f>
        <v>205</v>
      </c>
      <c r="AQ135" s="57" t="s">
        <v>2440</v>
      </c>
      <c r="AR135" s="8"/>
      <c r="AS135" s="8"/>
      <c r="AT135" s="8"/>
      <c r="AU135" s="8"/>
      <c r="AV135" s="120">
        <v>43325</v>
      </c>
      <c r="AW135" s="57" t="s">
        <v>46</v>
      </c>
      <c r="AX135" s="99"/>
      <c r="AY135" s="100"/>
      <c r="AZ135" s="142"/>
      <c r="BA135" s="143"/>
      <c r="BC135" s="144"/>
      <c r="BD135" s="144"/>
    </row>
    <row r="136" spans="1:56" ht="202.5" x14ac:dyDescent="0.25">
      <c r="A136" s="1" t="s">
        <v>748</v>
      </c>
      <c r="B136" s="179" t="s">
        <v>749</v>
      </c>
      <c r="C136" s="53" t="s">
        <v>750</v>
      </c>
      <c r="D136" s="55" t="s">
        <v>78</v>
      </c>
      <c r="E136" s="53" t="s">
        <v>6529</v>
      </c>
      <c r="F136" s="121" t="s">
        <v>4267</v>
      </c>
      <c r="G136" s="127" t="s">
        <v>117</v>
      </c>
      <c r="H136" s="53" t="s">
        <v>728</v>
      </c>
      <c r="I136" s="106" t="s">
        <v>751</v>
      </c>
      <c r="J136" s="106" t="s">
        <v>5401</v>
      </c>
      <c r="K136" s="106" t="s">
        <v>5376</v>
      </c>
      <c r="L136" s="56" t="s">
        <v>2434</v>
      </c>
      <c r="M136" s="55" t="s">
        <v>42</v>
      </c>
      <c r="N136" s="58" t="s">
        <v>5671</v>
      </c>
      <c r="O136" s="58"/>
      <c r="P136" s="58"/>
      <c r="Q136" s="58"/>
      <c r="R136" s="58"/>
      <c r="S136" s="58" t="s">
        <v>35</v>
      </c>
      <c r="T136" s="106" t="s">
        <v>299</v>
      </c>
      <c r="U136" s="106" t="s">
        <v>2434</v>
      </c>
      <c r="V136" s="106" t="s">
        <v>4641</v>
      </c>
      <c r="W136" s="148" t="s">
        <v>5658</v>
      </c>
      <c r="X136" s="106" t="s">
        <v>730</v>
      </c>
      <c r="Y136" s="106"/>
      <c r="Z136" s="106"/>
      <c r="AA136" s="106"/>
      <c r="AB136" s="106"/>
      <c r="AC136" s="106"/>
      <c r="AD136" s="106"/>
      <c r="AE136" s="1" t="s">
        <v>4920</v>
      </c>
      <c r="AF136" s="17" t="s">
        <v>752</v>
      </c>
      <c r="AG136" s="57"/>
      <c r="AH136" s="8"/>
      <c r="AI136" s="8"/>
      <c r="AJ136" s="8"/>
      <c r="AK136" s="8"/>
      <c r="AL136" s="8"/>
      <c r="AM136" s="8">
        <f t="shared" si="4"/>
        <v>1</v>
      </c>
      <c r="AN136" s="189">
        <f>IF((AI136+AJ136+AK136+AL136+AM136)&gt;0,(Metoder[[#This Row],[2015]]+Metoder[[#This Row],[2016]]+Metoder[[#This Row],[2017]]+Metoder[[#This Row],[Jan-Apr 2018]]*3+Metoder[[#This Row],[Till Cosmic?]])/COUNT(Metoder[[#This Row],[2015]:[Till Cosmic?]]),"")</f>
        <v>1</v>
      </c>
      <c r="AO136" s="8">
        <f t="shared" si="5"/>
        <v>315</v>
      </c>
      <c r="AP136" s="8">
        <f>IFERROR((_xlfn.RANK.EQ(AO136,AO:AO,1)+COUNTIF($AO$2:AO136,AO136))-1,"")</f>
        <v>206</v>
      </c>
      <c r="AQ136" s="57" t="s">
        <v>2440</v>
      </c>
      <c r="AR136" s="8"/>
      <c r="AS136" s="8"/>
      <c r="AT136" s="8"/>
      <c r="AU136" s="8"/>
      <c r="AV136" s="120">
        <v>43311</v>
      </c>
      <c r="AW136" s="57" t="s">
        <v>46</v>
      </c>
      <c r="AX136" s="99"/>
      <c r="AY136" s="100"/>
      <c r="AZ136" s="142"/>
      <c r="BA136" s="143"/>
      <c r="BC136" s="144"/>
      <c r="BD136" s="144"/>
    </row>
    <row r="137" spans="1:56" ht="112.5" x14ac:dyDescent="0.25">
      <c r="A137" s="1" t="s">
        <v>2213</v>
      </c>
      <c r="B137" s="179" t="s">
        <v>2214</v>
      </c>
      <c r="C137" s="53" t="s">
        <v>2215</v>
      </c>
      <c r="D137" s="55" t="s">
        <v>116</v>
      </c>
      <c r="E137" s="53" t="s">
        <v>79</v>
      </c>
      <c r="F137" s="10" t="s">
        <v>5238</v>
      </c>
      <c r="G137" s="149"/>
      <c r="H137" s="53" t="s">
        <v>6602</v>
      </c>
      <c r="I137" s="106" t="s">
        <v>2216</v>
      </c>
      <c r="J137" s="106" t="s">
        <v>6603</v>
      </c>
      <c r="K137" s="106"/>
      <c r="L137" s="56" t="s">
        <v>6506</v>
      </c>
      <c r="M137" s="55" t="s">
        <v>42</v>
      </c>
      <c r="N137" s="21" t="s">
        <v>5673</v>
      </c>
      <c r="O137" s="21"/>
      <c r="P137" s="21"/>
      <c r="Q137" s="21" t="s">
        <v>35</v>
      </c>
      <c r="R137" s="21" t="s">
        <v>35</v>
      </c>
      <c r="S137" s="21" t="s">
        <v>35</v>
      </c>
      <c r="T137" s="106" t="s">
        <v>5474</v>
      </c>
      <c r="U137" s="106" t="s">
        <v>2434</v>
      </c>
      <c r="V137" s="106" t="s">
        <v>4642</v>
      </c>
      <c r="W137" s="106" t="s">
        <v>6604</v>
      </c>
      <c r="X137" s="106" t="s">
        <v>83</v>
      </c>
      <c r="Y137" s="106"/>
      <c r="Z137" s="106"/>
      <c r="AA137" s="106"/>
      <c r="AB137" s="106"/>
      <c r="AC137" s="106"/>
      <c r="AD137" s="106"/>
      <c r="AE137" s="1" t="s">
        <v>6519</v>
      </c>
      <c r="AF137" s="17" t="s">
        <v>2217</v>
      </c>
      <c r="AG137" s="57"/>
      <c r="AH137" s="8"/>
      <c r="AI137" s="8"/>
      <c r="AJ137" s="8"/>
      <c r="AK137" s="8"/>
      <c r="AL137" s="8"/>
      <c r="AM137" s="8">
        <f t="shared" si="4"/>
        <v>1</v>
      </c>
      <c r="AN137" s="189">
        <f>IF((AI137+AJ137+AK137+AL137+AM137)&gt;0,(Metoder[[#This Row],[2015]]+Metoder[[#This Row],[2016]]+Metoder[[#This Row],[2017]]+Metoder[[#This Row],[Jan-Apr 2018]]*3+Metoder[[#This Row],[Till Cosmic?]])/COUNT(Metoder[[#This Row],[2015]:[Till Cosmic?]]),"")</f>
        <v>1</v>
      </c>
      <c r="AO137" s="8">
        <f t="shared" si="5"/>
        <v>315</v>
      </c>
      <c r="AP137" s="8">
        <f>IFERROR((_xlfn.RANK.EQ(AO137,AO:AO,1)+COUNTIF($AO$2:AO137,AO137))-1,"")</f>
        <v>207</v>
      </c>
      <c r="AQ137" s="57" t="s">
        <v>2440</v>
      </c>
      <c r="AR137" s="8"/>
      <c r="AS137" s="8"/>
      <c r="AT137" s="8"/>
      <c r="AU137" s="8"/>
      <c r="AV137" s="120">
        <v>43325</v>
      </c>
      <c r="AW137" s="57" t="s">
        <v>46</v>
      </c>
      <c r="AX137" s="99"/>
      <c r="AY137" s="100"/>
      <c r="AZ137" s="142"/>
      <c r="BA137" s="143"/>
      <c r="BC137" s="144"/>
      <c r="BD137" s="144"/>
    </row>
    <row r="138" spans="1:56" ht="270" x14ac:dyDescent="0.25">
      <c r="A138" s="1" t="s">
        <v>6076</v>
      </c>
      <c r="B138" s="180" t="s">
        <v>4269</v>
      </c>
      <c r="C138" s="53"/>
      <c r="D138" s="86" t="s">
        <v>124</v>
      </c>
      <c r="E138" s="94" t="s">
        <v>4546</v>
      </c>
      <c r="F138" s="176" t="s">
        <v>5453</v>
      </c>
      <c r="G138" s="204" t="s">
        <v>6166</v>
      </c>
      <c r="H138" s="95" t="s">
        <v>6077</v>
      </c>
      <c r="I138" s="50"/>
      <c r="J138" s="204" t="s">
        <v>6079</v>
      </c>
      <c r="K138" s="106"/>
      <c r="L138" s="93" t="s">
        <v>348</v>
      </c>
      <c r="M138" s="51" t="s">
        <v>42</v>
      </c>
      <c r="N138" s="58" t="s">
        <v>6197</v>
      </c>
      <c r="O138" s="35"/>
      <c r="P138" s="35"/>
      <c r="Q138" s="89"/>
      <c r="R138" s="90"/>
      <c r="S138" s="63"/>
      <c r="T138" s="93" t="s">
        <v>4635</v>
      </c>
      <c r="U138" s="93" t="s">
        <v>348</v>
      </c>
      <c r="V138" s="93" t="s">
        <v>4638</v>
      </c>
      <c r="W138" s="95" t="s">
        <v>4639</v>
      </c>
      <c r="X138" s="172" t="s">
        <v>4636</v>
      </c>
      <c r="Y138" s="97"/>
      <c r="Z138" s="106"/>
      <c r="AA138" s="106"/>
      <c r="AB138" s="106"/>
      <c r="AC138" s="106"/>
      <c r="AD138" s="106"/>
      <c r="AE138" s="172" t="s">
        <v>4732</v>
      </c>
      <c r="AF138" s="107" t="s">
        <v>4733</v>
      </c>
      <c r="AG138" s="226"/>
      <c r="AH138" s="156"/>
      <c r="AI138" s="156"/>
      <c r="AJ138" s="156"/>
      <c r="AK138" s="57"/>
      <c r="AL138" s="156"/>
      <c r="AM138" s="227">
        <f t="shared" si="4"/>
        <v>1</v>
      </c>
      <c r="AN138" s="190">
        <f>IF((AI138+AJ138+AK138+AL138+AM138)&gt;0,(Metoder[[#This Row],[2015]]+Metoder[[#This Row],[2016]]+Metoder[[#This Row],[2017]]+Metoder[[#This Row],[Jan-Apr 2018]]*3+Metoder[[#This Row],[Till Cosmic?]])/COUNT(Metoder[[#This Row],[2015]:[Till Cosmic?]]),"")</f>
        <v>1</v>
      </c>
      <c r="AO138" s="223">
        <f t="shared" si="5"/>
        <v>315</v>
      </c>
      <c r="AP138" s="199">
        <f>IFERROR((_xlfn.RANK.EQ(AO138,AO:AO,1)+COUNTIF($AO$2:AO138,AO138))-1,"")</f>
        <v>208</v>
      </c>
      <c r="AQ138" s="156" t="s">
        <v>2440</v>
      </c>
      <c r="AR138" s="57"/>
      <c r="AS138" s="57"/>
      <c r="AT138" s="57"/>
      <c r="AU138" s="57"/>
      <c r="AV138" s="120">
        <v>43325</v>
      </c>
      <c r="AW138" s="156" t="s">
        <v>46</v>
      </c>
      <c r="AX138" s="99"/>
      <c r="AY138" s="100"/>
      <c r="AZ138" s="142"/>
      <c r="BA138" s="143"/>
      <c r="BC138" s="144"/>
      <c r="BD138" s="144"/>
    </row>
    <row r="139" spans="1:56" ht="270" x14ac:dyDescent="0.25">
      <c r="A139" s="1" t="s">
        <v>4493</v>
      </c>
      <c r="B139" s="180" t="s">
        <v>4269</v>
      </c>
      <c r="C139" s="181"/>
      <c r="D139" s="93" t="s">
        <v>50</v>
      </c>
      <c r="E139" s="94" t="s">
        <v>4546</v>
      </c>
      <c r="F139" s="176" t="s">
        <v>5453</v>
      </c>
      <c r="G139" s="204" t="s">
        <v>6166</v>
      </c>
      <c r="H139" s="95" t="s">
        <v>6078</v>
      </c>
      <c r="I139" s="93"/>
      <c r="J139" s="204" t="s">
        <v>6079</v>
      </c>
      <c r="K139" s="93"/>
      <c r="L139" s="93" t="s">
        <v>348</v>
      </c>
      <c r="M139" s="51" t="s">
        <v>42</v>
      </c>
      <c r="N139" s="54" t="s">
        <v>5667</v>
      </c>
      <c r="O139" s="66"/>
      <c r="P139" s="66"/>
      <c r="Q139" s="66"/>
      <c r="R139" s="66"/>
      <c r="S139" s="66"/>
      <c r="T139" s="93" t="s">
        <v>4635</v>
      </c>
      <c r="U139" s="93" t="s">
        <v>348</v>
      </c>
      <c r="V139" s="93" t="s">
        <v>4638</v>
      </c>
      <c r="W139" s="95" t="s">
        <v>4639</v>
      </c>
      <c r="X139" s="172" t="s">
        <v>4636</v>
      </c>
      <c r="Y139" s="169"/>
      <c r="Z139" s="169"/>
      <c r="AA139" s="169"/>
      <c r="AB139" s="169"/>
      <c r="AC139" s="146"/>
      <c r="AD139" s="169"/>
      <c r="AE139" s="172" t="s">
        <v>4732</v>
      </c>
      <c r="AF139" s="107" t="s">
        <v>4733</v>
      </c>
      <c r="AG139" s="8"/>
      <c r="AH139" s="8"/>
      <c r="AI139" s="8"/>
      <c r="AJ139" s="8"/>
      <c r="AK139" s="8"/>
      <c r="AL139" s="8"/>
      <c r="AM139" s="8">
        <f t="shared" si="4"/>
        <v>1</v>
      </c>
      <c r="AN139" s="189">
        <f>IF((AI139+AJ139+AK139+AL139+AM139)&gt;0,(Metoder[[#This Row],[2015]]+Metoder[[#This Row],[2016]]+Metoder[[#This Row],[2017]]+Metoder[[#This Row],[Jan-Apr 2018]]*3+Metoder[[#This Row],[Till Cosmic?]])/COUNT(Metoder[[#This Row],[2015]:[Till Cosmic?]]),"")</f>
        <v>1</v>
      </c>
      <c r="AO139" s="8">
        <f t="shared" si="5"/>
        <v>315</v>
      </c>
      <c r="AP139" s="8">
        <f>IFERROR((_xlfn.RANK.EQ(AO139,AO:AO,1)+COUNTIF($AO$2:AO139,AO139))-1,"")</f>
        <v>209</v>
      </c>
      <c r="AQ139" s="57" t="s">
        <v>2440</v>
      </c>
      <c r="AR139" s="8"/>
      <c r="AS139" s="8"/>
      <c r="AT139" s="8"/>
      <c r="AU139" s="8"/>
      <c r="AV139" s="120">
        <v>43325</v>
      </c>
      <c r="AW139" s="95" t="s">
        <v>46</v>
      </c>
      <c r="AX139" s="99"/>
      <c r="AY139" s="100"/>
      <c r="AZ139" s="142"/>
      <c r="BA139" s="143"/>
      <c r="BC139" s="144"/>
      <c r="BD139" s="144"/>
    </row>
    <row r="140" spans="1:56" ht="75" x14ac:dyDescent="0.25">
      <c r="A140" s="1" t="s">
        <v>2264</v>
      </c>
      <c r="B140" s="179" t="s">
        <v>2265</v>
      </c>
      <c r="C140" s="53" t="s">
        <v>6323</v>
      </c>
      <c r="D140" s="55" t="s">
        <v>50</v>
      </c>
      <c r="E140" s="53" t="s">
        <v>220</v>
      </c>
      <c r="F140" s="60" t="s">
        <v>5495</v>
      </c>
      <c r="G140" s="127" t="s">
        <v>4890</v>
      </c>
      <c r="H140" s="53" t="s">
        <v>2266</v>
      </c>
      <c r="I140" s="106"/>
      <c r="J140" s="106" t="s">
        <v>6012</v>
      </c>
      <c r="K140" s="106" t="s">
        <v>6067</v>
      </c>
      <c r="L140" s="20" t="s">
        <v>2434</v>
      </c>
      <c r="M140" s="55" t="s">
        <v>42</v>
      </c>
      <c r="N140" s="54" t="s">
        <v>5691</v>
      </c>
      <c r="O140" s="54" t="s">
        <v>35</v>
      </c>
      <c r="P140" s="54"/>
      <c r="Q140" s="54"/>
      <c r="R140" s="54"/>
      <c r="S140" s="54"/>
      <c r="T140" s="106"/>
      <c r="U140" s="106" t="s">
        <v>2434</v>
      </c>
      <c r="V140" s="106" t="s">
        <v>4659</v>
      </c>
      <c r="W140" s="106" t="s">
        <v>4892</v>
      </c>
      <c r="X140" s="148" t="s">
        <v>2267</v>
      </c>
      <c r="Y140" s="148"/>
      <c r="Z140" s="148"/>
      <c r="AA140" s="148"/>
      <c r="AB140" s="148"/>
      <c r="AC140" s="148"/>
      <c r="AD140" s="148"/>
      <c r="AE140" s="146" t="s">
        <v>4941</v>
      </c>
      <c r="AF140" s="17" t="s">
        <v>2268</v>
      </c>
      <c r="AG140" s="57"/>
      <c r="AH140" s="8"/>
      <c r="AI140" s="8"/>
      <c r="AJ140" s="8"/>
      <c r="AK140" s="8"/>
      <c r="AL140" s="8"/>
      <c r="AM140" s="8">
        <f t="shared" si="4"/>
        <v>1</v>
      </c>
      <c r="AN140" s="189">
        <f>IF((AI140+AJ140+AK140+AL140+AM140)&gt;0,(Metoder[[#This Row],[2015]]+Metoder[[#This Row],[2016]]+Metoder[[#This Row],[2017]]+Metoder[[#This Row],[Jan-Apr 2018]]*3+Metoder[[#This Row],[Till Cosmic?]])/COUNT(Metoder[[#This Row],[2015]:[Till Cosmic?]]),"")</f>
        <v>1</v>
      </c>
      <c r="AO140" s="8">
        <f t="shared" si="5"/>
        <v>315</v>
      </c>
      <c r="AP140" s="8">
        <f>IFERROR((_xlfn.RANK.EQ(AO140,AO:AO,1)+COUNTIF($AO$2:AO140,AO140))-1,"")</f>
        <v>210</v>
      </c>
      <c r="AQ140" s="57" t="s">
        <v>2440</v>
      </c>
      <c r="AR140" s="8"/>
      <c r="AS140" s="8"/>
      <c r="AT140" s="8"/>
      <c r="AU140" s="57"/>
      <c r="AV140" s="120">
        <v>43325</v>
      </c>
      <c r="AW140" s="57" t="s">
        <v>46</v>
      </c>
      <c r="AX140" s="99"/>
      <c r="AY140" s="100"/>
      <c r="AZ140" s="142"/>
      <c r="BA140" s="143"/>
      <c r="BC140" s="144"/>
      <c r="BD140" s="144"/>
    </row>
    <row r="141" spans="1:56" ht="135" x14ac:dyDescent="0.25">
      <c r="A141" s="1" t="s">
        <v>759</v>
      </c>
      <c r="B141" s="179" t="s">
        <v>760</v>
      </c>
      <c r="C141" s="53" t="s">
        <v>755</v>
      </c>
      <c r="D141" s="55" t="s">
        <v>78</v>
      </c>
      <c r="E141" s="53" t="s">
        <v>6529</v>
      </c>
      <c r="F141" s="121" t="s">
        <v>4267</v>
      </c>
      <c r="G141" s="127" t="s">
        <v>117</v>
      </c>
      <c r="H141" s="53" t="s">
        <v>761</v>
      </c>
      <c r="I141" s="106" t="s">
        <v>6530</v>
      </c>
      <c r="J141" s="106" t="s">
        <v>5401</v>
      </c>
      <c r="K141" s="106"/>
      <c r="L141" s="56" t="s">
        <v>2434</v>
      </c>
      <c r="M141" s="55" t="s">
        <v>42</v>
      </c>
      <c r="N141" s="58" t="s">
        <v>5671</v>
      </c>
      <c r="O141" s="58"/>
      <c r="P141" s="58"/>
      <c r="Q141" s="58"/>
      <c r="R141" s="58"/>
      <c r="S141" s="58" t="s">
        <v>35</v>
      </c>
      <c r="T141" s="106" t="s">
        <v>299</v>
      </c>
      <c r="U141" s="106" t="s">
        <v>2434</v>
      </c>
      <c r="V141" s="106" t="s">
        <v>4641</v>
      </c>
      <c r="W141" s="148" t="s">
        <v>5657</v>
      </c>
      <c r="X141" s="106" t="s">
        <v>730</v>
      </c>
      <c r="Y141" s="106"/>
      <c r="Z141" s="106"/>
      <c r="AA141" s="106"/>
      <c r="AB141" s="106"/>
      <c r="AC141" s="106"/>
      <c r="AD141" s="106"/>
      <c r="AE141" s="1" t="s">
        <v>4920</v>
      </c>
      <c r="AF141" s="30" t="s">
        <v>762</v>
      </c>
      <c r="AG141" s="57"/>
      <c r="AH141" s="8"/>
      <c r="AI141" s="8"/>
      <c r="AJ141" s="8"/>
      <c r="AK141" s="8"/>
      <c r="AL141" s="8"/>
      <c r="AM141" s="8">
        <f t="shared" si="4"/>
        <v>1</v>
      </c>
      <c r="AN141" s="189">
        <f>IF((AI141+AJ141+AK141+AL141+AM141)&gt;0,(Metoder[[#This Row],[2015]]+Metoder[[#This Row],[2016]]+Metoder[[#This Row],[2017]]+Metoder[[#This Row],[Jan-Apr 2018]]*3+Metoder[[#This Row],[Till Cosmic?]])/COUNT(Metoder[[#This Row],[2015]:[Till Cosmic?]]),"")</f>
        <v>1</v>
      </c>
      <c r="AO141" s="8">
        <f t="shared" si="5"/>
        <v>315</v>
      </c>
      <c r="AP141" s="8">
        <f>IFERROR((_xlfn.RANK.EQ(AO141,AO:AO,1)+COUNTIF($AO$2:AO141,AO141))-1,"")</f>
        <v>211</v>
      </c>
      <c r="AQ141" s="57" t="s">
        <v>2440</v>
      </c>
      <c r="AR141" s="8"/>
      <c r="AS141" s="8"/>
      <c r="AT141" s="8"/>
      <c r="AU141" s="8"/>
      <c r="AV141" s="120">
        <v>43311</v>
      </c>
      <c r="AW141" s="57" t="s">
        <v>46</v>
      </c>
      <c r="AX141" s="99"/>
      <c r="AY141" s="100"/>
      <c r="AZ141" s="142"/>
      <c r="BA141" s="143"/>
      <c r="BC141" s="144"/>
      <c r="BD141" s="144"/>
    </row>
    <row r="142" spans="1:56" ht="105" x14ac:dyDescent="0.25">
      <c r="A142" s="1" t="s">
        <v>1234</v>
      </c>
      <c r="B142" s="179" t="s">
        <v>1235</v>
      </c>
      <c r="C142" s="53"/>
      <c r="D142" s="55" t="s">
        <v>179</v>
      </c>
      <c r="E142" s="59" t="s">
        <v>1236</v>
      </c>
      <c r="F142" s="173" t="s">
        <v>5254</v>
      </c>
      <c r="G142" s="53"/>
      <c r="H142" s="53" t="s">
        <v>5880</v>
      </c>
      <c r="I142" s="106" t="s">
        <v>1237</v>
      </c>
      <c r="J142" s="106" t="s">
        <v>6028</v>
      </c>
      <c r="K142" s="106"/>
      <c r="L142" s="15" t="s">
        <v>6499</v>
      </c>
      <c r="M142" s="55" t="s">
        <v>42</v>
      </c>
      <c r="N142" s="13" t="s">
        <v>5672</v>
      </c>
      <c r="O142" s="13"/>
      <c r="P142" s="13"/>
      <c r="Q142" s="13"/>
      <c r="R142" s="13"/>
      <c r="S142" s="13"/>
      <c r="T142" s="106"/>
      <c r="U142" s="106" t="s">
        <v>41</v>
      </c>
      <c r="V142" s="106" t="s">
        <v>4642</v>
      </c>
      <c r="W142" s="106" t="s">
        <v>315</v>
      </c>
      <c r="X142" s="106" t="s">
        <v>277</v>
      </c>
      <c r="Y142" s="106"/>
      <c r="Z142" s="106"/>
      <c r="AA142" s="106"/>
      <c r="AB142" s="106"/>
      <c r="AC142" s="106"/>
      <c r="AD142" s="106"/>
      <c r="AE142" s="1" t="s">
        <v>4942</v>
      </c>
      <c r="AF142" s="174" t="s">
        <v>5254</v>
      </c>
      <c r="AG142" s="57"/>
      <c r="AH142" s="8"/>
      <c r="AI142" s="8"/>
      <c r="AJ142" s="8"/>
      <c r="AK142" s="8"/>
      <c r="AL142" s="8"/>
      <c r="AM142" s="8">
        <f t="shared" si="4"/>
        <v>1</v>
      </c>
      <c r="AN142" s="189">
        <f>IF((AI142+AJ142+AK142+AL142+AM142)&gt;0,(Metoder[[#This Row],[2015]]+Metoder[[#This Row],[2016]]+Metoder[[#This Row],[2017]]+Metoder[[#This Row],[Jan-Apr 2018]]*3+Metoder[[#This Row],[Till Cosmic?]])/COUNT(Metoder[[#This Row],[2015]:[Till Cosmic?]]),"")</f>
        <v>1</v>
      </c>
      <c r="AO142" s="8">
        <f t="shared" si="5"/>
        <v>315</v>
      </c>
      <c r="AP142" s="8">
        <f>IFERROR((_xlfn.RANK.EQ(AO142,AO:AO,1)+COUNTIF($AO$2:AO142,AO142))-1,"")</f>
        <v>212</v>
      </c>
      <c r="AQ142" s="57" t="s">
        <v>2440</v>
      </c>
      <c r="AR142" s="8"/>
      <c r="AS142" s="8"/>
      <c r="AT142" s="8"/>
      <c r="AU142" s="8"/>
      <c r="AV142" s="120">
        <v>43322</v>
      </c>
      <c r="AW142" s="57" t="s">
        <v>46</v>
      </c>
      <c r="AX142" s="99"/>
      <c r="AY142" s="100"/>
      <c r="AZ142" s="142"/>
      <c r="BA142" s="143"/>
      <c r="BC142" s="144"/>
      <c r="BD142" s="144"/>
    </row>
    <row r="143" spans="1:56" ht="236.25" x14ac:dyDescent="0.25">
      <c r="A143" s="1" t="s">
        <v>1395</v>
      </c>
      <c r="B143" s="179" t="s">
        <v>1389</v>
      </c>
      <c r="C143" s="53"/>
      <c r="D143" s="55" t="s">
        <v>1396</v>
      </c>
      <c r="E143" s="53" t="s">
        <v>638</v>
      </c>
      <c r="F143" s="10" t="s">
        <v>5250</v>
      </c>
      <c r="G143" s="53"/>
      <c r="H143" s="53" t="s">
        <v>6531</v>
      </c>
      <c r="I143" s="106"/>
      <c r="J143" s="106" t="s">
        <v>5995</v>
      </c>
      <c r="K143" s="106"/>
      <c r="L143" s="15" t="s">
        <v>6506</v>
      </c>
      <c r="M143" s="55" t="s">
        <v>42</v>
      </c>
      <c r="N143" s="54" t="s">
        <v>5936</v>
      </c>
      <c r="O143" s="54"/>
      <c r="P143" s="54"/>
      <c r="Q143" s="54"/>
      <c r="R143" s="54"/>
      <c r="S143" s="54"/>
      <c r="T143" s="106"/>
      <c r="U143" s="106" t="s">
        <v>2434</v>
      </c>
      <c r="V143" s="106" t="s">
        <v>4642</v>
      </c>
      <c r="W143" s="106" t="s">
        <v>5996</v>
      </c>
      <c r="X143" s="106" t="s">
        <v>5997</v>
      </c>
      <c r="Y143" s="106"/>
      <c r="Z143" s="106"/>
      <c r="AA143" s="106"/>
      <c r="AB143" s="106"/>
      <c r="AC143" s="106"/>
      <c r="AD143" s="106"/>
      <c r="AE143" s="1" t="s">
        <v>6519</v>
      </c>
      <c r="AF143" s="17" t="s">
        <v>1397</v>
      </c>
      <c r="AG143" s="57"/>
      <c r="AH143" s="8"/>
      <c r="AI143" s="8"/>
      <c r="AJ143" s="8"/>
      <c r="AK143" s="8"/>
      <c r="AL143" s="8"/>
      <c r="AM143" s="8">
        <f t="shared" si="4"/>
        <v>1</v>
      </c>
      <c r="AN143" s="189">
        <f>IF((AI143+AJ143+AK143+AL143+AM143)&gt;0,(Metoder[[#This Row],[2015]]+Metoder[[#This Row],[2016]]+Metoder[[#This Row],[2017]]+Metoder[[#This Row],[Jan-Apr 2018]]*3+Metoder[[#This Row],[Till Cosmic?]])/COUNT(Metoder[[#This Row],[2015]:[Till Cosmic?]]),"")</f>
        <v>1</v>
      </c>
      <c r="AO143" s="8">
        <f t="shared" si="5"/>
        <v>315</v>
      </c>
      <c r="AP143" s="8">
        <f>IFERROR((_xlfn.RANK.EQ(AO143,AO:AO,1)+COUNTIF($AO$2:AO143,AO143))-1,"")</f>
        <v>213</v>
      </c>
      <c r="AQ143" s="57" t="s">
        <v>2440</v>
      </c>
      <c r="AR143" s="8"/>
      <c r="AS143" s="8"/>
      <c r="AT143" s="8"/>
      <c r="AU143" s="8"/>
      <c r="AV143" s="120">
        <v>43322</v>
      </c>
      <c r="AW143" s="57" t="s">
        <v>46</v>
      </c>
      <c r="AX143" s="99"/>
      <c r="AY143" s="100"/>
      <c r="AZ143" s="142"/>
      <c r="BA143" s="143"/>
      <c r="BC143" s="144"/>
      <c r="BD143" s="144"/>
    </row>
    <row r="144" spans="1:56" ht="105" x14ac:dyDescent="0.25">
      <c r="A144" s="1" t="s">
        <v>1408</v>
      </c>
      <c r="B144" s="179" t="s">
        <v>1294</v>
      </c>
      <c r="C144" s="53" t="s">
        <v>1409</v>
      </c>
      <c r="D144" s="55" t="s">
        <v>1410</v>
      </c>
      <c r="E144" s="53" t="s">
        <v>1411</v>
      </c>
      <c r="F144" s="10" t="s">
        <v>5259</v>
      </c>
      <c r="G144" s="152" t="s">
        <v>634</v>
      </c>
      <c r="H144" s="53" t="s">
        <v>1412</v>
      </c>
      <c r="I144" s="106" t="s">
        <v>1413</v>
      </c>
      <c r="J144" s="106" t="s">
        <v>6029</v>
      </c>
      <c r="K144" s="106"/>
      <c r="L144" s="56" t="s">
        <v>6488</v>
      </c>
      <c r="M144" s="55" t="s">
        <v>42</v>
      </c>
      <c r="N144" s="58" t="s">
        <v>6030</v>
      </c>
      <c r="O144" s="58"/>
      <c r="P144" s="58"/>
      <c r="Q144" s="58"/>
      <c r="R144" s="58"/>
      <c r="S144" s="58"/>
      <c r="T144" s="106"/>
      <c r="U144" s="106"/>
      <c r="V144" s="106" t="s">
        <v>4642</v>
      </c>
      <c r="W144" s="106" t="s">
        <v>339</v>
      </c>
      <c r="X144" s="106" t="s">
        <v>1414</v>
      </c>
      <c r="Y144" s="106"/>
      <c r="Z144" s="106"/>
      <c r="AA144" s="106"/>
      <c r="AB144" s="106"/>
      <c r="AC144" s="106"/>
      <c r="AD144" s="106"/>
      <c r="AE144" s="1" t="s">
        <v>4929</v>
      </c>
      <c r="AF144" s="174" t="s">
        <v>5257</v>
      </c>
      <c r="AG144" s="57"/>
      <c r="AH144" s="8"/>
      <c r="AI144" s="8"/>
      <c r="AJ144" s="8"/>
      <c r="AK144" s="8"/>
      <c r="AL144" s="8"/>
      <c r="AM144" s="8">
        <f t="shared" si="4"/>
        <v>0</v>
      </c>
      <c r="AN144" s="189" t="str">
        <f>IF((AI144+AJ144+AK144+AL144+AM144)&gt;0,(Metoder[[#This Row],[2015]]+Metoder[[#This Row],[2016]]+Metoder[[#This Row],[2017]]+Metoder[[#This Row],[Jan-Apr 2018]]*3+Metoder[[#This Row],[Till Cosmic?]])/COUNT(Metoder[[#This Row],[2015]:[Till Cosmic?]]),"")</f>
        <v/>
      </c>
      <c r="AO144" s="8" t="str">
        <f t="shared" si="5"/>
        <v/>
      </c>
      <c r="AP144" s="8" t="str">
        <f>IFERROR((_xlfn.RANK.EQ(AO144,AO:AO,1)+COUNTIF($AO$2:AO144,AO144))-1,"")</f>
        <v/>
      </c>
      <c r="AQ144" s="8"/>
      <c r="AR144" s="8"/>
      <c r="AS144" s="8"/>
      <c r="AT144" s="8"/>
      <c r="AU144" s="57" t="s">
        <v>6031</v>
      </c>
      <c r="AV144" s="120">
        <v>43322</v>
      </c>
      <c r="AW144" s="57" t="s">
        <v>46</v>
      </c>
      <c r="AX144" s="99"/>
      <c r="AY144" s="100"/>
      <c r="AZ144" s="142"/>
      <c r="BA144" s="143"/>
      <c r="BC144" s="144"/>
      <c r="BD144" s="144"/>
    </row>
    <row r="145" spans="1:56" ht="75" x14ac:dyDescent="0.25">
      <c r="A145" s="1" t="s">
        <v>1691</v>
      </c>
      <c r="B145" s="179" t="s">
        <v>1692</v>
      </c>
      <c r="C145" s="53" t="s">
        <v>1693</v>
      </c>
      <c r="D145" s="55" t="s">
        <v>50</v>
      </c>
      <c r="E145" s="53" t="s">
        <v>6528</v>
      </c>
      <c r="F145" s="175" t="s">
        <v>96</v>
      </c>
      <c r="G145" s="53"/>
      <c r="H145" s="53" t="s">
        <v>1694</v>
      </c>
      <c r="I145" s="106"/>
      <c r="J145" s="106" t="s">
        <v>6520</v>
      </c>
      <c r="K145" s="106"/>
      <c r="L145" s="56" t="s">
        <v>2434</v>
      </c>
      <c r="M145" s="55" t="s">
        <v>42</v>
      </c>
      <c r="N145" s="54" t="s">
        <v>5667</v>
      </c>
      <c r="O145" s="54"/>
      <c r="P145" s="54"/>
      <c r="Q145" s="54"/>
      <c r="R145" s="54"/>
      <c r="S145" s="54"/>
      <c r="T145" s="106" t="s">
        <v>3910</v>
      </c>
      <c r="U145" s="106" t="s">
        <v>2434</v>
      </c>
      <c r="V145" s="106"/>
      <c r="W145" s="106" t="s">
        <v>6023</v>
      </c>
      <c r="X145" s="106" t="s">
        <v>1695</v>
      </c>
      <c r="Y145" s="106"/>
      <c r="Z145" s="106"/>
      <c r="AA145" s="106"/>
      <c r="AB145" s="106"/>
      <c r="AC145" s="106"/>
      <c r="AD145" s="106"/>
      <c r="AE145" s="1" t="s">
        <v>6526</v>
      </c>
      <c r="AF145" s="173" t="s">
        <v>1696</v>
      </c>
      <c r="AG145" s="57"/>
      <c r="AH145" s="8"/>
      <c r="AI145" s="8"/>
      <c r="AJ145" s="8"/>
      <c r="AK145" s="8"/>
      <c r="AL145" s="8"/>
      <c r="AM145" s="8">
        <f t="shared" si="4"/>
        <v>1</v>
      </c>
      <c r="AN145" s="189">
        <f>IF((AI145+AJ145+AK145+AL145+AM145)&gt;0,(Metoder[[#This Row],[2015]]+Metoder[[#This Row],[2016]]+Metoder[[#This Row],[2017]]+Metoder[[#This Row],[Jan-Apr 2018]]*3+Metoder[[#This Row],[Till Cosmic?]])/COUNT(Metoder[[#This Row],[2015]:[Till Cosmic?]]),"")</f>
        <v>1</v>
      </c>
      <c r="AO145" s="8">
        <f t="shared" si="5"/>
        <v>315</v>
      </c>
      <c r="AP145" s="8">
        <f>IFERROR((_xlfn.RANK.EQ(AO145,AO:AO,1)+COUNTIF($AO$2:AO145,AO145))-1,"")</f>
        <v>214</v>
      </c>
      <c r="AQ145" s="57" t="s">
        <v>2440</v>
      </c>
      <c r="AR145" s="8"/>
      <c r="AS145" s="8"/>
      <c r="AT145" s="8"/>
      <c r="AU145" s="8"/>
      <c r="AV145" s="120">
        <v>43322</v>
      </c>
      <c r="AW145" s="57" t="s">
        <v>46</v>
      </c>
      <c r="AX145" s="99"/>
      <c r="AY145" s="100"/>
      <c r="AZ145" s="142"/>
      <c r="BA145" s="143"/>
      <c r="BC145" s="144"/>
      <c r="BD145" s="144"/>
    </row>
    <row r="146" spans="1:56" ht="135" x14ac:dyDescent="0.25">
      <c r="A146" s="1" t="s">
        <v>763</v>
      </c>
      <c r="B146" s="179" t="s">
        <v>764</v>
      </c>
      <c r="C146" s="53" t="s">
        <v>755</v>
      </c>
      <c r="D146" s="55" t="s">
        <v>78</v>
      </c>
      <c r="E146" s="53" t="s">
        <v>6529</v>
      </c>
      <c r="F146" s="121" t="s">
        <v>4267</v>
      </c>
      <c r="G146" s="127" t="s">
        <v>117</v>
      </c>
      <c r="H146" s="53" t="s">
        <v>765</v>
      </c>
      <c r="I146" s="106" t="s">
        <v>766</v>
      </c>
      <c r="J146" s="106" t="s">
        <v>5401</v>
      </c>
      <c r="K146" s="106"/>
      <c r="L146" s="56" t="s">
        <v>2434</v>
      </c>
      <c r="M146" s="55" t="s">
        <v>42</v>
      </c>
      <c r="N146" s="54" t="s">
        <v>5671</v>
      </c>
      <c r="O146" s="54"/>
      <c r="P146" s="54"/>
      <c r="Q146" s="54"/>
      <c r="R146" s="54"/>
      <c r="S146" s="54" t="s">
        <v>35</v>
      </c>
      <c r="T146" s="106" t="s">
        <v>299</v>
      </c>
      <c r="U146" s="106" t="s">
        <v>2434</v>
      </c>
      <c r="V146" s="106" t="s">
        <v>4641</v>
      </c>
      <c r="W146" s="148" t="s">
        <v>5657</v>
      </c>
      <c r="X146" s="106" t="s">
        <v>767</v>
      </c>
      <c r="Y146" s="106"/>
      <c r="Z146" s="106"/>
      <c r="AA146" s="106"/>
      <c r="AB146" s="106"/>
      <c r="AC146" s="106"/>
      <c r="AD146" s="106"/>
      <c r="AE146" s="1" t="s">
        <v>4920</v>
      </c>
      <c r="AF146" s="17" t="s">
        <v>768</v>
      </c>
      <c r="AG146" s="57"/>
      <c r="AH146" s="8"/>
      <c r="AI146" s="8"/>
      <c r="AJ146" s="8"/>
      <c r="AK146" s="8"/>
      <c r="AL146" s="8"/>
      <c r="AM146" s="8">
        <f t="shared" si="4"/>
        <v>1</v>
      </c>
      <c r="AN146" s="189">
        <f>IF((AI146+AJ146+AK146+AL146+AM146)&gt;0,(Metoder[[#This Row],[2015]]+Metoder[[#This Row],[2016]]+Metoder[[#This Row],[2017]]+Metoder[[#This Row],[Jan-Apr 2018]]*3+Metoder[[#This Row],[Till Cosmic?]])/COUNT(Metoder[[#This Row],[2015]:[Till Cosmic?]]),"")</f>
        <v>1</v>
      </c>
      <c r="AO146" s="8">
        <f t="shared" si="5"/>
        <v>315</v>
      </c>
      <c r="AP146" s="8">
        <f>IFERROR((_xlfn.RANK.EQ(AO146,AO:AO,1)+COUNTIF($AO$2:AO146,AO146))-1,"")</f>
        <v>215</v>
      </c>
      <c r="AQ146" s="57" t="s">
        <v>2440</v>
      </c>
      <c r="AR146" s="8"/>
      <c r="AS146" s="8"/>
      <c r="AT146" s="8"/>
      <c r="AU146" s="8"/>
      <c r="AV146" s="120">
        <v>43311</v>
      </c>
      <c r="AW146" s="57" t="s">
        <v>46</v>
      </c>
      <c r="AX146" s="99"/>
      <c r="AY146" s="100"/>
      <c r="AZ146" s="142"/>
      <c r="BA146" s="143"/>
      <c r="BC146" s="144"/>
      <c r="BD146" s="144"/>
    </row>
    <row r="147" spans="1:56" ht="75" x14ac:dyDescent="0.25">
      <c r="A147" s="1" t="s">
        <v>1721</v>
      </c>
      <c r="B147" s="179" t="s">
        <v>1722</v>
      </c>
      <c r="C147" s="53" t="s">
        <v>1723</v>
      </c>
      <c r="D147" s="55" t="s">
        <v>59</v>
      </c>
      <c r="E147" s="53" t="s">
        <v>6521</v>
      </c>
      <c r="F147" s="10" t="s">
        <v>196</v>
      </c>
      <c r="G147" s="53"/>
      <c r="H147" s="53" t="s">
        <v>1724</v>
      </c>
      <c r="I147" s="106"/>
      <c r="J147" s="106"/>
      <c r="K147" s="106"/>
      <c r="L147" s="20" t="s">
        <v>2434</v>
      </c>
      <c r="M147" s="55" t="s">
        <v>42</v>
      </c>
      <c r="N147" s="54" t="s">
        <v>5957</v>
      </c>
      <c r="O147" s="54"/>
      <c r="P147" s="54"/>
      <c r="Q147" s="54"/>
      <c r="R147" s="54"/>
      <c r="S147" s="54"/>
      <c r="T147" s="106"/>
      <c r="U147" s="106" t="s">
        <v>2434</v>
      </c>
      <c r="V147" s="106" t="s">
        <v>4679</v>
      </c>
      <c r="W147" s="106" t="s">
        <v>1725</v>
      </c>
      <c r="X147" s="106" t="s">
        <v>1726</v>
      </c>
      <c r="Y147" s="106"/>
      <c r="Z147" s="106"/>
      <c r="AA147" s="106"/>
      <c r="AB147" s="106"/>
      <c r="AC147" s="106"/>
      <c r="AD147" s="106"/>
      <c r="AE147" s="1" t="s">
        <v>4936</v>
      </c>
      <c r="AF147" s="173" t="s">
        <v>1727</v>
      </c>
      <c r="AG147" s="57"/>
      <c r="AH147" s="8"/>
      <c r="AI147" s="8"/>
      <c r="AJ147" s="8"/>
      <c r="AK147" s="8"/>
      <c r="AL147" s="8"/>
      <c r="AM147" s="8">
        <f t="shared" si="4"/>
        <v>1</v>
      </c>
      <c r="AN147" s="189">
        <f>IF((AI147+AJ147+AK147+AL147+AM147)&gt;0,(Metoder[[#This Row],[2015]]+Metoder[[#This Row],[2016]]+Metoder[[#This Row],[2017]]+Metoder[[#This Row],[Jan-Apr 2018]]*3+Metoder[[#This Row],[Till Cosmic?]])/COUNT(Metoder[[#This Row],[2015]:[Till Cosmic?]]),"")</f>
        <v>1</v>
      </c>
      <c r="AO147" s="8">
        <f t="shared" si="5"/>
        <v>315</v>
      </c>
      <c r="AP147" s="8">
        <f>IFERROR((_xlfn.RANK.EQ(AO147,AO:AO,1)+COUNTIF($AO$2:AO147,AO147))-1,"")</f>
        <v>216</v>
      </c>
      <c r="AQ147" s="57" t="s">
        <v>2440</v>
      </c>
      <c r="AR147" s="8"/>
      <c r="AS147" s="8"/>
      <c r="AT147" s="8"/>
      <c r="AU147" s="8"/>
      <c r="AV147" s="120">
        <v>43322</v>
      </c>
      <c r="AW147" s="57" t="s">
        <v>46</v>
      </c>
      <c r="AX147" s="99"/>
      <c r="AY147" s="100"/>
      <c r="AZ147" s="142"/>
      <c r="BA147" s="143"/>
      <c r="BC147" s="144"/>
      <c r="BD147" s="144"/>
    </row>
    <row r="148" spans="1:56" ht="75" x14ac:dyDescent="0.25">
      <c r="A148" s="1" t="s">
        <v>1737</v>
      </c>
      <c r="B148" s="179" t="s">
        <v>1738</v>
      </c>
      <c r="C148" s="53"/>
      <c r="D148" s="55" t="s">
        <v>50</v>
      </c>
      <c r="E148" s="53" t="s">
        <v>79</v>
      </c>
      <c r="F148" s="10" t="s">
        <v>5238</v>
      </c>
      <c r="G148" s="53"/>
      <c r="H148" s="53" t="s">
        <v>1739</v>
      </c>
      <c r="I148" s="106"/>
      <c r="J148" s="106" t="s">
        <v>6016</v>
      </c>
      <c r="K148" s="106" t="s">
        <v>6057</v>
      </c>
      <c r="L148" s="56" t="s">
        <v>6506</v>
      </c>
      <c r="M148" s="55" t="s">
        <v>42</v>
      </c>
      <c r="N148" s="54" t="s">
        <v>5668</v>
      </c>
      <c r="O148" s="54"/>
      <c r="P148" s="54"/>
      <c r="Q148" s="54"/>
      <c r="R148" s="54"/>
      <c r="S148" s="54"/>
      <c r="T148" s="106"/>
      <c r="U148" s="106" t="s">
        <v>2434</v>
      </c>
      <c r="V148" s="106" t="s">
        <v>4642</v>
      </c>
      <c r="W148" s="106" t="s">
        <v>54</v>
      </c>
      <c r="X148" s="106" t="s">
        <v>1740</v>
      </c>
      <c r="Y148" s="106"/>
      <c r="Z148" s="106"/>
      <c r="AA148" s="106"/>
      <c r="AB148" s="106"/>
      <c r="AC148" s="106"/>
      <c r="AD148" s="106"/>
      <c r="AE148" s="1" t="s">
        <v>6519</v>
      </c>
      <c r="AF148" s="17" t="s">
        <v>1741</v>
      </c>
      <c r="AG148" s="57"/>
      <c r="AH148" s="8"/>
      <c r="AI148" s="8"/>
      <c r="AJ148" s="8"/>
      <c r="AK148" s="8"/>
      <c r="AL148" s="8"/>
      <c r="AM148" s="8">
        <f t="shared" si="4"/>
        <v>1</v>
      </c>
      <c r="AN148" s="189">
        <f>IF((AI148+AJ148+AK148+AL148+AM148)&gt;0,(Metoder[[#This Row],[2015]]+Metoder[[#This Row],[2016]]+Metoder[[#This Row],[2017]]+Metoder[[#This Row],[Jan-Apr 2018]]*3+Metoder[[#This Row],[Till Cosmic?]])/COUNT(Metoder[[#This Row],[2015]:[Till Cosmic?]]),"")</f>
        <v>1</v>
      </c>
      <c r="AO148" s="8">
        <f t="shared" si="5"/>
        <v>315</v>
      </c>
      <c r="AP148" s="8">
        <f>IFERROR((_xlfn.RANK.EQ(AO148,AO:AO,1)+COUNTIF($AO$2:AO148,AO148))-1,"")</f>
        <v>217</v>
      </c>
      <c r="AQ148" s="57" t="s">
        <v>2440</v>
      </c>
      <c r="AR148" s="8"/>
      <c r="AS148" s="8"/>
      <c r="AT148" s="8"/>
      <c r="AU148" s="8"/>
      <c r="AV148" s="120">
        <v>43322</v>
      </c>
      <c r="AW148" s="57" t="s">
        <v>46</v>
      </c>
      <c r="AX148" s="99"/>
      <c r="AY148" s="100"/>
      <c r="AZ148" s="142"/>
      <c r="BA148" s="143"/>
      <c r="BC148" s="144"/>
      <c r="BD148" s="144"/>
    </row>
    <row r="149" spans="1:56" ht="202.5" x14ac:dyDescent="0.25">
      <c r="A149" s="1" t="s">
        <v>769</v>
      </c>
      <c r="B149" s="179" t="s">
        <v>770</v>
      </c>
      <c r="C149" s="53" t="s">
        <v>771</v>
      </c>
      <c r="D149" s="55" t="s">
        <v>78</v>
      </c>
      <c r="E149" s="53" t="s">
        <v>6529</v>
      </c>
      <c r="F149" s="121" t="s">
        <v>4267</v>
      </c>
      <c r="G149" s="127" t="s">
        <v>117</v>
      </c>
      <c r="H149" s="53" t="s">
        <v>728</v>
      </c>
      <c r="I149" s="106" t="s">
        <v>772</v>
      </c>
      <c r="J149" s="106" t="s">
        <v>5401</v>
      </c>
      <c r="K149" s="106" t="s">
        <v>5377</v>
      </c>
      <c r="L149" s="56" t="s">
        <v>2434</v>
      </c>
      <c r="M149" s="55" t="s">
        <v>42</v>
      </c>
      <c r="N149" s="58" t="s">
        <v>5671</v>
      </c>
      <c r="O149" s="58"/>
      <c r="P149" s="58"/>
      <c r="Q149" s="58"/>
      <c r="R149" s="58"/>
      <c r="S149" s="58" t="s">
        <v>35</v>
      </c>
      <c r="T149" s="106" t="s">
        <v>299</v>
      </c>
      <c r="U149" s="106" t="s">
        <v>2434</v>
      </c>
      <c r="V149" s="106" t="s">
        <v>4641</v>
      </c>
      <c r="W149" s="148" t="s">
        <v>5658</v>
      </c>
      <c r="X149" s="106" t="s">
        <v>730</v>
      </c>
      <c r="Y149" s="106"/>
      <c r="Z149" s="106"/>
      <c r="AA149" s="106"/>
      <c r="AB149" s="106"/>
      <c r="AC149" s="106"/>
      <c r="AD149" s="106"/>
      <c r="AE149" s="1" t="s">
        <v>4920</v>
      </c>
      <c r="AF149" s="17" t="s">
        <v>773</v>
      </c>
      <c r="AG149" s="57"/>
      <c r="AH149" s="8"/>
      <c r="AI149" s="8"/>
      <c r="AJ149" s="8"/>
      <c r="AK149" s="8"/>
      <c r="AL149" s="8"/>
      <c r="AM149" s="8">
        <f t="shared" si="4"/>
        <v>1</v>
      </c>
      <c r="AN149" s="189">
        <f>IF((AI149+AJ149+AK149+AL149+AM149)&gt;0,(Metoder[[#This Row],[2015]]+Metoder[[#This Row],[2016]]+Metoder[[#This Row],[2017]]+Metoder[[#This Row],[Jan-Apr 2018]]*3+Metoder[[#This Row],[Till Cosmic?]])/COUNT(Metoder[[#This Row],[2015]:[Till Cosmic?]]),"")</f>
        <v>1</v>
      </c>
      <c r="AO149" s="8">
        <f t="shared" si="5"/>
        <v>315</v>
      </c>
      <c r="AP149" s="8">
        <f>IFERROR((_xlfn.RANK.EQ(AO149,AO:AO,1)+COUNTIF($AO$2:AO149,AO149))-1,"")</f>
        <v>218</v>
      </c>
      <c r="AQ149" s="57" t="s">
        <v>2440</v>
      </c>
      <c r="AR149" s="8"/>
      <c r="AS149" s="8"/>
      <c r="AT149" s="8"/>
      <c r="AU149" s="8"/>
      <c r="AV149" s="120">
        <v>43311</v>
      </c>
      <c r="AW149" s="57" t="s">
        <v>46</v>
      </c>
      <c r="AX149" s="99"/>
      <c r="AY149" s="100"/>
      <c r="AZ149" s="142"/>
      <c r="BA149" s="143"/>
      <c r="BC149" s="144"/>
      <c r="BD149" s="144"/>
    </row>
    <row r="150" spans="1:56" ht="202.5" x14ac:dyDescent="0.25">
      <c r="A150" s="1" t="s">
        <v>774</v>
      </c>
      <c r="B150" s="179" t="s">
        <v>775</v>
      </c>
      <c r="C150" s="53" t="s">
        <v>776</v>
      </c>
      <c r="D150" s="55" t="s">
        <v>78</v>
      </c>
      <c r="E150" s="53" t="s">
        <v>6529</v>
      </c>
      <c r="F150" s="121" t="s">
        <v>4267</v>
      </c>
      <c r="G150" s="127" t="s">
        <v>117</v>
      </c>
      <c r="H150" s="53" t="s">
        <v>728</v>
      </c>
      <c r="I150" s="106" t="s">
        <v>5379</v>
      </c>
      <c r="J150" s="106" t="s">
        <v>5401</v>
      </c>
      <c r="K150" s="106" t="s">
        <v>5378</v>
      </c>
      <c r="L150" s="56" t="s">
        <v>2434</v>
      </c>
      <c r="M150" s="55" t="s">
        <v>42</v>
      </c>
      <c r="N150" s="58" t="s">
        <v>5671</v>
      </c>
      <c r="O150" s="58"/>
      <c r="P150" s="58"/>
      <c r="Q150" s="58"/>
      <c r="R150" s="58"/>
      <c r="S150" s="58" t="s">
        <v>35</v>
      </c>
      <c r="T150" s="106" t="s">
        <v>299</v>
      </c>
      <c r="U150" s="106" t="s">
        <v>2434</v>
      </c>
      <c r="V150" s="106" t="s">
        <v>4641</v>
      </c>
      <c r="W150" s="148" t="s">
        <v>5658</v>
      </c>
      <c r="X150" s="106" t="s">
        <v>730</v>
      </c>
      <c r="Y150" s="106"/>
      <c r="Z150" s="106"/>
      <c r="AA150" s="106"/>
      <c r="AB150" s="106"/>
      <c r="AC150" s="106"/>
      <c r="AD150" s="106"/>
      <c r="AE150" s="1" t="s">
        <v>4920</v>
      </c>
      <c r="AF150" s="17" t="s">
        <v>777</v>
      </c>
      <c r="AG150" s="57"/>
      <c r="AH150" s="8"/>
      <c r="AI150" s="8"/>
      <c r="AJ150" s="8"/>
      <c r="AK150" s="8"/>
      <c r="AL150" s="8"/>
      <c r="AM150" s="8">
        <f t="shared" si="4"/>
        <v>1</v>
      </c>
      <c r="AN150" s="189">
        <f>IF((AI150+AJ150+AK150+AL150+AM150)&gt;0,(Metoder[[#This Row],[2015]]+Metoder[[#This Row],[2016]]+Metoder[[#This Row],[2017]]+Metoder[[#This Row],[Jan-Apr 2018]]*3+Metoder[[#This Row],[Till Cosmic?]])/COUNT(Metoder[[#This Row],[2015]:[Till Cosmic?]]),"")</f>
        <v>1</v>
      </c>
      <c r="AO150" s="8">
        <f t="shared" si="5"/>
        <v>315</v>
      </c>
      <c r="AP150" s="8">
        <f>IFERROR((_xlfn.RANK.EQ(AO150,AO:AO,1)+COUNTIF($AO$2:AO150,AO150))-1,"")</f>
        <v>219</v>
      </c>
      <c r="AQ150" s="57" t="s">
        <v>2440</v>
      </c>
      <c r="AR150" s="8"/>
      <c r="AS150" s="8"/>
      <c r="AT150" s="8"/>
      <c r="AU150" s="8"/>
      <c r="AV150" s="120">
        <v>43311</v>
      </c>
      <c r="AW150" s="57" t="s">
        <v>46</v>
      </c>
      <c r="AX150" s="99"/>
      <c r="AY150" s="100"/>
      <c r="AZ150" s="142"/>
      <c r="BA150" s="143"/>
      <c r="BC150" s="144"/>
      <c r="BD150" s="144"/>
    </row>
    <row r="151" spans="1:56" ht="202.5" x14ac:dyDescent="0.25">
      <c r="A151" s="1" t="s">
        <v>778</v>
      </c>
      <c r="B151" s="179" t="s">
        <v>779</v>
      </c>
      <c r="C151" s="53" t="s">
        <v>780</v>
      </c>
      <c r="D151" s="55" t="s">
        <v>78</v>
      </c>
      <c r="E151" s="53" t="s">
        <v>6529</v>
      </c>
      <c r="F151" s="121" t="s">
        <v>4267</v>
      </c>
      <c r="G151" s="127" t="s">
        <v>117</v>
      </c>
      <c r="H151" s="53" t="s">
        <v>728</v>
      </c>
      <c r="I151" s="106" t="s">
        <v>5381</v>
      </c>
      <c r="J151" s="106" t="s">
        <v>5401</v>
      </c>
      <c r="K151" s="106" t="s">
        <v>5380</v>
      </c>
      <c r="L151" s="56" t="s">
        <v>2434</v>
      </c>
      <c r="M151" s="55" t="s">
        <v>42</v>
      </c>
      <c r="N151" s="58" t="s">
        <v>5671</v>
      </c>
      <c r="O151" s="58"/>
      <c r="P151" s="58"/>
      <c r="Q151" s="58"/>
      <c r="R151" s="58"/>
      <c r="S151" s="58" t="s">
        <v>35</v>
      </c>
      <c r="T151" s="106" t="s">
        <v>299</v>
      </c>
      <c r="U151" s="106" t="s">
        <v>2434</v>
      </c>
      <c r="V151" s="106" t="s">
        <v>4641</v>
      </c>
      <c r="W151" s="148" t="s">
        <v>5658</v>
      </c>
      <c r="X151" s="106" t="s">
        <v>730</v>
      </c>
      <c r="Y151" s="106"/>
      <c r="Z151" s="106"/>
      <c r="AA151" s="106"/>
      <c r="AB151" s="106"/>
      <c r="AC151" s="106"/>
      <c r="AD151" s="106"/>
      <c r="AE151" s="1" t="s">
        <v>4920</v>
      </c>
      <c r="AF151" s="17" t="s">
        <v>781</v>
      </c>
      <c r="AG151" s="57"/>
      <c r="AH151" s="8"/>
      <c r="AI151" s="8"/>
      <c r="AJ151" s="8"/>
      <c r="AK151" s="8"/>
      <c r="AL151" s="8"/>
      <c r="AM151" s="8">
        <f t="shared" si="4"/>
        <v>1</v>
      </c>
      <c r="AN151" s="189">
        <f>IF((AI151+AJ151+AK151+AL151+AM151)&gt;0,(Metoder[[#This Row],[2015]]+Metoder[[#This Row],[2016]]+Metoder[[#This Row],[2017]]+Metoder[[#This Row],[Jan-Apr 2018]]*3+Metoder[[#This Row],[Till Cosmic?]])/COUNT(Metoder[[#This Row],[2015]:[Till Cosmic?]]),"")</f>
        <v>1</v>
      </c>
      <c r="AO151" s="8">
        <f t="shared" si="5"/>
        <v>315</v>
      </c>
      <c r="AP151" s="8">
        <f>IFERROR((_xlfn.RANK.EQ(AO151,AO:AO,1)+COUNTIF($AO$2:AO151,AO151))-1,"")</f>
        <v>220</v>
      </c>
      <c r="AQ151" s="57" t="s">
        <v>2440</v>
      </c>
      <c r="AR151" s="8"/>
      <c r="AS151" s="8"/>
      <c r="AT151" s="8"/>
      <c r="AU151" s="8"/>
      <c r="AV151" s="120">
        <v>43311</v>
      </c>
      <c r="AW151" s="57" t="s">
        <v>46</v>
      </c>
      <c r="AX151" s="99"/>
      <c r="AY151" s="100"/>
      <c r="AZ151" s="142"/>
      <c r="BA151" s="143"/>
      <c r="BC151" s="144"/>
      <c r="BD151" s="144"/>
    </row>
    <row r="152" spans="1:56" ht="168.75" x14ac:dyDescent="0.25">
      <c r="A152" s="1" t="s">
        <v>1874</v>
      </c>
      <c r="B152" s="179" t="s">
        <v>1875</v>
      </c>
      <c r="C152" s="53" t="s">
        <v>1876</v>
      </c>
      <c r="D152" s="55" t="s">
        <v>59</v>
      </c>
      <c r="E152" s="53" t="s">
        <v>6532</v>
      </c>
      <c r="F152" s="10" t="s">
        <v>196</v>
      </c>
      <c r="G152" s="53"/>
      <c r="H152" s="53" t="s">
        <v>1877</v>
      </c>
      <c r="I152" s="106" t="s">
        <v>1878</v>
      </c>
      <c r="J152" s="106"/>
      <c r="K152" s="106" t="s">
        <v>6070</v>
      </c>
      <c r="L152" s="56" t="s">
        <v>2434</v>
      </c>
      <c r="M152" s="55" t="s">
        <v>42</v>
      </c>
      <c r="N152" s="54" t="s">
        <v>5957</v>
      </c>
      <c r="O152" s="54"/>
      <c r="P152" s="54"/>
      <c r="Q152" s="54"/>
      <c r="R152" s="54"/>
      <c r="S152" s="54"/>
      <c r="T152" s="106"/>
      <c r="U152" s="106" t="s">
        <v>2434</v>
      </c>
      <c r="V152" s="106" t="s">
        <v>4679</v>
      </c>
      <c r="W152" s="106" t="s">
        <v>1879</v>
      </c>
      <c r="X152" s="106" t="s">
        <v>1880</v>
      </c>
      <c r="Y152" s="106"/>
      <c r="Z152" s="106"/>
      <c r="AA152" s="106"/>
      <c r="AB152" s="106"/>
      <c r="AC152" s="106"/>
      <c r="AD152" s="106"/>
      <c r="AE152" s="1" t="s">
        <v>6526</v>
      </c>
      <c r="AF152" s="173" t="s">
        <v>1881</v>
      </c>
      <c r="AG152" s="57"/>
      <c r="AH152" s="8"/>
      <c r="AI152" s="8"/>
      <c r="AJ152" s="8"/>
      <c r="AK152" s="8"/>
      <c r="AL152" s="8"/>
      <c r="AM152" s="8">
        <f t="shared" si="4"/>
        <v>1</v>
      </c>
      <c r="AN152" s="189">
        <f>IF((AI152+AJ152+AK152+AL152+AM152)&gt;0,(Metoder[[#This Row],[2015]]+Metoder[[#This Row],[2016]]+Metoder[[#This Row],[2017]]+Metoder[[#This Row],[Jan-Apr 2018]]*3+Metoder[[#This Row],[Till Cosmic?]])/COUNT(Metoder[[#This Row],[2015]:[Till Cosmic?]]),"")</f>
        <v>1</v>
      </c>
      <c r="AO152" s="8">
        <f t="shared" si="5"/>
        <v>315</v>
      </c>
      <c r="AP152" s="8">
        <f>IFERROR((_xlfn.RANK.EQ(AO152,AO:AO,1)+COUNTIF($AO$2:AO152,AO152))-1,"")</f>
        <v>221</v>
      </c>
      <c r="AQ152" s="57" t="s">
        <v>2440</v>
      </c>
      <c r="AR152" s="8"/>
      <c r="AS152" s="8"/>
      <c r="AT152" s="8"/>
      <c r="AU152" s="8"/>
      <c r="AV152" s="120">
        <v>43322</v>
      </c>
      <c r="AW152" s="57" t="s">
        <v>46</v>
      </c>
      <c r="AX152" s="99"/>
      <c r="AY152" s="100"/>
      <c r="AZ152" s="142"/>
      <c r="BA152" s="143"/>
      <c r="BC152" s="144"/>
      <c r="BD152" s="144"/>
    </row>
    <row r="153" spans="1:56" ht="135" x14ac:dyDescent="0.25">
      <c r="A153" s="1" t="s">
        <v>782</v>
      </c>
      <c r="B153" s="179" t="s">
        <v>783</v>
      </c>
      <c r="C153" s="53" t="s">
        <v>784</v>
      </c>
      <c r="D153" s="55" t="s">
        <v>78</v>
      </c>
      <c r="E153" s="53" t="s">
        <v>6529</v>
      </c>
      <c r="F153" s="121" t="s">
        <v>4267</v>
      </c>
      <c r="G153" s="127" t="s">
        <v>117</v>
      </c>
      <c r="H153" s="53" t="s">
        <v>728</v>
      </c>
      <c r="I153" s="106"/>
      <c r="J153" s="106" t="s">
        <v>5401</v>
      </c>
      <c r="K153" s="106"/>
      <c r="L153" s="56" t="s">
        <v>2434</v>
      </c>
      <c r="M153" s="55" t="s">
        <v>42</v>
      </c>
      <c r="N153" s="58" t="s">
        <v>5671</v>
      </c>
      <c r="O153" s="58"/>
      <c r="P153" s="58"/>
      <c r="Q153" s="58"/>
      <c r="R153" s="58"/>
      <c r="S153" s="58" t="s">
        <v>35</v>
      </c>
      <c r="T153" s="106" t="s">
        <v>299</v>
      </c>
      <c r="U153" s="106" t="s">
        <v>2434</v>
      </c>
      <c r="V153" s="106" t="s">
        <v>4641</v>
      </c>
      <c r="W153" s="148" t="s">
        <v>5657</v>
      </c>
      <c r="X153" s="106" t="s">
        <v>730</v>
      </c>
      <c r="Y153" s="106"/>
      <c r="Z153" s="106"/>
      <c r="AA153" s="106"/>
      <c r="AB153" s="106"/>
      <c r="AC153" s="106"/>
      <c r="AD153" s="106"/>
      <c r="AE153" s="1" t="s">
        <v>4920</v>
      </c>
      <c r="AF153" s="17" t="s">
        <v>785</v>
      </c>
      <c r="AG153" s="57"/>
      <c r="AH153" s="8"/>
      <c r="AI153" s="8"/>
      <c r="AJ153" s="8"/>
      <c r="AK153" s="8"/>
      <c r="AL153" s="8"/>
      <c r="AM153" s="8">
        <f t="shared" si="4"/>
        <v>1</v>
      </c>
      <c r="AN153" s="189">
        <f>IF((AI153+AJ153+AK153+AL153+AM153)&gt;0,(Metoder[[#This Row],[2015]]+Metoder[[#This Row],[2016]]+Metoder[[#This Row],[2017]]+Metoder[[#This Row],[Jan-Apr 2018]]*3+Metoder[[#This Row],[Till Cosmic?]])/COUNT(Metoder[[#This Row],[2015]:[Till Cosmic?]]),"")</f>
        <v>1</v>
      </c>
      <c r="AO153" s="8">
        <f t="shared" si="5"/>
        <v>315</v>
      </c>
      <c r="AP153" s="8">
        <f>IFERROR((_xlfn.RANK.EQ(AO153,AO:AO,1)+COUNTIF($AO$2:AO153,AO153))-1,"")</f>
        <v>222</v>
      </c>
      <c r="AQ153" s="57" t="s">
        <v>2440</v>
      </c>
      <c r="AR153" s="8"/>
      <c r="AS153" s="8"/>
      <c r="AT153" s="8"/>
      <c r="AU153" s="8"/>
      <c r="AV153" s="120">
        <v>43311</v>
      </c>
      <c r="AW153" s="57" t="s">
        <v>46</v>
      </c>
      <c r="AX153" s="99"/>
      <c r="AY153" s="100"/>
      <c r="AZ153" s="142"/>
      <c r="BA153" s="143"/>
      <c r="BC153" s="144"/>
      <c r="BD153" s="144"/>
    </row>
    <row r="154" spans="1:56" ht="112.5" x14ac:dyDescent="0.25">
      <c r="A154" s="1" t="s">
        <v>1906</v>
      </c>
      <c r="B154" s="179" t="s">
        <v>1907</v>
      </c>
      <c r="C154" s="53" t="s">
        <v>1908</v>
      </c>
      <c r="D154" s="55" t="s">
        <v>179</v>
      </c>
      <c r="E154" s="53" t="s">
        <v>151</v>
      </c>
      <c r="F154" s="6"/>
      <c r="G154" s="140" t="s">
        <v>4883</v>
      </c>
      <c r="H154" s="53" t="s">
        <v>1909</v>
      </c>
      <c r="I154" s="106" t="s">
        <v>1910</v>
      </c>
      <c r="J154" s="106" t="s">
        <v>5998</v>
      </c>
      <c r="K154" s="106"/>
      <c r="L154" s="56" t="s">
        <v>6478</v>
      </c>
      <c r="M154" s="55" t="s">
        <v>42</v>
      </c>
      <c r="N154" s="58" t="s">
        <v>5672</v>
      </c>
      <c r="O154" s="58"/>
      <c r="P154" s="58"/>
      <c r="Q154" s="58"/>
      <c r="R154" s="58"/>
      <c r="S154" s="58"/>
      <c r="T154" s="106"/>
      <c r="U154" s="106" t="s">
        <v>2434</v>
      </c>
      <c r="V154" s="106" t="s">
        <v>5382</v>
      </c>
      <c r="W154" s="106" t="s">
        <v>913</v>
      </c>
      <c r="X154" s="106"/>
      <c r="Y154" s="106"/>
      <c r="Z154" s="106"/>
      <c r="AA154" s="106"/>
      <c r="AB154" s="106"/>
      <c r="AC154" s="106"/>
      <c r="AD154" s="106"/>
      <c r="AE154" s="1" t="s">
        <v>4921</v>
      </c>
      <c r="AF154" s="173" t="s">
        <v>1911</v>
      </c>
      <c r="AG154" s="57"/>
      <c r="AH154" s="8"/>
      <c r="AI154" s="8"/>
      <c r="AJ154" s="8"/>
      <c r="AK154" s="8"/>
      <c r="AL154" s="8"/>
      <c r="AM154" s="8">
        <f t="shared" si="4"/>
        <v>1</v>
      </c>
      <c r="AN154" s="189">
        <f>IF((AI154+AJ154+AK154+AL154+AM154)&gt;0,(Metoder[[#This Row],[2015]]+Metoder[[#This Row],[2016]]+Metoder[[#This Row],[2017]]+Metoder[[#This Row],[Jan-Apr 2018]]*3+Metoder[[#This Row],[Till Cosmic?]])/COUNT(Metoder[[#This Row],[2015]:[Till Cosmic?]]),"")</f>
        <v>1</v>
      </c>
      <c r="AO154" s="8">
        <f t="shared" si="5"/>
        <v>315</v>
      </c>
      <c r="AP154" s="8">
        <f>IFERROR((_xlfn.RANK.EQ(AO154,AO:AO,1)+COUNTIF($AO$2:AO154,AO154))-1,"")</f>
        <v>223</v>
      </c>
      <c r="AQ154" s="57" t="s">
        <v>2440</v>
      </c>
      <c r="AR154" s="8"/>
      <c r="AS154" s="8"/>
      <c r="AT154" s="8"/>
      <c r="AU154" s="8"/>
      <c r="AV154" s="120">
        <v>43322</v>
      </c>
      <c r="AW154" s="57" t="s">
        <v>46</v>
      </c>
      <c r="AX154" s="99"/>
      <c r="AY154" s="100"/>
      <c r="AZ154" s="142"/>
      <c r="BA154" s="143"/>
      <c r="BC154" s="144"/>
      <c r="BD154" s="144"/>
    </row>
    <row r="155" spans="1:56" ht="90" x14ac:dyDescent="0.25">
      <c r="A155" s="1" t="s">
        <v>1523</v>
      </c>
      <c r="B155" s="179" t="s">
        <v>5130</v>
      </c>
      <c r="C155" s="53" t="s">
        <v>1524</v>
      </c>
      <c r="D155" s="55" t="s">
        <v>1525</v>
      </c>
      <c r="E155" s="53" t="s">
        <v>1526</v>
      </c>
      <c r="F155" s="10" t="s">
        <v>5243</v>
      </c>
      <c r="G155" s="127"/>
      <c r="H155" s="53" t="s">
        <v>1527</v>
      </c>
      <c r="I155" s="106"/>
      <c r="J155" s="106"/>
      <c r="K155" s="106"/>
      <c r="L155" s="15" t="s">
        <v>6506</v>
      </c>
      <c r="M155" s="55" t="s">
        <v>42</v>
      </c>
      <c r="N155" s="54" t="s">
        <v>5669</v>
      </c>
      <c r="O155" s="54"/>
      <c r="P155" s="54"/>
      <c r="Q155" s="54"/>
      <c r="R155" s="54"/>
      <c r="S155" s="54"/>
      <c r="T155" s="106"/>
      <c r="U155" s="106"/>
      <c r="V155" s="106" t="s">
        <v>4642</v>
      </c>
      <c r="W155" s="106" t="s">
        <v>315</v>
      </c>
      <c r="X155" s="106" t="s">
        <v>1528</v>
      </c>
      <c r="Y155" s="106"/>
      <c r="Z155" s="106"/>
      <c r="AA155" s="106"/>
      <c r="AB155" s="106"/>
      <c r="AC155" s="106"/>
      <c r="AD155" s="106"/>
      <c r="AE155" s="1" t="s">
        <v>6519</v>
      </c>
      <c r="AF155" s="17" t="s">
        <v>1529</v>
      </c>
      <c r="AG155" s="57"/>
      <c r="AH155" s="8"/>
      <c r="AI155" s="8"/>
      <c r="AJ155" s="8"/>
      <c r="AK155" s="8"/>
      <c r="AL155" s="8"/>
      <c r="AM155" s="8">
        <f t="shared" si="4"/>
        <v>1</v>
      </c>
      <c r="AN155" s="189">
        <f>IF((AI155+AJ155+AK155+AL155+AM155)&gt;0,(Metoder[[#This Row],[2015]]+Metoder[[#This Row],[2016]]+Metoder[[#This Row],[2017]]+Metoder[[#This Row],[Jan-Apr 2018]]*3+Metoder[[#This Row],[Till Cosmic?]])/COUNT(Metoder[[#This Row],[2015]:[Till Cosmic?]]),"")</f>
        <v>1</v>
      </c>
      <c r="AO155" s="8">
        <f t="shared" si="5"/>
        <v>315</v>
      </c>
      <c r="AP155" s="8">
        <f>IFERROR((_xlfn.RANK.EQ(AO155,AO:AO,1)+COUNTIF($AO$2:AO155,AO155))-1,"")</f>
        <v>224</v>
      </c>
      <c r="AQ155" s="57" t="s">
        <v>2440</v>
      </c>
      <c r="AR155" s="8"/>
      <c r="AS155" s="8"/>
      <c r="AT155" s="8"/>
      <c r="AU155" s="8"/>
      <c r="AV155" s="120">
        <v>43322</v>
      </c>
      <c r="AW155" s="57" t="s">
        <v>46</v>
      </c>
      <c r="AX155" s="99"/>
      <c r="AY155" s="100"/>
      <c r="AZ155" s="142"/>
      <c r="BA155" s="143"/>
      <c r="BC155" s="144"/>
      <c r="BD155" s="144"/>
    </row>
    <row r="156" spans="1:56" ht="90" x14ac:dyDescent="0.25">
      <c r="A156" s="1" t="s">
        <v>1921</v>
      </c>
      <c r="B156" s="179" t="s">
        <v>6389</v>
      </c>
      <c r="C156" s="53" t="s">
        <v>1922</v>
      </c>
      <c r="D156" s="55" t="s">
        <v>50</v>
      </c>
      <c r="E156" s="53" t="s">
        <v>1923</v>
      </c>
      <c r="F156" s="175" t="s">
        <v>6001</v>
      </c>
      <c r="G156" s="53"/>
      <c r="H156" s="53" t="s">
        <v>6014</v>
      </c>
      <c r="I156" s="106" t="s">
        <v>2171</v>
      </c>
      <c r="J156" s="106"/>
      <c r="K156" s="106"/>
      <c r="L156" s="56"/>
      <c r="M156" s="55" t="s">
        <v>42</v>
      </c>
      <c r="N156" s="54" t="s">
        <v>5668</v>
      </c>
      <c r="O156" s="54"/>
      <c r="P156" s="54"/>
      <c r="Q156" s="54"/>
      <c r="R156" s="54"/>
      <c r="S156" s="54"/>
      <c r="T156" s="106"/>
      <c r="U156" s="106" t="s">
        <v>2434</v>
      </c>
      <c r="V156" s="106"/>
      <c r="W156" s="106" t="s">
        <v>54</v>
      </c>
      <c r="X156" s="106" t="s">
        <v>1924</v>
      </c>
      <c r="Y156" s="106"/>
      <c r="Z156" s="106"/>
      <c r="AA156" s="106"/>
      <c r="AB156" s="106"/>
      <c r="AC156" s="106"/>
      <c r="AD156" s="106"/>
      <c r="AE156" s="1" t="s">
        <v>4912</v>
      </c>
      <c r="AF156" s="173" t="s">
        <v>6013</v>
      </c>
      <c r="AG156" s="57"/>
      <c r="AH156" s="8"/>
      <c r="AI156" s="8"/>
      <c r="AJ156" s="8"/>
      <c r="AK156" s="8"/>
      <c r="AL156" s="8"/>
      <c r="AM156" s="8">
        <f t="shared" si="4"/>
        <v>0</v>
      </c>
      <c r="AN156" s="189" t="str">
        <f>IF((AI156+AJ156+AK156+AL156+AM156)&gt;0,(Metoder[[#This Row],[2015]]+Metoder[[#This Row],[2016]]+Metoder[[#This Row],[2017]]+Metoder[[#This Row],[Jan-Apr 2018]]*3+Metoder[[#This Row],[Till Cosmic?]])/COUNT(Metoder[[#This Row],[2015]:[Till Cosmic?]]),"")</f>
        <v/>
      </c>
      <c r="AO156" s="8" t="str">
        <f t="shared" si="5"/>
        <v/>
      </c>
      <c r="AP156" s="8" t="str">
        <f>IFERROR((_xlfn.RANK.EQ(AO156,AO:AO,1)+COUNTIF($AO$2:AO156,AO156))-1,"")</f>
        <v/>
      </c>
      <c r="AQ156" s="8"/>
      <c r="AR156" s="8"/>
      <c r="AS156" s="8"/>
      <c r="AT156" s="8"/>
      <c r="AU156" s="57" t="s">
        <v>5987</v>
      </c>
      <c r="AV156" s="120">
        <v>43322</v>
      </c>
      <c r="AW156" s="57" t="s">
        <v>46</v>
      </c>
      <c r="AX156" s="99"/>
      <c r="AY156" s="100"/>
      <c r="AZ156" s="142"/>
      <c r="BA156" s="143"/>
      <c r="BC156" s="144"/>
      <c r="BD156" s="144"/>
    </row>
    <row r="157" spans="1:56" ht="101.25" x14ac:dyDescent="0.25">
      <c r="A157" s="1" t="s">
        <v>6202</v>
      </c>
      <c r="B157" s="179" t="s">
        <v>6203</v>
      </c>
      <c r="C157" s="53" t="s">
        <v>6204</v>
      </c>
      <c r="D157" s="92"/>
      <c r="E157" s="87" t="s">
        <v>6500</v>
      </c>
      <c r="F157" s="121" t="s">
        <v>4987</v>
      </c>
      <c r="G157" s="50"/>
      <c r="H157" s="38" t="s">
        <v>6206</v>
      </c>
      <c r="I157" s="106" t="s">
        <v>6207</v>
      </c>
      <c r="J157" s="106" t="s">
        <v>6207</v>
      </c>
      <c r="K157" s="106"/>
      <c r="L157" s="88" t="s">
        <v>6499</v>
      </c>
      <c r="M157" s="88" t="s">
        <v>42</v>
      </c>
      <c r="N157" s="58" t="s">
        <v>5673</v>
      </c>
      <c r="O157" s="35"/>
      <c r="P157" s="35"/>
      <c r="Q157" s="89"/>
      <c r="R157" s="90"/>
      <c r="S157" s="63"/>
      <c r="T157" s="106"/>
      <c r="U157" s="106" t="s">
        <v>41</v>
      </c>
      <c r="V157" s="106" t="s">
        <v>4641</v>
      </c>
      <c r="W157" s="106" t="s">
        <v>6209</v>
      </c>
      <c r="X157" s="106" t="s">
        <v>6210</v>
      </c>
      <c r="Y157" s="97"/>
      <c r="Z157" s="106"/>
      <c r="AA157" s="106"/>
      <c r="AB157" s="106"/>
      <c r="AC157" s="106"/>
      <c r="AD157" s="106"/>
      <c r="AE157" s="1" t="s">
        <v>6746</v>
      </c>
      <c r="AF157" s="173" t="s">
        <v>6211</v>
      </c>
      <c r="AG157" s="226"/>
      <c r="AH157" s="156"/>
      <c r="AI157" s="156"/>
      <c r="AJ157" s="156"/>
      <c r="AK157" s="57"/>
      <c r="AL157" s="156"/>
      <c r="AM157" s="227">
        <f t="shared" si="4"/>
        <v>1</v>
      </c>
      <c r="AN157" s="190">
        <f>IF((AI157+AJ157+AK157+AL157+AM157)&gt;0,(Metoder[[#This Row],[2015]]+Metoder[[#This Row],[2016]]+Metoder[[#This Row],[2017]]+Metoder[[#This Row],[Jan-Apr 2018]]*3+Metoder[[#This Row],[Till Cosmic?]])/COUNT(Metoder[[#This Row],[2015]:[Till Cosmic?]]),"")</f>
        <v>1</v>
      </c>
      <c r="AO157" s="223">
        <f t="shared" si="5"/>
        <v>315</v>
      </c>
      <c r="AP157" s="199">
        <f>IFERROR((_xlfn.RANK.EQ(AO157,AO:AO,1)+COUNTIF($AO$2:AO157,AO157))-1,"")</f>
        <v>225</v>
      </c>
      <c r="AQ157" s="156" t="s">
        <v>2440</v>
      </c>
      <c r="AR157" s="57"/>
      <c r="AS157" s="57"/>
      <c r="AT157" s="57"/>
      <c r="AU157" s="57"/>
      <c r="AV157" s="120">
        <v>43493</v>
      </c>
      <c r="AW157" s="156" t="s">
        <v>6460</v>
      </c>
      <c r="AX157" s="99"/>
      <c r="AY157" s="100"/>
      <c r="AZ157" s="142"/>
      <c r="BA157" s="143"/>
      <c r="BC157" s="144"/>
      <c r="BD157" s="144"/>
    </row>
    <row r="158" spans="1:56" ht="112.5" x14ac:dyDescent="0.25">
      <c r="A158" s="1" t="s">
        <v>1948</v>
      </c>
      <c r="B158" s="179" t="s">
        <v>1949</v>
      </c>
      <c r="C158" s="53" t="s">
        <v>1950</v>
      </c>
      <c r="D158" s="55" t="s">
        <v>78</v>
      </c>
      <c r="E158" s="53" t="s">
        <v>151</v>
      </c>
      <c r="F158" s="60" t="s">
        <v>2406</v>
      </c>
      <c r="G158" s="140" t="s">
        <v>117</v>
      </c>
      <c r="H158" s="53" t="s">
        <v>298</v>
      </c>
      <c r="I158" s="106" t="s">
        <v>1951</v>
      </c>
      <c r="J158" s="106" t="s">
        <v>6566</v>
      </c>
      <c r="K158" s="106"/>
      <c r="L158" s="56" t="s">
        <v>2434</v>
      </c>
      <c r="M158" s="55" t="s">
        <v>42</v>
      </c>
      <c r="N158" s="58" t="s">
        <v>5671</v>
      </c>
      <c r="O158" s="58"/>
      <c r="P158" s="58"/>
      <c r="Q158" s="58"/>
      <c r="R158" s="58"/>
      <c r="S158" s="58" t="s">
        <v>35</v>
      </c>
      <c r="T158" s="106" t="s">
        <v>114</v>
      </c>
      <c r="U158" s="106" t="s">
        <v>2434</v>
      </c>
      <c r="V158" s="106"/>
      <c r="W158" s="106" t="s">
        <v>6021</v>
      </c>
      <c r="X158" s="138" t="s">
        <v>300</v>
      </c>
      <c r="Y158" s="138"/>
      <c r="Z158" s="138"/>
      <c r="AA158" s="138"/>
      <c r="AB158" s="138"/>
      <c r="AC158" s="138"/>
      <c r="AD158" s="138"/>
      <c r="AE158" s="1" t="s">
        <v>6022</v>
      </c>
      <c r="AF158" s="17" t="s">
        <v>1952</v>
      </c>
      <c r="AG158" s="57"/>
      <c r="AH158" s="8"/>
      <c r="AI158" s="8"/>
      <c r="AJ158" s="8"/>
      <c r="AK158" s="8"/>
      <c r="AL158" s="8"/>
      <c r="AM158" s="8">
        <f t="shared" si="4"/>
        <v>1</v>
      </c>
      <c r="AN158" s="189">
        <f>IF((AI158+AJ158+AK158+AL158+AM158)&gt;0,(Metoder[[#This Row],[2015]]+Metoder[[#This Row],[2016]]+Metoder[[#This Row],[2017]]+Metoder[[#This Row],[Jan-Apr 2018]]*3+Metoder[[#This Row],[Till Cosmic?]])/COUNT(Metoder[[#This Row],[2015]:[Till Cosmic?]]),"")</f>
        <v>1</v>
      </c>
      <c r="AO158" s="8">
        <f t="shared" si="5"/>
        <v>315</v>
      </c>
      <c r="AP158" s="8">
        <f>IFERROR((_xlfn.RANK.EQ(AO158,AO:AO,1)+COUNTIF($AO$2:AO158,AO158))-1,"")</f>
        <v>226</v>
      </c>
      <c r="AQ158" s="57" t="s">
        <v>2440</v>
      </c>
      <c r="AR158" s="8"/>
      <c r="AS158" s="8"/>
      <c r="AT158" s="8"/>
      <c r="AU158" s="8"/>
      <c r="AV158" s="120">
        <v>43322</v>
      </c>
      <c r="AW158" s="57" t="s">
        <v>46</v>
      </c>
      <c r="AX158" s="99"/>
      <c r="AY158" s="100"/>
      <c r="AZ158" s="142"/>
      <c r="BA158" s="143"/>
      <c r="BC158" s="144"/>
      <c r="BD158" s="144"/>
    </row>
    <row r="159" spans="1:56" ht="75" x14ac:dyDescent="0.25">
      <c r="A159" s="1" t="s">
        <v>1958</v>
      </c>
      <c r="B159" s="179" t="s">
        <v>1959</v>
      </c>
      <c r="C159" s="53" t="s">
        <v>1960</v>
      </c>
      <c r="D159" s="55" t="s">
        <v>50</v>
      </c>
      <c r="E159" s="53" t="s">
        <v>1071</v>
      </c>
      <c r="F159" s="10" t="s">
        <v>5605</v>
      </c>
      <c r="G159" s="127"/>
      <c r="H159" s="53" t="s">
        <v>6015</v>
      </c>
      <c r="I159" s="106"/>
      <c r="J159" s="106"/>
      <c r="K159" s="106"/>
      <c r="L159" s="56" t="s">
        <v>5124</v>
      </c>
      <c r="M159" s="55" t="s">
        <v>42</v>
      </c>
      <c r="N159" s="54" t="s">
        <v>5668</v>
      </c>
      <c r="O159" s="54"/>
      <c r="P159" s="54"/>
      <c r="Q159" s="54"/>
      <c r="R159" s="54"/>
      <c r="S159" s="54"/>
      <c r="T159" s="106"/>
      <c r="U159" s="106" t="s">
        <v>2434</v>
      </c>
      <c r="V159" s="106"/>
      <c r="W159" s="106" t="s">
        <v>4892</v>
      </c>
      <c r="X159" s="106" t="s">
        <v>1961</v>
      </c>
      <c r="Y159" s="106"/>
      <c r="Z159" s="106"/>
      <c r="AA159" s="106"/>
      <c r="AB159" s="106"/>
      <c r="AC159" s="106"/>
      <c r="AD159" s="106"/>
      <c r="AE159" s="95" t="s">
        <v>4816</v>
      </c>
      <c r="AF159" s="173" t="s">
        <v>1962</v>
      </c>
      <c r="AG159" s="57"/>
      <c r="AH159" s="8"/>
      <c r="AI159" s="8"/>
      <c r="AJ159" s="8"/>
      <c r="AK159" s="8"/>
      <c r="AL159" s="8"/>
      <c r="AM159" s="8">
        <f t="shared" si="4"/>
        <v>1</v>
      </c>
      <c r="AN159" s="189">
        <f>IF((AI159+AJ159+AK159+AL159+AM159)&gt;0,(Metoder[[#This Row],[2015]]+Metoder[[#This Row],[2016]]+Metoder[[#This Row],[2017]]+Metoder[[#This Row],[Jan-Apr 2018]]*3+Metoder[[#This Row],[Till Cosmic?]])/COUNT(Metoder[[#This Row],[2015]:[Till Cosmic?]]),"")</f>
        <v>1</v>
      </c>
      <c r="AO159" s="8">
        <f t="shared" si="5"/>
        <v>315</v>
      </c>
      <c r="AP159" s="8">
        <f>IFERROR((_xlfn.RANK.EQ(AO159,AO:AO,1)+COUNTIF($AO$2:AO159,AO159))-1,"")</f>
        <v>227</v>
      </c>
      <c r="AQ159" s="57" t="s">
        <v>2440</v>
      </c>
      <c r="AR159" s="8"/>
      <c r="AS159" s="8"/>
      <c r="AT159" s="8"/>
      <c r="AU159" s="8"/>
      <c r="AV159" s="120">
        <v>43322</v>
      </c>
      <c r="AW159" s="57" t="s">
        <v>46</v>
      </c>
      <c r="AX159" s="99"/>
      <c r="AY159" s="100"/>
      <c r="AZ159" s="142"/>
      <c r="BA159" s="143"/>
      <c r="BC159" s="144"/>
      <c r="BD159" s="144"/>
    </row>
    <row r="160" spans="1:56" ht="135" x14ac:dyDescent="0.25">
      <c r="A160" s="1" t="s">
        <v>796</v>
      </c>
      <c r="B160" s="179" t="s">
        <v>5728</v>
      </c>
      <c r="C160" s="53"/>
      <c r="D160" s="55" t="s">
        <v>78</v>
      </c>
      <c r="E160" s="53" t="s">
        <v>5301</v>
      </c>
      <c r="F160" s="173" t="s">
        <v>5300</v>
      </c>
      <c r="G160" s="151" t="s">
        <v>87</v>
      </c>
      <c r="H160" s="53" t="s">
        <v>5311</v>
      </c>
      <c r="I160" s="106" t="s">
        <v>797</v>
      </c>
      <c r="J160" s="106" t="s">
        <v>5730</v>
      </c>
      <c r="K160" s="106"/>
      <c r="L160" s="20" t="s">
        <v>89</v>
      </c>
      <c r="M160" s="55" t="s">
        <v>42</v>
      </c>
      <c r="N160" s="58" t="s">
        <v>5673</v>
      </c>
      <c r="O160" s="58"/>
      <c r="P160" s="58"/>
      <c r="Q160" s="58"/>
      <c r="R160" s="58"/>
      <c r="S160" s="58"/>
      <c r="T160" s="106" t="s">
        <v>2581</v>
      </c>
      <c r="U160" s="106" t="s">
        <v>41</v>
      </c>
      <c r="V160" s="106" t="s">
        <v>4641</v>
      </c>
      <c r="W160" s="106" t="s">
        <v>5729</v>
      </c>
      <c r="X160" s="106" t="s">
        <v>5310</v>
      </c>
      <c r="Y160" s="106"/>
      <c r="Z160" s="106"/>
      <c r="AA160" s="106"/>
      <c r="AB160" s="106"/>
      <c r="AC160" s="106"/>
      <c r="AD160" s="106"/>
      <c r="AE160" s="1" t="s">
        <v>5309</v>
      </c>
      <c r="AF160" s="30" t="s">
        <v>798</v>
      </c>
      <c r="AG160" s="57"/>
      <c r="AH160" s="8"/>
      <c r="AI160" s="8"/>
      <c r="AJ160" s="8"/>
      <c r="AK160" s="8"/>
      <c r="AL160" s="8"/>
      <c r="AM160" s="8">
        <f t="shared" si="4"/>
        <v>1</v>
      </c>
      <c r="AN160" s="189">
        <f>IF((AI160+AJ160+AK160+AL160+AM160)&gt;0,(Metoder[[#This Row],[2015]]+Metoder[[#This Row],[2016]]+Metoder[[#This Row],[2017]]+Metoder[[#This Row],[Jan-Apr 2018]]*3+Metoder[[#This Row],[Till Cosmic?]])/COUNT(Metoder[[#This Row],[2015]:[Till Cosmic?]]),"")</f>
        <v>1</v>
      </c>
      <c r="AO160" s="8">
        <f t="shared" si="5"/>
        <v>315</v>
      </c>
      <c r="AP160" s="8">
        <f>IFERROR((_xlfn.RANK.EQ(AO160,AO:AO,1)+COUNTIF($AO$2:AO160,AO160))-1,"")</f>
        <v>228</v>
      </c>
      <c r="AQ160" s="57" t="s">
        <v>2440</v>
      </c>
      <c r="AR160" s="8"/>
      <c r="AS160" s="8"/>
      <c r="AT160" s="8"/>
      <c r="AU160" s="8"/>
      <c r="AV160" s="120">
        <v>43314</v>
      </c>
      <c r="AW160" s="57" t="s">
        <v>46</v>
      </c>
      <c r="AX160" s="99"/>
      <c r="AY160" s="100"/>
      <c r="AZ160" s="142"/>
      <c r="BA160" s="143"/>
      <c r="BC160" s="144"/>
      <c r="BD160" s="144"/>
    </row>
    <row r="161" spans="1:56" ht="105" x14ac:dyDescent="0.25">
      <c r="A161" s="1" t="s">
        <v>799</v>
      </c>
      <c r="B161" s="179" t="s">
        <v>800</v>
      </c>
      <c r="C161" s="53" t="s">
        <v>801</v>
      </c>
      <c r="D161" s="55" t="s">
        <v>78</v>
      </c>
      <c r="E161" s="53" t="s">
        <v>5301</v>
      </c>
      <c r="F161" s="60" t="s">
        <v>5300</v>
      </c>
      <c r="G161" s="151" t="s">
        <v>87</v>
      </c>
      <c r="H161" s="53" t="s">
        <v>5311</v>
      </c>
      <c r="I161" s="106"/>
      <c r="J161" s="106" t="s">
        <v>5730</v>
      </c>
      <c r="K161" s="106"/>
      <c r="L161" s="20" t="s">
        <v>89</v>
      </c>
      <c r="M161" s="55" t="s">
        <v>42</v>
      </c>
      <c r="N161" s="58" t="s">
        <v>5673</v>
      </c>
      <c r="O161" s="54"/>
      <c r="P161" s="54"/>
      <c r="Q161" s="54"/>
      <c r="R161" s="54"/>
      <c r="S161" s="54"/>
      <c r="T161" s="106" t="s">
        <v>2581</v>
      </c>
      <c r="U161" s="106" t="s">
        <v>41</v>
      </c>
      <c r="V161" s="106" t="s">
        <v>4641</v>
      </c>
      <c r="W161" s="106" t="s">
        <v>5729</v>
      </c>
      <c r="X161" s="106" t="s">
        <v>802</v>
      </c>
      <c r="Y161" s="106"/>
      <c r="Z161" s="106"/>
      <c r="AA161" s="106"/>
      <c r="AB161" s="106"/>
      <c r="AC161" s="106"/>
      <c r="AD161" s="106"/>
      <c r="AE161" s="1" t="s">
        <v>5309</v>
      </c>
      <c r="AF161" s="17" t="s">
        <v>803</v>
      </c>
      <c r="AG161" s="57"/>
      <c r="AH161" s="8"/>
      <c r="AI161" s="8"/>
      <c r="AJ161" s="8"/>
      <c r="AK161" s="8"/>
      <c r="AL161" s="8"/>
      <c r="AM161" s="8">
        <f t="shared" si="4"/>
        <v>1</v>
      </c>
      <c r="AN161" s="189">
        <f>IF((AI161+AJ161+AK161+AL161+AM161)&gt;0,(Metoder[[#This Row],[2015]]+Metoder[[#This Row],[2016]]+Metoder[[#This Row],[2017]]+Metoder[[#This Row],[Jan-Apr 2018]]*3+Metoder[[#This Row],[Till Cosmic?]])/COUNT(Metoder[[#This Row],[2015]:[Till Cosmic?]]),"")</f>
        <v>1</v>
      </c>
      <c r="AO161" s="8">
        <f t="shared" si="5"/>
        <v>315</v>
      </c>
      <c r="AP161" s="8">
        <f>IFERROR((_xlfn.RANK.EQ(AO161,AO:AO,1)+COUNTIF($AO$2:AO161,AO161))-1,"")</f>
        <v>229</v>
      </c>
      <c r="AQ161" s="57" t="s">
        <v>2440</v>
      </c>
      <c r="AR161" s="8"/>
      <c r="AS161" s="8"/>
      <c r="AT161" s="8"/>
      <c r="AU161" s="8"/>
      <c r="AV161" s="120">
        <v>43314</v>
      </c>
      <c r="AW161" s="57" t="s">
        <v>46</v>
      </c>
      <c r="AX161" s="99"/>
      <c r="AY161" s="100"/>
      <c r="AZ161" s="142"/>
      <c r="BA161" s="143"/>
      <c r="BC161" s="144"/>
      <c r="BD161" s="144"/>
    </row>
    <row r="162" spans="1:56" ht="45" x14ac:dyDescent="0.25">
      <c r="A162" s="1" t="s">
        <v>2028</v>
      </c>
      <c r="B162" s="179" t="s">
        <v>2029</v>
      </c>
      <c r="C162" s="53" t="s">
        <v>2030</v>
      </c>
      <c r="D162" s="55" t="s">
        <v>116</v>
      </c>
      <c r="E162" s="53"/>
      <c r="F162" s="121"/>
      <c r="G162" s="127"/>
      <c r="H162" s="53"/>
      <c r="I162" s="106" t="s">
        <v>5289</v>
      </c>
      <c r="J162" s="106"/>
      <c r="K162" s="106"/>
      <c r="L162" s="56" t="s">
        <v>2434</v>
      </c>
      <c r="M162" s="55" t="s">
        <v>42</v>
      </c>
      <c r="N162" s="54"/>
      <c r="O162" s="54"/>
      <c r="P162" s="54"/>
      <c r="Q162" s="54" t="s">
        <v>35</v>
      </c>
      <c r="R162" s="54" t="s">
        <v>35</v>
      </c>
      <c r="S162" s="54" t="s">
        <v>35</v>
      </c>
      <c r="T162" s="106"/>
      <c r="U162" s="106"/>
      <c r="V162" s="106"/>
      <c r="W162" s="106"/>
      <c r="X162" s="106"/>
      <c r="Y162" s="106"/>
      <c r="Z162" s="106"/>
      <c r="AA162" s="106"/>
      <c r="AB162" s="106"/>
      <c r="AC162" s="106"/>
      <c r="AD162" s="106"/>
      <c r="AE162" s="1"/>
      <c r="AF162" s="173"/>
      <c r="AG162" s="57"/>
      <c r="AH162" s="8"/>
      <c r="AI162" s="8"/>
      <c r="AJ162" s="8"/>
      <c r="AK162" s="8"/>
      <c r="AL162" s="8"/>
      <c r="AM162" s="8">
        <f t="shared" si="4"/>
        <v>0</v>
      </c>
      <c r="AN162" s="189" t="str">
        <f>IF((AI162+AJ162+AK162+AL162+AM162)&gt;0,(Metoder[[#This Row],[2015]]+Metoder[[#This Row],[2016]]+Metoder[[#This Row],[2017]]+Metoder[[#This Row],[Jan-Apr 2018]]*3+Metoder[[#This Row],[Till Cosmic?]])/COUNT(Metoder[[#This Row],[2015]:[Till Cosmic?]]),"")</f>
        <v/>
      </c>
      <c r="AO162" s="8" t="str">
        <f t="shared" si="5"/>
        <v/>
      </c>
      <c r="AP162" s="8" t="str">
        <f>IFERROR((_xlfn.RANK.EQ(AO162,AO:AO,1)+COUNTIF($AO$2:AO162,AO162))-1,"")</f>
        <v/>
      </c>
      <c r="AQ162" s="8"/>
      <c r="AR162" s="8"/>
      <c r="AS162" s="8"/>
      <c r="AT162" s="8"/>
      <c r="AU162" s="57" t="s">
        <v>5974</v>
      </c>
      <c r="AV162" s="120">
        <v>43322</v>
      </c>
      <c r="AW162" s="57" t="s">
        <v>46</v>
      </c>
      <c r="AX162" s="99"/>
      <c r="AY162" s="100"/>
      <c r="AZ162" s="142"/>
      <c r="BA162" s="143"/>
      <c r="BC162" s="144"/>
      <c r="BD162" s="144"/>
    </row>
    <row r="163" spans="1:56" ht="75" x14ac:dyDescent="0.25">
      <c r="A163" s="1" t="s">
        <v>2031</v>
      </c>
      <c r="B163" s="179" t="s">
        <v>2032</v>
      </c>
      <c r="C163" s="53"/>
      <c r="D163" s="55" t="s">
        <v>124</v>
      </c>
      <c r="E163" s="53" t="s">
        <v>6528</v>
      </c>
      <c r="F163" s="10" t="s">
        <v>96</v>
      </c>
      <c r="G163" s="127" t="s">
        <v>2033</v>
      </c>
      <c r="H163" s="53" t="s">
        <v>2034</v>
      </c>
      <c r="I163" s="106"/>
      <c r="J163" s="106" t="s">
        <v>6003</v>
      </c>
      <c r="K163" s="106"/>
      <c r="L163" s="56" t="s">
        <v>2434</v>
      </c>
      <c r="M163" s="55" t="s">
        <v>42</v>
      </c>
      <c r="N163" s="54" t="s">
        <v>6193</v>
      </c>
      <c r="O163" s="54"/>
      <c r="P163" s="54"/>
      <c r="Q163" s="54"/>
      <c r="R163" s="54"/>
      <c r="S163" s="54"/>
      <c r="T163" s="106"/>
      <c r="U163" s="106" t="s">
        <v>2434</v>
      </c>
      <c r="V163" s="106" t="s">
        <v>4679</v>
      </c>
      <c r="W163" s="106"/>
      <c r="X163" s="106" t="s">
        <v>2035</v>
      </c>
      <c r="Y163" s="106"/>
      <c r="Z163" s="106"/>
      <c r="AA163" s="106"/>
      <c r="AB163" s="106"/>
      <c r="AC163" s="106"/>
      <c r="AD163" s="106"/>
      <c r="AE163" s="1" t="s">
        <v>6526</v>
      </c>
      <c r="AF163" s="173" t="s">
        <v>2036</v>
      </c>
      <c r="AG163" s="57"/>
      <c r="AH163" s="8"/>
      <c r="AI163" s="8"/>
      <c r="AJ163" s="8"/>
      <c r="AK163" s="8"/>
      <c r="AL163" s="8"/>
      <c r="AM163" s="8">
        <f t="shared" si="4"/>
        <v>1</v>
      </c>
      <c r="AN163" s="189">
        <f>IF((AI163+AJ163+AK163+AL163+AM163)&gt;0,(Metoder[[#This Row],[2015]]+Metoder[[#This Row],[2016]]+Metoder[[#This Row],[2017]]+Metoder[[#This Row],[Jan-Apr 2018]]*3+Metoder[[#This Row],[Till Cosmic?]])/COUNT(Metoder[[#This Row],[2015]:[Till Cosmic?]]),"")</f>
        <v>1</v>
      </c>
      <c r="AO163" s="8">
        <f t="shared" si="5"/>
        <v>315</v>
      </c>
      <c r="AP163" s="8">
        <f>IFERROR((_xlfn.RANK.EQ(AO163,AO:AO,1)+COUNTIF($AO$2:AO163,AO163))-1,"")</f>
        <v>230</v>
      </c>
      <c r="AQ163" s="57" t="s">
        <v>2440</v>
      </c>
      <c r="AR163" s="8"/>
      <c r="AS163" s="8"/>
      <c r="AT163" s="8"/>
      <c r="AU163" s="8"/>
      <c r="AV163" s="120">
        <v>43322</v>
      </c>
      <c r="AW163" s="57" t="s">
        <v>46</v>
      </c>
      <c r="AX163" s="99"/>
      <c r="AY163" s="100"/>
      <c r="AZ163" s="142"/>
      <c r="BA163" s="143"/>
      <c r="BC163" s="144"/>
      <c r="BD163" s="144"/>
    </row>
    <row r="164" spans="1:56" ht="191.25" x14ac:dyDescent="0.25">
      <c r="A164" s="1" t="s">
        <v>2037</v>
      </c>
      <c r="B164" s="179" t="s">
        <v>2038</v>
      </c>
      <c r="C164" s="53"/>
      <c r="D164" s="55" t="s">
        <v>59</v>
      </c>
      <c r="E164" s="53" t="s">
        <v>6532</v>
      </c>
      <c r="F164" s="10" t="s">
        <v>196</v>
      </c>
      <c r="G164" s="53"/>
      <c r="H164" s="53" t="s">
        <v>6658</v>
      </c>
      <c r="I164" s="106" t="s">
        <v>6533</v>
      </c>
      <c r="J164" s="106" t="s">
        <v>6534</v>
      </c>
      <c r="K164" s="106" t="s">
        <v>6070</v>
      </c>
      <c r="L164" s="20" t="s">
        <v>2434</v>
      </c>
      <c r="M164" s="55" t="s">
        <v>42</v>
      </c>
      <c r="N164" s="58" t="s">
        <v>5957</v>
      </c>
      <c r="O164" s="58"/>
      <c r="P164" s="58"/>
      <c r="Q164" s="58"/>
      <c r="R164" s="58"/>
      <c r="S164" s="58"/>
      <c r="T164" s="106" t="s">
        <v>5474</v>
      </c>
      <c r="U164" s="106" t="s">
        <v>2434</v>
      </c>
      <c r="V164" s="106" t="s">
        <v>4679</v>
      </c>
      <c r="W164" s="106" t="s">
        <v>6659</v>
      </c>
      <c r="X164" s="106" t="s">
        <v>6660</v>
      </c>
      <c r="Y164" s="106"/>
      <c r="Z164" s="106"/>
      <c r="AA164" s="106"/>
      <c r="AB164" s="106"/>
      <c r="AC164" s="106"/>
      <c r="AD164" s="106"/>
      <c r="AE164" s="1" t="s">
        <v>4936</v>
      </c>
      <c r="AF164" s="17" t="s">
        <v>2039</v>
      </c>
      <c r="AG164" s="57"/>
      <c r="AH164" s="8"/>
      <c r="AI164" s="8"/>
      <c r="AJ164" s="8"/>
      <c r="AK164" s="8"/>
      <c r="AL164" s="8"/>
      <c r="AM164" s="8">
        <f t="shared" si="4"/>
        <v>1</v>
      </c>
      <c r="AN164" s="189">
        <f>IF((AI164+AJ164+AK164+AL164+AM164)&gt;0,(Metoder[[#This Row],[2015]]+Metoder[[#This Row],[2016]]+Metoder[[#This Row],[2017]]+Metoder[[#This Row],[Jan-Apr 2018]]*3+Metoder[[#This Row],[Till Cosmic?]])/COUNT(Metoder[[#This Row],[2015]:[Till Cosmic?]]),"")</f>
        <v>1</v>
      </c>
      <c r="AO164" s="8">
        <f t="shared" si="5"/>
        <v>315</v>
      </c>
      <c r="AP164" s="8">
        <f>IFERROR((_xlfn.RANK.EQ(AO164,AO:AO,1)+COUNTIF($AO$2:AO164,AO164))-1,"")</f>
        <v>231</v>
      </c>
      <c r="AQ164" s="57" t="s">
        <v>2440</v>
      </c>
      <c r="AR164" s="8"/>
      <c r="AS164" s="8"/>
      <c r="AT164" s="8"/>
      <c r="AU164" s="8"/>
      <c r="AV164" s="120">
        <v>43432</v>
      </c>
      <c r="AW164" s="57" t="s">
        <v>6653</v>
      </c>
      <c r="AX164" s="99"/>
      <c r="AY164" s="100"/>
      <c r="AZ164" s="142"/>
      <c r="BA164" s="143"/>
      <c r="BC164" s="144"/>
      <c r="BD164" s="144"/>
    </row>
    <row r="165" spans="1:56" ht="409.5" x14ac:dyDescent="0.25">
      <c r="A165" s="1" t="s">
        <v>4419</v>
      </c>
      <c r="B165" s="180" t="s">
        <v>4334</v>
      </c>
      <c r="C165" s="181" t="s">
        <v>822</v>
      </c>
      <c r="D165" s="93" t="s">
        <v>50</v>
      </c>
      <c r="E165" s="95" t="s">
        <v>6482</v>
      </c>
      <c r="F165" s="126" t="s">
        <v>4543</v>
      </c>
      <c r="G165" s="95" t="s">
        <v>4873</v>
      </c>
      <c r="H165" s="95" t="s">
        <v>6440</v>
      </c>
      <c r="I165" s="93"/>
      <c r="J165" s="95" t="s">
        <v>6123</v>
      </c>
      <c r="K165" s="93"/>
      <c r="L165" s="93" t="s">
        <v>6478</v>
      </c>
      <c r="M165" s="51" t="s">
        <v>42</v>
      </c>
      <c r="N165" s="54" t="s">
        <v>5691</v>
      </c>
      <c r="O165" s="66"/>
      <c r="P165" s="66"/>
      <c r="Q165" s="66"/>
      <c r="R165" s="66"/>
      <c r="S165" s="66"/>
      <c r="T165" s="95" t="s">
        <v>4635</v>
      </c>
      <c r="U165" s="95" t="s">
        <v>348</v>
      </c>
      <c r="V165" s="95" t="s">
        <v>4641</v>
      </c>
      <c r="W165" s="95" t="s">
        <v>4692</v>
      </c>
      <c r="X165" s="95" t="s">
        <v>4691</v>
      </c>
      <c r="Y165" s="97"/>
      <c r="Z165" s="97"/>
      <c r="AA165" s="97"/>
      <c r="AB165" s="97"/>
      <c r="AC165" s="97"/>
      <c r="AD165" s="97"/>
      <c r="AE165" s="95" t="s">
        <v>6480</v>
      </c>
      <c r="AF165" s="107" t="s">
        <v>823</v>
      </c>
      <c r="AG165" s="8"/>
      <c r="AH165" s="8"/>
      <c r="AI165" s="8"/>
      <c r="AJ165" s="8"/>
      <c r="AK165" s="8"/>
      <c r="AL165" s="8"/>
      <c r="AM165" s="8">
        <f t="shared" si="4"/>
        <v>1</v>
      </c>
      <c r="AN165" s="189">
        <f>IF((AI165+AJ165+AK165+AL165+AM165)&gt;0,(Metoder[[#This Row],[2015]]+Metoder[[#This Row],[2016]]+Metoder[[#This Row],[2017]]+Metoder[[#This Row],[Jan-Apr 2018]]*3+Metoder[[#This Row],[Till Cosmic?]])/COUNT(Metoder[[#This Row],[2015]:[Till Cosmic?]]),"")</f>
        <v>1</v>
      </c>
      <c r="AO165" s="8">
        <f t="shared" si="5"/>
        <v>315</v>
      </c>
      <c r="AP165" s="8">
        <f>IFERROR((_xlfn.RANK.EQ(AO165,AO:AO,1)+COUNTIF($AO$2:AO165,AO165))-1,"")</f>
        <v>232</v>
      </c>
      <c r="AQ165" s="57" t="s">
        <v>2440</v>
      </c>
      <c r="AR165" s="8"/>
      <c r="AS165" s="8"/>
      <c r="AT165" s="8"/>
      <c r="AU165" s="8"/>
      <c r="AV165" s="120">
        <v>43325</v>
      </c>
      <c r="AW165" s="93" t="s">
        <v>46</v>
      </c>
      <c r="AX165" s="99"/>
      <c r="AY165" s="100"/>
      <c r="AZ165" s="142"/>
      <c r="BA165" s="143"/>
      <c r="BC165" s="144"/>
      <c r="BD165" s="144"/>
    </row>
    <row r="166" spans="1:56" ht="202.5" x14ac:dyDescent="0.25">
      <c r="A166" s="1" t="s">
        <v>824</v>
      </c>
      <c r="B166" s="179" t="s">
        <v>825</v>
      </c>
      <c r="C166" s="53" t="s">
        <v>826</v>
      </c>
      <c r="D166" s="55" t="s">
        <v>226</v>
      </c>
      <c r="E166" s="53" t="s">
        <v>227</v>
      </c>
      <c r="F166" s="6"/>
      <c r="G166" s="140" t="s">
        <v>827</v>
      </c>
      <c r="H166" s="53" t="s">
        <v>828</v>
      </c>
      <c r="I166" s="106"/>
      <c r="J166" s="106" t="s">
        <v>6340</v>
      </c>
      <c r="K166" s="106"/>
      <c r="L166" s="56" t="s">
        <v>6478</v>
      </c>
      <c r="M166" s="55" t="s">
        <v>42</v>
      </c>
      <c r="N166" s="58" t="s">
        <v>5673</v>
      </c>
      <c r="O166" s="54" t="s">
        <v>35</v>
      </c>
      <c r="P166" s="54"/>
      <c r="Q166" s="54"/>
      <c r="R166" s="54"/>
      <c r="S166" s="54"/>
      <c r="T166" s="106"/>
      <c r="U166" s="106" t="s">
        <v>41</v>
      </c>
      <c r="V166" s="106" t="s">
        <v>4641</v>
      </c>
      <c r="W166" s="106" t="s">
        <v>230</v>
      </c>
      <c r="X166" s="106" t="s">
        <v>829</v>
      </c>
      <c r="Y166" s="106"/>
      <c r="Z166" s="106"/>
      <c r="AA166" s="106"/>
      <c r="AB166" s="106"/>
      <c r="AC166" s="106"/>
      <c r="AD166" s="106"/>
      <c r="AE166" s="1" t="s">
        <v>4918</v>
      </c>
      <c r="AF166" s="17" t="s">
        <v>830</v>
      </c>
      <c r="AG166" s="57"/>
      <c r="AH166" s="8"/>
      <c r="AI166" s="8"/>
      <c r="AJ166" s="8"/>
      <c r="AK166" s="8"/>
      <c r="AL166" s="8"/>
      <c r="AM166" s="8">
        <f t="shared" si="4"/>
        <v>1</v>
      </c>
      <c r="AN166" s="189">
        <f>IF((AI166+AJ166+AK166+AL166+AM166)&gt;0,(Metoder[[#This Row],[2015]]+Metoder[[#This Row],[2016]]+Metoder[[#This Row],[2017]]+Metoder[[#This Row],[Jan-Apr 2018]]*3+Metoder[[#This Row],[Till Cosmic?]])/COUNT(Metoder[[#This Row],[2015]:[Till Cosmic?]]),"")</f>
        <v>1</v>
      </c>
      <c r="AO166" s="8">
        <f t="shared" si="5"/>
        <v>315</v>
      </c>
      <c r="AP166" s="8">
        <f>IFERROR((_xlfn.RANK.EQ(AO166,AO:AO,1)+COUNTIF($AO$2:AO166,AO166))-1,"")</f>
        <v>233</v>
      </c>
      <c r="AQ166" s="57" t="s">
        <v>2440</v>
      </c>
      <c r="AR166" s="8"/>
      <c r="AS166" s="8"/>
      <c r="AT166" s="8"/>
      <c r="AU166" s="57"/>
      <c r="AV166" s="120">
        <v>43347</v>
      </c>
      <c r="AW166" s="57" t="s">
        <v>46</v>
      </c>
      <c r="AX166" s="99"/>
      <c r="AY166" s="100"/>
      <c r="AZ166" s="142"/>
      <c r="BA166" s="143"/>
      <c r="BC166" s="144"/>
      <c r="BD166" s="144"/>
    </row>
    <row r="167" spans="1:56" ht="258.75" x14ac:dyDescent="0.25">
      <c r="A167" s="1" t="s">
        <v>2079</v>
      </c>
      <c r="B167" s="179" t="s">
        <v>2080</v>
      </c>
      <c r="C167" s="53" t="s">
        <v>6463</v>
      </c>
      <c r="D167" s="55" t="s">
        <v>50</v>
      </c>
      <c r="E167" s="59" t="s">
        <v>2356</v>
      </c>
      <c r="F167" s="122" t="s">
        <v>2357</v>
      </c>
      <c r="G167" s="53"/>
      <c r="H167" s="53" t="s">
        <v>5990</v>
      </c>
      <c r="I167" s="106"/>
      <c r="J167" s="106"/>
      <c r="K167" s="106"/>
      <c r="L167" s="15" t="s">
        <v>6506</v>
      </c>
      <c r="M167" s="55" t="s">
        <v>42</v>
      </c>
      <c r="N167" s="54" t="s">
        <v>5691</v>
      </c>
      <c r="O167" s="54"/>
      <c r="P167" s="54"/>
      <c r="Q167" s="54"/>
      <c r="R167" s="54"/>
      <c r="S167" s="54"/>
      <c r="T167" s="106"/>
      <c r="U167" s="106" t="s">
        <v>2434</v>
      </c>
      <c r="V167" s="106" t="s">
        <v>5991</v>
      </c>
      <c r="W167" s="106" t="s">
        <v>2358</v>
      </c>
      <c r="X167" s="106" t="s">
        <v>5992</v>
      </c>
      <c r="Y167" s="106"/>
      <c r="Z167" s="106"/>
      <c r="AA167" s="106"/>
      <c r="AB167" s="106"/>
      <c r="AC167" s="106"/>
      <c r="AD167" s="106"/>
      <c r="AE167" s="1" t="s">
        <v>4934</v>
      </c>
      <c r="AF167" s="122" t="s">
        <v>2360</v>
      </c>
      <c r="AG167" s="57"/>
      <c r="AH167" s="8"/>
      <c r="AI167" s="8"/>
      <c r="AJ167" s="8"/>
      <c r="AK167" s="8"/>
      <c r="AL167" s="8"/>
      <c r="AM167" s="8">
        <f t="shared" si="4"/>
        <v>1</v>
      </c>
      <c r="AN167" s="189">
        <f>IF((AI167+AJ167+AK167+AL167+AM167)&gt;0,(Metoder[[#This Row],[2015]]+Metoder[[#This Row],[2016]]+Metoder[[#This Row],[2017]]+Metoder[[#This Row],[Jan-Apr 2018]]*3+Metoder[[#This Row],[Till Cosmic?]])/COUNT(Metoder[[#This Row],[2015]:[Till Cosmic?]]),"")</f>
        <v>1</v>
      </c>
      <c r="AO167" s="8">
        <f t="shared" si="5"/>
        <v>315</v>
      </c>
      <c r="AP167" s="8">
        <f>IFERROR((_xlfn.RANK.EQ(AO167,AO:AO,1)+COUNTIF($AO$2:AO167,AO167))-1,"")</f>
        <v>234</v>
      </c>
      <c r="AQ167" s="57" t="s">
        <v>2440</v>
      </c>
      <c r="AR167" s="8"/>
      <c r="AS167" s="8"/>
      <c r="AT167" s="8"/>
      <c r="AU167" s="8"/>
      <c r="AV167" s="120">
        <v>43322</v>
      </c>
      <c r="AW167" s="57" t="s">
        <v>46</v>
      </c>
      <c r="AX167" s="99"/>
      <c r="AY167" s="100"/>
      <c r="AZ167" s="142"/>
      <c r="BA167" s="143"/>
      <c r="BC167" s="144"/>
      <c r="BD167" s="144"/>
    </row>
    <row r="168" spans="1:56" ht="348.75" x14ac:dyDescent="0.25">
      <c r="A168" s="1" t="s">
        <v>2105</v>
      </c>
      <c r="B168" s="179" t="s">
        <v>2101</v>
      </c>
      <c r="C168" s="150" t="s">
        <v>2102</v>
      </c>
      <c r="D168" s="55" t="s">
        <v>2106</v>
      </c>
      <c r="E168" s="53" t="s">
        <v>638</v>
      </c>
      <c r="F168" s="10" t="s">
        <v>5250</v>
      </c>
      <c r="G168" s="53"/>
      <c r="H168" s="53" t="s">
        <v>6535</v>
      </c>
      <c r="I168" s="106" t="s">
        <v>2107</v>
      </c>
      <c r="J168" s="106"/>
      <c r="K168" s="106"/>
      <c r="L168" s="15" t="s">
        <v>6506</v>
      </c>
      <c r="M168" s="55" t="s">
        <v>42</v>
      </c>
      <c r="N168" s="58" t="s">
        <v>5936</v>
      </c>
      <c r="O168" s="58"/>
      <c r="P168" s="58"/>
      <c r="Q168" s="58"/>
      <c r="R168" s="58"/>
      <c r="S168" s="58"/>
      <c r="T168" s="106"/>
      <c r="U168" s="106" t="s">
        <v>2434</v>
      </c>
      <c r="V168" s="106"/>
      <c r="W168" s="106" t="s">
        <v>2108</v>
      </c>
      <c r="X168" s="106" t="s">
        <v>6032</v>
      </c>
      <c r="Y168" s="106"/>
      <c r="Z168" s="106"/>
      <c r="AA168" s="106"/>
      <c r="AB168" s="106"/>
      <c r="AC168" s="106"/>
      <c r="AD168" s="106"/>
      <c r="AE168" s="1" t="s">
        <v>6519</v>
      </c>
      <c r="AF168" s="17" t="s">
        <v>2109</v>
      </c>
      <c r="AG168" s="57"/>
      <c r="AH168" s="8"/>
      <c r="AI168" s="8"/>
      <c r="AJ168" s="8"/>
      <c r="AK168" s="8"/>
      <c r="AL168" s="8"/>
      <c r="AM168" s="8">
        <f t="shared" si="4"/>
        <v>1</v>
      </c>
      <c r="AN168" s="189">
        <f>IF((AI168+AJ168+AK168+AL168+AM168)&gt;0,(Metoder[[#This Row],[2015]]+Metoder[[#This Row],[2016]]+Metoder[[#This Row],[2017]]+Metoder[[#This Row],[Jan-Apr 2018]]*3+Metoder[[#This Row],[Till Cosmic?]])/COUNT(Metoder[[#This Row],[2015]:[Till Cosmic?]]),"")</f>
        <v>1</v>
      </c>
      <c r="AO168" s="8">
        <f t="shared" si="5"/>
        <v>315</v>
      </c>
      <c r="AP168" s="8">
        <f>IFERROR((_xlfn.RANK.EQ(AO168,AO:AO,1)+COUNTIF($AO$2:AO168,AO168))-1,"")</f>
        <v>235</v>
      </c>
      <c r="AQ168" s="57" t="s">
        <v>2440</v>
      </c>
      <c r="AR168" s="8"/>
      <c r="AS168" s="8"/>
      <c r="AT168" s="8"/>
      <c r="AU168" s="8"/>
      <c r="AV168" s="120">
        <v>43322</v>
      </c>
      <c r="AW168" s="57" t="s">
        <v>46</v>
      </c>
      <c r="AX168" s="99"/>
      <c r="AY168" s="100"/>
      <c r="AZ168" s="142"/>
      <c r="BA168" s="143"/>
      <c r="BC168" s="144"/>
      <c r="BD168" s="144"/>
    </row>
    <row r="169" spans="1:56" ht="123.75" x14ac:dyDescent="0.25">
      <c r="A169" s="1" t="s">
        <v>831</v>
      </c>
      <c r="B169" s="179" t="s">
        <v>832</v>
      </c>
      <c r="C169" s="53" t="s">
        <v>6341</v>
      </c>
      <c r="D169" s="55" t="s">
        <v>226</v>
      </c>
      <c r="E169" s="53" t="s">
        <v>227</v>
      </c>
      <c r="F169" s="6"/>
      <c r="G169" s="140" t="s">
        <v>833</v>
      </c>
      <c r="H169" s="53" t="s">
        <v>5567</v>
      </c>
      <c r="I169" s="106" t="s">
        <v>508</v>
      </c>
      <c r="J169" s="106" t="s">
        <v>6338</v>
      </c>
      <c r="K169" s="106"/>
      <c r="L169" s="56" t="s">
        <v>6478</v>
      </c>
      <c r="M169" s="55" t="s">
        <v>42</v>
      </c>
      <c r="N169" s="58" t="s">
        <v>5673</v>
      </c>
      <c r="O169" s="58" t="s">
        <v>35</v>
      </c>
      <c r="P169" s="58"/>
      <c r="Q169" s="58"/>
      <c r="R169" s="58"/>
      <c r="S169" s="58"/>
      <c r="T169" s="106"/>
      <c r="U169" s="106" t="s">
        <v>41</v>
      </c>
      <c r="V169" s="106" t="s">
        <v>4641</v>
      </c>
      <c r="W169" s="106" t="s">
        <v>230</v>
      </c>
      <c r="X169" s="106" t="s">
        <v>231</v>
      </c>
      <c r="Y169" s="106"/>
      <c r="Z169" s="106"/>
      <c r="AA169" s="106"/>
      <c r="AB169" s="106"/>
      <c r="AC169" s="106"/>
      <c r="AD169" s="106"/>
      <c r="AE169" s="1" t="s">
        <v>4918</v>
      </c>
      <c r="AF169" s="30" t="s">
        <v>835</v>
      </c>
      <c r="AG169" s="57"/>
      <c r="AH169" s="8"/>
      <c r="AI169" s="8"/>
      <c r="AJ169" s="8"/>
      <c r="AK169" s="8"/>
      <c r="AL169" s="8"/>
      <c r="AM169" s="8">
        <f t="shared" si="4"/>
        <v>1</v>
      </c>
      <c r="AN169" s="189">
        <f>IF((AI169+AJ169+AK169+AL169+AM169)&gt;0,(Metoder[[#This Row],[2015]]+Metoder[[#This Row],[2016]]+Metoder[[#This Row],[2017]]+Metoder[[#This Row],[Jan-Apr 2018]]*3+Metoder[[#This Row],[Till Cosmic?]])/COUNT(Metoder[[#This Row],[2015]:[Till Cosmic?]]),"")</f>
        <v>1</v>
      </c>
      <c r="AO169" s="8">
        <f t="shared" si="5"/>
        <v>315</v>
      </c>
      <c r="AP169" s="8">
        <f>IFERROR((_xlfn.RANK.EQ(AO169,AO:AO,1)+COUNTIF($AO$2:AO169,AO169))-1,"")</f>
        <v>236</v>
      </c>
      <c r="AQ169" s="57" t="s">
        <v>2440</v>
      </c>
      <c r="AR169" s="8"/>
      <c r="AS169" s="8"/>
      <c r="AT169" s="8"/>
      <c r="AU169" s="57"/>
      <c r="AV169" s="120">
        <v>43347</v>
      </c>
      <c r="AW169" s="57" t="s">
        <v>46</v>
      </c>
      <c r="AX169" s="99"/>
      <c r="AY169" s="100"/>
      <c r="AZ169" s="142"/>
      <c r="BA169" s="143"/>
      <c r="BC169" s="144"/>
      <c r="BD169" s="144"/>
    </row>
    <row r="170" spans="1:56" ht="33.75" x14ac:dyDescent="0.25">
      <c r="A170" s="1" t="s">
        <v>2155</v>
      </c>
      <c r="B170" s="179" t="s">
        <v>2156</v>
      </c>
      <c r="C170" s="53" t="s">
        <v>2157</v>
      </c>
      <c r="D170" s="55" t="s">
        <v>50</v>
      </c>
      <c r="E170" s="53"/>
      <c r="F170" s="121"/>
      <c r="G170" s="53"/>
      <c r="H170" s="53"/>
      <c r="I170" s="106" t="s">
        <v>6005</v>
      </c>
      <c r="J170" s="106"/>
      <c r="K170" s="106"/>
      <c r="L170" s="56" t="s">
        <v>2434</v>
      </c>
      <c r="M170" s="55" t="s">
        <v>42</v>
      </c>
      <c r="N170" s="54"/>
      <c r="O170" s="54"/>
      <c r="P170" s="54"/>
      <c r="Q170" s="54"/>
      <c r="R170" s="54"/>
      <c r="S170" s="54"/>
      <c r="T170" s="106"/>
      <c r="U170" s="106"/>
      <c r="V170" s="106"/>
      <c r="W170" s="106"/>
      <c r="X170" s="106"/>
      <c r="Y170" s="106"/>
      <c r="Z170" s="106"/>
      <c r="AA170" s="106"/>
      <c r="AB170" s="106"/>
      <c r="AC170" s="106"/>
      <c r="AD170" s="106"/>
      <c r="AE170" s="1"/>
      <c r="AF170" s="173"/>
      <c r="AG170" s="57"/>
      <c r="AH170" s="8"/>
      <c r="AI170" s="8"/>
      <c r="AJ170" s="8"/>
      <c r="AK170" s="8"/>
      <c r="AL170" s="8"/>
      <c r="AM170" s="8">
        <f t="shared" si="4"/>
        <v>0</v>
      </c>
      <c r="AN170" s="189" t="str">
        <f>IF((AI170+AJ170+AK170+AL170+AM170)&gt;0,(Metoder[[#This Row],[2015]]+Metoder[[#This Row],[2016]]+Metoder[[#This Row],[2017]]+Metoder[[#This Row],[Jan-Apr 2018]]*3+Metoder[[#This Row],[Till Cosmic?]])/COUNT(Metoder[[#This Row],[2015]:[Till Cosmic?]]),"")</f>
        <v/>
      </c>
      <c r="AO170" s="8" t="str">
        <f t="shared" si="5"/>
        <v/>
      </c>
      <c r="AP170" s="8" t="str">
        <f>IFERROR((_xlfn.RANK.EQ(AO170,AO:AO,1)+COUNTIF($AO$2:AO170,AO170))-1,"")</f>
        <v/>
      </c>
      <c r="AQ170" s="8"/>
      <c r="AR170" s="8"/>
      <c r="AS170" s="8"/>
      <c r="AT170" s="8"/>
      <c r="AU170" s="57" t="s">
        <v>5974</v>
      </c>
      <c r="AV170" s="120">
        <v>43322</v>
      </c>
      <c r="AW170" s="57" t="s">
        <v>46</v>
      </c>
      <c r="AX170" s="99"/>
      <c r="AY170" s="100"/>
      <c r="AZ170" s="142"/>
      <c r="BA170" s="143"/>
      <c r="BC170" s="144"/>
      <c r="BD170" s="144"/>
    </row>
    <row r="171" spans="1:56" ht="90" x14ac:dyDescent="0.25">
      <c r="A171" s="1" t="s">
        <v>2168</v>
      </c>
      <c r="B171" s="184" t="s">
        <v>6390</v>
      </c>
      <c r="C171" s="53" t="s">
        <v>2169</v>
      </c>
      <c r="D171" s="19" t="s">
        <v>50</v>
      </c>
      <c r="E171" s="53" t="s">
        <v>1923</v>
      </c>
      <c r="F171" s="175" t="s">
        <v>6001</v>
      </c>
      <c r="G171" s="53"/>
      <c r="H171" s="53" t="s">
        <v>2170</v>
      </c>
      <c r="I171" s="106" t="s">
        <v>2171</v>
      </c>
      <c r="J171" s="106"/>
      <c r="K171" s="106"/>
      <c r="L171" s="28"/>
      <c r="M171" s="55" t="s">
        <v>42</v>
      </c>
      <c r="N171" s="13" t="s">
        <v>5668</v>
      </c>
      <c r="O171" s="13"/>
      <c r="P171" s="13"/>
      <c r="Q171" s="13"/>
      <c r="R171" s="13"/>
      <c r="S171" s="13"/>
      <c r="T171" s="106"/>
      <c r="U171" s="106" t="s">
        <v>2434</v>
      </c>
      <c r="V171" s="106" t="s">
        <v>6000</v>
      </c>
      <c r="W171" s="106" t="s">
        <v>2172</v>
      </c>
      <c r="X171" s="106" t="s">
        <v>2173</v>
      </c>
      <c r="Y171" s="106"/>
      <c r="Z171" s="106"/>
      <c r="AA171" s="106"/>
      <c r="AB171" s="106"/>
      <c r="AC171" s="106"/>
      <c r="AD171" s="106"/>
      <c r="AE171" s="1" t="s">
        <v>4912</v>
      </c>
      <c r="AF171" s="173" t="s">
        <v>5999</v>
      </c>
      <c r="AG171" s="57"/>
      <c r="AH171" s="8"/>
      <c r="AI171" s="8"/>
      <c r="AJ171" s="8"/>
      <c r="AK171" s="8"/>
      <c r="AL171" s="8"/>
      <c r="AM171" s="8">
        <f t="shared" si="4"/>
        <v>0</v>
      </c>
      <c r="AN171" s="189" t="str">
        <f>IF((AI171+AJ171+AK171+AL171+AM171)&gt;0,(Metoder[[#This Row],[2015]]+Metoder[[#This Row],[2016]]+Metoder[[#This Row],[2017]]+Metoder[[#This Row],[Jan-Apr 2018]]*3+Metoder[[#This Row],[Till Cosmic?]])/COUNT(Metoder[[#This Row],[2015]:[Till Cosmic?]]),"")</f>
        <v/>
      </c>
      <c r="AO171" s="8" t="str">
        <f t="shared" si="5"/>
        <v/>
      </c>
      <c r="AP171" s="8" t="str">
        <f>IFERROR((_xlfn.RANK.EQ(AO171,AO:AO,1)+COUNTIF($AO$2:AO171,AO171))-1,"")</f>
        <v/>
      </c>
      <c r="AQ171" s="8"/>
      <c r="AR171" s="8"/>
      <c r="AS171" s="8"/>
      <c r="AT171" s="8"/>
      <c r="AU171" s="57" t="s">
        <v>5987</v>
      </c>
      <c r="AV171" s="120">
        <v>43322</v>
      </c>
      <c r="AW171" s="57" t="s">
        <v>46</v>
      </c>
      <c r="AX171" s="99"/>
      <c r="AY171" s="100"/>
      <c r="AZ171" s="142"/>
      <c r="BA171" s="143"/>
      <c r="BC171" s="144"/>
      <c r="BD171" s="144"/>
    </row>
    <row r="172" spans="1:56" ht="90" x14ac:dyDescent="0.25">
      <c r="A172" s="1" t="s">
        <v>2189</v>
      </c>
      <c r="B172" s="179" t="s">
        <v>2190</v>
      </c>
      <c r="C172" s="53"/>
      <c r="D172" s="55" t="s">
        <v>59</v>
      </c>
      <c r="E172" s="53" t="s">
        <v>213</v>
      </c>
      <c r="F172" s="10" t="s">
        <v>5244</v>
      </c>
      <c r="G172" s="53"/>
      <c r="H172" s="53" t="s">
        <v>2191</v>
      </c>
      <c r="I172" s="106"/>
      <c r="J172" s="106"/>
      <c r="K172" s="106"/>
      <c r="L172" s="15" t="s">
        <v>6506</v>
      </c>
      <c r="M172" s="55" t="s">
        <v>42</v>
      </c>
      <c r="N172" s="54" t="s">
        <v>5337</v>
      </c>
      <c r="O172" s="54"/>
      <c r="P172" s="54"/>
      <c r="Q172" s="54"/>
      <c r="R172" s="54"/>
      <c r="S172" s="54"/>
      <c r="T172" s="106"/>
      <c r="U172" s="106" t="s">
        <v>2434</v>
      </c>
      <c r="V172" s="106" t="s">
        <v>4642</v>
      </c>
      <c r="W172" s="106" t="s">
        <v>2192</v>
      </c>
      <c r="X172" s="106" t="s">
        <v>2193</v>
      </c>
      <c r="Y172" s="106"/>
      <c r="Z172" s="106"/>
      <c r="AA172" s="106"/>
      <c r="AB172" s="106"/>
      <c r="AC172" s="106"/>
      <c r="AD172" s="106"/>
      <c r="AE172" s="1" t="s">
        <v>6519</v>
      </c>
      <c r="AF172" s="17" t="s">
        <v>2194</v>
      </c>
      <c r="AG172" s="57"/>
      <c r="AH172" s="8"/>
      <c r="AI172" s="8"/>
      <c r="AJ172" s="8"/>
      <c r="AK172" s="8"/>
      <c r="AL172" s="8"/>
      <c r="AM172" s="8">
        <f t="shared" si="4"/>
        <v>1</v>
      </c>
      <c r="AN172" s="189">
        <f>IF((AI172+AJ172+AK172+AL172+AM172)&gt;0,(Metoder[[#This Row],[2015]]+Metoder[[#This Row],[2016]]+Metoder[[#This Row],[2017]]+Metoder[[#This Row],[Jan-Apr 2018]]*3+Metoder[[#This Row],[Till Cosmic?]])/COUNT(Metoder[[#This Row],[2015]:[Till Cosmic?]]),"")</f>
        <v>1</v>
      </c>
      <c r="AO172" s="8">
        <f t="shared" si="5"/>
        <v>315</v>
      </c>
      <c r="AP172" s="8">
        <f>IFERROR((_xlfn.RANK.EQ(AO172,AO:AO,1)+COUNTIF($AO$2:AO172,AO172))-1,"")</f>
        <v>237</v>
      </c>
      <c r="AQ172" s="57" t="s">
        <v>2440</v>
      </c>
      <c r="AR172" s="8"/>
      <c r="AS172" s="8"/>
      <c r="AT172" s="8"/>
      <c r="AU172" s="8"/>
      <c r="AV172" s="120">
        <v>43322</v>
      </c>
      <c r="AW172" s="57" t="s">
        <v>46</v>
      </c>
      <c r="AX172" s="99"/>
      <c r="AY172" s="100"/>
      <c r="AZ172" s="142"/>
      <c r="BA172" s="143"/>
      <c r="BC172" s="144"/>
      <c r="BD172" s="144"/>
    </row>
    <row r="173" spans="1:56" ht="75" x14ac:dyDescent="0.25">
      <c r="A173" s="1" t="s">
        <v>2202</v>
      </c>
      <c r="B173" s="179" t="s">
        <v>2203</v>
      </c>
      <c r="C173" s="53" t="s">
        <v>2204</v>
      </c>
      <c r="D173" s="55" t="s">
        <v>50</v>
      </c>
      <c r="E173" s="53" t="s">
        <v>6006</v>
      </c>
      <c r="F173" s="6"/>
      <c r="G173" s="53"/>
      <c r="H173" s="53" t="s">
        <v>2205</v>
      </c>
      <c r="I173" s="106"/>
      <c r="J173" s="106"/>
      <c r="K173" s="106"/>
      <c r="L173" s="56" t="s">
        <v>2434</v>
      </c>
      <c r="M173" s="55" t="s">
        <v>42</v>
      </c>
      <c r="N173" s="54" t="s">
        <v>5667</v>
      </c>
      <c r="O173" s="54"/>
      <c r="P173" s="54"/>
      <c r="Q173" s="54"/>
      <c r="R173" s="54"/>
      <c r="S173" s="54"/>
      <c r="T173" s="106"/>
      <c r="U173" s="106" t="s">
        <v>2434</v>
      </c>
      <c r="V173" s="106" t="s">
        <v>4679</v>
      </c>
      <c r="W173" s="106" t="s">
        <v>2149</v>
      </c>
      <c r="X173" s="106" t="s">
        <v>426</v>
      </c>
      <c r="Y173" s="106"/>
      <c r="Z173" s="106"/>
      <c r="AA173" s="106"/>
      <c r="AB173" s="106"/>
      <c r="AC173" s="106"/>
      <c r="AD173" s="106"/>
      <c r="AE173" s="1" t="s">
        <v>6526</v>
      </c>
      <c r="AF173" s="173" t="s">
        <v>2206</v>
      </c>
      <c r="AG173" s="57"/>
      <c r="AH173" s="8"/>
      <c r="AI173" s="8"/>
      <c r="AJ173" s="8"/>
      <c r="AK173" s="8"/>
      <c r="AL173" s="8"/>
      <c r="AM173" s="8">
        <f t="shared" si="4"/>
        <v>1</v>
      </c>
      <c r="AN173" s="189">
        <f>IF((AI173+AJ173+AK173+AL173+AM173)&gt;0,(Metoder[[#This Row],[2015]]+Metoder[[#This Row],[2016]]+Metoder[[#This Row],[2017]]+Metoder[[#This Row],[Jan-Apr 2018]]*3+Metoder[[#This Row],[Till Cosmic?]])/COUNT(Metoder[[#This Row],[2015]:[Till Cosmic?]]),"")</f>
        <v>1</v>
      </c>
      <c r="AO173" s="8">
        <f t="shared" si="5"/>
        <v>315</v>
      </c>
      <c r="AP173" s="8">
        <f>IFERROR((_xlfn.RANK.EQ(AO173,AO:AO,1)+COUNTIF($AO$2:AO173,AO173))-1,"")</f>
        <v>238</v>
      </c>
      <c r="AQ173" s="57" t="s">
        <v>2440</v>
      </c>
      <c r="AR173" s="8"/>
      <c r="AS173" s="8"/>
      <c r="AT173" s="8"/>
      <c r="AU173" s="8"/>
      <c r="AV173" s="120">
        <v>43322</v>
      </c>
      <c r="AW173" s="57" t="s">
        <v>46</v>
      </c>
      <c r="AX173" s="99"/>
      <c r="AY173" s="100"/>
      <c r="AZ173" s="142"/>
      <c r="BA173" s="143"/>
      <c r="BC173" s="144"/>
      <c r="BD173" s="144"/>
    </row>
    <row r="174" spans="1:56" ht="90" x14ac:dyDescent="0.25">
      <c r="A174" s="1" t="s">
        <v>2221</v>
      </c>
      <c r="B174" s="179" t="s">
        <v>2222</v>
      </c>
      <c r="C174" s="53" t="s">
        <v>2223</v>
      </c>
      <c r="D174" s="55" t="s">
        <v>78</v>
      </c>
      <c r="E174" s="53"/>
      <c r="F174" s="6"/>
      <c r="G174" s="53"/>
      <c r="H174" s="53" t="s">
        <v>2224</v>
      </c>
      <c r="I174" s="106" t="s">
        <v>6007</v>
      </c>
      <c r="J174" s="106" t="s">
        <v>6010</v>
      </c>
      <c r="K174" s="106"/>
      <c r="L174" s="56"/>
      <c r="M174" s="55" t="s">
        <v>42</v>
      </c>
      <c r="N174" s="54" t="s">
        <v>5669</v>
      </c>
      <c r="O174" s="54"/>
      <c r="P174" s="54" t="s">
        <v>35</v>
      </c>
      <c r="Q174" s="54"/>
      <c r="R174" s="54" t="s">
        <v>35</v>
      </c>
      <c r="S174" s="54" t="s">
        <v>35</v>
      </c>
      <c r="T174" s="106" t="s">
        <v>299</v>
      </c>
      <c r="U174" s="106" t="s">
        <v>2434</v>
      </c>
      <c r="V174" s="106" t="s">
        <v>6008</v>
      </c>
      <c r="W174" s="106" t="s">
        <v>6009</v>
      </c>
      <c r="X174" s="106" t="s">
        <v>2225</v>
      </c>
      <c r="Y174" s="106"/>
      <c r="Z174" s="106"/>
      <c r="AA174" s="106"/>
      <c r="AB174" s="106"/>
      <c r="AC174" s="106"/>
      <c r="AD174" s="106"/>
      <c r="AE174" s="1" t="s">
        <v>4910</v>
      </c>
      <c r="AF174" s="173" t="s">
        <v>2226</v>
      </c>
      <c r="AG174" s="57"/>
      <c r="AH174" s="8"/>
      <c r="AI174" s="8"/>
      <c r="AJ174" s="8"/>
      <c r="AK174" s="8"/>
      <c r="AL174" s="8"/>
      <c r="AM174" s="8">
        <f t="shared" si="4"/>
        <v>0</v>
      </c>
      <c r="AN174" s="189" t="str">
        <f>IF((AI174+AJ174+AK174+AL174+AM174)&gt;0,(Metoder[[#This Row],[2015]]+Metoder[[#This Row],[2016]]+Metoder[[#This Row],[2017]]+Metoder[[#This Row],[Jan-Apr 2018]]*3+Metoder[[#This Row],[Till Cosmic?]])/COUNT(Metoder[[#This Row],[2015]:[Till Cosmic?]]),"")</f>
        <v/>
      </c>
      <c r="AO174" s="8" t="str">
        <f t="shared" si="5"/>
        <v/>
      </c>
      <c r="AP174" s="8" t="str">
        <f>IFERROR((_xlfn.RANK.EQ(AO174,AO:AO,1)+COUNTIF($AO$2:AO174,AO174))-1,"")</f>
        <v/>
      </c>
      <c r="AQ174" s="8"/>
      <c r="AR174" s="8"/>
      <c r="AS174" s="8"/>
      <c r="AT174" s="8"/>
      <c r="AU174" s="57" t="s">
        <v>6011</v>
      </c>
      <c r="AV174" s="120">
        <v>43322</v>
      </c>
      <c r="AW174" s="57" t="s">
        <v>46</v>
      </c>
      <c r="AX174" s="99"/>
      <c r="AY174" s="100"/>
      <c r="AZ174" s="142"/>
      <c r="BA174" s="143"/>
      <c r="BC174" s="144"/>
      <c r="BD174" s="144"/>
    </row>
    <row r="175" spans="1:56" ht="105" x14ac:dyDescent="0.25">
      <c r="A175" s="1" t="s">
        <v>2229</v>
      </c>
      <c r="B175" s="179" t="s">
        <v>2230</v>
      </c>
      <c r="C175" s="53" t="s">
        <v>2231</v>
      </c>
      <c r="D175" s="55" t="s">
        <v>179</v>
      </c>
      <c r="E175" s="53" t="s">
        <v>2232</v>
      </c>
      <c r="F175" s="121" t="s">
        <v>2233</v>
      </c>
      <c r="G175" s="53"/>
      <c r="H175" s="53" t="s">
        <v>2234</v>
      </c>
      <c r="I175" s="106"/>
      <c r="J175" s="106"/>
      <c r="K175" s="106"/>
      <c r="L175" s="56" t="s">
        <v>6488</v>
      </c>
      <c r="M175" s="55" t="s">
        <v>42</v>
      </c>
      <c r="N175" s="58" t="s">
        <v>5669</v>
      </c>
      <c r="O175" s="58"/>
      <c r="P175" s="58"/>
      <c r="Q175" s="58"/>
      <c r="R175" s="58"/>
      <c r="S175" s="58"/>
      <c r="T175" s="106"/>
      <c r="U175" s="106" t="s">
        <v>2434</v>
      </c>
      <c r="V175" s="106" t="s">
        <v>4679</v>
      </c>
      <c r="W175" s="106" t="s">
        <v>315</v>
      </c>
      <c r="X175" s="106" t="s">
        <v>6025</v>
      </c>
      <c r="Y175" s="106"/>
      <c r="Z175" s="106"/>
      <c r="AA175" s="106"/>
      <c r="AB175" s="106"/>
      <c r="AC175" s="106"/>
      <c r="AD175" s="106"/>
      <c r="AE175" s="1" t="s">
        <v>6489</v>
      </c>
      <c r="AF175" s="173" t="s">
        <v>6024</v>
      </c>
      <c r="AG175" s="57"/>
      <c r="AH175" s="8"/>
      <c r="AI175" s="8"/>
      <c r="AJ175" s="8"/>
      <c r="AK175" s="8"/>
      <c r="AL175" s="8"/>
      <c r="AM175" s="8">
        <f t="shared" si="4"/>
        <v>1</v>
      </c>
      <c r="AN175" s="189">
        <f>IF((AI175+AJ175+AK175+AL175+AM175)&gt;0,(Metoder[[#This Row],[2015]]+Metoder[[#This Row],[2016]]+Metoder[[#This Row],[2017]]+Metoder[[#This Row],[Jan-Apr 2018]]*3+Metoder[[#This Row],[Till Cosmic?]])/COUNT(Metoder[[#This Row],[2015]:[Till Cosmic?]]),"")</f>
        <v>1</v>
      </c>
      <c r="AO175" s="8">
        <f t="shared" si="5"/>
        <v>315</v>
      </c>
      <c r="AP175" s="8">
        <f>IFERROR((_xlfn.RANK.EQ(AO175,AO:AO,1)+COUNTIF($AO$2:AO175,AO175))-1,"")</f>
        <v>239</v>
      </c>
      <c r="AQ175" s="57" t="s">
        <v>2440</v>
      </c>
      <c r="AR175" s="8"/>
      <c r="AS175" s="8"/>
      <c r="AT175" s="8"/>
      <c r="AU175" s="8"/>
      <c r="AV175" s="120">
        <v>43322</v>
      </c>
      <c r="AW175" s="57" t="s">
        <v>46</v>
      </c>
      <c r="AX175" s="99"/>
      <c r="AY175" s="100"/>
      <c r="AZ175" s="142"/>
      <c r="BA175" s="143"/>
      <c r="BC175" s="144"/>
      <c r="BD175" s="144"/>
    </row>
    <row r="176" spans="1:56" ht="120" x14ac:dyDescent="0.25">
      <c r="A176" s="1" t="s">
        <v>2274</v>
      </c>
      <c r="B176" s="179" t="s">
        <v>2275</v>
      </c>
      <c r="C176" s="53" t="s">
        <v>6324</v>
      </c>
      <c r="D176" s="55" t="s">
        <v>50</v>
      </c>
      <c r="E176" s="53" t="s">
        <v>220</v>
      </c>
      <c r="F176" s="175" t="s">
        <v>5495</v>
      </c>
      <c r="G176" s="127" t="s">
        <v>4890</v>
      </c>
      <c r="H176" s="53" t="s">
        <v>2266</v>
      </c>
      <c r="I176" s="106"/>
      <c r="J176" s="106" t="s">
        <v>6012</v>
      </c>
      <c r="K176" s="106" t="s">
        <v>6066</v>
      </c>
      <c r="L176" s="20" t="s">
        <v>2434</v>
      </c>
      <c r="M176" s="55" t="s">
        <v>42</v>
      </c>
      <c r="N176" s="54" t="s">
        <v>5691</v>
      </c>
      <c r="O176" s="54" t="s">
        <v>35</v>
      </c>
      <c r="P176" s="54"/>
      <c r="Q176" s="54"/>
      <c r="R176" s="54"/>
      <c r="S176" s="54"/>
      <c r="T176" s="106"/>
      <c r="U176" s="106" t="s">
        <v>2434</v>
      </c>
      <c r="V176" s="106" t="s">
        <v>4659</v>
      </c>
      <c r="W176" s="106" t="s">
        <v>4892</v>
      </c>
      <c r="X176" s="106" t="s">
        <v>2267</v>
      </c>
      <c r="Y176" s="106"/>
      <c r="Z176" s="106"/>
      <c r="AA176" s="106"/>
      <c r="AB176" s="106"/>
      <c r="AC176" s="106"/>
      <c r="AD176" s="106"/>
      <c r="AE176" s="1" t="s">
        <v>4941</v>
      </c>
      <c r="AF176" s="173" t="s">
        <v>2276</v>
      </c>
      <c r="AG176" s="57"/>
      <c r="AH176" s="8"/>
      <c r="AI176" s="8"/>
      <c r="AJ176" s="8"/>
      <c r="AK176" s="8"/>
      <c r="AL176" s="8"/>
      <c r="AM176" s="8">
        <f t="shared" si="4"/>
        <v>1</v>
      </c>
      <c r="AN176" s="189">
        <f>IF((AI176+AJ176+AK176+AL176+AM176)&gt;0,(Metoder[[#This Row],[2015]]+Metoder[[#This Row],[2016]]+Metoder[[#This Row],[2017]]+Metoder[[#This Row],[Jan-Apr 2018]]*3+Metoder[[#This Row],[Till Cosmic?]])/COUNT(Metoder[[#This Row],[2015]:[Till Cosmic?]]),"")</f>
        <v>1</v>
      </c>
      <c r="AO176" s="8">
        <f t="shared" si="5"/>
        <v>315</v>
      </c>
      <c r="AP176" s="8">
        <f>IFERROR((_xlfn.RANK.EQ(AO176,AO:AO,1)+COUNTIF($AO$2:AO176,AO176))-1,"")</f>
        <v>240</v>
      </c>
      <c r="AQ176" s="57" t="s">
        <v>2440</v>
      </c>
      <c r="AR176" s="8"/>
      <c r="AS176" s="8"/>
      <c r="AT176" s="8"/>
      <c r="AU176" s="57"/>
      <c r="AV176" s="120">
        <v>43322</v>
      </c>
      <c r="AW176" s="57" t="s">
        <v>46</v>
      </c>
      <c r="AX176" s="99"/>
      <c r="AY176" s="100"/>
      <c r="AZ176" s="142"/>
      <c r="BA176" s="143"/>
      <c r="BC176" s="144"/>
      <c r="BD176" s="144"/>
    </row>
    <row r="177" spans="1:56" ht="90" x14ac:dyDescent="0.25">
      <c r="A177" s="1" t="s">
        <v>1401</v>
      </c>
      <c r="B177" s="179" t="s">
        <v>1399</v>
      </c>
      <c r="C177" s="53" t="s">
        <v>1400</v>
      </c>
      <c r="D177" s="55" t="s">
        <v>50</v>
      </c>
      <c r="E177" s="53" t="s">
        <v>1345</v>
      </c>
      <c r="F177" s="175" t="s">
        <v>1346</v>
      </c>
      <c r="G177" s="6"/>
      <c r="H177" s="53" t="s">
        <v>5904</v>
      </c>
      <c r="I177" s="53"/>
      <c r="J177" s="53"/>
      <c r="K177" s="53"/>
      <c r="L177" s="15"/>
      <c r="M177" s="55" t="s">
        <v>42</v>
      </c>
      <c r="N177" s="54" t="s">
        <v>5735</v>
      </c>
      <c r="O177" s="54"/>
      <c r="P177" s="54"/>
      <c r="Q177" s="54"/>
      <c r="R177" s="54"/>
      <c r="S177" s="54"/>
      <c r="T177" s="106"/>
      <c r="U177" s="106" t="s">
        <v>41</v>
      </c>
      <c r="V177" s="106"/>
      <c r="W177" s="106" t="s">
        <v>5905</v>
      </c>
      <c r="X177" s="106" t="s">
        <v>1349</v>
      </c>
      <c r="Y177" s="106"/>
      <c r="Z177" s="106"/>
      <c r="AA177" s="106"/>
      <c r="AB177" s="106"/>
      <c r="AC177" s="106"/>
      <c r="AD177" s="106"/>
      <c r="AE177" s="1" t="s">
        <v>4909</v>
      </c>
      <c r="AF177" s="173" t="s">
        <v>1350</v>
      </c>
      <c r="AG177" s="57"/>
      <c r="AH177" s="57"/>
      <c r="AI177" s="57"/>
      <c r="AJ177" s="57"/>
      <c r="AK177" s="57"/>
      <c r="AL177" s="57"/>
      <c r="AM177" s="57">
        <f t="shared" si="4"/>
        <v>1</v>
      </c>
      <c r="AN177" s="190">
        <f>IF((AI177+AJ177+AK177+AL177+AM177)&gt;0,(Metoder[[#This Row],[2015]]+Metoder[[#This Row],[2016]]+Metoder[[#This Row],[2017]]+Metoder[[#This Row],[Jan-Apr 2018]]*3+Metoder[[#This Row],[Till Cosmic?]])/COUNT(Metoder[[#This Row],[2015]:[Till Cosmic?]]),"")</f>
        <v>1</v>
      </c>
      <c r="AO177" s="57">
        <f t="shared" si="5"/>
        <v>315</v>
      </c>
      <c r="AP177" s="57">
        <f>IFERROR((_xlfn.RANK.EQ(AO177,AO:AO,1)+COUNTIF($AO$2:AO177,AO177))-1,"")</f>
        <v>241</v>
      </c>
      <c r="AQ177" s="57" t="s">
        <v>2440</v>
      </c>
      <c r="AR177" s="57"/>
      <c r="AS177" s="57"/>
      <c r="AT177" s="57"/>
      <c r="AU177" s="57"/>
      <c r="AV177" s="120">
        <v>43320</v>
      </c>
      <c r="AW177" s="57" t="s">
        <v>46</v>
      </c>
      <c r="AX177" s="99"/>
      <c r="AY177" s="100"/>
      <c r="AZ177" s="142"/>
      <c r="BA177" s="143"/>
      <c r="BC177" s="144"/>
      <c r="BD177" s="144"/>
    </row>
    <row r="178" spans="1:56" ht="157.5" x14ac:dyDescent="0.25">
      <c r="A178" s="1" t="s">
        <v>1403</v>
      </c>
      <c r="B178" s="179" t="s">
        <v>1294</v>
      </c>
      <c r="C178" s="53" t="s">
        <v>1404</v>
      </c>
      <c r="D178" s="55" t="s">
        <v>806</v>
      </c>
      <c r="E178" s="53" t="s">
        <v>5906</v>
      </c>
      <c r="F178" s="10" t="s">
        <v>5258</v>
      </c>
      <c r="G178" s="152" t="s">
        <v>634</v>
      </c>
      <c r="H178" s="53" t="s">
        <v>1405</v>
      </c>
      <c r="I178" s="106" t="s">
        <v>6490</v>
      </c>
      <c r="J178" s="106" t="s">
        <v>5908</v>
      </c>
      <c r="K178" s="106"/>
      <c r="L178" s="56" t="s">
        <v>6488</v>
      </c>
      <c r="M178" s="55" t="s">
        <v>42</v>
      </c>
      <c r="N178" s="58" t="s">
        <v>5907</v>
      </c>
      <c r="O178" s="58"/>
      <c r="P178" s="58"/>
      <c r="Q178" s="58"/>
      <c r="R178" s="58"/>
      <c r="S178" s="58"/>
      <c r="T178" s="106"/>
      <c r="U178" s="106"/>
      <c r="V178" s="106" t="s">
        <v>4642</v>
      </c>
      <c r="W178" s="106" t="s">
        <v>339</v>
      </c>
      <c r="X178" s="106" t="s">
        <v>6491</v>
      </c>
      <c r="Y178" s="106"/>
      <c r="Z178" s="106"/>
      <c r="AA178" s="106"/>
      <c r="AB178" s="106"/>
      <c r="AC178" s="106"/>
      <c r="AD178" s="106"/>
      <c r="AE178" s="1" t="s">
        <v>4929</v>
      </c>
      <c r="AF178" s="174" t="s">
        <v>5257</v>
      </c>
      <c r="AG178" s="57"/>
      <c r="AH178" s="8"/>
      <c r="AI178" s="8"/>
      <c r="AJ178" s="8"/>
      <c r="AK178" s="8"/>
      <c r="AL178" s="8"/>
      <c r="AM178" s="8">
        <f t="shared" si="4"/>
        <v>1</v>
      </c>
      <c r="AN178" s="189">
        <f>IF((AI178+AJ178+AK178+AL178+AM178)&gt;0,(Metoder[[#This Row],[2015]]+Metoder[[#This Row],[2016]]+Metoder[[#This Row],[2017]]+Metoder[[#This Row],[Jan-Apr 2018]]*3+Metoder[[#This Row],[Till Cosmic?]])/COUNT(Metoder[[#This Row],[2015]:[Till Cosmic?]]),"")</f>
        <v>1</v>
      </c>
      <c r="AO178" s="8">
        <f t="shared" si="5"/>
        <v>315</v>
      </c>
      <c r="AP178" s="8">
        <f>IFERROR((_xlfn.RANK.EQ(AO178,AO:AO,1)+COUNTIF($AO$2:AO178,AO178))-1,"")</f>
        <v>242</v>
      </c>
      <c r="AQ178" s="57" t="s">
        <v>2440</v>
      </c>
      <c r="AR178" s="8"/>
      <c r="AS178" s="8"/>
      <c r="AT178" s="8"/>
      <c r="AU178" s="8"/>
      <c r="AV178" s="120">
        <v>43320</v>
      </c>
      <c r="AW178" s="57" t="s">
        <v>46</v>
      </c>
      <c r="AX178" s="99"/>
      <c r="AY178" s="100"/>
      <c r="AZ178" s="142"/>
      <c r="BA178" s="143"/>
      <c r="BC178" s="144"/>
      <c r="BD178" s="144"/>
    </row>
    <row r="179" spans="1:56" ht="123.75" x14ac:dyDescent="0.25">
      <c r="A179" s="1" t="s">
        <v>836</v>
      </c>
      <c r="B179" s="179" t="s">
        <v>837</v>
      </c>
      <c r="C179" s="53" t="s">
        <v>6342</v>
      </c>
      <c r="D179" s="55" t="s">
        <v>226</v>
      </c>
      <c r="E179" s="53" t="s">
        <v>227</v>
      </c>
      <c r="F179" s="6"/>
      <c r="G179" s="140" t="s">
        <v>833</v>
      </c>
      <c r="H179" s="53" t="s">
        <v>838</v>
      </c>
      <c r="I179" s="106" t="s">
        <v>508</v>
      </c>
      <c r="J179" s="106" t="s">
        <v>6338</v>
      </c>
      <c r="K179" s="106"/>
      <c r="L179" s="56" t="s">
        <v>6478</v>
      </c>
      <c r="M179" s="55" t="s">
        <v>42</v>
      </c>
      <c r="N179" s="58" t="s">
        <v>5681</v>
      </c>
      <c r="O179" s="13" t="s">
        <v>35</v>
      </c>
      <c r="P179" s="13"/>
      <c r="Q179" s="13"/>
      <c r="R179" s="13"/>
      <c r="S179" s="13"/>
      <c r="T179" s="106"/>
      <c r="U179" s="106" t="s">
        <v>41</v>
      </c>
      <c r="V179" s="106" t="s">
        <v>4641</v>
      </c>
      <c r="W179" s="106" t="s">
        <v>839</v>
      </c>
      <c r="X179" s="106" t="s">
        <v>840</v>
      </c>
      <c r="Y179" s="106"/>
      <c r="Z179" s="106"/>
      <c r="AA179" s="106"/>
      <c r="AB179" s="106"/>
      <c r="AC179" s="106"/>
      <c r="AD179" s="106"/>
      <c r="AE179" s="1" t="s">
        <v>4918</v>
      </c>
      <c r="AF179" s="30" t="s">
        <v>841</v>
      </c>
      <c r="AG179" s="57"/>
      <c r="AH179" s="8"/>
      <c r="AI179" s="8"/>
      <c r="AJ179" s="8"/>
      <c r="AK179" s="8"/>
      <c r="AL179" s="8"/>
      <c r="AM179" s="8">
        <f t="shared" si="4"/>
        <v>1</v>
      </c>
      <c r="AN179" s="189">
        <f>IF((AI179+AJ179+AK179+AL179+AM179)&gt;0,(Metoder[[#This Row],[2015]]+Metoder[[#This Row],[2016]]+Metoder[[#This Row],[2017]]+Metoder[[#This Row],[Jan-Apr 2018]]*3+Metoder[[#This Row],[Till Cosmic?]])/COUNT(Metoder[[#This Row],[2015]:[Till Cosmic?]]),"")</f>
        <v>1</v>
      </c>
      <c r="AO179" s="8">
        <f t="shared" si="5"/>
        <v>315</v>
      </c>
      <c r="AP179" s="8">
        <f>IFERROR((_xlfn.RANK.EQ(AO179,AO:AO,1)+COUNTIF($AO$2:AO179,AO179))-1,"")</f>
        <v>243</v>
      </c>
      <c r="AQ179" s="57" t="s">
        <v>2440</v>
      </c>
      <c r="AR179" s="8"/>
      <c r="AS179" s="8"/>
      <c r="AT179" s="8"/>
      <c r="AU179" s="57"/>
      <c r="AV179" s="120">
        <v>43347</v>
      </c>
      <c r="AW179" s="57" t="s">
        <v>46</v>
      </c>
      <c r="AX179" s="99"/>
      <c r="AY179" s="100"/>
      <c r="AZ179" s="142"/>
      <c r="BA179" s="143"/>
      <c r="BC179" s="144"/>
      <c r="BD179" s="144"/>
    </row>
    <row r="180" spans="1:56" ht="75" x14ac:dyDescent="0.25">
      <c r="A180" s="1" t="s">
        <v>1440</v>
      </c>
      <c r="B180" s="179" t="s">
        <v>5913</v>
      </c>
      <c r="C180" s="53" t="s">
        <v>1441</v>
      </c>
      <c r="D180" s="55" t="s">
        <v>50</v>
      </c>
      <c r="E180" s="59" t="s">
        <v>151</v>
      </c>
      <c r="F180" s="60" t="s">
        <v>2406</v>
      </c>
      <c r="G180" s="53"/>
      <c r="H180" s="53" t="s">
        <v>1442</v>
      </c>
      <c r="I180" s="106" t="s">
        <v>5914</v>
      </c>
      <c r="J180" s="106"/>
      <c r="K180" s="106"/>
      <c r="L180" s="56" t="s">
        <v>2434</v>
      </c>
      <c r="M180" s="55" t="s">
        <v>42</v>
      </c>
      <c r="N180" s="54" t="s">
        <v>5667</v>
      </c>
      <c r="O180" s="54"/>
      <c r="P180" s="54"/>
      <c r="Q180" s="54"/>
      <c r="R180" s="54"/>
      <c r="S180" s="54"/>
      <c r="T180" s="106"/>
      <c r="U180" s="106" t="s">
        <v>2434</v>
      </c>
      <c r="V180" s="106" t="s">
        <v>4679</v>
      </c>
      <c r="W180" s="106" t="s">
        <v>1443</v>
      </c>
      <c r="X180" s="106" t="s">
        <v>1444</v>
      </c>
      <c r="Y180" s="106"/>
      <c r="Z180" s="106"/>
      <c r="AA180" s="106"/>
      <c r="AB180" s="106"/>
      <c r="AC180" s="106"/>
      <c r="AD180" s="106"/>
      <c r="AE180" s="1" t="s">
        <v>6526</v>
      </c>
      <c r="AF180" s="17" t="s">
        <v>1445</v>
      </c>
      <c r="AG180" s="57"/>
      <c r="AH180" s="8"/>
      <c r="AI180" s="8"/>
      <c r="AJ180" s="8"/>
      <c r="AK180" s="8"/>
      <c r="AL180" s="8"/>
      <c r="AM180" s="8">
        <f t="shared" si="4"/>
        <v>1</v>
      </c>
      <c r="AN180" s="189">
        <f>IF((AI180+AJ180+AK180+AL180+AM180)&gt;0,(Metoder[[#This Row],[2015]]+Metoder[[#This Row],[2016]]+Metoder[[#This Row],[2017]]+Metoder[[#This Row],[Jan-Apr 2018]]*3+Metoder[[#This Row],[Till Cosmic?]])/COUNT(Metoder[[#This Row],[2015]:[Till Cosmic?]]),"")</f>
        <v>1</v>
      </c>
      <c r="AO180" s="8">
        <f t="shared" si="5"/>
        <v>315</v>
      </c>
      <c r="AP180" s="8">
        <f>IFERROR((_xlfn.RANK.EQ(AO180,AO:AO,1)+COUNTIF($AO$2:AO180,AO180))-1,"")</f>
        <v>244</v>
      </c>
      <c r="AQ180" s="57" t="s">
        <v>2440</v>
      </c>
      <c r="AR180" s="8"/>
      <c r="AS180" s="8"/>
      <c r="AT180" s="8"/>
      <c r="AU180" s="8"/>
      <c r="AV180" s="120">
        <v>43320</v>
      </c>
      <c r="AW180" s="57" t="s">
        <v>46</v>
      </c>
      <c r="AX180" s="99"/>
      <c r="AY180" s="100"/>
      <c r="AZ180" s="142"/>
      <c r="BA180" s="143"/>
      <c r="BC180" s="144"/>
      <c r="BD180" s="144"/>
    </row>
    <row r="181" spans="1:56" ht="101.25" x14ac:dyDescent="0.25">
      <c r="A181" s="1" t="s">
        <v>847</v>
      </c>
      <c r="B181" s="179" t="s">
        <v>848</v>
      </c>
      <c r="C181" s="53" t="s">
        <v>849</v>
      </c>
      <c r="D181" s="55" t="s">
        <v>179</v>
      </c>
      <c r="E181" s="53" t="s">
        <v>6500</v>
      </c>
      <c r="F181" s="121" t="s">
        <v>4987</v>
      </c>
      <c r="G181" s="53"/>
      <c r="H181" s="53" t="s">
        <v>850</v>
      </c>
      <c r="I181" s="106"/>
      <c r="J181" s="106"/>
      <c r="K181" s="106"/>
      <c r="L181" s="15" t="s">
        <v>6499</v>
      </c>
      <c r="M181" s="55" t="s">
        <v>42</v>
      </c>
      <c r="N181" s="54" t="s">
        <v>5667</v>
      </c>
      <c r="O181" s="54"/>
      <c r="P181" s="54"/>
      <c r="Q181" s="54"/>
      <c r="R181" s="54"/>
      <c r="S181" s="54"/>
      <c r="T181" s="106"/>
      <c r="U181" s="106" t="s">
        <v>41</v>
      </c>
      <c r="V181" s="106" t="s">
        <v>4641</v>
      </c>
      <c r="W181" s="106"/>
      <c r="X181" s="106" t="s">
        <v>6425</v>
      </c>
      <c r="Y181" s="106"/>
      <c r="Z181" s="106"/>
      <c r="AA181" s="106"/>
      <c r="AB181" s="106"/>
      <c r="AC181" s="106"/>
      <c r="AD181" s="106"/>
      <c r="AE181" s="1" t="s">
        <v>4920</v>
      </c>
      <c r="AF181" s="17" t="s">
        <v>852</v>
      </c>
      <c r="AG181" s="57"/>
      <c r="AH181" s="8"/>
      <c r="AI181" s="8"/>
      <c r="AJ181" s="8"/>
      <c r="AK181" s="8"/>
      <c r="AL181" s="8"/>
      <c r="AM181" s="8">
        <f t="shared" si="4"/>
        <v>1</v>
      </c>
      <c r="AN181" s="189">
        <f>IF((AI181+AJ181+AK181+AL181+AM181)&gt;0,(Metoder[[#This Row],[2015]]+Metoder[[#This Row],[2016]]+Metoder[[#This Row],[2017]]+Metoder[[#This Row],[Jan-Apr 2018]]*3+Metoder[[#This Row],[Till Cosmic?]])/COUNT(Metoder[[#This Row],[2015]:[Till Cosmic?]]),"")</f>
        <v>1</v>
      </c>
      <c r="AO181" s="8">
        <f t="shared" si="5"/>
        <v>315</v>
      </c>
      <c r="AP181" s="8">
        <f>IFERROR((_xlfn.RANK.EQ(AO181,AO:AO,1)+COUNTIF($AO$2:AO181,AO181))-1,"")</f>
        <v>245</v>
      </c>
      <c r="AQ181" s="57" t="s">
        <v>2440</v>
      </c>
      <c r="AR181" s="8"/>
      <c r="AS181" s="8"/>
      <c r="AT181" s="8"/>
      <c r="AU181" s="8"/>
      <c r="AV181" s="120">
        <v>43314</v>
      </c>
      <c r="AW181" s="57" t="s">
        <v>46</v>
      </c>
      <c r="AX181" s="99"/>
      <c r="AY181" s="100"/>
      <c r="AZ181" s="142"/>
      <c r="BA181" s="143"/>
      <c r="BC181" s="144"/>
      <c r="BD181" s="144"/>
    </row>
    <row r="182" spans="1:56" ht="180" x14ac:dyDescent="0.25">
      <c r="A182" s="1" t="s">
        <v>5916</v>
      </c>
      <c r="B182" s="179" t="s">
        <v>1451</v>
      </c>
      <c r="C182" s="53"/>
      <c r="D182" s="86" t="s">
        <v>806</v>
      </c>
      <c r="E182" s="53" t="s">
        <v>1260</v>
      </c>
      <c r="F182" s="10" t="s">
        <v>336</v>
      </c>
      <c r="G182" s="152" t="s">
        <v>2381</v>
      </c>
      <c r="H182" s="53" t="s">
        <v>5918</v>
      </c>
      <c r="I182" s="106" t="s">
        <v>1452</v>
      </c>
      <c r="J182" s="106" t="s">
        <v>5919</v>
      </c>
      <c r="K182" s="106"/>
      <c r="L182" s="56" t="s">
        <v>6488</v>
      </c>
      <c r="M182" s="55" t="s">
        <v>42</v>
      </c>
      <c r="N182" s="13" t="s">
        <v>5672</v>
      </c>
      <c r="O182" s="230"/>
      <c r="P182" s="230"/>
      <c r="Q182" s="231"/>
      <c r="R182" s="232"/>
      <c r="S182" s="233"/>
      <c r="T182" s="106"/>
      <c r="U182" s="106"/>
      <c r="V182" s="106" t="s">
        <v>4642</v>
      </c>
      <c r="W182" s="106" t="s">
        <v>339</v>
      </c>
      <c r="X182" s="106" t="s">
        <v>1453</v>
      </c>
      <c r="Y182" s="97"/>
      <c r="Z182" s="106"/>
      <c r="AA182" s="106"/>
      <c r="AB182" s="106"/>
      <c r="AC182" s="106"/>
      <c r="AD182" s="106"/>
      <c r="AE182" s="1" t="s">
        <v>4929</v>
      </c>
      <c r="AF182" s="174" t="s">
        <v>5257</v>
      </c>
      <c r="AG182" s="234"/>
      <c r="AH182" s="235"/>
      <c r="AI182" s="156"/>
      <c r="AJ182" s="156"/>
      <c r="AK182" s="57"/>
      <c r="AL182" s="156"/>
      <c r="AM182" s="227">
        <f t="shared" si="4"/>
        <v>1</v>
      </c>
      <c r="AN182" s="190">
        <f>IF((AI182+AJ182+AK182+AL182+AM182)&gt;0,(Metoder[[#This Row],[2015]]+Metoder[[#This Row],[2016]]+Metoder[[#This Row],[2017]]+Metoder[[#This Row],[Jan-Apr 2018]]*3+Metoder[[#This Row],[Till Cosmic?]])/COUNT(Metoder[[#This Row],[2015]:[Till Cosmic?]]),"")</f>
        <v>1</v>
      </c>
      <c r="AO182" s="223">
        <f t="shared" si="5"/>
        <v>315</v>
      </c>
      <c r="AP182" s="199">
        <f>IFERROR((_xlfn.RANK.EQ(AO182,AO:AO,1)+COUNTIF($AO$2:AO182,AO182))-1,"")</f>
        <v>246</v>
      </c>
      <c r="AQ182" s="156" t="s">
        <v>2440</v>
      </c>
      <c r="AR182" s="57"/>
      <c r="AS182" s="57"/>
      <c r="AT182" s="57"/>
      <c r="AU182" s="57"/>
      <c r="AV182" s="120">
        <v>43320</v>
      </c>
      <c r="AW182" s="57" t="s">
        <v>46</v>
      </c>
      <c r="AX182" s="99"/>
      <c r="AY182" s="100"/>
      <c r="AZ182" s="142"/>
      <c r="BA182" s="143"/>
      <c r="BC182" s="144"/>
      <c r="BD182" s="144"/>
    </row>
    <row r="183" spans="1:56" ht="191.25" x14ac:dyDescent="0.25">
      <c r="A183" s="1" t="s">
        <v>1450</v>
      </c>
      <c r="B183" s="179" t="s">
        <v>1451</v>
      </c>
      <c r="C183" s="53"/>
      <c r="D183" s="55" t="s">
        <v>179</v>
      </c>
      <c r="E183" s="53" t="s">
        <v>1260</v>
      </c>
      <c r="F183" s="10" t="s">
        <v>336</v>
      </c>
      <c r="G183" s="152" t="s">
        <v>2381</v>
      </c>
      <c r="H183" s="53" t="s">
        <v>5917</v>
      </c>
      <c r="I183" s="106" t="s">
        <v>1452</v>
      </c>
      <c r="J183" s="106" t="s">
        <v>5919</v>
      </c>
      <c r="K183" s="106"/>
      <c r="L183" s="56" t="s">
        <v>6488</v>
      </c>
      <c r="M183" s="55" t="s">
        <v>42</v>
      </c>
      <c r="N183" s="13" t="s">
        <v>5672</v>
      </c>
      <c r="O183" s="13"/>
      <c r="P183" s="13"/>
      <c r="Q183" s="13"/>
      <c r="R183" s="13"/>
      <c r="S183" s="13"/>
      <c r="T183" s="106"/>
      <c r="U183" s="106"/>
      <c r="V183" s="106" t="s">
        <v>4642</v>
      </c>
      <c r="W183" s="106" t="s">
        <v>339</v>
      </c>
      <c r="X183" s="106" t="s">
        <v>1453</v>
      </c>
      <c r="Y183" s="106"/>
      <c r="Z183" s="106"/>
      <c r="AA183" s="106"/>
      <c r="AB183" s="106"/>
      <c r="AC183" s="106"/>
      <c r="AD183" s="106"/>
      <c r="AE183" s="1" t="s">
        <v>4929</v>
      </c>
      <c r="AF183" s="174" t="s">
        <v>5257</v>
      </c>
      <c r="AG183" s="57"/>
      <c r="AH183" s="8"/>
      <c r="AI183" s="8"/>
      <c r="AJ183" s="8"/>
      <c r="AK183" s="8"/>
      <c r="AL183" s="8"/>
      <c r="AM183" s="8">
        <f t="shared" si="4"/>
        <v>0</v>
      </c>
      <c r="AN183" s="189" t="str">
        <f>IF((AI183+AJ183+AK183+AL183+AM183)&gt;0,(Metoder[[#This Row],[2015]]+Metoder[[#This Row],[2016]]+Metoder[[#This Row],[2017]]+Metoder[[#This Row],[Jan-Apr 2018]]*3+Metoder[[#This Row],[Till Cosmic?]])/COUNT(Metoder[[#This Row],[2015]:[Till Cosmic?]]),"")</f>
        <v/>
      </c>
      <c r="AO183" s="8" t="str">
        <f t="shared" si="5"/>
        <v/>
      </c>
      <c r="AP183" s="8" t="str">
        <f>IFERROR((_xlfn.RANK.EQ(AO183,AO:AO,1)+COUNTIF($AO$2:AO183,AO183))-1,"")</f>
        <v/>
      </c>
      <c r="AQ183" s="8"/>
      <c r="AR183" s="8"/>
      <c r="AS183" s="8"/>
      <c r="AT183" s="8"/>
      <c r="AU183" s="57" t="s">
        <v>5973</v>
      </c>
      <c r="AV183" s="120">
        <v>43320</v>
      </c>
      <c r="AW183" s="57" t="s">
        <v>46</v>
      </c>
      <c r="AX183" s="99"/>
      <c r="AY183" s="100"/>
      <c r="AZ183" s="142"/>
      <c r="BA183" s="143"/>
      <c r="BC183" s="144"/>
      <c r="BD183" s="144"/>
    </row>
    <row r="184" spans="1:56" ht="168.75" x14ac:dyDescent="0.25">
      <c r="A184" s="1" t="s">
        <v>1454</v>
      </c>
      <c r="B184" s="179" t="s">
        <v>1455</v>
      </c>
      <c r="C184" s="53" t="s">
        <v>1456</v>
      </c>
      <c r="D184" s="34" t="s">
        <v>50</v>
      </c>
      <c r="E184" s="53" t="s">
        <v>2348</v>
      </c>
      <c r="F184" s="121" t="s">
        <v>5244</v>
      </c>
      <c r="G184" s="140" t="s">
        <v>2382</v>
      </c>
      <c r="H184" s="53" t="s">
        <v>2345</v>
      </c>
      <c r="I184" s="106" t="s">
        <v>2346</v>
      </c>
      <c r="J184" s="106" t="s">
        <v>5920</v>
      </c>
      <c r="K184" s="106"/>
      <c r="L184" s="15" t="s">
        <v>6478</v>
      </c>
      <c r="M184" s="55" t="s">
        <v>42</v>
      </c>
      <c r="N184" s="54" t="s">
        <v>5691</v>
      </c>
      <c r="O184" s="58" t="s">
        <v>35</v>
      </c>
      <c r="P184" s="58"/>
      <c r="Q184" s="58"/>
      <c r="R184" s="58"/>
      <c r="S184" s="58"/>
      <c r="T184" s="106"/>
      <c r="U184" s="106" t="s">
        <v>41</v>
      </c>
      <c r="V184" s="106" t="s">
        <v>4642</v>
      </c>
      <c r="W184" s="106" t="s">
        <v>5921</v>
      </c>
      <c r="X184" s="106" t="s">
        <v>5922</v>
      </c>
      <c r="Y184" s="106"/>
      <c r="Z184" s="106"/>
      <c r="AA184" s="106"/>
      <c r="AB184" s="106"/>
      <c r="AC184" s="106"/>
      <c r="AD184" s="106"/>
      <c r="AE184" s="1" t="s">
        <v>4933</v>
      </c>
      <c r="AF184" s="122" t="s">
        <v>2347</v>
      </c>
      <c r="AG184" s="57"/>
      <c r="AH184" s="8"/>
      <c r="AI184" s="8"/>
      <c r="AJ184" s="8"/>
      <c r="AK184" s="8"/>
      <c r="AL184" s="8"/>
      <c r="AM184" s="8">
        <f t="shared" si="4"/>
        <v>1</v>
      </c>
      <c r="AN184" s="189">
        <f>IF((AI184+AJ184+AK184+AL184+AM184)&gt;0,(Metoder[[#This Row],[2015]]+Metoder[[#This Row],[2016]]+Metoder[[#This Row],[2017]]+Metoder[[#This Row],[Jan-Apr 2018]]*3+Metoder[[#This Row],[Till Cosmic?]])/COUNT(Metoder[[#This Row],[2015]:[Till Cosmic?]]),"")</f>
        <v>1</v>
      </c>
      <c r="AO184" s="8">
        <f t="shared" si="5"/>
        <v>315</v>
      </c>
      <c r="AP184" s="8">
        <f>IFERROR((_xlfn.RANK.EQ(AO184,AO:AO,1)+COUNTIF($AO$2:AO184,AO184))-1,"")</f>
        <v>247</v>
      </c>
      <c r="AQ184" s="57" t="s">
        <v>2440</v>
      </c>
      <c r="AR184" s="8"/>
      <c r="AS184" s="8"/>
      <c r="AT184" s="8"/>
      <c r="AU184" s="8"/>
      <c r="AV184" s="120">
        <v>43320</v>
      </c>
      <c r="AW184" s="57" t="s">
        <v>46</v>
      </c>
      <c r="AX184" s="99"/>
      <c r="AY184" s="100"/>
      <c r="AZ184" s="142"/>
      <c r="BA184" s="143"/>
      <c r="BC184" s="144"/>
      <c r="BD184" s="144"/>
    </row>
    <row r="185" spans="1:56" ht="180" x14ac:dyDescent="0.25">
      <c r="A185" s="1" t="s">
        <v>1457</v>
      </c>
      <c r="B185" s="179" t="s">
        <v>1458</v>
      </c>
      <c r="C185" s="53"/>
      <c r="D185" s="55" t="s">
        <v>179</v>
      </c>
      <c r="E185" s="53" t="s">
        <v>648</v>
      </c>
      <c r="F185" s="10" t="s">
        <v>649</v>
      </c>
      <c r="G185" s="140" t="s">
        <v>2380</v>
      </c>
      <c r="H185" s="53" t="s">
        <v>6265</v>
      </c>
      <c r="I185" s="106"/>
      <c r="J185" s="106" t="s">
        <v>5923</v>
      </c>
      <c r="K185" s="106"/>
      <c r="L185" s="56" t="s">
        <v>650</v>
      </c>
      <c r="M185" s="55" t="s">
        <v>42</v>
      </c>
      <c r="N185" s="58" t="s">
        <v>6254</v>
      </c>
      <c r="O185" s="58"/>
      <c r="P185" s="58"/>
      <c r="Q185" s="58"/>
      <c r="R185" s="58"/>
      <c r="S185" s="58"/>
      <c r="T185" s="106"/>
      <c r="U185" s="106" t="s">
        <v>41</v>
      </c>
      <c r="V185" s="106" t="s">
        <v>5600</v>
      </c>
      <c r="W185" s="106" t="s">
        <v>315</v>
      </c>
      <c r="X185" s="106" t="s">
        <v>651</v>
      </c>
      <c r="Y185" s="106"/>
      <c r="Z185" s="106"/>
      <c r="AA185" s="106"/>
      <c r="AB185" s="106"/>
      <c r="AC185" s="106"/>
      <c r="AD185" s="106"/>
      <c r="AE185" s="1" t="s">
        <v>4940</v>
      </c>
      <c r="AF185" s="174" t="s">
        <v>5773</v>
      </c>
      <c r="AG185" s="57"/>
      <c r="AH185" s="8"/>
      <c r="AI185" s="8"/>
      <c r="AJ185" s="8"/>
      <c r="AK185" s="8"/>
      <c r="AL185" s="8"/>
      <c r="AM185" s="8">
        <f t="shared" si="4"/>
        <v>1</v>
      </c>
      <c r="AN185" s="189">
        <f>IF((AI185+AJ185+AK185+AL185+AM185)&gt;0,(Metoder[[#This Row],[2015]]+Metoder[[#This Row],[2016]]+Metoder[[#This Row],[2017]]+Metoder[[#This Row],[Jan-Apr 2018]]*3+Metoder[[#This Row],[Till Cosmic?]])/COUNT(Metoder[[#This Row],[2015]:[Till Cosmic?]]),"")</f>
        <v>1</v>
      </c>
      <c r="AO185" s="8">
        <f t="shared" si="5"/>
        <v>315</v>
      </c>
      <c r="AP185" s="8">
        <f>IFERROR((_xlfn.RANK.EQ(AO185,AO:AO,1)+COUNTIF($AO$2:AO185,AO185))-1,"")</f>
        <v>248</v>
      </c>
      <c r="AQ185" s="57" t="s">
        <v>2440</v>
      </c>
      <c r="AR185" s="8"/>
      <c r="AS185" s="8"/>
      <c r="AT185" s="8"/>
      <c r="AU185" s="57"/>
      <c r="AV185" s="120">
        <v>43320</v>
      </c>
      <c r="AW185" s="57" t="s">
        <v>46</v>
      </c>
      <c r="AX185" s="99"/>
      <c r="AY185" s="100"/>
      <c r="AZ185" s="142"/>
      <c r="BA185" s="143"/>
      <c r="BC185" s="144"/>
      <c r="BD185" s="144"/>
    </row>
    <row r="186" spans="1:56" ht="135" x14ac:dyDescent="0.25">
      <c r="A186" s="1" t="s">
        <v>863</v>
      </c>
      <c r="B186" s="179" t="s">
        <v>6394</v>
      </c>
      <c r="C186" s="53" t="s">
        <v>5793</v>
      </c>
      <c r="D186" s="55" t="s">
        <v>179</v>
      </c>
      <c r="E186" s="53" t="s">
        <v>151</v>
      </c>
      <c r="F186" s="60" t="s">
        <v>2406</v>
      </c>
      <c r="G186" s="53"/>
      <c r="H186" s="53" t="s">
        <v>5794</v>
      </c>
      <c r="I186" s="106" t="s">
        <v>6396</v>
      </c>
      <c r="J186" s="106"/>
      <c r="K186" s="106"/>
      <c r="L186" s="56" t="s">
        <v>2434</v>
      </c>
      <c r="M186" s="55" t="s">
        <v>42</v>
      </c>
      <c r="N186" s="13" t="s">
        <v>5669</v>
      </c>
      <c r="O186" s="13"/>
      <c r="P186" s="13"/>
      <c r="Q186" s="13"/>
      <c r="R186" s="13"/>
      <c r="S186" s="13"/>
      <c r="T186" s="106"/>
      <c r="U186" s="106" t="s">
        <v>2434</v>
      </c>
      <c r="V186" s="106" t="s">
        <v>4641</v>
      </c>
      <c r="W186" s="106" t="s">
        <v>1079</v>
      </c>
      <c r="X186" s="106" t="s">
        <v>5795</v>
      </c>
      <c r="Y186" s="106"/>
      <c r="Z186" s="106"/>
      <c r="AA186" s="106"/>
      <c r="AB186" s="106"/>
      <c r="AC186" s="106"/>
      <c r="AD186" s="106"/>
      <c r="AE186" s="1" t="s">
        <v>4919</v>
      </c>
      <c r="AF186" s="29" t="s">
        <v>864</v>
      </c>
      <c r="AG186" s="57"/>
      <c r="AH186" s="8"/>
      <c r="AI186" s="8"/>
      <c r="AJ186" s="8"/>
      <c r="AK186" s="8"/>
      <c r="AL186" s="8"/>
      <c r="AM186" s="8">
        <f t="shared" si="4"/>
        <v>1</v>
      </c>
      <c r="AN186" s="189">
        <f>IF((AI186+AJ186+AK186+AL186+AM186)&gt;0,(Metoder[[#This Row],[2015]]+Metoder[[#This Row],[2016]]+Metoder[[#This Row],[2017]]+Metoder[[#This Row],[Jan-Apr 2018]]*3+Metoder[[#This Row],[Till Cosmic?]])/COUNT(Metoder[[#This Row],[2015]:[Till Cosmic?]]),"")</f>
        <v>1</v>
      </c>
      <c r="AO186" s="8">
        <f t="shared" si="5"/>
        <v>315</v>
      </c>
      <c r="AP186" s="8">
        <f>IFERROR((_xlfn.RANK.EQ(AO186,AO:AO,1)+COUNTIF($AO$2:AO186,AO186))-1,"")</f>
        <v>249</v>
      </c>
      <c r="AQ186" s="57" t="s">
        <v>2440</v>
      </c>
      <c r="AR186" s="8"/>
      <c r="AS186" s="8"/>
      <c r="AT186" s="8"/>
      <c r="AU186" s="8"/>
      <c r="AV186" s="120">
        <v>43318</v>
      </c>
      <c r="AW186" s="57" t="s">
        <v>46</v>
      </c>
      <c r="AX186" s="99"/>
      <c r="AY186" s="100"/>
      <c r="AZ186" s="142"/>
      <c r="BA186" s="143"/>
      <c r="BC186" s="144"/>
      <c r="BD186" s="144"/>
    </row>
    <row r="187" spans="1:56" ht="90" x14ac:dyDescent="0.25">
      <c r="A187" s="1" t="s">
        <v>1478</v>
      </c>
      <c r="B187" s="179" t="s">
        <v>1479</v>
      </c>
      <c r="C187" s="53"/>
      <c r="D187" s="55"/>
      <c r="E187" s="59"/>
      <c r="F187" s="60"/>
      <c r="G187" s="151"/>
      <c r="H187" s="229"/>
      <c r="I187" s="53" t="s">
        <v>5924</v>
      </c>
      <c r="J187" s="7"/>
      <c r="K187" s="7"/>
      <c r="L187" s="20" t="s">
        <v>89</v>
      </c>
      <c r="M187" s="55" t="s">
        <v>42</v>
      </c>
      <c r="N187" s="58"/>
      <c r="O187" s="58"/>
      <c r="P187" s="58"/>
      <c r="Q187" s="58"/>
      <c r="R187" s="58"/>
      <c r="S187" s="58"/>
      <c r="T187" s="106"/>
      <c r="U187" s="106"/>
      <c r="V187" s="106"/>
      <c r="W187" s="106"/>
      <c r="X187" s="106"/>
      <c r="Y187" s="106"/>
      <c r="Z187" s="106"/>
      <c r="AA187" s="106"/>
      <c r="AB187" s="106"/>
      <c r="AC187" s="106"/>
      <c r="AD187" s="106"/>
      <c r="AE187" s="1" t="s">
        <v>4920</v>
      </c>
      <c r="AF187" s="7" t="s">
        <v>1480</v>
      </c>
      <c r="AG187" s="57"/>
      <c r="AH187" s="8"/>
      <c r="AI187" s="8"/>
      <c r="AJ187" s="8"/>
      <c r="AK187" s="8"/>
      <c r="AL187" s="8"/>
      <c r="AM187" s="8">
        <f t="shared" si="4"/>
        <v>0</v>
      </c>
      <c r="AN187" s="189" t="str">
        <f>IF((AI187+AJ187+AK187+AL187+AM187)&gt;0,(Metoder[[#This Row],[2015]]+Metoder[[#This Row],[2016]]+Metoder[[#This Row],[2017]]+Metoder[[#This Row],[Jan-Apr 2018]]*3+Metoder[[#This Row],[Till Cosmic?]])/COUNT(Metoder[[#This Row],[2015]:[Till Cosmic?]]),"")</f>
        <v/>
      </c>
      <c r="AO187" s="8" t="str">
        <f t="shared" si="5"/>
        <v/>
      </c>
      <c r="AP187" s="8" t="str">
        <f>IFERROR((_xlfn.RANK.EQ(AO187,AO:AO,1)+COUNTIF($AO$2:AO187,AO187))-1,"")</f>
        <v/>
      </c>
      <c r="AQ187" s="8"/>
      <c r="AR187" s="8"/>
      <c r="AS187" s="8"/>
      <c r="AT187" s="8"/>
      <c r="AU187" s="57" t="s">
        <v>5975</v>
      </c>
      <c r="AV187" s="120">
        <v>43320</v>
      </c>
      <c r="AW187" s="57" t="s">
        <v>46</v>
      </c>
      <c r="AX187" s="99"/>
      <c r="AY187" s="100"/>
      <c r="AZ187" s="142"/>
      <c r="BA187" s="143"/>
      <c r="BC187" s="144"/>
      <c r="BD187" s="144"/>
    </row>
    <row r="188" spans="1:56" ht="101.25" x14ac:dyDescent="0.25">
      <c r="A188" s="1" t="s">
        <v>1481</v>
      </c>
      <c r="B188" s="179" t="s">
        <v>1482</v>
      </c>
      <c r="C188" s="53"/>
      <c r="D188" s="55" t="s">
        <v>50</v>
      </c>
      <c r="E188" s="53" t="s">
        <v>51</v>
      </c>
      <c r="F188" s="175" t="s">
        <v>5241</v>
      </c>
      <c r="G188" s="127" t="s">
        <v>117</v>
      </c>
      <c r="H188" s="53" t="s">
        <v>1483</v>
      </c>
      <c r="I188" s="106"/>
      <c r="J188" s="106" t="s">
        <v>3909</v>
      </c>
      <c r="K188" s="106" t="s">
        <v>5778</v>
      </c>
      <c r="L188" s="15" t="s">
        <v>6499</v>
      </c>
      <c r="M188" s="55" t="s">
        <v>42</v>
      </c>
      <c r="N188" s="54" t="s">
        <v>5668</v>
      </c>
      <c r="O188" s="54"/>
      <c r="P188" s="54"/>
      <c r="Q188" s="54"/>
      <c r="R188" s="54"/>
      <c r="S188" s="54"/>
      <c r="T188" s="106" t="s">
        <v>501</v>
      </c>
      <c r="U188" s="106" t="s">
        <v>41</v>
      </c>
      <c r="V188" s="106" t="s">
        <v>4642</v>
      </c>
      <c r="W188" s="106" t="s">
        <v>1484</v>
      </c>
      <c r="X188" s="106" t="s">
        <v>5242</v>
      </c>
      <c r="Y188" s="106"/>
      <c r="Z188" s="106"/>
      <c r="AA188" s="106"/>
      <c r="AB188" s="106"/>
      <c r="AC188" s="106"/>
      <c r="AD188" s="106"/>
      <c r="AE188" s="1" t="s">
        <v>4932</v>
      </c>
      <c r="AF188" s="17" t="s">
        <v>1485</v>
      </c>
      <c r="AG188" s="57"/>
      <c r="AH188" s="8"/>
      <c r="AI188" s="8"/>
      <c r="AJ188" s="8"/>
      <c r="AK188" s="8"/>
      <c r="AL188" s="8"/>
      <c r="AM188" s="8">
        <f t="shared" si="4"/>
        <v>1</v>
      </c>
      <c r="AN188" s="189">
        <f>IF((AI188+AJ188+AK188+AL188+AM188)&gt;0,(Metoder[[#This Row],[2015]]+Metoder[[#This Row],[2016]]+Metoder[[#This Row],[2017]]+Metoder[[#This Row],[Jan-Apr 2018]]*3+Metoder[[#This Row],[Till Cosmic?]])/COUNT(Metoder[[#This Row],[2015]:[Till Cosmic?]]),"")</f>
        <v>1</v>
      </c>
      <c r="AO188" s="8">
        <f t="shared" si="5"/>
        <v>315</v>
      </c>
      <c r="AP188" s="8">
        <f>IFERROR((_xlfn.RANK.EQ(AO188,AO:AO,1)+COUNTIF($AO$2:AO188,AO188))-1,"")</f>
        <v>250</v>
      </c>
      <c r="AQ188" s="57" t="s">
        <v>2440</v>
      </c>
      <c r="AR188" s="8"/>
      <c r="AS188" s="8"/>
      <c r="AT188" s="8"/>
      <c r="AU188" s="8"/>
      <c r="AV188" s="120">
        <v>43320</v>
      </c>
      <c r="AW188" s="57" t="s">
        <v>46</v>
      </c>
      <c r="AX188" s="99"/>
      <c r="AY188" s="100"/>
      <c r="AZ188" s="142"/>
      <c r="BA188" s="143"/>
      <c r="BC188" s="144"/>
      <c r="BD188" s="144"/>
    </row>
    <row r="189" spans="1:56" ht="146.25" x14ac:dyDescent="0.25">
      <c r="A189" s="1" t="s">
        <v>1486</v>
      </c>
      <c r="B189" s="179" t="s">
        <v>1482</v>
      </c>
      <c r="C189" s="53"/>
      <c r="D189" s="55" t="s">
        <v>124</v>
      </c>
      <c r="E189" s="53" t="s">
        <v>51</v>
      </c>
      <c r="F189" s="10" t="s">
        <v>5241</v>
      </c>
      <c r="G189" s="53"/>
      <c r="H189" s="53" t="s">
        <v>5926</v>
      </c>
      <c r="I189" s="106" t="s">
        <v>1487</v>
      </c>
      <c r="J189" s="106"/>
      <c r="K189" s="106"/>
      <c r="L189" s="15" t="s">
        <v>6499</v>
      </c>
      <c r="M189" s="55" t="s">
        <v>42</v>
      </c>
      <c r="N189" s="54" t="s">
        <v>5925</v>
      </c>
      <c r="O189" s="54"/>
      <c r="P189" s="54"/>
      <c r="Q189" s="54"/>
      <c r="R189" s="54"/>
      <c r="S189" s="54"/>
      <c r="T189" s="106"/>
      <c r="U189" s="106" t="s">
        <v>41</v>
      </c>
      <c r="V189" s="106" t="s">
        <v>4642</v>
      </c>
      <c r="W189" s="106"/>
      <c r="X189" s="106" t="s">
        <v>5927</v>
      </c>
      <c r="Y189" s="106"/>
      <c r="Z189" s="106"/>
      <c r="AA189" s="106"/>
      <c r="AB189" s="106"/>
      <c r="AC189" s="106"/>
      <c r="AD189" s="106"/>
      <c r="AE189" s="1" t="s">
        <v>4932</v>
      </c>
      <c r="AF189" s="17" t="s">
        <v>1488</v>
      </c>
      <c r="AG189" s="57"/>
      <c r="AH189" s="8"/>
      <c r="AI189" s="8"/>
      <c r="AJ189" s="8"/>
      <c r="AK189" s="8"/>
      <c r="AL189" s="8"/>
      <c r="AM189" s="8">
        <f t="shared" si="4"/>
        <v>1</v>
      </c>
      <c r="AN189" s="189">
        <f>IF((AI189+AJ189+AK189+AL189+AM189)&gt;0,(Metoder[[#This Row],[2015]]+Metoder[[#This Row],[2016]]+Metoder[[#This Row],[2017]]+Metoder[[#This Row],[Jan-Apr 2018]]*3+Metoder[[#This Row],[Till Cosmic?]])/COUNT(Metoder[[#This Row],[2015]:[Till Cosmic?]]),"")</f>
        <v>1</v>
      </c>
      <c r="AO189" s="8">
        <f t="shared" si="5"/>
        <v>315</v>
      </c>
      <c r="AP189" s="8">
        <f>IFERROR((_xlfn.RANK.EQ(AO189,AO:AO,1)+COUNTIF($AO$2:AO189,AO189))-1,"")</f>
        <v>251</v>
      </c>
      <c r="AQ189" s="57" t="s">
        <v>2440</v>
      </c>
      <c r="AR189" s="8"/>
      <c r="AS189" s="8"/>
      <c r="AT189" s="8"/>
      <c r="AU189" s="8"/>
      <c r="AV189" s="120">
        <v>43320</v>
      </c>
      <c r="AW189" s="57" t="s">
        <v>46</v>
      </c>
      <c r="AX189" s="99"/>
      <c r="AY189" s="100"/>
      <c r="AZ189" s="142"/>
      <c r="BA189" s="143"/>
      <c r="BC189" s="144"/>
      <c r="BD189" s="144"/>
    </row>
    <row r="190" spans="1:56" ht="168.75" x14ac:dyDescent="0.25">
      <c r="A190" s="243" t="s">
        <v>6393</v>
      </c>
      <c r="B190" s="244" t="s">
        <v>6395</v>
      </c>
      <c r="C190" s="53" t="s">
        <v>5793</v>
      </c>
      <c r="D190" s="55" t="s">
        <v>179</v>
      </c>
      <c r="E190" s="53" t="s">
        <v>151</v>
      </c>
      <c r="F190" s="60" t="s">
        <v>2406</v>
      </c>
      <c r="G190" s="245"/>
      <c r="H190" s="53" t="s">
        <v>5794</v>
      </c>
      <c r="I190" s="50"/>
      <c r="J190" s="106"/>
      <c r="K190" s="106"/>
      <c r="L190" s="56" t="s">
        <v>2434</v>
      </c>
      <c r="M190" s="55" t="s">
        <v>42</v>
      </c>
      <c r="N190" s="13" t="s">
        <v>5669</v>
      </c>
      <c r="O190" s="13"/>
      <c r="P190" s="13"/>
      <c r="Q190" s="13"/>
      <c r="R190" s="13"/>
      <c r="S190" s="13"/>
      <c r="T190" s="106"/>
      <c r="U190" s="106" t="s">
        <v>2434</v>
      </c>
      <c r="V190" s="106" t="s">
        <v>4641</v>
      </c>
      <c r="W190" s="106" t="s">
        <v>6398</v>
      </c>
      <c r="X190" s="106" t="s">
        <v>6397</v>
      </c>
      <c r="Y190" s="97"/>
      <c r="Z190" s="106"/>
      <c r="AA190" s="106"/>
      <c r="AB190" s="106"/>
      <c r="AC190" s="106"/>
      <c r="AD190" s="106"/>
      <c r="AE190" s="1" t="s">
        <v>4919</v>
      </c>
      <c r="AF190" s="174" t="s">
        <v>6406</v>
      </c>
      <c r="AG190" s="246"/>
      <c r="AH190" s="247"/>
      <c r="AI190" s="247"/>
      <c r="AJ190" s="247"/>
      <c r="AK190" s="248"/>
      <c r="AL190" s="247"/>
      <c r="AM190" s="249">
        <f t="shared" si="4"/>
        <v>0</v>
      </c>
      <c r="AN190" s="250" t="str">
        <f>IF((AI190+AJ190+AK190+AL190+AM190)&gt;0,(Metoder[[#This Row],[2015]]+Metoder[[#This Row],[2016]]+Metoder[[#This Row],[2017]]+Metoder[[#This Row],[Jan-Apr 2018]]*3+Metoder[[#This Row],[Till Cosmic?]])/COUNT(Metoder[[#This Row],[2015]:[Till Cosmic?]]),"")</f>
        <v/>
      </c>
      <c r="AO190" s="251" t="str">
        <f t="shared" si="5"/>
        <v/>
      </c>
      <c r="AP190" s="252" t="str">
        <f>IFERROR((_xlfn.RANK.EQ(AO190,AO:AO,1)+COUNTIF($AO$2:AO190,AO190))-1,"")</f>
        <v/>
      </c>
      <c r="AQ190" s="247"/>
      <c r="AR190" s="248"/>
      <c r="AS190" s="248"/>
      <c r="AT190" s="248"/>
      <c r="AU190" s="248"/>
      <c r="AV190" s="253">
        <v>43350</v>
      </c>
      <c r="AW190" s="247" t="s">
        <v>2341</v>
      </c>
      <c r="AX190" s="99"/>
      <c r="AY190" s="100"/>
      <c r="AZ190" s="142"/>
      <c r="BA190" s="143"/>
      <c r="BC190" s="144"/>
      <c r="BD190" s="144"/>
    </row>
    <row r="191" spans="1:56" ht="236.25" x14ac:dyDescent="0.25">
      <c r="A191" s="1" t="s">
        <v>1530</v>
      </c>
      <c r="B191" s="179" t="s">
        <v>1531</v>
      </c>
      <c r="C191" s="53"/>
      <c r="D191" s="55" t="s">
        <v>1396</v>
      </c>
      <c r="E191" s="53" t="s">
        <v>638</v>
      </c>
      <c r="F191" s="10" t="s">
        <v>5250</v>
      </c>
      <c r="G191" s="53"/>
      <c r="H191" s="53" t="s">
        <v>6536</v>
      </c>
      <c r="I191" s="106" t="s">
        <v>5937</v>
      </c>
      <c r="J191" s="106"/>
      <c r="K191" s="106"/>
      <c r="L191" s="15" t="s">
        <v>6506</v>
      </c>
      <c r="M191" s="55" t="s">
        <v>42</v>
      </c>
      <c r="N191" s="54" t="s">
        <v>5936</v>
      </c>
      <c r="O191" s="54"/>
      <c r="P191" s="54"/>
      <c r="Q191" s="54"/>
      <c r="R191" s="54"/>
      <c r="S191" s="54"/>
      <c r="T191" s="106"/>
      <c r="U191" s="106" t="s">
        <v>2434</v>
      </c>
      <c r="V191" s="106" t="s">
        <v>4642</v>
      </c>
      <c r="W191" s="106" t="s">
        <v>1532</v>
      </c>
      <c r="X191" s="106" t="s">
        <v>1533</v>
      </c>
      <c r="Y191" s="106"/>
      <c r="Z191" s="106"/>
      <c r="AA191" s="106"/>
      <c r="AB191" s="106"/>
      <c r="AC191" s="106"/>
      <c r="AD191" s="106"/>
      <c r="AE191" s="1" t="s">
        <v>6519</v>
      </c>
      <c r="AF191" s="173" t="s">
        <v>1534</v>
      </c>
      <c r="AG191" s="57"/>
      <c r="AH191" s="8"/>
      <c r="AI191" s="8"/>
      <c r="AJ191" s="8"/>
      <c r="AK191" s="8"/>
      <c r="AL191" s="8"/>
      <c r="AM191" s="8">
        <f t="shared" si="4"/>
        <v>0</v>
      </c>
      <c r="AN191" s="189" t="str">
        <f>IF((AI191+AJ191+AK191+AL191+AM191)&gt;0,(Metoder[[#This Row],[2015]]+Metoder[[#This Row],[2016]]+Metoder[[#This Row],[2017]]+Metoder[[#This Row],[Jan-Apr 2018]]*3+Metoder[[#This Row],[Till Cosmic?]])/COUNT(Metoder[[#This Row],[2015]:[Till Cosmic?]]),"")</f>
        <v/>
      </c>
      <c r="AO191" s="8" t="str">
        <f t="shared" si="5"/>
        <v/>
      </c>
      <c r="AP191" s="8" t="str">
        <f>IFERROR((_xlfn.RANK.EQ(AO191,AO:AO,1)+COUNTIF($AO$2:AO191,AO191))-1,"")</f>
        <v/>
      </c>
      <c r="AQ191" s="57"/>
      <c r="AR191" s="8"/>
      <c r="AS191" s="8"/>
      <c r="AT191" s="8"/>
      <c r="AU191" s="57" t="s">
        <v>6026</v>
      </c>
      <c r="AV191" s="120">
        <v>43320</v>
      </c>
      <c r="AW191" s="57" t="s">
        <v>46</v>
      </c>
      <c r="AX191" s="99"/>
      <c r="AY191" s="100"/>
      <c r="AZ191" s="142"/>
      <c r="BA191" s="143"/>
      <c r="BC191" s="144"/>
      <c r="BD191" s="144"/>
    </row>
    <row r="192" spans="1:56" ht="123.75" x14ac:dyDescent="0.25">
      <c r="A192" s="1" t="s">
        <v>1555</v>
      </c>
      <c r="B192" s="179" t="s">
        <v>1556</v>
      </c>
      <c r="C192" s="53"/>
      <c r="D192" s="55" t="s">
        <v>50</v>
      </c>
      <c r="E192" s="59" t="s">
        <v>1253</v>
      </c>
      <c r="F192" s="173" t="s">
        <v>1254</v>
      </c>
      <c r="G192" s="149"/>
      <c r="H192" s="53" t="s">
        <v>5938</v>
      </c>
      <c r="I192" s="106" t="s">
        <v>1557</v>
      </c>
      <c r="J192" s="106" t="s">
        <v>5939</v>
      </c>
      <c r="K192" s="106" t="s">
        <v>6063</v>
      </c>
      <c r="L192" s="56" t="s">
        <v>2434</v>
      </c>
      <c r="M192" s="55" t="s">
        <v>42</v>
      </c>
      <c r="N192" s="54" t="s">
        <v>5667</v>
      </c>
      <c r="O192" s="54"/>
      <c r="P192" s="54"/>
      <c r="Q192" s="54"/>
      <c r="R192" s="54"/>
      <c r="S192" s="54"/>
      <c r="T192" s="106"/>
      <c r="U192" s="106" t="s">
        <v>2434</v>
      </c>
      <c r="V192" s="106" t="s">
        <v>5887</v>
      </c>
      <c r="W192" s="106" t="s">
        <v>1558</v>
      </c>
      <c r="X192" s="106" t="s">
        <v>5940</v>
      </c>
      <c r="Y192" s="106"/>
      <c r="Z192" s="106"/>
      <c r="AA192" s="106"/>
      <c r="AB192" s="106"/>
      <c r="AC192" s="106"/>
      <c r="AD192" s="106"/>
      <c r="AE192" s="1" t="s">
        <v>4945</v>
      </c>
      <c r="AF192" s="17" t="s">
        <v>1559</v>
      </c>
      <c r="AG192" s="57"/>
      <c r="AH192" s="8"/>
      <c r="AI192" s="8"/>
      <c r="AJ192" s="8"/>
      <c r="AK192" s="8"/>
      <c r="AL192" s="8"/>
      <c r="AM192" s="8">
        <f t="shared" si="4"/>
        <v>1</v>
      </c>
      <c r="AN192" s="189">
        <f>IF((AI192+AJ192+AK192+AL192+AM192)&gt;0,(Metoder[[#This Row],[2015]]+Metoder[[#This Row],[2016]]+Metoder[[#This Row],[2017]]+Metoder[[#This Row],[Jan-Apr 2018]]*3+Metoder[[#This Row],[Till Cosmic?]])/COUNT(Metoder[[#This Row],[2015]:[Till Cosmic?]]),"")</f>
        <v>1</v>
      </c>
      <c r="AO192" s="8">
        <f t="shared" si="5"/>
        <v>315</v>
      </c>
      <c r="AP192" s="8">
        <f>IFERROR((_xlfn.RANK.EQ(AO192,AO:AO,1)+COUNTIF($AO$2:AO192,AO192))-1,"")</f>
        <v>252</v>
      </c>
      <c r="AQ192" s="57" t="s">
        <v>2440</v>
      </c>
      <c r="AR192" s="8"/>
      <c r="AS192" s="8"/>
      <c r="AT192" s="8"/>
      <c r="AU192" s="8"/>
      <c r="AV192" s="120">
        <v>43320</v>
      </c>
      <c r="AW192" s="57" t="s">
        <v>46</v>
      </c>
      <c r="AX192" s="99"/>
      <c r="AY192" s="100"/>
      <c r="AZ192" s="142"/>
      <c r="BA192" s="143"/>
      <c r="BC192" s="144"/>
      <c r="BD192" s="144"/>
    </row>
    <row r="193" spans="1:56" ht="120" x14ac:dyDescent="0.25">
      <c r="A193" s="1" t="s">
        <v>1560</v>
      </c>
      <c r="B193" s="179" t="s">
        <v>1561</v>
      </c>
      <c r="C193" s="53"/>
      <c r="D193" s="55" t="s">
        <v>50</v>
      </c>
      <c r="E193" s="53" t="s">
        <v>220</v>
      </c>
      <c r="F193" s="175" t="s">
        <v>5495</v>
      </c>
      <c r="G193" s="127"/>
      <c r="H193" s="53" t="s">
        <v>1562</v>
      </c>
      <c r="I193" s="106"/>
      <c r="J193" s="106" t="s">
        <v>5941</v>
      </c>
      <c r="K193" s="106"/>
      <c r="L193" s="20" t="s">
        <v>2434</v>
      </c>
      <c r="M193" s="55" t="s">
        <v>42</v>
      </c>
      <c r="N193" s="54" t="s">
        <v>5691</v>
      </c>
      <c r="O193" s="54" t="s">
        <v>35</v>
      </c>
      <c r="P193" s="54"/>
      <c r="Q193" s="54"/>
      <c r="R193" s="54"/>
      <c r="S193" s="54"/>
      <c r="T193" s="106"/>
      <c r="U193" s="106" t="s">
        <v>2434</v>
      </c>
      <c r="V193" s="106" t="s">
        <v>4659</v>
      </c>
      <c r="W193" s="106" t="s">
        <v>4892</v>
      </c>
      <c r="X193" s="106" t="s">
        <v>1563</v>
      </c>
      <c r="Y193" s="106"/>
      <c r="Z193" s="106"/>
      <c r="AA193" s="106"/>
      <c r="AB193" s="106"/>
      <c r="AC193" s="106"/>
      <c r="AD193" s="106"/>
      <c r="AE193" s="1" t="s">
        <v>4941</v>
      </c>
      <c r="AF193" s="17" t="s">
        <v>1564</v>
      </c>
      <c r="AG193" s="57"/>
      <c r="AH193" s="8"/>
      <c r="AI193" s="8"/>
      <c r="AJ193" s="8"/>
      <c r="AK193" s="8"/>
      <c r="AL193" s="8"/>
      <c r="AM193" s="8">
        <f t="shared" si="4"/>
        <v>1</v>
      </c>
      <c r="AN193" s="189">
        <f>IF((AI193+AJ193+AK193+AL193+AM193)&gt;0,(Metoder[[#This Row],[2015]]+Metoder[[#This Row],[2016]]+Metoder[[#This Row],[2017]]+Metoder[[#This Row],[Jan-Apr 2018]]*3+Metoder[[#This Row],[Till Cosmic?]])/COUNT(Metoder[[#This Row],[2015]:[Till Cosmic?]]),"")</f>
        <v>1</v>
      </c>
      <c r="AO193" s="8">
        <f t="shared" si="5"/>
        <v>315</v>
      </c>
      <c r="AP193" s="8">
        <f>IFERROR((_xlfn.RANK.EQ(AO193,AO:AO,1)+COUNTIF($AO$2:AO193,AO193))-1,"")</f>
        <v>253</v>
      </c>
      <c r="AQ193" s="57" t="s">
        <v>2440</v>
      </c>
      <c r="AR193" s="8"/>
      <c r="AS193" s="8"/>
      <c r="AT193" s="8"/>
      <c r="AU193" s="8"/>
      <c r="AV193" s="120">
        <v>43320</v>
      </c>
      <c r="AW193" s="57" t="s">
        <v>46</v>
      </c>
      <c r="AX193" s="99"/>
      <c r="AY193" s="100"/>
      <c r="AZ193" s="142"/>
      <c r="BA193" s="143"/>
      <c r="BC193" s="144"/>
      <c r="BD193" s="144"/>
    </row>
    <row r="194" spans="1:56" ht="101.25" x14ac:dyDescent="0.25">
      <c r="A194" s="1" t="s">
        <v>1565</v>
      </c>
      <c r="B194" s="179" t="s">
        <v>1566</v>
      </c>
      <c r="C194" s="53" t="s">
        <v>1567</v>
      </c>
      <c r="D194" s="55" t="s">
        <v>124</v>
      </c>
      <c r="E194" s="53" t="s">
        <v>638</v>
      </c>
      <c r="F194" s="10" t="s">
        <v>5250</v>
      </c>
      <c r="G194" s="127" t="s">
        <v>1568</v>
      </c>
      <c r="H194" s="53" t="s">
        <v>5947</v>
      </c>
      <c r="I194" s="106" t="s">
        <v>508</v>
      </c>
      <c r="J194" s="106" t="s">
        <v>5765</v>
      </c>
      <c r="K194" s="106"/>
      <c r="L194" s="15" t="s">
        <v>6506</v>
      </c>
      <c r="M194" s="55" t="s">
        <v>42</v>
      </c>
      <c r="N194" s="58" t="s">
        <v>6187</v>
      </c>
      <c r="O194" s="58"/>
      <c r="P194" s="58"/>
      <c r="Q194" s="58"/>
      <c r="R194" s="58"/>
      <c r="S194" s="58"/>
      <c r="T194" s="106"/>
      <c r="U194" s="106" t="s">
        <v>2434</v>
      </c>
      <c r="V194" s="106" t="s">
        <v>4642</v>
      </c>
      <c r="W194" s="106" t="s">
        <v>5948</v>
      </c>
      <c r="X194" s="106" t="s">
        <v>1569</v>
      </c>
      <c r="Y194" s="106"/>
      <c r="Z194" s="106"/>
      <c r="AA194" s="106"/>
      <c r="AB194" s="106"/>
      <c r="AC194" s="106"/>
      <c r="AD194" s="106"/>
      <c r="AE194" s="1" t="s">
        <v>6519</v>
      </c>
      <c r="AF194" s="17" t="s">
        <v>1570</v>
      </c>
      <c r="AG194" s="57"/>
      <c r="AH194" s="8"/>
      <c r="AI194" s="8"/>
      <c r="AJ194" s="8"/>
      <c r="AK194" s="8"/>
      <c r="AL194" s="8"/>
      <c r="AM194" s="8">
        <f t="shared" ref="AM194:AM257" si="6">IF(AQ194="Nej",1,0)</f>
        <v>1</v>
      </c>
      <c r="AN194" s="189">
        <f>IF((AI194+AJ194+AK194+AL194+AM194)&gt;0,(Metoder[[#This Row],[2015]]+Metoder[[#This Row],[2016]]+Metoder[[#This Row],[2017]]+Metoder[[#This Row],[Jan-Apr 2018]]*3+Metoder[[#This Row],[Till Cosmic?]])/COUNT(Metoder[[#This Row],[2015]:[Till Cosmic?]]),"")</f>
        <v>1</v>
      </c>
      <c r="AO194" s="8">
        <f t="shared" ref="AO194:AO257" si="7">IF(AQ194="Ja","",IFERROR(_xlfn.RANK.AVG(AN194,AN:AN),""))</f>
        <v>315</v>
      </c>
      <c r="AP194" s="8">
        <f>IFERROR((_xlfn.RANK.EQ(AO194,AO:AO,1)+COUNTIF($AO$2:AO194,AO194))-1,"")</f>
        <v>254</v>
      </c>
      <c r="AQ194" s="57" t="s">
        <v>2440</v>
      </c>
      <c r="AR194" s="8"/>
      <c r="AS194" s="8"/>
      <c r="AT194" s="8"/>
      <c r="AU194" s="8"/>
      <c r="AV194" s="120">
        <v>43320</v>
      </c>
      <c r="AW194" s="57" t="s">
        <v>46</v>
      </c>
      <c r="AX194" s="99"/>
      <c r="AY194" s="100"/>
      <c r="AZ194" s="142"/>
      <c r="BA194" s="143"/>
      <c r="BC194" s="144"/>
      <c r="BD194" s="144"/>
    </row>
    <row r="195" spans="1:56" ht="146.25" x14ac:dyDescent="0.25">
      <c r="A195" s="1" t="s">
        <v>865</v>
      </c>
      <c r="B195" s="179" t="s">
        <v>866</v>
      </c>
      <c r="C195" s="53" t="s">
        <v>6343</v>
      </c>
      <c r="D195" s="55" t="s">
        <v>226</v>
      </c>
      <c r="E195" s="53" t="s">
        <v>227</v>
      </c>
      <c r="F195" s="6"/>
      <c r="G195" s="140" t="s">
        <v>697</v>
      </c>
      <c r="H195" s="53" t="s">
        <v>867</v>
      </c>
      <c r="I195" s="106"/>
      <c r="J195" s="106" t="s">
        <v>6339</v>
      </c>
      <c r="K195" s="106"/>
      <c r="L195" s="56" t="s">
        <v>6478</v>
      </c>
      <c r="M195" s="55" t="s">
        <v>42</v>
      </c>
      <c r="N195" s="54" t="s">
        <v>5673</v>
      </c>
      <c r="O195" s="54" t="s">
        <v>35</v>
      </c>
      <c r="P195" s="54"/>
      <c r="Q195" s="54"/>
      <c r="R195" s="54"/>
      <c r="S195" s="54"/>
      <c r="T195" s="106"/>
      <c r="U195" s="106" t="s">
        <v>41</v>
      </c>
      <c r="V195" s="106" t="s">
        <v>4641</v>
      </c>
      <c r="W195" s="106" t="s">
        <v>230</v>
      </c>
      <c r="X195" s="106" t="s">
        <v>868</v>
      </c>
      <c r="Y195" s="106"/>
      <c r="Z195" s="106"/>
      <c r="AA195" s="106"/>
      <c r="AB195" s="106"/>
      <c r="AC195" s="106"/>
      <c r="AD195" s="106"/>
      <c r="AE195" s="1" t="s">
        <v>4918</v>
      </c>
      <c r="AF195" s="17" t="s">
        <v>869</v>
      </c>
      <c r="AG195" s="57"/>
      <c r="AH195" s="8"/>
      <c r="AI195" s="8"/>
      <c r="AJ195" s="8"/>
      <c r="AK195" s="8"/>
      <c r="AL195" s="8"/>
      <c r="AM195" s="8">
        <f t="shared" si="6"/>
        <v>1</v>
      </c>
      <c r="AN195" s="189">
        <f>IF((AI195+AJ195+AK195+AL195+AM195)&gt;0,(Metoder[[#This Row],[2015]]+Metoder[[#This Row],[2016]]+Metoder[[#This Row],[2017]]+Metoder[[#This Row],[Jan-Apr 2018]]*3+Metoder[[#This Row],[Till Cosmic?]])/COUNT(Metoder[[#This Row],[2015]:[Till Cosmic?]]),"")</f>
        <v>1</v>
      </c>
      <c r="AO195" s="8">
        <f t="shared" si="7"/>
        <v>315</v>
      </c>
      <c r="AP195" s="8">
        <f>IFERROR((_xlfn.RANK.EQ(AO195,AO:AO,1)+COUNTIF($AO$2:AO195,AO195))-1,"")</f>
        <v>255</v>
      </c>
      <c r="AQ195" s="57" t="s">
        <v>2440</v>
      </c>
      <c r="AR195" s="8"/>
      <c r="AS195" s="8"/>
      <c r="AT195" s="8"/>
      <c r="AU195" s="57"/>
      <c r="AV195" s="120">
        <v>43347</v>
      </c>
      <c r="AW195" s="57" t="s">
        <v>46</v>
      </c>
      <c r="AX195" s="99"/>
      <c r="AY195" s="100"/>
      <c r="AZ195" s="142"/>
      <c r="BA195" s="143"/>
      <c r="BC195" s="144"/>
      <c r="BD195" s="144"/>
    </row>
    <row r="196" spans="1:56" ht="409.5" x14ac:dyDescent="0.25">
      <c r="A196" s="1" t="s">
        <v>4422</v>
      </c>
      <c r="B196" s="180" t="s">
        <v>4331</v>
      </c>
      <c r="C196" s="181" t="s">
        <v>4516</v>
      </c>
      <c r="D196" s="93"/>
      <c r="E196" s="94" t="s">
        <v>4548</v>
      </c>
      <c r="F196" s="98" t="s">
        <v>4267</v>
      </c>
      <c r="G196" s="96" t="s">
        <v>4602</v>
      </c>
      <c r="H196" s="95" t="s">
        <v>4603</v>
      </c>
      <c r="I196" s="93"/>
      <c r="J196" s="93"/>
      <c r="K196" s="93"/>
      <c r="L196" s="93" t="s">
        <v>348</v>
      </c>
      <c r="M196" s="55" t="s">
        <v>42</v>
      </c>
      <c r="N196" s="66"/>
      <c r="O196" s="66"/>
      <c r="P196" s="66"/>
      <c r="Q196" s="66"/>
      <c r="R196" s="66"/>
      <c r="S196" s="66"/>
      <c r="T196" s="93" t="s">
        <v>4635</v>
      </c>
      <c r="U196" s="93" t="s">
        <v>348</v>
      </c>
      <c r="V196" s="93" t="s">
        <v>4641</v>
      </c>
      <c r="W196" s="95" t="s">
        <v>4639</v>
      </c>
      <c r="X196" s="95" t="s">
        <v>4653</v>
      </c>
      <c r="Y196" s="97"/>
      <c r="Z196" s="97"/>
      <c r="AA196" s="97"/>
      <c r="AB196" s="97"/>
      <c r="AC196" s="97"/>
      <c r="AD196" s="97"/>
      <c r="AE196" s="95" t="s">
        <v>4804</v>
      </c>
      <c r="AF196" s="176" t="s">
        <v>6411</v>
      </c>
      <c r="AG196" s="8"/>
      <c r="AH196" s="8"/>
      <c r="AI196" s="8"/>
      <c r="AJ196" s="8"/>
      <c r="AK196" s="8"/>
      <c r="AL196" s="8"/>
      <c r="AM196" s="8">
        <f t="shared" si="6"/>
        <v>0</v>
      </c>
      <c r="AN196" s="189" t="str">
        <f>IF((AI196+AJ196+AK196+AL196+AM196)&gt;0,(Metoder[[#This Row],[2015]]+Metoder[[#This Row],[2016]]+Metoder[[#This Row],[2017]]+Metoder[[#This Row],[Jan-Apr 2018]]*3+Metoder[[#This Row],[Till Cosmic?]])/COUNT(Metoder[[#This Row],[2015]:[Till Cosmic?]]),"")</f>
        <v/>
      </c>
      <c r="AO196" s="8" t="str">
        <f t="shared" si="7"/>
        <v/>
      </c>
      <c r="AP196" s="8" t="str">
        <f>IFERROR((_xlfn.RANK.EQ(AO196,AO:AO,1)+COUNTIF($AO$2:AO196,AO196))-1,"")</f>
        <v/>
      </c>
      <c r="AQ196" s="8"/>
      <c r="AR196" s="8"/>
      <c r="AS196" s="8"/>
      <c r="AT196" s="8"/>
      <c r="AU196" s="57" t="s">
        <v>6075</v>
      </c>
      <c r="AV196" s="120">
        <v>43030</v>
      </c>
      <c r="AW196" s="95" t="s">
        <v>2341</v>
      </c>
      <c r="AX196" s="99"/>
      <c r="AY196" s="100"/>
      <c r="AZ196" s="142"/>
      <c r="BA196" s="143"/>
      <c r="BC196" s="144"/>
      <c r="BD196" s="144"/>
    </row>
    <row r="197" spans="1:56" ht="120" x14ac:dyDescent="0.25">
      <c r="A197" s="1" t="s">
        <v>1575</v>
      </c>
      <c r="B197" s="179" t="s">
        <v>1576</v>
      </c>
      <c r="C197" s="154" t="s">
        <v>1577</v>
      </c>
      <c r="D197" s="55" t="s">
        <v>50</v>
      </c>
      <c r="E197" s="53" t="s">
        <v>220</v>
      </c>
      <c r="F197" s="175" t="s">
        <v>5495</v>
      </c>
      <c r="G197" s="127"/>
      <c r="H197" s="53" t="s">
        <v>5951</v>
      </c>
      <c r="I197" s="106" t="s">
        <v>5952</v>
      </c>
      <c r="J197" s="106"/>
      <c r="K197" s="106"/>
      <c r="L197" s="20" t="s">
        <v>2434</v>
      </c>
      <c r="M197" s="55" t="s">
        <v>42</v>
      </c>
      <c r="N197" s="54" t="s">
        <v>5691</v>
      </c>
      <c r="O197" s="54" t="s">
        <v>35</v>
      </c>
      <c r="P197" s="54"/>
      <c r="Q197" s="54"/>
      <c r="R197" s="54"/>
      <c r="S197" s="54"/>
      <c r="T197" s="106"/>
      <c r="U197" s="106" t="s">
        <v>2434</v>
      </c>
      <c r="V197" s="106" t="s">
        <v>4659</v>
      </c>
      <c r="W197" s="106" t="s">
        <v>4892</v>
      </c>
      <c r="X197" s="106" t="s">
        <v>1578</v>
      </c>
      <c r="Y197" s="106"/>
      <c r="Z197" s="106"/>
      <c r="AA197" s="106"/>
      <c r="AB197" s="106"/>
      <c r="AC197" s="106"/>
      <c r="AD197" s="106"/>
      <c r="AE197" s="1" t="s">
        <v>4941</v>
      </c>
      <c r="AF197" s="173" t="s">
        <v>1579</v>
      </c>
      <c r="AG197" s="57"/>
      <c r="AH197" s="8"/>
      <c r="AI197" s="8"/>
      <c r="AJ197" s="8"/>
      <c r="AK197" s="8"/>
      <c r="AL197" s="8"/>
      <c r="AM197" s="8">
        <f t="shared" si="6"/>
        <v>1</v>
      </c>
      <c r="AN197" s="189">
        <f>IF((AI197+AJ197+AK197+AL197+AM197)&gt;0,(Metoder[[#This Row],[2015]]+Metoder[[#This Row],[2016]]+Metoder[[#This Row],[2017]]+Metoder[[#This Row],[Jan-Apr 2018]]*3+Metoder[[#This Row],[Till Cosmic?]])/COUNT(Metoder[[#This Row],[2015]:[Till Cosmic?]]),"")</f>
        <v>1</v>
      </c>
      <c r="AO197" s="8">
        <f t="shared" si="7"/>
        <v>315</v>
      </c>
      <c r="AP197" s="8">
        <f>IFERROR((_xlfn.RANK.EQ(AO197,AO:AO,1)+COUNTIF($AO$2:AO197,AO197))-1,"")</f>
        <v>256</v>
      </c>
      <c r="AQ197" s="57" t="s">
        <v>2440</v>
      </c>
      <c r="AR197" s="8"/>
      <c r="AS197" s="8"/>
      <c r="AT197" s="8"/>
      <c r="AU197" s="8"/>
      <c r="AV197" s="120">
        <v>43320</v>
      </c>
      <c r="AW197" s="57" t="s">
        <v>46</v>
      </c>
      <c r="AX197" s="99"/>
      <c r="AY197" s="100"/>
      <c r="AZ197" s="142"/>
      <c r="BA197" s="143"/>
      <c r="BC197" s="144"/>
      <c r="BD197" s="144"/>
    </row>
    <row r="198" spans="1:56" ht="360" x14ac:dyDescent="0.25">
      <c r="A198" s="39" t="s">
        <v>4423</v>
      </c>
      <c r="B198" s="180" t="s">
        <v>4330</v>
      </c>
      <c r="C198" s="181" t="s">
        <v>4515</v>
      </c>
      <c r="D198" s="93"/>
      <c r="E198" s="94" t="s">
        <v>4548</v>
      </c>
      <c r="F198" s="98" t="s">
        <v>4267</v>
      </c>
      <c r="G198" s="96" t="s">
        <v>4602</v>
      </c>
      <c r="H198" s="95" t="s">
        <v>4601</v>
      </c>
      <c r="I198" s="93"/>
      <c r="J198" s="93"/>
      <c r="K198" s="93"/>
      <c r="L198" s="93" t="s">
        <v>348</v>
      </c>
      <c r="M198" s="51" t="s">
        <v>42</v>
      </c>
      <c r="N198" s="66"/>
      <c r="O198" s="66"/>
      <c r="P198" s="66"/>
      <c r="Q198" s="66"/>
      <c r="R198" s="66"/>
      <c r="S198" s="66"/>
      <c r="T198" s="93" t="s">
        <v>4635</v>
      </c>
      <c r="U198" s="93" t="s">
        <v>348</v>
      </c>
      <c r="V198" s="93" t="s">
        <v>4641</v>
      </c>
      <c r="W198" s="95" t="s">
        <v>4689</v>
      </c>
      <c r="X198" s="95" t="s">
        <v>4653</v>
      </c>
      <c r="Y198" s="97"/>
      <c r="Z198" s="97"/>
      <c r="AA198" s="97"/>
      <c r="AB198" s="97"/>
      <c r="AC198" s="97"/>
      <c r="AD198" s="97"/>
      <c r="AE198" s="95" t="s">
        <v>4792</v>
      </c>
      <c r="AF198" s="176" t="s">
        <v>6411</v>
      </c>
      <c r="AG198" s="8"/>
      <c r="AH198" s="8"/>
      <c r="AI198" s="8"/>
      <c r="AJ198" s="8"/>
      <c r="AK198" s="8"/>
      <c r="AL198" s="8"/>
      <c r="AM198" s="8">
        <f t="shared" si="6"/>
        <v>0</v>
      </c>
      <c r="AN198" s="189" t="str">
        <f>IF((AI198+AJ198+AK198+AL198+AM198)&gt;0,(Metoder[[#This Row],[2015]]+Metoder[[#This Row],[2016]]+Metoder[[#This Row],[2017]]+Metoder[[#This Row],[Jan-Apr 2018]]*3+Metoder[[#This Row],[Till Cosmic?]])/COUNT(Metoder[[#This Row],[2015]:[Till Cosmic?]]),"")</f>
        <v/>
      </c>
      <c r="AO198" s="8" t="str">
        <f t="shared" si="7"/>
        <v/>
      </c>
      <c r="AP198" s="8" t="str">
        <f>IFERROR((_xlfn.RANK.EQ(AO198,AO:AO,1)+COUNTIF($AO$2:AO198,AO198))-1,"")</f>
        <v/>
      </c>
      <c r="AQ198" s="8"/>
      <c r="AR198" s="8"/>
      <c r="AS198" s="8"/>
      <c r="AT198" s="8"/>
      <c r="AU198" s="57" t="s">
        <v>6075</v>
      </c>
      <c r="AV198" s="120">
        <v>43030</v>
      </c>
      <c r="AW198" s="95" t="s">
        <v>2341</v>
      </c>
      <c r="AX198" s="99"/>
      <c r="AY198" s="100"/>
      <c r="AZ198" s="142"/>
      <c r="BA198" s="143"/>
      <c r="BC198" s="144"/>
      <c r="BD198" s="144"/>
    </row>
    <row r="199" spans="1:56" ht="191.25" x14ac:dyDescent="0.25">
      <c r="A199" s="1" t="s">
        <v>1599</v>
      </c>
      <c r="B199" s="179" t="s">
        <v>1600</v>
      </c>
      <c r="C199" s="53"/>
      <c r="D199" s="14" t="s">
        <v>179</v>
      </c>
      <c r="E199" s="53" t="s">
        <v>648</v>
      </c>
      <c r="F199" s="10" t="s">
        <v>649</v>
      </c>
      <c r="G199" s="140" t="s">
        <v>1601</v>
      </c>
      <c r="H199" s="53" t="s">
        <v>6262</v>
      </c>
      <c r="I199" s="106"/>
      <c r="J199" s="106" t="s">
        <v>5954</v>
      </c>
      <c r="K199" s="106"/>
      <c r="L199" s="15" t="s">
        <v>650</v>
      </c>
      <c r="M199" s="55" t="s">
        <v>42</v>
      </c>
      <c r="N199" s="58" t="s">
        <v>6254</v>
      </c>
      <c r="O199" s="58"/>
      <c r="P199" s="58"/>
      <c r="Q199" s="58"/>
      <c r="R199" s="58"/>
      <c r="S199" s="58"/>
      <c r="T199" s="106"/>
      <c r="U199" s="106" t="s">
        <v>41</v>
      </c>
      <c r="V199" s="106"/>
      <c r="W199" s="106" t="s">
        <v>315</v>
      </c>
      <c r="X199" s="106" t="s">
        <v>651</v>
      </c>
      <c r="Y199" s="106"/>
      <c r="Z199" s="106"/>
      <c r="AA199" s="106"/>
      <c r="AB199" s="106"/>
      <c r="AC199" s="106"/>
      <c r="AD199" s="106"/>
      <c r="AE199" s="1" t="s">
        <v>4940</v>
      </c>
      <c r="AF199" s="30" t="s">
        <v>652</v>
      </c>
      <c r="AG199" s="57"/>
      <c r="AH199" s="8"/>
      <c r="AI199" s="8"/>
      <c r="AJ199" s="8"/>
      <c r="AK199" s="8"/>
      <c r="AL199" s="8"/>
      <c r="AM199" s="8">
        <f t="shared" si="6"/>
        <v>1</v>
      </c>
      <c r="AN199" s="189">
        <f>IF((AI199+AJ199+AK199+AL199+AM199)&gt;0,(Metoder[[#This Row],[2015]]+Metoder[[#This Row],[2016]]+Metoder[[#This Row],[2017]]+Metoder[[#This Row],[Jan-Apr 2018]]*3+Metoder[[#This Row],[Till Cosmic?]])/COUNT(Metoder[[#This Row],[2015]:[Till Cosmic?]]),"")</f>
        <v>1</v>
      </c>
      <c r="AO199" s="8">
        <f t="shared" si="7"/>
        <v>315</v>
      </c>
      <c r="AP199" s="8">
        <f>IFERROR((_xlfn.RANK.EQ(AO199,AO:AO,1)+COUNTIF($AO$2:AO199,AO199))-1,"")</f>
        <v>257</v>
      </c>
      <c r="AQ199" s="57" t="s">
        <v>2440</v>
      </c>
      <c r="AR199" s="8"/>
      <c r="AS199" s="8"/>
      <c r="AT199" s="8"/>
      <c r="AU199" s="8"/>
      <c r="AV199" s="120">
        <v>43320</v>
      </c>
      <c r="AW199" s="57" t="s">
        <v>46</v>
      </c>
      <c r="AX199" s="99"/>
      <c r="AY199" s="100"/>
      <c r="AZ199" s="142"/>
      <c r="BA199" s="143"/>
      <c r="BC199" s="144"/>
      <c r="BD199" s="144"/>
    </row>
    <row r="200" spans="1:56" ht="135" x14ac:dyDescent="0.25">
      <c r="A200" s="1" t="s">
        <v>1602</v>
      </c>
      <c r="B200" s="179" t="s">
        <v>5955</v>
      </c>
      <c r="C200" s="53" t="s">
        <v>5956</v>
      </c>
      <c r="D200" s="14" t="s">
        <v>59</v>
      </c>
      <c r="E200" s="53" t="s">
        <v>6537</v>
      </c>
      <c r="F200" s="175" t="s">
        <v>196</v>
      </c>
      <c r="G200" s="140" t="s">
        <v>1603</v>
      </c>
      <c r="H200" s="53" t="s">
        <v>1604</v>
      </c>
      <c r="I200" s="106" t="s">
        <v>6538</v>
      </c>
      <c r="J200" s="106" t="s">
        <v>6539</v>
      </c>
      <c r="K200" s="106"/>
      <c r="L200" s="20" t="s">
        <v>2434</v>
      </c>
      <c r="M200" s="55" t="s">
        <v>42</v>
      </c>
      <c r="N200" s="58" t="s">
        <v>5957</v>
      </c>
      <c r="O200" s="58"/>
      <c r="P200" s="58"/>
      <c r="Q200" s="58"/>
      <c r="R200" s="58"/>
      <c r="S200" s="58"/>
      <c r="T200" s="106" t="s">
        <v>5474</v>
      </c>
      <c r="U200" s="106" t="s">
        <v>2434</v>
      </c>
      <c r="V200" s="106" t="s">
        <v>4679</v>
      </c>
      <c r="W200" s="106" t="s">
        <v>1605</v>
      </c>
      <c r="X200" s="106" t="s">
        <v>1606</v>
      </c>
      <c r="Y200" s="106"/>
      <c r="Z200" s="106"/>
      <c r="AA200" s="106"/>
      <c r="AB200" s="106"/>
      <c r="AC200" s="106"/>
      <c r="AD200" s="106"/>
      <c r="AE200" s="1" t="s">
        <v>4936</v>
      </c>
      <c r="AF200" s="17" t="s">
        <v>1607</v>
      </c>
      <c r="AG200" s="57"/>
      <c r="AH200" s="8"/>
      <c r="AI200" s="8"/>
      <c r="AJ200" s="8"/>
      <c r="AK200" s="8"/>
      <c r="AL200" s="8"/>
      <c r="AM200" s="8">
        <f t="shared" si="6"/>
        <v>1</v>
      </c>
      <c r="AN200" s="189">
        <f>IF((AI200+AJ200+AK200+AL200+AM200)&gt;0,(Metoder[[#This Row],[2015]]+Metoder[[#This Row],[2016]]+Metoder[[#This Row],[2017]]+Metoder[[#This Row],[Jan-Apr 2018]]*3+Metoder[[#This Row],[Till Cosmic?]])/COUNT(Metoder[[#This Row],[2015]:[Till Cosmic?]]),"")</f>
        <v>1</v>
      </c>
      <c r="AO200" s="8">
        <f t="shared" si="7"/>
        <v>315</v>
      </c>
      <c r="AP200" s="8">
        <f>IFERROR((_xlfn.RANK.EQ(AO200,AO:AO,1)+COUNTIF($AO$2:AO200,AO200))-1,"")</f>
        <v>258</v>
      </c>
      <c r="AQ200" s="57" t="s">
        <v>2440</v>
      </c>
      <c r="AR200" s="8"/>
      <c r="AS200" s="8"/>
      <c r="AT200" s="8"/>
      <c r="AU200" s="8"/>
      <c r="AV200" s="120">
        <v>43320</v>
      </c>
      <c r="AW200" s="57" t="s">
        <v>46</v>
      </c>
      <c r="AX200" s="99"/>
      <c r="AY200" s="100"/>
      <c r="AZ200" s="142"/>
      <c r="BA200" s="143"/>
      <c r="BC200" s="144"/>
      <c r="BD200" s="144"/>
    </row>
    <row r="201" spans="1:56" ht="101.25" x14ac:dyDescent="0.25">
      <c r="A201" s="1" t="s">
        <v>1626</v>
      </c>
      <c r="B201" s="179" t="s">
        <v>1627</v>
      </c>
      <c r="C201" s="53" t="s">
        <v>1628</v>
      </c>
      <c r="D201" s="55" t="s">
        <v>50</v>
      </c>
      <c r="E201" s="53" t="s">
        <v>6500</v>
      </c>
      <c r="F201" s="121" t="s">
        <v>4987</v>
      </c>
      <c r="G201" s="53"/>
      <c r="H201" s="53" t="s">
        <v>439</v>
      </c>
      <c r="I201" s="106" t="s">
        <v>5958</v>
      </c>
      <c r="J201" s="106"/>
      <c r="K201" s="106"/>
      <c r="L201" s="15" t="s">
        <v>6499</v>
      </c>
      <c r="M201" s="55" t="s">
        <v>42</v>
      </c>
      <c r="N201" s="54" t="s">
        <v>5667</v>
      </c>
      <c r="O201" s="54"/>
      <c r="P201" s="54"/>
      <c r="Q201" s="54"/>
      <c r="R201" s="54"/>
      <c r="S201" s="54"/>
      <c r="T201" s="106"/>
      <c r="U201" s="106" t="s">
        <v>41</v>
      </c>
      <c r="V201" s="106"/>
      <c r="W201" s="106" t="s">
        <v>54</v>
      </c>
      <c r="X201" s="106" t="s">
        <v>851</v>
      </c>
      <c r="Y201" s="106"/>
      <c r="Z201" s="106"/>
      <c r="AA201" s="106"/>
      <c r="AB201" s="106"/>
      <c r="AC201" s="106"/>
      <c r="AD201" s="106"/>
      <c r="AE201" s="1" t="s">
        <v>4920</v>
      </c>
      <c r="AF201" s="173" t="s">
        <v>1629</v>
      </c>
      <c r="AG201" s="57"/>
      <c r="AH201" s="8"/>
      <c r="AI201" s="8"/>
      <c r="AJ201" s="8"/>
      <c r="AK201" s="8"/>
      <c r="AL201" s="8"/>
      <c r="AM201" s="8">
        <f t="shared" si="6"/>
        <v>1</v>
      </c>
      <c r="AN201" s="189">
        <f>IF((AI201+AJ201+AK201+AL201+AM201)&gt;0,(Metoder[[#This Row],[2015]]+Metoder[[#This Row],[2016]]+Metoder[[#This Row],[2017]]+Metoder[[#This Row],[Jan-Apr 2018]]*3+Metoder[[#This Row],[Till Cosmic?]])/COUNT(Metoder[[#This Row],[2015]:[Till Cosmic?]]),"")</f>
        <v>1</v>
      </c>
      <c r="AO201" s="8">
        <f t="shared" si="7"/>
        <v>315</v>
      </c>
      <c r="AP201" s="8">
        <f>IFERROR((_xlfn.RANK.EQ(AO201,AO:AO,1)+COUNTIF($AO$2:AO201,AO201))-1,"")</f>
        <v>259</v>
      </c>
      <c r="AQ201" s="57" t="s">
        <v>2440</v>
      </c>
      <c r="AR201" s="8"/>
      <c r="AS201" s="8"/>
      <c r="AT201" s="8"/>
      <c r="AU201" s="8"/>
      <c r="AV201" s="120">
        <v>43320</v>
      </c>
      <c r="AW201" s="57" t="s">
        <v>46</v>
      </c>
      <c r="AX201" s="99"/>
      <c r="AY201" s="100"/>
      <c r="AZ201" s="142"/>
      <c r="BA201" s="143"/>
      <c r="BC201" s="144"/>
      <c r="BD201" s="144"/>
    </row>
    <row r="202" spans="1:56" ht="123.75" x14ac:dyDescent="0.25">
      <c r="A202" s="1" t="s">
        <v>1641</v>
      </c>
      <c r="B202" s="179" t="s">
        <v>1642</v>
      </c>
      <c r="C202" s="53" t="s">
        <v>1643</v>
      </c>
      <c r="D202" s="55" t="s">
        <v>78</v>
      </c>
      <c r="E202" s="59" t="s">
        <v>151</v>
      </c>
      <c r="F202" s="60" t="s">
        <v>2406</v>
      </c>
      <c r="G202" s="127" t="s">
        <v>1644</v>
      </c>
      <c r="H202" s="53" t="s">
        <v>5959</v>
      </c>
      <c r="I202" s="106" t="s">
        <v>1639</v>
      </c>
      <c r="J202" s="106" t="s">
        <v>5960</v>
      </c>
      <c r="K202" s="106"/>
      <c r="L202" s="56" t="s">
        <v>2434</v>
      </c>
      <c r="M202" s="55" t="s">
        <v>42</v>
      </c>
      <c r="N202" s="58" t="s">
        <v>5669</v>
      </c>
      <c r="O202" s="58" t="s">
        <v>35</v>
      </c>
      <c r="P202" s="58"/>
      <c r="Q202" s="58"/>
      <c r="R202" s="58"/>
      <c r="S202" s="58"/>
      <c r="T202" s="106"/>
      <c r="U202" s="106" t="s">
        <v>2434</v>
      </c>
      <c r="V202" s="106" t="s">
        <v>4679</v>
      </c>
      <c r="W202" s="106" t="s">
        <v>292</v>
      </c>
      <c r="X202" s="106" t="s">
        <v>1645</v>
      </c>
      <c r="Y202" s="106"/>
      <c r="Z202" s="106"/>
      <c r="AA202" s="106"/>
      <c r="AB202" s="106"/>
      <c r="AC202" s="106"/>
      <c r="AD202" s="106"/>
      <c r="AE202" s="1" t="s">
        <v>6526</v>
      </c>
      <c r="AF202" s="17" t="s">
        <v>1646</v>
      </c>
      <c r="AG202" s="57"/>
      <c r="AH202" s="8"/>
      <c r="AI202" s="8"/>
      <c r="AJ202" s="8"/>
      <c r="AK202" s="8"/>
      <c r="AL202" s="8"/>
      <c r="AM202" s="8">
        <f t="shared" si="6"/>
        <v>1</v>
      </c>
      <c r="AN202" s="189">
        <f>IF((AI202+AJ202+AK202+AL202+AM202)&gt;0,(Metoder[[#This Row],[2015]]+Metoder[[#This Row],[2016]]+Metoder[[#This Row],[2017]]+Metoder[[#This Row],[Jan-Apr 2018]]*3+Metoder[[#This Row],[Till Cosmic?]])/COUNT(Metoder[[#This Row],[2015]:[Till Cosmic?]]),"")</f>
        <v>1</v>
      </c>
      <c r="AO202" s="8">
        <f t="shared" si="7"/>
        <v>315</v>
      </c>
      <c r="AP202" s="8">
        <f>IFERROR((_xlfn.RANK.EQ(AO202,AO:AO,1)+COUNTIF($AO$2:AO202,AO202))-1,"")</f>
        <v>260</v>
      </c>
      <c r="AQ202" s="57" t="s">
        <v>2440</v>
      </c>
      <c r="AR202" s="8"/>
      <c r="AS202" s="8"/>
      <c r="AT202" s="8"/>
      <c r="AU202" s="8"/>
      <c r="AV202" s="120">
        <v>43320</v>
      </c>
      <c r="AW202" s="57" t="s">
        <v>46</v>
      </c>
      <c r="AX202" s="99"/>
      <c r="AY202" s="100"/>
      <c r="AZ202" s="142"/>
      <c r="BA202" s="143"/>
      <c r="BC202" s="144"/>
      <c r="BD202" s="144"/>
    </row>
    <row r="203" spans="1:56" ht="112.5" x14ac:dyDescent="0.25">
      <c r="A203" s="1" t="s">
        <v>1647</v>
      </c>
      <c r="B203" s="179" t="s">
        <v>1648</v>
      </c>
      <c r="C203" s="53" t="s">
        <v>1643</v>
      </c>
      <c r="D203" s="55" t="s">
        <v>78</v>
      </c>
      <c r="E203" s="53" t="s">
        <v>213</v>
      </c>
      <c r="F203" s="10" t="s">
        <v>5244</v>
      </c>
      <c r="G203" s="127" t="s">
        <v>1644</v>
      </c>
      <c r="H203" s="53" t="s">
        <v>5962</v>
      </c>
      <c r="I203" s="106" t="s">
        <v>1639</v>
      </c>
      <c r="J203" s="106" t="s">
        <v>5961</v>
      </c>
      <c r="K203" s="106"/>
      <c r="L203" s="15" t="s">
        <v>6506</v>
      </c>
      <c r="M203" s="55" t="s">
        <v>42</v>
      </c>
      <c r="N203" s="58" t="s">
        <v>5669</v>
      </c>
      <c r="O203" s="58" t="s">
        <v>35</v>
      </c>
      <c r="P203" s="58"/>
      <c r="Q203" s="58"/>
      <c r="R203" s="58"/>
      <c r="S203" s="58"/>
      <c r="T203" s="106"/>
      <c r="U203" s="106" t="s">
        <v>2434</v>
      </c>
      <c r="V203" s="106" t="s">
        <v>4642</v>
      </c>
      <c r="W203" s="106" t="s">
        <v>1649</v>
      </c>
      <c r="X203" s="106" t="s">
        <v>5963</v>
      </c>
      <c r="Y203" s="106"/>
      <c r="Z203" s="106"/>
      <c r="AA203" s="106"/>
      <c r="AB203" s="106"/>
      <c r="AC203" s="106"/>
      <c r="AD203" s="106"/>
      <c r="AE203" s="1" t="s">
        <v>6519</v>
      </c>
      <c r="AF203" s="173" t="s">
        <v>1650</v>
      </c>
      <c r="AG203" s="57"/>
      <c r="AH203" s="8"/>
      <c r="AI203" s="8"/>
      <c r="AJ203" s="8"/>
      <c r="AK203" s="8"/>
      <c r="AL203" s="8"/>
      <c r="AM203" s="8">
        <f t="shared" si="6"/>
        <v>1</v>
      </c>
      <c r="AN203" s="189">
        <f>IF((AI203+AJ203+AK203+AL203+AM203)&gt;0,(Metoder[[#This Row],[2015]]+Metoder[[#This Row],[2016]]+Metoder[[#This Row],[2017]]+Metoder[[#This Row],[Jan-Apr 2018]]*3+Metoder[[#This Row],[Till Cosmic?]])/COUNT(Metoder[[#This Row],[2015]:[Till Cosmic?]]),"")</f>
        <v>1</v>
      </c>
      <c r="AO203" s="8">
        <f t="shared" si="7"/>
        <v>315</v>
      </c>
      <c r="AP203" s="8">
        <f>IFERROR((_xlfn.RANK.EQ(AO203,AO:AO,1)+COUNTIF($AO$2:AO203,AO203))-1,"")</f>
        <v>261</v>
      </c>
      <c r="AQ203" s="57" t="s">
        <v>2440</v>
      </c>
      <c r="AR203" s="8"/>
      <c r="AS203" s="8"/>
      <c r="AT203" s="8"/>
      <c r="AU203" s="8"/>
      <c r="AV203" s="120">
        <v>43320</v>
      </c>
      <c r="AW203" s="57" t="s">
        <v>46</v>
      </c>
      <c r="AX203" s="99"/>
      <c r="AY203" s="100"/>
      <c r="AZ203" s="142"/>
      <c r="BA203" s="143"/>
      <c r="BC203" s="144"/>
      <c r="BD203" s="144"/>
    </row>
    <row r="204" spans="1:56" ht="75" x14ac:dyDescent="0.25">
      <c r="A204" s="1" t="s">
        <v>1651</v>
      </c>
      <c r="B204" s="179" t="s">
        <v>5964</v>
      </c>
      <c r="C204" s="53"/>
      <c r="D204" s="55" t="s">
        <v>50</v>
      </c>
      <c r="E204" s="53" t="s">
        <v>51</v>
      </c>
      <c r="F204" s="10" t="s">
        <v>5241</v>
      </c>
      <c r="G204" s="53"/>
      <c r="H204" s="53" t="s">
        <v>384</v>
      </c>
      <c r="I204" s="106"/>
      <c r="J204" s="106"/>
      <c r="K204" s="106"/>
      <c r="L204" s="15" t="s">
        <v>6499</v>
      </c>
      <c r="M204" s="55" t="s">
        <v>42</v>
      </c>
      <c r="N204" s="54" t="s">
        <v>5668</v>
      </c>
      <c r="O204" s="54"/>
      <c r="P204" s="54"/>
      <c r="Q204" s="54"/>
      <c r="R204" s="54"/>
      <c r="S204" s="54"/>
      <c r="T204" s="106"/>
      <c r="U204" s="106" t="s">
        <v>41</v>
      </c>
      <c r="V204" s="106" t="s">
        <v>4642</v>
      </c>
      <c r="W204" s="106" t="s">
        <v>54</v>
      </c>
      <c r="X204" s="106" t="s">
        <v>1652</v>
      </c>
      <c r="Y204" s="106"/>
      <c r="Z204" s="106"/>
      <c r="AA204" s="106"/>
      <c r="AB204" s="106"/>
      <c r="AC204" s="106"/>
      <c r="AD204" s="106"/>
      <c r="AE204" s="1" t="s">
        <v>5131</v>
      </c>
      <c r="AF204" s="173" t="s">
        <v>1653</v>
      </c>
      <c r="AG204" s="57"/>
      <c r="AH204" s="8"/>
      <c r="AI204" s="8"/>
      <c r="AJ204" s="8"/>
      <c r="AK204" s="8"/>
      <c r="AL204" s="8"/>
      <c r="AM204" s="8">
        <f t="shared" si="6"/>
        <v>1</v>
      </c>
      <c r="AN204" s="189">
        <f>IF((AI204+AJ204+AK204+AL204+AM204)&gt;0,(Metoder[[#This Row],[2015]]+Metoder[[#This Row],[2016]]+Metoder[[#This Row],[2017]]+Metoder[[#This Row],[Jan-Apr 2018]]*3+Metoder[[#This Row],[Till Cosmic?]])/COUNT(Metoder[[#This Row],[2015]:[Till Cosmic?]]),"")</f>
        <v>1</v>
      </c>
      <c r="AO204" s="8">
        <f t="shared" si="7"/>
        <v>315</v>
      </c>
      <c r="AP204" s="8">
        <f>IFERROR((_xlfn.RANK.EQ(AO204,AO:AO,1)+COUNTIF($AO$2:AO204,AO204))-1,"")</f>
        <v>262</v>
      </c>
      <c r="AQ204" s="57" t="s">
        <v>2440</v>
      </c>
      <c r="AR204" s="8"/>
      <c r="AS204" s="8"/>
      <c r="AT204" s="8"/>
      <c r="AU204" s="8"/>
      <c r="AV204" s="120">
        <v>43320</v>
      </c>
      <c r="AW204" s="57" t="s">
        <v>46</v>
      </c>
      <c r="AX204" s="99"/>
      <c r="AY204" s="100"/>
      <c r="AZ204" s="142"/>
      <c r="BA204" s="143"/>
      <c r="BC204" s="144"/>
      <c r="BD204" s="144"/>
    </row>
    <row r="205" spans="1:56" ht="101.25" x14ac:dyDescent="0.25">
      <c r="A205" s="1" t="s">
        <v>1506</v>
      </c>
      <c r="B205" s="179" t="s">
        <v>1507</v>
      </c>
      <c r="C205" s="53" t="s">
        <v>1508</v>
      </c>
      <c r="D205" s="55" t="s">
        <v>311</v>
      </c>
      <c r="E205" s="53" t="s">
        <v>312</v>
      </c>
      <c r="F205" s="10" t="s">
        <v>5248</v>
      </c>
      <c r="G205" s="33" t="s">
        <v>313</v>
      </c>
      <c r="H205" s="53" t="s">
        <v>1496</v>
      </c>
      <c r="I205" s="106"/>
      <c r="J205" s="106" t="s">
        <v>5528</v>
      </c>
      <c r="K205" s="106" t="s">
        <v>6289</v>
      </c>
      <c r="L205" s="15" t="s">
        <v>6506</v>
      </c>
      <c r="M205" s="55" t="s">
        <v>42</v>
      </c>
      <c r="N205" s="13" t="s">
        <v>5669</v>
      </c>
      <c r="O205" s="13"/>
      <c r="P205" s="13"/>
      <c r="Q205" s="13"/>
      <c r="R205" s="13"/>
      <c r="S205" s="13"/>
      <c r="T205" s="106"/>
      <c r="U205" s="106" t="s">
        <v>2434</v>
      </c>
      <c r="V205" s="106" t="s">
        <v>4642</v>
      </c>
      <c r="W205" s="106" t="s">
        <v>315</v>
      </c>
      <c r="X205" s="106" t="s">
        <v>746</v>
      </c>
      <c r="Y205" s="106"/>
      <c r="Z205" s="106"/>
      <c r="AA205" s="106"/>
      <c r="AB205" s="106"/>
      <c r="AC205" s="106"/>
      <c r="AD205" s="106"/>
      <c r="AE205" s="1" t="s">
        <v>6519</v>
      </c>
      <c r="AF205" s="17" t="s">
        <v>1509</v>
      </c>
      <c r="AG205" s="57"/>
      <c r="AH205" s="8"/>
      <c r="AI205" s="8"/>
      <c r="AJ205" s="8"/>
      <c r="AK205" s="8"/>
      <c r="AL205" s="8"/>
      <c r="AM205" s="8">
        <f t="shared" si="6"/>
        <v>1</v>
      </c>
      <c r="AN205" s="189">
        <f>IF((AI205+AJ205+AK205+AL205+AM205)&gt;0,(Metoder[[#This Row],[2015]]+Metoder[[#This Row],[2016]]+Metoder[[#This Row],[2017]]+Metoder[[#This Row],[Jan-Apr 2018]]*3+Metoder[[#This Row],[Till Cosmic?]])/COUNT(Metoder[[#This Row],[2015]:[Till Cosmic?]]),"")</f>
        <v>1</v>
      </c>
      <c r="AO205" s="8">
        <f t="shared" si="7"/>
        <v>315</v>
      </c>
      <c r="AP205" s="8">
        <f>IFERROR((_xlfn.RANK.EQ(AO205,AO:AO,1)+COUNTIF($AO$2:AO205,AO205))-1,"")</f>
        <v>263</v>
      </c>
      <c r="AQ205" s="57" t="s">
        <v>2440</v>
      </c>
      <c r="AR205" s="8"/>
      <c r="AS205" s="8"/>
      <c r="AT205" s="8"/>
      <c r="AU205" s="8"/>
      <c r="AV205" s="120">
        <v>43320</v>
      </c>
      <c r="AW205" s="57" t="s">
        <v>46</v>
      </c>
      <c r="AX205" s="99"/>
      <c r="AY205" s="100"/>
      <c r="AZ205" s="142"/>
      <c r="BA205" s="143"/>
      <c r="BC205" s="144"/>
      <c r="BD205" s="144"/>
    </row>
    <row r="206" spans="1:56" ht="135" x14ac:dyDescent="0.25">
      <c r="A206" s="1" t="s">
        <v>1661</v>
      </c>
      <c r="B206" s="179" t="s">
        <v>6212</v>
      </c>
      <c r="C206" s="53" t="s">
        <v>1655</v>
      </c>
      <c r="D206" s="55" t="s">
        <v>50</v>
      </c>
      <c r="E206" s="53" t="s">
        <v>51</v>
      </c>
      <c r="F206" s="10" t="s">
        <v>5241</v>
      </c>
      <c r="G206" s="53"/>
      <c r="H206" s="53" t="s">
        <v>1662</v>
      </c>
      <c r="I206" s="106" t="s">
        <v>1657</v>
      </c>
      <c r="J206" s="106"/>
      <c r="K206" s="106"/>
      <c r="L206" s="15" t="s">
        <v>6499</v>
      </c>
      <c r="M206" s="55" t="s">
        <v>42</v>
      </c>
      <c r="N206" s="54" t="s">
        <v>5668</v>
      </c>
      <c r="O206" s="54" t="s">
        <v>1123</v>
      </c>
      <c r="P206" s="54" t="s">
        <v>35</v>
      </c>
      <c r="Q206" s="54"/>
      <c r="R206" s="54"/>
      <c r="S206" s="54" t="s">
        <v>35</v>
      </c>
      <c r="T206" s="106"/>
      <c r="U206" s="106" t="s">
        <v>41</v>
      </c>
      <c r="V206" s="106" t="s">
        <v>4642</v>
      </c>
      <c r="W206" s="106" t="s">
        <v>6213</v>
      </c>
      <c r="X206" s="106" t="s">
        <v>2374</v>
      </c>
      <c r="Y206" s="106"/>
      <c r="Z206" s="106"/>
      <c r="AA206" s="106"/>
      <c r="AB206" s="106"/>
      <c r="AC206" s="106"/>
      <c r="AD206" s="106"/>
      <c r="AE206" s="1" t="s">
        <v>4944</v>
      </c>
      <c r="AF206" s="122" t="s">
        <v>5209</v>
      </c>
      <c r="AG206" s="57"/>
      <c r="AH206" s="8"/>
      <c r="AI206" s="8"/>
      <c r="AJ206" s="8"/>
      <c r="AK206" s="8"/>
      <c r="AL206" s="8"/>
      <c r="AM206" s="8">
        <f t="shared" si="6"/>
        <v>1</v>
      </c>
      <c r="AN206" s="189">
        <f>IF((AI206+AJ206+AK206+AL206+AM206)&gt;0,(Metoder[[#This Row],[2015]]+Metoder[[#This Row],[2016]]+Metoder[[#This Row],[2017]]+Metoder[[#This Row],[Jan-Apr 2018]]*3+Metoder[[#This Row],[Till Cosmic?]])/COUNT(Metoder[[#This Row],[2015]:[Till Cosmic?]]),"")</f>
        <v>1</v>
      </c>
      <c r="AO206" s="8">
        <f t="shared" si="7"/>
        <v>315</v>
      </c>
      <c r="AP206" s="8">
        <f>IFERROR((_xlfn.RANK.EQ(AO206,AO:AO,1)+COUNTIF($AO$2:AO206,AO206))-1,"")</f>
        <v>264</v>
      </c>
      <c r="AQ206" s="57" t="s">
        <v>2440</v>
      </c>
      <c r="AR206" s="8"/>
      <c r="AS206" s="8"/>
      <c r="AT206" s="8"/>
      <c r="AU206" s="8"/>
      <c r="AV206" s="120">
        <v>43320</v>
      </c>
      <c r="AW206" s="57" t="s">
        <v>46</v>
      </c>
      <c r="AX206" s="99"/>
      <c r="AY206" s="100"/>
      <c r="AZ206" s="142"/>
      <c r="BA206" s="143"/>
      <c r="BC206" s="144"/>
      <c r="BD206" s="144"/>
    </row>
    <row r="207" spans="1:56" ht="101.25" x14ac:dyDescent="0.25">
      <c r="A207" s="1" t="s">
        <v>1654</v>
      </c>
      <c r="B207" s="179" t="s">
        <v>6212</v>
      </c>
      <c r="C207" s="53" t="s">
        <v>1655</v>
      </c>
      <c r="D207" s="55" t="s">
        <v>59</v>
      </c>
      <c r="E207" s="53" t="s">
        <v>51</v>
      </c>
      <c r="F207" s="10" t="s">
        <v>5241</v>
      </c>
      <c r="G207" s="53"/>
      <c r="H207" s="53" t="s">
        <v>1656</v>
      </c>
      <c r="I207" s="106" t="s">
        <v>1657</v>
      </c>
      <c r="J207" s="106"/>
      <c r="K207" s="106"/>
      <c r="L207" s="15" t="s">
        <v>6499</v>
      </c>
      <c r="M207" s="55" t="s">
        <v>42</v>
      </c>
      <c r="N207" s="54" t="s">
        <v>5965</v>
      </c>
      <c r="O207" s="54"/>
      <c r="P207" s="54"/>
      <c r="Q207" s="54"/>
      <c r="R207" s="54"/>
      <c r="S207" s="54"/>
      <c r="T207" s="106"/>
      <c r="U207" s="106" t="s">
        <v>41</v>
      </c>
      <c r="V207" s="106" t="s">
        <v>4642</v>
      </c>
      <c r="W207" s="106" t="s">
        <v>1658</v>
      </c>
      <c r="X207" s="106" t="s">
        <v>1659</v>
      </c>
      <c r="Y207" s="106"/>
      <c r="Z207" s="106"/>
      <c r="AA207" s="106"/>
      <c r="AB207" s="106"/>
      <c r="AC207" s="106"/>
      <c r="AD207" s="106"/>
      <c r="AE207" s="1" t="s">
        <v>5129</v>
      </c>
      <c r="AF207" s="173" t="s">
        <v>1660</v>
      </c>
      <c r="AG207" s="57"/>
      <c r="AH207" s="8"/>
      <c r="AI207" s="8"/>
      <c r="AJ207" s="8"/>
      <c r="AK207" s="8"/>
      <c r="AL207" s="8"/>
      <c r="AM207" s="8">
        <f t="shared" si="6"/>
        <v>1</v>
      </c>
      <c r="AN207" s="189">
        <f>IF((AI207+AJ207+AK207+AL207+AM207)&gt;0,(Metoder[[#This Row],[2015]]+Metoder[[#This Row],[2016]]+Metoder[[#This Row],[2017]]+Metoder[[#This Row],[Jan-Apr 2018]]*3+Metoder[[#This Row],[Till Cosmic?]])/COUNT(Metoder[[#This Row],[2015]:[Till Cosmic?]]),"")</f>
        <v>1</v>
      </c>
      <c r="AO207" s="8">
        <f t="shared" si="7"/>
        <v>315</v>
      </c>
      <c r="AP207" s="8">
        <f>IFERROR((_xlfn.RANK.EQ(AO207,AO:AO,1)+COUNTIF($AO$2:AO207,AO207))-1,"")</f>
        <v>265</v>
      </c>
      <c r="AQ207" s="57" t="s">
        <v>2440</v>
      </c>
      <c r="AR207" s="8"/>
      <c r="AS207" s="8"/>
      <c r="AT207" s="8"/>
      <c r="AU207" s="8"/>
      <c r="AV207" s="120">
        <v>43320</v>
      </c>
      <c r="AW207" s="57" t="s">
        <v>46</v>
      </c>
      <c r="AX207" s="99"/>
      <c r="AY207" s="100"/>
      <c r="AZ207" s="142"/>
      <c r="BA207" s="143"/>
      <c r="BC207" s="144"/>
      <c r="BD207" s="144"/>
    </row>
    <row r="208" spans="1:56" ht="112.5" x14ac:dyDescent="0.25">
      <c r="A208" s="1" t="s">
        <v>1669</v>
      </c>
      <c r="B208" s="179" t="s">
        <v>1670</v>
      </c>
      <c r="C208" s="53" t="s">
        <v>1671</v>
      </c>
      <c r="D208" s="55" t="s">
        <v>116</v>
      </c>
      <c r="E208" s="53" t="s">
        <v>6540</v>
      </c>
      <c r="F208" s="175" t="s">
        <v>5290</v>
      </c>
      <c r="G208" s="127"/>
      <c r="H208" s="53" t="s">
        <v>5291</v>
      </c>
      <c r="I208" s="106" t="s">
        <v>5966</v>
      </c>
      <c r="J208" s="106" t="s">
        <v>6567</v>
      </c>
      <c r="K208" s="106"/>
      <c r="L208" s="56" t="s">
        <v>2434</v>
      </c>
      <c r="M208" s="55" t="s">
        <v>42</v>
      </c>
      <c r="N208" s="54" t="s">
        <v>5669</v>
      </c>
      <c r="O208" s="54"/>
      <c r="P208" s="54"/>
      <c r="Q208" s="54" t="s">
        <v>35</v>
      </c>
      <c r="R208" s="54" t="s">
        <v>35</v>
      </c>
      <c r="S208" s="54"/>
      <c r="T208" s="106" t="s">
        <v>114</v>
      </c>
      <c r="U208" s="106" t="s">
        <v>2434</v>
      </c>
      <c r="V208" s="106" t="s">
        <v>4679</v>
      </c>
      <c r="W208" s="106" t="s">
        <v>5292</v>
      </c>
      <c r="X208" s="106" t="s">
        <v>5293</v>
      </c>
      <c r="Y208" s="106"/>
      <c r="Z208" s="106"/>
      <c r="AA208" s="106"/>
      <c r="AB208" s="106"/>
      <c r="AC208" s="106"/>
      <c r="AD208" s="106"/>
      <c r="AE208" s="1" t="s">
        <v>5294</v>
      </c>
      <c r="AF208" s="173" t="s">
        <v>5295</v>
      </c>
      <c r="AG208" s="57"/>
      <c r="AH208" s="8"/>
      <c r="AI208" s="8"/>
      <c r="AJ208" s="8"/>
      <c r="AK208" s="8"/>
      <c r="AL208" s="8"/>
      <c r="AM208" s="8">
        <f t="shared" si="6"/>
        <v>1</v>
      </c>
      <c r="AN208" s="189">
        <f>IF((AI208+AJ208+AK208+AL208+AM208)&gt;0,(Metoder[[#This Row],[2015]]+Metoder[[#This Row],[2016]]+Metoder[[#This Row],[2017]]+Metoder[[#This Row],[Jan-Apr 2018]]*3+Metoder[[#This Row],[Till Cosmic?]])/COUNT(Metoder[[#This Row],[2015]:[Till Cosmic?]]),"")</f>
        <v>1</v>
      </c>
      <c r="AO208" s="8">
        <f t="shared" si="7"/>
        <v>315</v>
      </c>
      <c r="AP208" s="8">
        <f>IFERROR((_xlfn.RANK.EQ(AO208,AO:AO,1)+COUNTIF($AO$2:AO208,AO208))-1,"")</f>
        <v>266</v>
      </c>
      <c r="AQ208" s="57" t="s">
        <v>2440</v>
      </c>
      <c r="AR208" s="8"/>
      <c r="AS208" s="8"/>
      <c r="AT208" s="8"/>
      <c r="AU208" s="8"/>
      <c r="AV208" s="120">
        <v>43320</v>
      </c>
      <c r="AW208" s="57" t="s">
        <v>46</v>
      </c>
      <c r="AX208" s="99"/>
      <c r="AY208" s="100"/>
      <c r="AZ208" s="142"/>
      <c r="BA208" s="143"/>
      <c r="BC208" s="144"/>
      <c r="BD208" s="144"/>
    </row>
    <row r="209" spans="1:56" ht="112.5" x14ac:dyDescent="0.25">
      <c r="A209" s="1" t="s">
        <v>1672</v>
      </c>
      <c r="B209" s="179" t="s">
        <v>1673</v>
      </c>
      <c r="C209" s="53" t="s">
        <v>1674</v>
      </c>
      <c r="D209" s="55" t="s">
        <v>50</v>
      </c>
      <c r="E209" s="53" t="s">
        <v>1675</v>
      </c>
      <c r="F209" s="175" t="s">
        <v>5968</v>
      </c>
      <c r="G209" s="53"/>
      <c r="H209" s="53" t="s">
        <v>6268</v>
      </c>
      <c r="I209" s="106" t="s">
        <v>1676</v>
      </c>
      <c r="J209" s="106" t="s">
        <v>5969</v>
      </c>
      <c r="K209" s="106"/>
      <c r="L209" s="56"/>
      <c r="M209" s="55" t="s">
        <v>42</v>
      </c>
      <c r="N209" s="54" t="s">
        <v>6269</v>
      </c>
      <c r="O209" s="54"/>
      <c r="P209" s="54"/>
      <c r="Q209" s="54"/>
      <c r="R209" s="54"/>
      <c r="S209" s="54"/>
      <c r="T209" s="106" t="s">
        <v>920</v>
      </c>
      <c r="U209" s="106" t="s">
        <v>41</v>
      </c>
      <c r="V209" s="106"/>
      <c r="W209" s="106" t="s">
        <v>1677</v>
      </c>
      <c r="X209" s="106" t="s">
        <v>5970</v>
      </c>
      <c r="Y209" s="106"/>
      <c r="Z209" s="106"/>
      <c r="AA209" s="106"/>
      <c r="AB209" s="106"/>
      <c r="AC209" s="106"/>
      <c r="AD209" s="106"/>
      <c r="AE209" s="1" t="s">
        <v>6296</v>
      </c>
      <c r="AF209" s="175" t="s">
        <v>5967</v>
      </c>
      <c r="AG209" s="57"/>
      <c r="AH209" s="8"/>
      <c r="AI209" s="8"/>
      <c r="AJ209" s="8"/>
      <c r="AK209" s="8"/>
      <c r="AL209" s="8"/>
      <c r="AM209" s="8">
        <f t="shared" si="6"/>
        <v>0</v>
      </c>
      <c r="AN209" s="189" t="str">
        <f>IF((AI209+AJ209+AK209+AL209+AM209)&gt;0,(Metoder[[#This Row],[2015]]+Metoder[[#This Row],[2016]]+Metoder[[#This Row],[2017]]+Metoder[[#This Row],[Jan-Apr 2018]]*3+Metoder[[#This Row],[Till Cosmic?]])/COUNT(Metoder[[#This Row],[2015]:[Till Cosmic?]]),"")</f>
        <v/>
      </c>
      <c r="AO209" s="8" t="str">
        <f t="shared" si="7"/>
        <v/>
      </c>
      <c r="AP209" s="8" t="str">
        <f>IFERROR((_xlfn.RANK.EQ(AO209,AO:AO,1)+COUNTIF($AO$2:AO209,AO209))-1,"")</f>
        <v/>
      </c>
      <c r="AQ209" s="57"/>
      <c r="AR209" s="8"/>
      <c r="AS209" s="8"/>
      <c r="AT209" s="8"/>
      <c r="AU209" s="57" t="s">
        <v>5987</v>
      </c>
      <c r="AV209" s="120">
        <v>43320</v>
      </c>
      <c r="AW209" s="57" t="s">
        <v>46</v>
      </c>
      <c r="AX209" s="99"/>
      <c r="AY209" s="100"/>
      <c r="AZ209" s="142"/>
      <c r="BA209" s="143"/>
      <c r="BC209" s="144"/>
      <c r="BD209" s="144"/>
    </row>
    <row r="210" spans="1:56" ht="180" x14ac:dyDescent="0.25">
      <c r="A210" s="1" t="s">
        <v>875</v>
      </c>
      <c r="B210" s="179" t="s">
        <v>876</v>
      </c>
      <c r="C210" s="53" t="s">
        <v>877</v>
      </c>
      <c r="D210" s="55" t="s">
        <v>878</v>
      </c>
      <c r="E210" s="59" t="s">
        <v>5301</v>
      </c>
      <c r="F210" s="60" t="s">
        <v>5300</v>
      </c>
      <c r="G210" s="127" t="s">
        <v>879</v>
      </c>
      <c r="H210" s="53" t="s">
        <v>880</v>
      </c>
      <c r="I210" s="106" t="s">
        <v>2396</v>
      </c>
      <c r="J210" s="106" t="s">
        <v>5796</v>
      </c>
      <c r="K210" s="106"/>
      <c r="L210" s="20" t="s">
        <v>89</v>
      </c>
      <c r="M210" s="55" t="s">
        <v>42</v>
      </c>
      <c r="N210" s="54" t="s">
        <v>6257</v>
      </c>
      <c r="O210" s="54"/>
      <c r="P210" s="54"/>
      <c r="Q210" s="54"/>
      <c r="R210" s="54"/>
      <c r="S210" s="54" t="s">
        <v>35</v>
      </c>
      <c r="T210" s="106" t="s">
        <v>5474</v>
      </c>
      <c r="U210" s="106" t="s">
        <v>41</v>
      </c>
      <c r="V210" s="106" t="s">
        <v>4641</v>
      </c>
      <c r="W210" s="106" t="s">
        <v>339</v>
      </c>
      <c r="X210" s="106" t="s">
        <v>881</v>
      </c>
      <c r="Y210" s="106"/>
      <c r="Z210" s="106"/>
      <c r="AA210" s="106"/>
      <c r="AB210" s="106"/>
      <c r="AC210" s="106"/>
      <c r="AD210" s="106"/>
      <c r="AE210" s="1" t="s">
        <v>4920</v>
      </c>
      <c r="AF210" s="17" t="s">
        <v>882</v>
      </c>
      <c r="AG210" s="57"/>
      <c r="AH210" s="8"/>
      <c r="AI210" s="8"/>
      <c r="AJ210" s="8"/>
      <c r="AK210" s="8"/>
      <c r="AL210" s="8"/>
      <c r="AM210" s="8">
        <f t="shared" si="6"/>
        <v>1</v>
      </c>
      <c r="AN210" s="189">
        <f>IF((AI210+AJ210+AK210+AL210+AM210)&gt;0,(Metoder[[#This Row],[2015]]+Metoder[[#This Row],[2016]]+Metoder[[#This Row],[2017]]+Metoder[[#This Row],[Jan-Apr 2018]]*3+Metoder[[#This Row],[Till Cosmic?]])/COUNT(Metoder[[#This Row],[2015]:[Till Cosmic?]]),"")</f>
        <v>1</v>
      </c>
      <c r="AO210" s="8">
        <f t="shared" si="7"/>
        <v>315</v>
      </c>
      <c r="AP210" s="8">
        <f>IFERROR((_xlfn.RANK.EQ(AO210,AO:AO,1)+COUNTIF($AO$2:AO210,AO210))-1,"")</f>
        <v>267</v>
      </c>
      <c r="AQ210" s="57" t="s">
        <v>2440</v>
      </c>
      <c r="AR210" s="8"/>
      <c r="AS210" s="8"/>
      <c r="AT210" s="8"/>
      <c r="AU210" s="8"/>
      <c r="AV210" s="120">
        <v>43318</v>
      </c>
      <c r="AW210" s="57" t="s">
        <v>46</v>
      </c>
      <c r="AX210" s="99"/>
      <c r="AY210" s="100"/>
      <c r="AZ210" s="142"/>
      <c r="BA210" s="143"/>
      <c r="BC210" s="144"/>
      <c r="BD210" s="144"/>
    </row>
    <row r="211" spans="1:56" ht="300" x14ac:dyDescent="0.25">
      <c r="A211" s="39" t="s">
        <v>4402</v>
      </c>
      <c r="B211" s="180" t="s">
        <v>4350</v>
      </c>
      <c r="C211" s="181" t="s">
        <v>6124</v>
      </c>
      <c r="D211" s="93" t="s">
        <v>50</v>
      </c>
      <c r="E211" s="94" t="s">
        <v>4548</v>
      </c>
      <c r="F211" s="98" t="s">
        <v>4267</v>
      </c>
      <c r="G211" s="95" t="s">
        <v>4875</v>
      </c>
      <c r="H211" s="95" t="s">
        <v>6125</v>
      </c>
      <c r="I211" s="95" t="s">
        <v>4617</v>
      </c>
      <c r="J211" s="95" t="s">
        <v>6126</v>
      </c>
      <c r="K211" s="93"/>
      <c r="L211" s="93" t="s">
        <v>2654</v>
      </c>
      <c r="M211" s="55" t="s">
        <v>42</v>
      </c>
      <c r="N211" s="54" t="s">
        <v>5691</v>
      </c>
      <c r="O211" s="66"/>
      <c r="P211" s="66"/>
      <c r="Q211" s="66"/>
      <c r="R211" s="66"/>
      <c r="S211" s="66"/>
      <c r="T211" s="95" t="s">
        <v>4635</v>
      </c>
      <c r="U211" s="95" t="s">
        <v>348</v>
      </c>
      <c r="V211" s="96" t="s">
        <v>4641</v>
      </c>
      <c r="W211" s="95" t="s">
        <v>54</v>
      </c>
      <c r="X211" s="95" t="s">
        <v>6127</v>
      </c>
      <c r="Y211" s="97"/>
      <c r="Z211" s="97"/>
      <c r="AA211" s="97"/>
      <c r="AB211" s="97"/>
      <c r="AC211" s="1"/>
      <c r="AD211" s="97"/>
      <c r="AE211" s="95" t="s">
        <v>4744</v>
      </c>
      <c r="AF211" s="107" t="s">
        <v>4822</v>
      </c>
      <c r="AG211" s="8"/>
      <c r="AH211" s="8"/>
      <c r="AI211" s="8"/>
      <c r="AJ211" s="8"/>
      <c r="AK211" s="8"/>
      <c r="AL211" s="8"/>
      <c r="AM211" s="8">
        <f t="shared" si="6"/>
        <v>1</v>
      </c>
      <c r="AN211" s="189">
        <f>IF((AI211+AJ211+AK211+AL211+AM211)&gt;0,(Metoder[[#This Row],[2015]]+Metoder[[#This Row],[2016]]+Metoder[[#This Row],[2017]]+Metoder[[#This Row],[Jan-Apr 2018]]*3+Metoder[[#This Row],[Till Cosmic?]])/COUNT(Metoder[[#This Row],[2015]:[Till Cosmic?]]),"")</f>
        <v>1</v>
      </c>
      <c r="AO211" s="8">
        <f t="shared" si="7"/>
        <v>315</v>
      </c>
      <c r="AP211" s="8">
        <f>IFERROR((_xlfn.RANK.EQ(AO211,AO:AO,1)+COUNTIF($AO$2:AO211,AO211))-1,"")</f>
        <v>268</v>
      </c>
      <c r="AQ211" s="57" t="s">
        <v>2440</v>
      </c>
      <c r="AR211" s="8"/>
      <c r="AS211" s="8"/>
      <c r="AT211" s="8"/>
      <c r="AU211" s="8"/>
      <c r="AV211" s="120">
        <v>43325</v>
      </c>
      <c r="AW211" s="95" t="s">
        <v>46</v>
      </c>
      <c r="AX211" s="99"/>
      <c r="AY211" s="100"/>
      <c r="AZ211" s="142"/>
      <c r="BA211" s="143"/>
      <c r="BC211" s="144"/>
      <c r="BD211" s="144"/>
    </row>
    <row r="212" spans="1:56" ht="75" x14ac:dyDescent="0.25">
      <c r="A212" s="1" t="s">
        <v>954</v>
      </c>
      <c r="B212" s="179" t="s">
        <v>955</v>
      </c>
      <c r="C212" s="53" t="s">
        <v>956</v>
      </c>
      <c r="D212" s="55" t="s">
        <v>50</v>
      </c>
      <c r="E212" s="53" t="s">
        <v>79</v>
      </c>
      <c r="F212" s="10" t="s">
        <v>5238</v>
      </c>
      <c r="G212" s="53"/>
      <c r="H212" s="53" t="s">
        <v>66</v>
      </c>
      <c r="I212" s="106" t="s">
        <v>957</v>
      </c>
      <c r="J212" s="106" t="s">
        <v>6605</v>
      </c>
      <c r="K212" s="106" t="s">
        <v>5808</v>
      </c>
      <c r="L212" s="56" t="s">
        <v>6506</v>
      </c>
      <c r="M212" s="55" t="s">
        <v>42</v>
      </c>
      <c r="N212" s="54" t="s">
        <v>5668</v>
      </c>
      <c r="O212" s="54"/>
      <c r="P212" s="54"/>
      <c r="Q212" s="54"/>
      <c r="R212" s="54"/>
      <c r="S212" s="54" t="s">
        <v>35</v>
      </c>
      <c r="T212" s="106" t="s">
        <v>5474</v>
      </c>
      <c r="U212" s="106" t="s">
        <v>2434</v>
      </c>
      <c r="V212" s="106" t="s">
        <v>4642</v>
      </c>
      <c r="W212" s="106" t="s">
        <v>958</v>
      </c>
      <c r="X212" s="106" t="s">
        <v>426</v>
      </c>
      <c r="Y212" s="106"/>
      <c r="Z212" s="106"/>
      <c r="AA212" s="106"/>
      <c r="AB212" s="106"/>
      <c r="AC212" s="106"/>
      <c r="AD212" s="106"/>
      <c r="AE212" s="1" t="s">
        <v>6519</v>
      </c>
      <c r="AF212" s="30" t="s">
        <v>959</v>
      </c>
      <c r="AG212" s="57"/>
      <c r="AH212" s="8"/>
      <c r="AI212" s="8"/>
      <c r="AJ212" s="8"/>
      <c r="AK212" s="8"/>
      <c r="AL212" s="8"/>
      <c r="AM212" s="8">
        <f t="shared" si="6"/>
        <v>1</v>
      </c>
      <c r="AN212" s="189">
        <f>IF((AI212+AJ212+AK212+AL212+AM212)&gt;0,(Metoder[[#This Row],[2015]]+Metoder[[#This Row],[2016]]+Metoder[[#This Row],[2017]]+Metoder[[#This Row],[Jan-Apr 2018]]*3+Metoder[[#This Row],[Till Cosmic?]])/COUNT(Metoder[[#This Row],[2015]:[Till Cosmic?]]),"")</f>
        <v>1</v>
      </c>
      <c r="AO212" s="8">
        <f t="shared" si="7"/>
        <v>315</v>
      </c>
      <c r="AP212" s="8">
        <f>IFERROR((_xlfn.RANK.EQ(AO212,AO:AO,1)+COUNTIF($AO$2:AO212,AO212))-1,"")</f>
        <v>269</v>
      </c>
      <c r="AQ212" s="57" t="s">
        <v>2440</v>
      </c>
      <c r="AR212" s="8"/>
      <c r="AS212" s="8"/>
      <c r="AT212" s="8"/>
      <c r="AU212" s="8"/>
      <c r="AV212" s="120">
        <v>43319</v>
      </c>
      <c r="AW212" s="57" t="s">
        <v>46</v>
      </c>
      <c r="AX212" s="99"/>
      <c r="AY212" s="100"/>
      <c r="AZ212" s="142"/>
      <c r="BA212" s="143"/>
      <c r="BC212" s="144"/>
      <c r="BD212" s="144"/>
    </row>
    <row r="213" spans="1:56" ht="90" x14ac:dyDescent="0.25">
      <c r="A213" s="1" t="s">
        <v>945</v>
      </c>
      <c r="B213" s="179" t="s">
        <v>941</v>
      </c>
      <c r="C213" s="53" t="s">
        <v>942</v>
      </c>
      <c r="D213" s="55" t="s">
        <v>124</v>
      </c>
      <c r="E213" s="59" t="s">
        <v>5301</v>
      </c>
      <c r="F213" s="60" t="s">
        <v>5300</v>
      </c>
      <c r="G213" s="151" t="s">
        <v>87</v>
      </c>
      <c r="H213" s="53" t="s">
        <v>625</v>
      </c>
      <c r="I213" s="106"/>
      <c r="J213" s="106" t="s">
        <v>5810</v>
      </c>
      <c r="K213" s="106"/>
      <c r="L213" s="56" t="s">
        <v>89</v>
      </c>
      <c r="M213" s="55" t="s">
        <v>42</v>
      </c>
      <c r="N213" s="54" t="s">
        <v>6186</v>
      </c>
      <c r="O213" s="54"/>
      <c r="P213" s="54"/>
      <c r="Q213" s="54"/>
      <c r="R213" s="54"/>
      <c r="S213" s="54"/>
      <c r="T213" s="106"/>
      <c r="U213" s="106" t="s">
        <v>41</v>
      </c>
      <c r="V213" s="106" t="s">
        <v>4641</v>
      </c>
      <c r="W213" s="106" t="s">
        <v>5811</v>
      </c>
      <c r="X213" s="106" t="s">
        <v>943</v>
      </c>
      <c r="Y213" s="106"/>
      <c r="Z213" s="106"/>
      <c r="AA213" s="106"/>
      <c r="AB213" s="106"/>
      <c r="AC213" s="106"/>
      <c r="AD213" s="106"/>
      <c r="AE213" s="1" t="s">
        <v>4920</v>
      </c>
      <c r="AF213" s="17" t="s">
        <v>946</v>
      </c>
      <c r="AG213" s="57"/>
      <c r="AH213" s="8"/>
      <c r="AI213" s="8"/>
      <c r="AJ213" s="8"/>
      <c r="AK213" s="8"/>
      <c r="AL213" s="8"/>
      <c r="AM213" s="8">
        <f t="shared" si="6"/>
        <v>1</v>
      </c>
      <c r="AN213" s="189">
        <f>IF((AI213+AJ213+AK213+AL213+AM213)&gt;0,(Metoder[[#This Row],[2015]]+Metoder[[#This Row],[2016]]+Metoder[[#This Row],[2017]]+Metoder[[#This Row],[Jan-Apr 2018]]*3+Metoder[[#This Row],[Till Cosmic?]])/COUNT(Metoder[[#This Row],[2015]:[Till Cosmic?]]),"")</f>
        <v>1</v>
      </c>
      <c r="AO213" s="8">
        <f t="shared" si="7"/>
        <v>315</v>
      </c>
      <c r="AP213" s="8">
        <f>IFERROR((_xlfn.RANK.EQ(AO213,AO:AO,1)+COUNTIF($AO$2:AO213,AO213))-1,"")</f>
        <v>270</v>
      </c>
      <c r="AQ213" s="57" t="s">
        <v>2440</v>
      </c>
      <c r="AR213" s="8"/>
      <c r="AS213" s="8"/>
      <c r="AT213" s="8"/>
      <c r="AU213" s="8"/>
      <c r="AV213" s="120">
        <v>43319</v>
      </c>
      <c r="AW213" s="57" t="s">
        <v>46</v>
      </c>
      <c r="AX213" s="99"/>
      <c r="AY213" s="100"/>
      <c r="AZ213" s="142"/>
      <c r="BA213" s="143"/>
      <c r="BC213" s="144"/>
      <c r="BD213" s="144"/>
    </row>
    <row r="214" spans="1:56" ht="112.5" x14ac:dyDescent="0.25">
      <c r="A214" s="1" t="s">
        <v>980</v>
      </c>
      <c r="B214" s="179" t="s">
        <v>981</v>
      </c>
      <c r="C214" s="53" t="s">
        <v>982</v>
      </c>
      <c r="D214" s="55" t="s">
        <v>179</v>
      </c>
      <c r="E214" s="53" t="s">
        <v>480</v>
      </c>
      <c r="F214" s="10" t="s">
        <v>5253</v>
      </c>
      <c r="G214" s="127" t="s">
        <v>983</v>
      </c>
      <c r="H214" s="53" t="s">
        <v>138</v>
      </c>
      <c r="I214" s="106" t="s">
        <v>5814</v>
      </c>
      <c r="J214" s="106" t="s">
        <v>5815</v>
      </c>
      <c r="K214" s="106"/>
      <c r="L214" s="15" t="s">
        <v>6506</v>
      </c>
      <c r="M214" s="55" t="s">
        <v>42</v>
      </c>
      <c r="N214" s="54" t="s">
        <v>5669</v>
      </c>
      <c r="O214" s="54"/>
      <c r="P214" s="54"/>
      <c r="Q214" s="54"/>
      <c r="R214" s="54"/>
      <c r="S214" s="54"/>
      <c r="T214" s="106"/>
      <c r="U214" s="106"/>
      <c r="V214" s="106" t="s">
        <v>4642</v>
      </c>
      <c r="W214" s="106" t="s">
        <v>315</v>
      </c>
      <c r="X214" s="106" t="s">
        <v>984</v>
      </c>
      <c r="Y214" s="106"/>
      <c r="Z214" s="106"/>
      <c r="AA214" s="106"/>
      <c r="AB214" s="106"/>
      <c r="AC214" s="106"/>
      <c r="AD214" s="106"/>
      <c r="AE214" s="1" t="s">
        <v>6519</v>
      </c>
      <c r="AF214" s="17" t="s">
        <v>985</v>
      </c>
      <c r="AG214" s="57"/>
      <c r="AH214" s="8"/>
      <c r="AI214" s="8"/>
      <c r="AJ214" s="8"/>
      <c r="AK214" s="8"/>
      <c r="AL214" s="8"/>
      <c r="AM214" s="8">
        <f t="shared" si="6"/>
        <v>1</v>
      </c>
      <c r="AN214" s="189">
        <f>IF((AI214+AJ214+AK214+AL214+AM214)&gt;0,(Metoder[[#This Row],[2015]]+Metoder[[#This Row],[2016]]+Metoder[[#This Row],[2017]]+Metoder[[#This Row],[Jan-Apr 2018]]*3+Metoder[[#This Row],[Till Cosmic?]])/COUNT(Metoder[[#This Row],[2015]:[Till Cosmic?]]),"")</f>
        <v>1</v>
      </c>
      <c r="AO214" s="8">
        <f t="shared" si="7"/>
        <v>315</v>
      </c>
      <c r="AP214" s="8">
        <f>IFERROR((_xlfn.RANK.EQ(AO214,AO:AO,1)+COUNTIF($AO$2:AO214,AO214))-1,"")</f>
        <v>271</v>
      </c>
      <c r="AQ214" s="57" t="s">
        <v>2440</v>
      </c>
      <c r="AR214" s="8"/>
      <c r="AS214" s="8"/>
      <c r="AT214" s="8"/>
      <c r="AU214" s="57"/>
      <c r="AV214" s="120">
        <v>43319</v>
      </c>
      <c r="AW214" s="57" t="s">
        <v>46</v>
      </c>
      <c r="AX214" s="99"/>
      <c r="AY214" s="100"/>
      <c r="AZ214" s="142"/>
      <c r="BA214" s="143"/>
      <c r="BC214" s="144"/>
      <c r="BD214" s="144"/>
    </row>
    <row r="215" spans="1:56" ht="105" x14ac:dyDescent="0.25">
      <c r="A215" s="1" t="s">
        <v>1000</v>
      </c>
      <c r="B215" s="179" t="s">
        <v>1001</v>
      </c>
      <c r="C215" s="53"/>
      <c r="D215" s="55" t="s">
        <v>50</v>
      </c>
      <c r="E215" s="53" t="s">
        <v>584</v>
      </c>
      <c r="F215" s="175" t="s">
        <v>5817</v>
      </c>
      <c r="G215" s="127"/>
      <c r="H215" s="53" t="s">
        <v>1002</v>
      </c>
      <c r="I215" s="106"/>
      <c r="J215" s="106"/>
      <c r="K215" s="106"/>
      <c r="L215" s="20" t="s">
        <v>2434</v>
      </c>
      <c r="M215" s="55" t="s">
        <v>42</v>
      </c>
      <c r="N215" s="54" t="s">
        <v>5667</v>
      </c>
      <c r="O215" s="54"/>
      <c r="P215" s="54"/>
      <c r="Q215" s="54"/>
      <c r="R215" s="54"/>
      <c r="S215" s="54"/>
      <c r="T215" s="106"/>
      <c r="U215" s="106" t="s">
        <v>2434</v>
      </c>
      <c r="V215" s="106" t="s">
        <v>4659</v>
      </c>
      <c r="W215" s="106" t="s">
        <v>4892</v>
      </c>
      <c r="X215" s="106" t="s">
        <v>5818</v>
      </c>
      <c r="Y215" s="106"/>
      <c r="Z215" s="106"/>
      <c r="AA215" s="106"/>
      <c r="AB215" s="106"/>
      <c r="AC215" s="106"/>
      <c r="AD215" s="106"/>
      <c r="AE215" s="1" t="s">
        <v>4941</v>
      </c>
      <c r="AF215" s="17" t="s">
        <v>1003</v>
      </c>
      <c r="AG215" s="57"/>
      <c r="AH215" s="8"/>
      <c r="AI215" s="8"/>
      <c r="AJ215" s="8"/>
      <c r="AK215" s="8"/>
      <c r="AL215" s="8"/>
      <c r="AM215" s="8">
        <f t="shared" si="6"/>
        <v>1</v>
      </c>
      <c r="AN215" s="189">
        <f>IF((AI215+AJ215+AK215+AL215+AM215)&gt;0,(Metoder[[#This Row],[2015]]+Metoder[[#This Row],[2016]]+Metoder[[#This Row],[2017]]+Metoder[[#This Row],[Jan-Apr 2018]]*3+Metoder[[#This Row],[Till Cosmic?]])/COUNT(Metoder[[#This Row],[2015]:[Till Cosmic?]]),"")</f>
        <v>1</v>
      </c>
      <c r="AO215" s="8">
        <f t="shared" si="7"/>
        <v>315</v>
      </c>
      <c r="AP215" s="8">
        <f>IFERROR((_xlfn.RANK.EQ(AO215,AO:AO,1)+COUNTIF($AO$2:AO215,AO215))-1,"")</f>
        <v>272</v>
      </c>
      <c r="AQ215" s="57" t="s">
        <v>2440</v>
      </c>
      <c r="AR215" s="8"/>
      <c r="AS215" s="8"/>
      <c r="AT215" s="8"/>
      <c r="AU215" s="8"/>
      <c r="AV215" s="120">
        <v>43319</v>
      </c>
      <c r="AW215" s="57" t="s">
        <v>46</v>
      </c>
      <c r="AX215" s="99"/>
      <c r="AY215" s="100"/>
      <c r="AZ215" s="142"/>
      <c r="BA215" s="143"/>
      <c r="BC215" s="144"/>
      <c r="BD215" s="144"/>
    </row>
    <row r="216" spans="1:56" ht="90" x14ac:dyDescent="0.25">
      <c r="A216" s="1" t="s">
        <v>940</v>
      </c>
      <c r="B216" s="179" t="s">
        <v>941</v>
      </c>
      <c r="C216" s="53" t="s">
        <v>942</v>
      </c>
      <c r="D216" s="55" t="s">
        <v>78</v>
      </c>
      <c r="E216" s="53" t="s">
        <v>5301</v>
      </c>
      <c r="F216" s="60" t="s">
        <v>5300</v>
      </c>
      <c r="G216" s="151" t="s">
        <v>87</v>
      </c>
      <c r="H216" s="53" t="s">
        <v>5312</v>
      </c>
      <c r="I216" s="106"/>
      <c r="J216" s="106" t="s">
        <v>5730</v>
      </c>
      <c r="K216" s="106"/>
      <c r="L216" s="20" t="s">
        <v>89</v>
      </c>
      <c r="M216" s="55" t="s">
        <v>42</v>
      </c>
      <c r="N216" s="58" t="s">
        <v>5673</v>
      </c>
      <c r="O216" s="54"/>
      <c r="P216" s="54"/>
      <c r="Q216" s="54"/>
      <c r="R216" s="54"/>
      <c r="S216" s="54"/>
      <c r="T216" s="106" t="s">
        <v>2581</v>
      </c>
      <c r="U216" s="106" t="s">
        <v>41</v>
      </c>
      <c r="V216" s="106" t="s">
        <v>4641</v>
      </c>
      <c r="W216" s="106" t="s">
        <v>5729</v>
      </c>
      <c r="X216" s="106" t="s">
        <v>943</v>
      </c>
      <c r="Y216" s="106"/>
      <c r="Z216" s="106"/>
      <c r="AA216" s="106"/>
      <c r="AB216" s="106"/>
      <c r="AC216" s="106"/>
      <c r="AD216" s="106"/>
      <c r="AE216" s="1" t="s">
        <v>4920</v>
      </c>
      <c r="AF216" s="173" t="s">
        <v>944</v>
      </c>
      <c r="AG216" s="57"/>
      <c r="AH216" s="8"/>
      <c r="AI216" s="8"/>
      <c r="AJ216" s="8"/>
      <c r="AK216" s="8"/>
      <c r="AL216" s="8"/>
      <c r="AM216" s="8">
        <f t="shared" si="6"/>
        <v>1</v>
      </c>
      <c r="AN216" s="189">
        <f>IF((AI216+AJ216+AK216+AL216+AM216)&gt;0,(Metoder[[#This Row],[2015]]+Metoder[[#This Row],[2016]]+Metoder[[#This Row],[2017]]+Metoder[[#This Row],[Jan-Apr 2018]]*3+Metoder[[#This Row],[Till Cosmic?]])/COUNT(Metoder[[#This Row],[2015]:[Till Cosmic?]]),"")</f>
        <v>1</v>
      </c>
      <c r="AO216" s="8">
        <f t="shared" si="7"/>
        <v>315</v>
      </c>
      <c r="AP216" s="8">
        <f>IFERROR((_xlfn.RANK.EQ(AO216,AO:AO,1)+COUNTIF($AO$2:AO216,AO216))-1,"")</f>
        <v>273</v>
      </c>
      <c r="AQ216" s="57" t="s">
        <v>2440</v>
      </c>
      <c r="AR216" s="8"/>
      <c r="AS216" s="8"/>
      <c r="AT216" s="8"/>
      <c r="AU216" s="8"/>
      <c r="AV216" s="120">
        <v>43314</v>
      </c>
      <c r="AW216" s="57" t="s">
        <v>46</v>
      </c>
      <c r="AX216" s="99"/>
      <c r="AY216" s="100"/>
      <c r="AZ216" s="142"/>
      <c r="BA216" s="143"/>
      <c r="BC216" s="144"/>
      <c r="BD216" s="144"/>
    </row>
    <row r="217" spans="1:56" ht="78.75" x14ac:dyDescent="0.25">
      <c r="A217" s="1" t="s">
        <v>1027</v>
      </c>
      <c r="B217" s="179" t="s">
        <v>1028</v>
      </c>
      <c r="C217" s="53"/>
      <c r="D217" s="55" t="s">
        <v>179</v>
      </c>
      <c r="E217" s="53" t="s">
        <v>474</v>
      </c>
      <c r="F217" s="60" t="s">
        <v>5249</v>
      </c>
      <c r="G217" s="127" t="s">
        <v>1021</v>
      </c>
      <c r="H217" s="53" t="s">
        <v>138</v>
      </c>
      <c r="I217" s="106" t="s">
        <v>4903</v>
      </c>
      <c r="J217" s="106" t="s">
        <v>5402</v>
      </c>
      <c r="K217" s="106"/>
      <c r="L217" s="15" t="s">
        <v>6499</v>
      </c>
      <c r="M217" s="55" t="s">
        <v>42</v>
      </c>
      <c r="N217" s="54" t="s">
        <v>5669</v>
      </c>
      <c r="O217" s="54"/>
      <c r="P217" s="54"/>
      <c r="Q217" s="54"/>
      <c r="R217" s="54"/>
      <c r="S217" s="54"/>
      <c r="T217" s="106"/>
      <c r="U217" s="106" t="s">
        <v>41</v>
      </c>
      <c r="V217" s="106" t="s">
        <v>4642</v>
      </c>
      <c r="W217" s="106" t="s">
        <v>1029</v>
      </c>
      <c r="X217" s="106" t="s">
        <v>1025</v>
      </c>
      <c r="Y217" s="106"/>
      <c r="Z217" s="106"/>
      <c r="AA217" s="106"/>
      <c r="AB217" s="106"/>
      <c r="AC217" s="106"/>
      <c r="AD217" s="106"/>
      <c r="AE217" s="1" t="s">
        <v>4932</v>
      </c>
      <c r="AF217" s="17" t="s">
        <v>1030</v>
      </c>
      <c r="AG217" s="57"/>
      <c r="AH217" s="8"/>
      <c r="AI217" s="8"/>
      <c r="AJ217" s="8"/>
      <c r="AK217" s="8"/>
      <c r="AL217" s="8"/>
      <c r="AM217" s="8">
        <f t="shared" si="6"/>
        <v>1</v>
      </c>
      <c r="AN217" s="189">
        <f>IF((AI217+AJ217+AK217+AL217+AM217)&gt;0,(Metoder[[#This Row],[2015]]+Metoder[[#This Row],[2016]]+Metoder[[#This Row],[2017]]+Metoder[[#This Row],[Jan-Apr 2018]]*3+Metoder[[#This Row],[Till Cosmic?]])/COUNT(Metoder[[#This Row],[2015]:[Till Cosmic?]]),"")</f>
        <v>1</v>
      </c>
      <c r="AO217" s="8">
        <f t="shared" si="7"/>
        <v>315</v>
      </c>
      <c r="AP217" s="8">
        <f>IFERROR((_xlfn.RANK.EQ(AO217,AO:AO,1)+COUNTIF($AO$2:AO217,AO217))-1,"")</f>
        <v>274</v>
      </c>
      <c r="AQ217" s="57" t="s">
        <v>2440</v>
      </c>
      <c r="AR217" s="8"/>
      <c r="AS217" s="8"/>
      <c r="AT217" s="8"/>
      <c r="AU217" s="8"/>
      <c r="AV217" s="120">
        <v>43319</v>
      </c>
      <c r="AW217" s="57" t="s">
        <v>46</v>
      </c>
      <c r="AX217" s="99"/>
      <c r="AY217" s="100"/>
      <c r="AZ217" s="142"/>
      <c r="BA217" s="143"/>
      <c r="BC217" s="144"/>
      <c r="BD217" s="144"/>
    </row>
    <row r="218" spans="1:56" ht="75" x14ac:dyDescent="0.25">
      <c r="A218" s="1" t="s">
        <v>1035</v>
      </c>
      <c r="B218" s="179" t="s">
        <v>1036</v>
      </c>
      <c r="C218" s="53" t="s">
        <v>1037</v>
      </c>
      <c r="D218" s="55" t="s">
        <v>179</v>
      </c>
      <c r="E218" s="53" t="s">
        <v>474</v>
      </c>
      <c r="F218" s="60" t="s">
        <v>5249</v>
      </c>
      <c r="G218" s="127" t="s">
        <v>475</v>
      </c>
      <c r="H218" s="53" t="s">
        <v>1038</v>
      </c>
      <c r="I218" s="106"/>
      <c r="J218" s="106" t="s">
        <v>5402</v>
      </c>
      <c r="K218" s="106"/>
      <c r="L218" s="15" t="s">
        <v>6499</v>
      </c>
      <c r="M218" s="55" t="s">
        <v>42</v>
      </c>
      <c r="N218" s="13" t="s">
        <v>5669</v>
      </c>
      <c r="O218" s="13"/>
      <c r="P218" s="13"/>
      <c r="Q218" s="13"/>
      <c r="R218" s="13"/>
      <c r="S218" s="13"/>
      <c r="T218" s="106"/>
      <c r="U218" s="106" t="s">
        <v>41</v>
      </c>
      <c r="V218" s="106" t="s">
        <v>4642</v>
      </c>
      <c r="W218" s="106" t="s">
        <v>315</v>
      </c>
      <c r="X218" s="106" t="s">
        <v>1039</v>
      </c>
      <c r="Y218" s="106"/>
      <c r="Z218" s="106"/>
      <c r="AA218" s="106"/>
      <c r="AB218" s="106"/>
      <c r="AC218" s="106"/>
      <c r="AD218" s="106"/>
      <c r="AE218" s="1" t="s">
        <v>4911</v>
      </c>
      <c r="AF218" s="30" t="s">
        <v>1040</v>
      </c>
      <c r="AG218" s="57"/>
      <c r="AH218" s="8"/>
      <c r="AI218" s="8"/>
      <c r="AJ218" s="8"/>
      <c r="AK218" s="8"/>
      <c r="AL218" s="8"/>
      <c r="AM218" s="8">
        <f t="shared" si="6"/>
        <v>1</v>
      </c>
      <c r="AN218" s="189">
        <f>IF((AI218+AJ218+AK218+AL218+AM218)&gt;0,(Metoder[[#This Row],[2015]]+Metoder[[#This Row],[2016]]+Metoder[[#This Row],[2017]]+Metoder[[#This Row],[Jan-Apr 2018]]*3+Metoder[[#This Row],[Till Cosmic?]])/COUNT(Metoder[[#This Row],[2015]:[Till Cosmic?]]),"")</f>
        <v>1</v>
      </c>
      <c r="AO218" s="8">
        <f t="shared" si="7"/>
        <v>315</v>
      </c>
      <c r="AP218" s="8">
        <f>IFERROR((_xlfn.RANK.EQ(AO218,AO:AO,1)+COUNTIF($AO$2:AO218,AO218))-1,"")</f>
        <v>275</v>
      </c>
      <c r="AQ218" s="57" t="s">
        <v>2440</v>
      </c>
      <c r="AR218" s="8"/>
      <c r="AS218" s="8"/>
      <c r="AT218" s="8"/>
      <c r="AU218" s="8"/>
      <c r="AV218" s="120">
        <v>43319</v>
      </c>
      <c r="AW218" s="57" t="s">
        <v>46</v>
      </c>
      <c r="AX218" s="99"/>
      <c r="AY218" s="100"/>
      <c r="AZ218" s="142"/>
      <c r="BA218" s="143"/>
      <c r="BC218" s="144"/>
      <c r="BD218" s="144"/>
    </row>
    <row r="219" spans="1:56" ht="195" x14ac:dyDescent="0.25">
      <c r="A219" s="128" t="s">
        <v>5098</v>
      </c>
      <c r="B219" s="185" t="s">
        <v>5099</v>
      </c>
      <c r="C219" s="186" t="s">
        <v>6462</v>
      </c>
      <c r="D219" s="130" t="s">
        <v>179</v>
      </c>
      <c r="E219" s="45" t="s">
        <v>5100</v>
      </c>
      <c r="F219" s="131" t="s">
        <v>5101</v>
      </c>
      <c r="G219" s="132" t="s">
        <v>5102</v>
      </c>
      <c r="H219" s="132" t="s">
        <v>5819</v>
      </c>
      <c r="J219" s="132" t="s">
        <v>5820</v>
      </c>
      <c r="L219" s="133" t="s">
        <v>6488</v>
      </c>
      <c r="M219" s="133" t="s">
        <v>42</v>
      </c>
      <c r="N219" s="133" t="s">
        <v>5669</v>
      </c>
      <c r="O219" s="129"/>
      <c r="P219" s="129"/>
      <c r="Q219" s="134"/>
      <c r="R219" s="46"/>
      <c r="S219" s="135"/>
      <c r="T219" s="129"/>
      <c r="U219" s="129" t="s">
        <v>41</v>
      </c>
      <c r="V219" s="129" t="s">
        <v>5103</v>
      </c>
      <c r="W219" s="129" t="s">
        <v>5104</v>
      </c>
      <c r="X219" s="129" t="s">
        <v>5821</v>
      </c>
      <c r="AE219" s="128" t="s">
        <v>5822</v>
      </c>
      <c r="AF219" s="105" t="s">
        <v>5105</v>
      </c>
      <c r="AG219" s="48"/>
      <c r="AH219" s="136"/>
      <c r="AI219" s="136"/>
      <c r="AM219" s="136">
        <f t="shared" si="6"/>
        <v>1</v>
      </c>
      <c r="AN219" s="195">
        <f>IF((AI219+AJ219+AK219+AL219+AM219)&gt;0,(Metoder[[#This Row],[2015]]+Metoder[[#This Row],[2016]]+Metoder[[#This Row],[2017]]+Metoder[[#This Row],[Jan-Apr 2018]]*3+Metoder[[#This Row],[Till Cosmic?]])/COUNT(Metoder[[#This Row],[2015]:[Till Cosmic?]]),"")</f>
        <v>1</v>
      </c>
      <c r="AO219" s="136">
        <f t="shared" si="7"/>
        <v>315</v>
      </c>
      <c r="AP219" s="136">
        <f>IFERROR((_xlfn.RANK.EQ(AO219,AO:AO,1)+COUNTIF($AO$2:AO219,AO219))-1,"")</f>
        <v>276</v>
      </c>
      <c r="AQ219" s="137" t="s">
        <v>2440</v>
      </c>
      <c r="AV219" s="120">
        <v>43417</v>
      </c>
      <c r="AW219" s="137" t="s">
        <v>6460</v>
      </c>
      <c r="AX219" s="99"/>
      <c r="AY219" s="100"/>
      <c r="AZ219" s="142"/>
      <c r="BA219" s="143"/>
      <c r="BC219" s="144"/>
      <c r="BD219" s="144"/>
    </row>
    <row r="220" spans="1:56" ht="75" x14ac:dyDescent="0.25">
      <c r="A220" s="1" t="s">
        <v>1048</v>
      </c>
      <c r="B220" s="179" t="s">
        <v>1049</v>
      </c>
      <c r="C220" s="53" t="s">
        <v>5823</v>
      </c>
      <c r="D220" s="55" t="s">
        <v>50</v>
      </c>
      <c r="E220" s="53"/>
      <c r="F220" s="6"/>
      <c r="G220" s="53"/>
      <c r="H220" s="53" t="s">
        <v>1050</v>
      </c>
      <c r="I220" s="106"/>
      <c r="J220" s="106"/>
      <c r="K220" s="106"/>
      <c r="L220" s="56" t="s">
        <v>2434</v>
      </c>
      <c r="M220" s="55" t="s">
        <v>42</v>
      </c>
      <c r="N220" s="54" t="s">
        <v>5667</v>
      </c>
      <c r="O220" s="54"/>
      <c r="P220" s="54"/>
      <c r="Q220" s="54"/>
      <c r="R220" s="54"/>
      <c r="S220" s="54"/>
      <c r="T220" s="106"/>
      <c r="U220" s="106" t="s">
        <v>2434</v>
      </c>
      <c r="V220" s="106" t="s">
        <v>4679</v>
      </c>
      <c r="W220" s="106" t="s">
        <v>54</v>
      </c>
      <c r="X220" s="106" t="s">
        <v>5824</v>
      </c>
      <c r="Y220" s="106"/>
      <c r="Z220" s="106"/>
      <c r="AA220" s="106"/>
      <c r="AB220" s="106"/>
      <c r="AC220" s="106"/>
      <c r="AD220" s="106"/>
      <c r="AE220" s="1" t="s">
        <v>6526</v>
      </c>
      <c r="AF220" s="173" t="s">
        <v>1051</v>
      </c>
      <c r="AG220" s="57"/>
      <c r="AH220" s="8"/>
      <c r="AI220" s="8"/>
      <c r="AJ220" s="8"/>
      <c r="AK220" s="8"/>
      <c r="AL220" s="8"/>
      <c r="AM220" s="8">
        <f t="shared" si="6"/>
        <v>1</v>
      </c>
      <c r="AN220" s="189">
        <f>IF((AI220+AJ220+AK220+AL220+AM220)&gt;0,(Metoder[[#This Row],[2015]]+Metoder[[#This Row],[2016]]+Metoder[[#This Row],[2017]]+Metoder[[#This Row],[Jan-Apr 2018]]*3+Metoder[[#This Row],[Till Cosmic?]])/COUNT(Metoder[[#This Row],[2015]:[Till Cosmic?]]),"")</f>
        <v>1</v>
      </c>
      <c r="AO220" s="8">
        <f t="shared" si="7"/>
        <v>315</v>
      </c>
      <c r="AP220" s="8">
        <f>IFERROR((_xlfn.RANK.EQ(AO220,AO:AO,1)+COUNTIF($AO$2:AO220,AO220))-1,"")</f>
        <v>277</v>
      </c>
      <c r="AQ220" s="57" t="s">
        <v>2440</v>
      </c>
      <c r="AR220" s="8"/>
      <c r="AS220" s="8"/>
      <c r="AT220" s="8"/>
      <c r="AU220" s="8"/>
      <c r="AV220" s="120">
        <v>43319</v>
      </c>
      <c r="AW220" s="57" t="s">
        <v>46</v>
      </c>
      <c r="AX220" s="99"/>
      <c r="AY220" s="100"/>
      <c r="AZ220" s="142"/>
      <c r="BA220" s="143"/>
      <c r="BC220" s="144"/>
      <c r="BD220" s="144"/>
    </row>
    <row r="221" spans="1:56" ht="135" x14ac:dyDescent="0.25">
      <c r="A221" s="1" t="s">
        <v>960</v>
      </c>
      <c r="B221" s="179" t="s">
        <v>961</v>
      </c>
      <c r="C221" s="53" t="s">
        <v>962</v>
      </c>
      <c r="D221" s="55" t="s">
        <v>179</v>
      </c>
      <c r="E221" s="53" t="s">
        <v>6501</v>
      </c>
      <c r="F221" s="121" t="s">
        <v>4987</v>
      </c>
      <c r="G221" s="127" t="s">
        <v>963</v>
      </c>
      <c r="H221" s="53" t="s">
        <v>964</v>
      </c>
      <c r="I221" s="106" t="s">
        <v>2398</v>
      </c>
      <c r="J221" s="106" t="s">
        <v>2395</v>
      </c>
      <c r="K221" s="106"/>
      <c r="L221" s="15" t="s">
        <v>6499</v>
      </c>
      <c r="M221" s="55" t="s">
        <v>42</v>
      </c>
      <c r="N221" s="13" t="s">
        <v>5669</v>
      </c>
      <c r="O221" s="13"/>
      <c r="P221" s="13"/>
      <c r="Q221" s="13"/>
      <c r="R221" s="13"/>
      <c r="S221" s="13"/>
      <c r="T221" s="106"/>
      <c r="U221" s="106" t="s">
        <v>41</v>
      </c>
      <c r="V221" s="106" t="s">
        <v>4641</v>
      </c>
      <c r="W221" s="106" t="s">
        <v>315</v>
      </c>
      <c r="X221" s="106" t="s">
        <v>965</v>
      </c>
      <c r="Y221" s="106"/>
      <c r="Z221" s="106"/>
      <c r="AA221" s="106"/>
      <c r="AB221" s="106"/>
      <c r="AC221" s="106"/>
      <c r="AD221" s="106"/>
      <c r="AE221" s="1" t="s">
        <v>4943</v>
      </c>
      <c r="AF221" s="17" t="s">
        <v>966</v>
      </c>
      <c r="AG221" s="57"/>
      <c r="AH221" s="8"/>
      <c r="AI221" s="8"/>
      <c r="AJ221" s="8"/>
      <c r="AK221" s="8"/>
      <c r="AL221" s="8"/>
      <c r="AM221" s="8">
        <f t="shared" si="6"/>
        <v>1</v>
      </c>
      <c r="AN221" s="189">
        <f>IF((AI221+AJ221+AK221+AL221+AM221)&gt;0,(Metoder[[#This Row],[2015]]+Metoder[[#This Row],[2016]]+Metoder[[#This Row],[2017]]+Metoder[[#This Row],[Jan-Apr 2018]]*3+Metoder[[#This Row],[Till Cosmic?]])/COUNT(Metoder[[#This Row],[2015]:[Till Cosmic?]]),"")</f>
        <v>1</v>
      </c>
      <c r="AO221" s="8">
        <f t="shared" si="7"/>
        <v>315</v>
      </c>
      <c r="AP221" s="8">
        <f>IFERROR((_xlfn.RANK.EQ(AO221,AO:AO,1)+COUNTIF($AO$2:AO221,AO221))-1,"")</f>
        <v>278</v>
      </c>
      <c r="AQ221" s="57" t="s">
        <v>2440</v>
      </c>
      <c r="AR221" s="8"/>
      <c r="AS221" s="8"/>
      <c r="AT221" s="8"/>
      <c r="AU221" s="8"/>
      <c r="AV221" s="120">
        <v>43319</v>
      </c>
      <c r="AW221" s="57" t="s">
        <v>46</v>
      </c>
      <c r="AX221" s="99"/>
      <c r="AY221" s="100"/>
      <c r="AZ221" s="142"/>
      <c r="BA221" s="143"/>
      <c r="BC221" s="144"/>
      <c r="BD221" s="144"/>
    </row>
    <row r="222" spans="1:56" ht="101.25" x14ac:dyDescent="0.25">
      <c r="A222" s="1" t="s">
        <v>1056</v>
      </c>
      <c r="B222" s="179" t="s">
        <v>5829</v>
      </c>
      <c r="C222" s="53" t="s">
        <v>5828</v>
      </c>
      <c r="D222" s="55" t="s">
        <v>410</v>
      </c>
      <c r="E222" s="53" t="s">
        <v>638</v>
      </c>
      <c r="F222" s="10" t="s">
        <v>5250</v>
      </c>
      <c r="G222" s="127" t="s">
        <v>1057</v>
      </c>
      <c r="H222" s="53" t="s">
        <v>1058</v>
      </c>
      <c r="I222" s="106" t="s">
        <v>678</v>
      </c>
      <c r="J222" s="106" t="s">
        <v>5765</v>
      </c>
      <c r="K222" s="106"/>
      <c r="L222" s="15" t="s">
        <v>6506</v>
      </c>
      <c r="M222" s="55" t="s">
        <v>42</v>
      </c>
      <c r="N222" s="58" t="s">
        <v>6187</v>
      </c>
      <c r="O222" s="58"/>
      <c r="P222" s="58"/>
      <c r="Q222" s="58"/>
      <c r="R222" s="58"/>
      <c r="S222" s="58"/>
      <c r="T222" s="106"/>
      <c r="U222" s="106" t="s">
        <v>2434</v>
      </c>
      <c r="V222" s="106" t="s">
        <v>4642</v>
      </c>
      <c r="W222" s="106" t="s">
        <v>1011</v>
      </c>
      <c r="X222" s="106" t="s">
        <v>1012</v>
      </c>
      <c r="Y222" s="106"/>
      <c r="Z222" s="106"/>
      <c r="AA222" s="106"/>
      <c r="AB222" s="106"/>
      <c r="AC222" s="106"/>
      <c r="AD222" s="106"/>
      <c r="AE222" s="1" t="s">
        <v>6519</v>
      </c>
      <c r="AF222" s="30" t="s">
        <v>1059</v>
      </c>
      <c r="AG222" s="57"/>
      <c r="AH222" s="8"/>
      <c r="AI222" s="8"/>
      <c r="AJ222" s="8"/>
      <c r="AK222" s="8"/>
      <c r="AL222" s="8"/>
      <c r="AM222" s="8">
        <f t="shared" si="6"/>
        <v>1</v>
      </c>
      <c r="AN222" s="189">
        <f>IF((AI222+AJ222+AK222+AL222+AM222)&gt;0,(Metoder[[#This Row],[2015]]+Metoder[[#This Row],[2016]]+Metoder[[#This Row],[2017]]+Metoder[[#This Row],[Jan-Apr 2018]]*3+Metoder[[#This Row],[Till Cosmic?]])/COUNT(Metoder[[#This Row],[2015]:[Till Cosmic?]]),"")</f>
        <v>1</v>
      </c>
      <c r="AO222" s="8">
        <f t="shared" si="7"/>
        <v>315</v>
      </c>
      <c r="AP222" s="8">
        <f>IFERROR((_xlfn.RANK.EQ(AO222,AO:AO,1)+COUNTIF($AO$2:AO222,AO222))-1,"")</f>
        <v>279</v>
      </c>
      <c r="AQ222" s="57" t="s">
        <v>2440</v>
      </c>
      <c r="AR222" s="8"/>
      <c r="AS222" s="8"/>
      <c r="AT222" s="8"/>
      <c r="AU222" s="8"/>
      <c r="AV222" s="120">
        <v>43319</v>
      </c>
      <c r="AW222" s="57" t="s">
        <v>46</v>
      </c>
      <c r="AX222" s="99"/>
      <c r="AY222" s="100"/>
      <c r="AZ222" s="142"/>
      <c r="BA222" s="143"/>
      <c r="BC222" s="144"/>
      <c r="BD222" s="144"/>
    </row>
    <row r="223" spans="1:56" ht="105" x14ac:dyDescent="0.25">
      <c r="A223" s="1" t="s">
        <v>1068</v>
      </c>
      <c r="B223" s="179" t="s">
        <v>1069</v>
      </c>
      <c r="C223" s="53" t="s">
        <v>1070</v>
      </c>
      <c r="D223" s="55" t="s">
        <v>50</v>
      </c>
      <c r="E223" s="53" t="s">
        <v>1071</v>
      </c>
      <c r="F223" s="175" t="s">
        <v>5605</v>
      </c>
      <c r="G223" s="127"/>
      <c r="H223" s="53" t="s">
        <v>1072</v>
      </c>
      <c r="I223" s="106"/>
      <c r="J223" s="106"/>
      <c r="K223" s="106"/>
      <c r="L223" s="56" t="s">
        <v>5124</v>
      </c>
      <c r="M223" s="55" t="s">
        <v>42</v>
      </c>
      <c r="N223" s="54" t="s">
        <v>5668</v>
      </c>
      <c r="O223" s="54"/>
      <c r="P223" s="54"/>
      <c r="Q223" s="54"/>
      <c r="R223" s="54"/>
      <c r="S223" s="54"/>
      <c r="T223" s="106"/>
      <c r="U223" s="106" t="s">
        <v>41</v>
      </c>
      <c r="V223" s="106" t="s">
        <v>4659</v>
      </c>
      <c r="W223" s="106" t="s">
        <v>4892</v>
      </c>
      <c r="X223" s="106" t="s">
        <v>1073</v>
      </c>
      <c r="Y223" s="106"/>
      <c r="Z223" s="106"/>
      <c r="AA223" s="106"/>
      <c r="AB223" s="106"/>
      <c r="AC223" s="106"/>
      <c r="AD223" s="106"/>
      <c r="AE223" s="97" t="s">
        <v>6504</v>
      </c>
      <c r="AF223" s="173" t="s">
        <v>1074</v>
      </c>
      <c r="AG223" s="57"/>
      <c r="AH223" s="8"/>
      <c r="AI223" s="8"/>
      <c r="AJ223" s="8"/>
      <c r="AK223" s="8"/>
      <c r="AL223" s="8"/>
      <c r="AM223" s="8">
        <f t="shared" si="6"/>
        <v>1</v>
      </c>
      <c r="AN223" s="189">
        <f>IF((AI223+AJ223+AK223+AL223+AM223)&gt;0,(Metoder[[#This Row],[2015]]+Metoder[[#This Row],[2016]]+Metoder[[#This Row],[2017]]+Metoder[[#This Row],[Jan-Apr 2018]]*3+Metoder[[#This Row],[Till Cosmic?]])/COUNT(Metoder[[#This Row],[2015]:[Till Cosmic?]]),"")</f>
        <v>1</v>
      </c>
      <c r="AO223" s="8">
        <f t="shared" si="7"/>
        <v>315</v>
      </c>
      <c r="AP223" s="8">
        <f>IFERROR((_xlfn.RANK.EQ(AO223,AO:AO,1)+COUNTIF($AO$2:AO223,AO223))-1,"")</f>
        <v>280</v>
      </c>
      <c r="AQ223" s="57" t="s">
        <v>2440</v>
      </c>
      <c r="AR223" s="8"/>
      <c r="AS223" s="8"/>
      <c r="AT223" s="8"/>
      <c r="AU223" s="8"/>
      <c r="AV223" s="120">
        <v>43319</v>
      </c>
      <c r="AW223" s="57" t="s">
        <v>46</v>
      </c>
      <c r="AX223" s="99"/>
      <c r="AY223" s="100"/>
      <c r="AZ223" s="142"/>
      <c r="BA223" s="143"/>
      <c r="BC223" s="144"/>
      <c r="BD223" s="144"/>
    </row>
    <row r="224" spans="1:56" ht="123.75" x14ac:dyDescent="0.25">
      <c r="A224" s="1" t="s">
        <v>975</v>
      </c>
      <c r="B224" s="179" t="s">
        <v>976</v>
      </c>
      <c r="C224" s="53" t="s">
        <v>977</v>
      </c>
      <c r="D224" s="55" t="s">
        <v>226</v>
      </c>
      <c r="E224" s="53" t="s">
        <v>227</v>
      </c>
      <c r="F224" s="6"/>
      <c r="G224" s="140" t="s">
        <v>833</v>
      </c>
      <c r="H224" s="53" t="s">
        <v>834</v>
      </c>
      <c r="I224" s="106" t="s">
        <v>978</v>
      </c>
      <c r="J224" s="106" t="s">
        <v>5812</v>
      </c>
      <c r="K224" s="106" t="s">
        <v>5813</v>
      </c>
      <c r="L224" s="56" t="s">
        <v>6478</v>
      </c>
      <c r="M224" s="55" t="s">
        <v>42</v>
      </c>
      <c r="N224" s="54" t="s">
        <v>5673</v>
      </c>
      <c r="O224" s="58" t="s">
        <v>35</v>
      </c>
      <c r="P224" s="58"/>
      <c r="Q224" s="58"/>
      <c r="R224" s="58"/>
      <c r="S224" s="58"/>
      <c r="T224" s="106"/>
      <c r="U224" s="106" t="s">
        <v>41</v>
      </c>
      <c r="V224" s="106" t="s">
        <v>4641</v>
      </c>
      <c r="W224" s="106" t="s">
        <v>230</v>
      </c>
      <c r="X224" s="106" t="s">
        <v>231</v>
      </c>
      <c r="Y224" s="106"/>
      <c r="Z224" s="106"/>
      <c r="AA224" s="106"/>
      <c r="AB224" s="106"/>
      <c r="AC224" s="106"/>
      <c r="AD224" s="106"/>
      <c r="AE224" s="1" t="s">
        <v>4918</v>
      </c>
      <c r="AF224" s="30" t="s">
        <v>979</v>
      </c>
      <c r="AG224" s="57"/>
      <c r="AH224" s="8"/>
      <c r="AI224" s="8"/>
      <c r="AJ224" s="8"/>
      <c r="AK224" s="8"/>
      <c r="AL224" s="8"/>
      <c r="AM224" s="8">
        <f t="shared" si="6"/>
        <v>1</v>
      </c>
      <c r="AN224" s="189">
        <f>IF((AI224+AJ224+AK224+AL224+AM224)&gt;0,(Metoder[[#This Row],[2015]]+Metoder[[#This Row],[2016]]+Metoder[[#This Row],[2017]]+Metoder[[#This Row],[Jan-Apr 2018]]*3+Metoder[[#This Row],[Till Cosmic?]])/COUNT(Metoder[[#This Row],[2015]:[Till Cosmic?]]),"")</f>
        <v>1</v>
      </c>
      <c r="AO224" s="8">
        <f t="shared" si="7"/>
        <v>315</v>
      </c>
      <c r="AP224" s="8">
        <f>IFERROR((_xlfn.RANK.EQ(AO224,AO:AO,1)+COUNTIF($AO$2:AO224,AO224))-1,"")</f>
        <v>281</v>
      </c>
      <c r="AQ224" s="57" t="s">
        <v>2440</v>
      </c>
      <c r="AR224" s="8"/>
      <c r="AS224" s="8"/>
      <c r="AT224" s="8"/>
      <c r="AU224" s="57"/>
      <c r="AV224" s="120">
        <v>43347</v>
      </c>
      <c r="AW224" s="57" t="s">
        <v>46</v>
      </c>
      <c r="AX224" s="99"/>
      <c r="AY224" s="100"/>
      <c r="AZ224" s="142"/>
      <c r="BA224" s="143"/>
      <c r="BC224" s="144"/>
      <c r="BD224" s="144"/>
    </row>
    <row r="225" spans="1:56" ht="75" x14ac:dyDescent="0.25">
      <c r="A225" s="1" t="s">
        <v>1082</v>
      </c>
      <c r="B225" s="179" t="s">
        <v>1083</v>
      </c>
      <c r="C225" s="53" t="s">
        <v>1016</v>
      </c>
      <c r="D225" s="55"/>
      <c r="E225" s="53"/>
      <c r="F225" s="6"/>
      <c r="G225" s="127" t="s">
        <v>1084</v>
      </c>
      <c r="H225" s="53" t="s">
        <v>1085</v>
      </c>
      <c r="I225" s="106"/>
      <c r="J225" s="106" t="s">
        <v>5832</v>
      </c>
      <c r="K225" s="106"/>
      <c r="L225" s="15" t="s">
        <v>6499</v>
      </c>
      <c r="M225" s="55" t="s">
        <v>42</v>
      </c>
      <c r="N225" s="54" t="s">
        <v>5833</v>
      </c>
      <c r="O225" s="54"/>
      <c r="P225" s="54"/>
      <c r="Q225" s="54"/>
      <c r="R225" s="54"/>
      <c r="S225" s="54"/>
      <c r="T225" s="106"/>
      <c r="U225" s="106"/>
      <c r="V225" s="106" t="s">
        <v>4642</v>
      </c>
      <c r="W225" s="106" t="s">
        <v>1086</v>
      </c>
      <c r="X225" s="106" t="s">
        <v>6505</v>
      </c>
      <c r="Y225" s="106"/>
      <c r="Z225" s="106"/>
      <c r="AA225" s="106"/>
      <c r="AB225" s="106"/>
      <c r="AC225" s="106"/>
      <c r="AD225" s="106"/>
      <c r="AE225" s="1" t="s">
        <v>4932</v>
      </c>
      <c r="AF225" s="173" t="s">
        <v>1087</v>
      </c>
      <c r="AG225" s="57"/>
      <c r="AH225" s="8"/>
      <c r="AI225" s="8"/>
      <c r="AJ225" s="8"/>
      <c r="AK225" s="8"/>
      <c r="AL225" s="8"/>
      <c r="AM225" s="8">
        <f t="shared" si="6"/>
        <v>1</v>
      </c>
      <c r="AN225" s="189">
        <f>IF((AI225+AJ225+AK225+AL225+AM225)&gt;0,(Metoder[[#This Row],[2015]]+Metoder[[#This Row],[2016]]+Metoder[[#This Row],[2017]]+Metoder[[#This Row],[Jan-Apr 2018]]*3+Metoder[[#This Row],[Till Cosmic?]])/COUNT(Metoder[[#This Row],[2015]:[Till Cosmic?]]),"")</f>
        <v>1</v>
      </c>
      <c r="AO225" s="8">
        <f t="shared" si="7"/>
        <v>315</v>
      </c>
      <c r="AP225" s="8">
        <f>IFERROR((_xlfn.RANK.EQ(AO225,AO:AO,1)+COUNTIF($AO$2:AO225,AO225))-1,"")</f>
        <v>282</v>
      </c>
      <c r="AQ225" s="57" t="s">
        <v>2440</v>
      </c>
      <c r="AR225" s="8"/>
      <c r="AS225" s="8"/>
      <c r="AT225" s="8"/>
      <c r="AU225" s="8"/>
      <c r="AV225" s="120">
        <v>43319</v>
      </c>
      <c r="AW225" s="57" t="s">
        <v>46</v>
      </c>
      <c r="AX225" s="99"/>
      <c r="AY225" s="100"/>
      <c r="AZ225" s="142"/>
      <c r="BA225" s="143"/>
      <c r="BC225" s="144"/>
      <c r="BD225" s="144"/>
    </row>
    <row r="226" spans="1:56" ht="150" x14ac:dyDescent="0.25">
      <c r="A226" s="1" t="s">
        <v>4430</v>
      </c>
      <c r="B226" s="180" t="s">
        <v>4324</v>
      </c>
      <c r="C226" s="181" t="s">
        <v>4512</v>
      </c>
      <c r="D226" s="93" t="s">
        <v>179</v>
      </c>
      <c r="E226" s="94" t="s">
        <v>4550</v>
      </c>
      <c r="F226" s="93"/>
      <c r="G226" s="93"/>
      <c r="H226" s="95" t="s">
        <v>4090</v>
      </c>
      <c r="I226" s="93"/>
      <c r="J226" s="93"/>
      <c r="K226" s="93"/>
      <c r="L226" s="93" t="s">
        <v>2654</v>
      </c>
      <c r="M226" s="55" t="s">
        <v>42</v>
      </c>
      <c r="N226" s="66"/>
      <c r="O226" s="66"/>
      <c r="P226" s="66"/>
      <c r="Q226" s="66"/>
      <c r="R226" s="66"/>
      <c r="S226" s="66"/>
      <c r="T226" s="93" t="s">
        <v>4635</v>
      </c>
      <c r="U226" s="93" t="s">
        <v>348</v>
      </c>
      <c r="V226" s="93" t="s">
        <v>4641</v>
      </c>
      <c r="W226" s="95" t="s">
        <v>4686</v>
      </c>
      <c r="X226" s="95" t="s">
        <v>5155</v>
      </c>
      <c r="Y226" s="97"/>
      <c r="Z226" s="97"/>
      <c r="AA226" s="97"/>
      <c r="AB226" s="97"/>
      <c r="AC226" s="97"/>
      <c r="AD226" s="97"/>
      <c r="AE226" s="95" t="s">
        <v>5222</v>
      </c>
      <c r="AF226" s="107" t="s">
        <v>4797</v>
      </c>
      <c r="AG226" s="8"/>
      <c r="AH226" s="8"/>
      <c r="AI226" s="8"/>
      <c r="AJ226" s="8"/>
      <c r="AK226" s="8"/>
      <c r="AL226" s="8"/>
      <c r="AM226" s="8">
        <f t="shared" si="6"/>
        <v>0</v>
      </c>
      <c r="AN226" s="189" t="str">
        <f>IF((AI226+AJ226+AK226+AL226+AM226)&gt;0,(Metoder[[#This Row],[2015]]+Metoder[[#This Row],[2016]]+Metoder[[#This Row],[2017]]+Metoder[[#This Row],[Jan-Apr 2018]]*3+Metoder[[#This Row],[Till Cosmic?]])/COUNT(Metoder[[#This Row],[2015]:[Till Cosmic?]]),"")</f>
        <v/>
      </c>
      <c r="AO226" s="8" t="str">
        <f t="shared" si="7"/>
        <v/>
      </c>
      <c r="AP226" s="8" t="str">
        <f>IFERROR((_xlfn.RANK.EQ(AO226,AO:AO,1)+COUNTIF($AO$2:AO226,AO226))-1,"")</f>
        <v/>
      </c>
      <c r="AQ226" s="8"/>
      <c r="AR226" s="8"/>
      <c r="AS226" s="8"/>
      <c r="AT226" s="8"/>
      <c r="AU226" s="57" t="s">
        <v>5986</v>
      </c>
      <c r="AV226" s="120">
        <v>43030</v>
      </c>
      <c r="AW226" s="95" t="s">
        <v>2341</v>
      </c>
      <c r="AX226" s="99"/>
      <c r="AY226" s="100"/>
      <c r="AZ226" s="142"/>
      <c r="BA226" s="143"/>
      <c r="BC226" s="144"/>
      <c r="BD226" s="144"/>
    </row>
    <row r="227" spans="1:56" ht="150" x14ac:dyDescent="0.25">
      <c r="A227" s="1" t="s">
        <v>4431</v>
      </c>
      <c r="B227" s="180" t="s">
        <v>4323</v>
      </c>
      <c r="C227" s="181" t="s">
        <v>4511</v>
      </c>
      <c r="D227" s="93" t="s">
        <v>179</v>
      </c>
      <c r="E227" s="94" t="s">
        <v>4548</v>
      </c>
      <c r="F227" s="98" t="s">
        <v>4267</v>
      </c>
      <c r="G227" s="93"/>
      <c r="H227" s="95" t="s">
        <v>4090</v>
      </c>
      <c r="I227" s="93"/>
      <c r="J227" s="93"/>
      <c r="K227" s="93"/>
      <c r="L227" s="93" t="s">
        <v>2654</v>
      </c>
      <c r="M227" s="51" t="s">
        <v>42</v>
      </c>
      <c r="N227" s="66"/>
      <c r="O227" s="66"/>
      <c r="P227" s="66"/>
      <c r="Q227" s="66"/>
      <c r="R227" s="66"/>
      <c r="S227" s="66"/>
      <c r="T227" s="93" t="s">
        <v>4635</v>
      </c>
      <c r="U227" s="93" t="s">
        <v>348</v>
      </c>
      <c r="V227" s="93" t="s">
        <v>4641</v>
      </c>
      <c r="W227" s="95" t="s">
        <v>4686</v>
      </c>
      <c r="X227" s="95" t="s">
        <v>5154</v>
      </c>
      <c r="Y227" s="97"/>
      <c r="Z227" s="97"/>
      <c r="AA227" s="97"/>
      <c r="AB227" s="97"/>
      <c r="AC227" s="97"/>
      <c r="AD227" s="97"/>
      <c r="AE227" s="95" t="s">
        <v>5222</v>
      </c>
      <c r="AF227" s="107" t="s">
        <v>4797</v>
      </c>
      <c r="AG227" s="8"/>
      <c r="AH227" s="8"/>
      <c r="AI227" s="8"/>
      <c r="AJ227" s="8"/>
      <c r="AK227" s="8"/>
      <c r="AL227" s="8"/>
      <c r="AM227" s="8">
        <f t="shared" si="6"/>
        <v>0</v>
      </c>
      <c r="AN227" s="189" t="str">
        <f>IF((AI227+AJ227+AK227+AL227+AM227)&gt;0,(Metoder[[#This Row],[2015]]+Metoder[[#This Row],[2016]]+Metoder[[#This Row],[2017]]+Metoder[[#This Row],[Jan-Apr 2018]]*3+Metoder[[#This Row],[Till Cosmic?]])/COUNT(Metoder[[#This Row],[2015]:[Till Cosmic?]]),"")</f>
        <v/>
      </c>
      <c r="AO227" s="8" t="str">
        <f t="shared" si="7"/>
        <v/>
      </c>
      <c r="AP227" s="8" t="str">
        <f>IFERROR((_xlfn.RANK.EQ(AO227,AO:AO,1)+COUNTIF($AO$2:AO227,AO227))-1,"")</f>
        <v/>
      </c>
      <c r="AQ227" s="8"/>
      <c r="AR227" s="8"/>
      <c r="AS227" s="8"/>
      <c r="AT227" s="8"/>
      <c r="AU227" s="57" t="s">
        <v>5986</v>
      </c>
      <c r="AV227" s="120">
        <v>43030</v>
      </c>
      <c r="AW227" s="95" t="s">
        <v>2341</v>
      </c>
      <c r="AX227" s="99"/>
      <c r="AY227" s="100"/>
      <c r="AZ227" s="142"/>
      <c r="BA227" s="143"/>
      <c r="BC227" s="144"/>
      <c r="BD227" s="144"/>
    </row>
    <row r="228" spans="1:56" ht="101.25" x14ac:dyDescent="0.25">
      <c r="A228" s="1" t="s">
        <v>1014</v>
      </c>
      <c r="B228" s="179" t="s">
        <v>1015</v>
      </c>
      <c r="C228" s="53" t="s">
        <v>1016</v>
      </c>
      <c r="D228" s="55"/>
      <c r="E228" s="53" t="s">
        <v>6500</v>
      </c>
      <c r="F228" s="121" t="s">
        <v>4987</v>
      </c>
      <c r="G228" s="53"/>
      <c r="H228" s="53" t="s">
        <v>1017</v>
      </c>
      <c r="I228" s="106"/>
      <c r="J228" s="106"/>
      <c r="K228" s="106"/>
      <c r="L228" s="15" t="s">
        <v>6499</v>
      </c>
      <c r="M228" s="55" t="s">
        <v>42</v>
      </c>
      <c r="N228" s="54" t="s">
        <v>5667</v>
      </c>
      <c r="O228" s="54"/>
      <c r="P228" s="54"/>
      <c r="Q228" s="54"/>
      <c r="R228" s="54"/>
      <c r="S228" s="54"/>
      <c r="T228" s="106"/>
      <c r="U228" s="106" t="s">
        <v>41</v>
      </c>
      <c r="V228" s="106" t="s">
        <v>4641</v>
      </c>
      <c r="W228" s="106" t="s">
        <v>851</v>
      </c>
      <c r="X228" s="106"/>
      <c r="Y228" s="106"/>
      <c r="Z228" s="106"/>
      <c r="AA228" s="106"/>
      <c r="AB228" s="106"/>
      <c r="AC228" s="106"/>
      <c r="AD228" s="106"/>
      <c r="AE228" s="1" t="s">
        <v>4920</v>
      </c>
      <c r="AF228" s="17" t="s">
        <v>1018</v>
      </c>
      <c r="AG228" s="57"/>
      <c r="AH228" s="8"/>
      <c r="AI228" s="8"/>
      <c r="AJ228" s="8"/>
      <c r="AK228" s="8"/>
      <c r="AL228" s="8"/>
      <c r="AM228" s="8">
        <f t="shared" si="6"/>
        <v>1</v>
      </c>
      <c r="AN228" s="189">
        <f>IF((AI228+AJ228+AK228+AL228+AM228)&gt;0,(Metoder[[#This Row],[2015]]+Metoder[[#This Row],[2016]]+Metoder[[#This Row],[2017]]+Metoder[[#This Row],[Jan-Apr 2018]]*3+Metoder[[#This Row],[Till Cosmic?]])/COUNT(Metoder[[#This Row],[2015]:[Till Cosmic?]]),"")</f>
        <v>1</v>
      </c>
      <c r="AO228" s="8">
        <f t="shared" si="7"/>
        <v>315</v>
      </c>
      <c r="AP228" s="8">
        <f>IFERROR((_xlfn.RANK.EQ(AO228,AO:AO,1)+COUNTIF($AO$2:AO228,AO228))-1,"")</f>
        <v>283</v>
      </c>
      <c r="AQ228" s="57" t="s">
        <v>2440</v>
      </c>
      <c r="AR228" s="8"/>
      <c r="AS228" s="8"/>
      <c r="AT228" s="8"/>
      <c r="AU228" s="8"/>
      <c r="AV228" s="120">
        <v>43319</v>
      </c>
      <c r="AW228" s="57" t="s">
        <v>46</v>
      </c>
      <c r="AX228" s="99"/>
      <c r="AY228" s="100"/>
      <c r="AZ228" s="142"/>
      <c r="BA228" s="143"/>
      <c r="BC228" s="144"/>
      <c r="BD228" s="144"/>
    </row>
    <row r="229" spans="1:56" ht="75" x14ac:dyDescent="0.25">
      <c r="A229" s="1" t="s">
        <v>1108</v>
      </c>
      <c r="B229" s="179" t="s">
        <v>1109</v>
      </c>
      <c r="C229" s="53"/>
      <c r="D229" s="55" t="s">
        <v>124</v>
      </c>
      <c r="E229" s="53" t="s">
        <v>6528</v>
      </c>
      <c r="F229" s="10" t="s">
        <v>96</v>
      </c>
      <c r="G229" s="140" t="s">
        <v>1110</v>
      </c>
      <c r="H229" s="53" t="s">
        <v>1111</v>
      </c>
      <c r="I229" s="106" t="s">
        <v>5842</v>
      </c>
      <c r="J229" s="106" t="s">
        <v>5841</v>
      </c>
      <c r="K229" s="106"/>
      <c r="L229" s="56" t="s">
        <v>2434</v>
      </c>
      <c r="M229" s="55" t="s">
        <v>42</v>
      </c>
      <c r="N229" s="54" t="s">
        <v>6190</v>
      </c>
      <c r="O229" s="54"/>
      <c r="P229" s="54"/>
      <c r="Q229" s="54"/>
      <c r="R229" s="54"/>
      <c r="S229" s="54"/>
      <c r="T229" s="106"/>
      <c r="U229" s="106" t="s">
        <v>2434</v>
      </c>
      <c r="V229" s="106" t="s">
        <v>4679</v>
      </c>
      <c r="W229" s="106" t="s">
        <v>5843</v>
      </c>
      <c r="X229" s="106" t="s">
        <v>1112</v>
      </c>
      <c r="Y229" s="106"/>
      <c r="Z229" s="106"/>
      <c r="AA229" s="106"/>
      <c r="AB229" s="106"/>
      <c r="AC229" s="106"/>
      <c r="AD229" s="106"/>
      <c r="AE229" s="1" t="s">
        <v>6526</v>
      </c>
      <c r="AF229" s="17" t="s">
        <v>1113</v>
      </c>
      <c r="AG229" s="57"/>
      <c r="AH229" s="8"/>
      <c r="AI229" s="8"/>
      <c r="AJ229" s="8"/>
      <c r="AK229" s="8"/>
      <c r="AL229" s="8"/>
      <c r="AM229" s="8">
        <f t="shared" si="6"/>
        <v>1</v>
      </c>
      <c r="AN229" s="189">
        <f>IF((AI229+AJ229+AK229+AL229+AM229)&gt;0,(Metoder[[#This Row],[2015]]+Metoder[[#This Row],[2016]]+Metoder[[#This Row],[2017]]+Metoder[[#This Row],[Jan-Apr 2018]]*3+Metoder[[#This Row],[Till Cosmic?]])/COUNT(Metoder[[#This Row],[2015]:[Till Cosmic?]]),"")</f>
        <v>1</v>
      </c>
      <c r="AO229" s="8">
        <f t="shared" si="7"/>
        <v>315</v>
      </c>
      <c r="AP229" s="8">
        <f>IFERROR((_xlfn.RANK.EQ(AO229,AO:AO,1)+COUNTIF($AO$2:AO229,AO229))-1,"")</f>
        <v>284</v>
      </c>
      <c r="AQ229" s="57" t="s">
        <v>2440</v>
      </c>
      <c r="AR229" s="8"/>
      <c r="AS229" s="8"/>
      <c r="AT229" s="8"/>
      <c r="AU229" s="8"/>
      <c r="AV229" s="120">
        <v>43319</v>
      </c>
      <c r="AW229" s="57" t="s">
        <v>46</v>
      </c>
      <c r="AX229" s="99"/>
      <c r="AY229" s="100"/>
      <c r="AZ229" s="142"/>
      <c r="BA229" s="143"/>
      <c r="BC229" s="144"/>
      <c r="BD229" s="144"/>
    </row>
    <row r="230" spans="1:56" ht="56.25" x14ac:dyDescent="0.25">
      <c r="A230" s="1" t="s">
        <v>1114</v>
      </c>
      <c r="B230" s="179" t="s">
        <v>1115</v>
      </c>
      <c r="C230" s="53" t="s">
        <v>1116</v>
      </c>
      <c r="D230" s="55" t="s">
        <v>179</v>
      </c>
      <c r="E230" s="53" t="s">
        <v>1117</v>
      </c>
      <c r="F230" s="175" t="s">
        <v>5785</v>
      </c>
      <c r="G230" s="53"/>
      <c r="H230" s="53" t="s">
        <v>1118</v>
      </c>
      <c r="I230" s="106" t="s">
        <v>1119</v>
      </c>
      <c r="J230" s="106"/>
      <c r="K230" s="106"/>
      <c r="L230" s="56" t="s">
        <v>6488</v>
      </c>
      <c r="M230" s="55" t="s">
        <v>42</v>
      </c>
      <c r="N230" s="54" t="s">
        <v>5672</v>
      </c>
      <c r="O230" s="54"/>
      <c r="P230" s="54"/>
      <c r="Q230" s="54"/>
      <c r="R230" s="54"/>
      <c r="S230" s="54"/>
      <c r="T230" s="106"/>
      <c r="U230" s="106" t="s">
        <v>41</v>
      </c>
      <c r="V230" s="106" t="s">
        <v>4678</v>
      </c>
      <c r="W230" s="106"/>
      <c r="X230" s="106" t="s">
        <v>1120</v>
      </c>
      <c r="Y230" s="106"/>
      <c r="Z230" s="106"/>
      <c r="AA230" s="106"/>
      <c r="AB230" s="106"/>
      <c r="AC230" s="106"/>
      <c r="AD230" s="106"/>
      <c r="AE230" s="97" t="s">
        <v>6492</v>
      </c>
      <c r="AF230" s="17" t="s">
        <v>285</v>
      </c>
      <c r="AG230" s="57"/>
      <c r="AH230" s="8"/>
      <c r="AI230" s="8"/>
      <c r="AJ230" s="8"/>
      <c r="AK230" s="8"/>
      <c r="AL230" s="8"/>
      <c r="AM230" s="8">
        <f t="shared" si="6"/>
        <v>1</v>
      </c>
      <c r="AN230" s="189">
        <f>IF((AI230+AJ230+AK230+AL230+AM230)&gt;0,(Metoder[[#This Row],[2015]]+Metoder[[#This Row],[2016]]+Metoder[[#This Row],[2017]]+Metoder[[#This Row],[Jan-Apr 2018]]*3+Metoder[[#This Row],[Till Cosmic?]])/COUNT(Metoder[[#This Row],[2015]:[Till Cosmic?]]),"")</f>
        <v>1</v>
      </c>
      <c r="AO230" s="8">
        <f t="shared" si="7"/>
        <v>315</v>
      </c>
      <c r="AP230" s="8">
        <f>IFERROR((_xlfn.RANK.EQ(AO230,AO:AO,1)+COUNTIF($AO$2:AO230,AO230))-1,"")</f>
        <v>285</v>
      </c>
      <c r="AQ230" s="57" t="s">
        <v>2440</v>
      </c>
      <c r="AR230" s="8"/>
      <c r="AS230" s="8"/>
      <c r="AT230" s="8"/>
      <c r="AU230" s="8"/>
      <c r="AV230" s="120">
        <v>43319</v>
      </c>
      <c r="AW230" s="57" t="s">
        <v>46</v>
      </c>
      <c r="AX230" s="99"/>
      <c r="AY230" s="100"/>
      <c r="AZ230" s="142"/>
      <c r="BA230" s="143"/>
      <c r="BC230" s="144"/>
      <c r="BD230" s="144"/>
    </row>
    <row r="231" spans="1:56" ht="90" x14ac:dyDescent="0.25">
      <c r="A231" s="1" t="s">
        <v>1052</v>
      </c>
      <c r="B231" s="179" t="s">
        <v>1053</v>
      </c>
      <c r="C231" s="53" t="s">
        <v>1054</v>
      </c>
      <c r="D231" s="55" t="s">
        <v>78</v>
      </c>
      <c r="E231" s="59" t="s">
        <v>5301</v>
      </c>
      <c r="F231" s="60" t="s">
        <v>5300</v>
      </c>
      <c r="G231" s="53"/>
      <c r="H231" s="53" t="s">
        <v>5825</v>
      </c>
      <c r="I231" s="106"/>
      <c r="J231" s="106" t="s">
        <v>5826</v>
      </c>
      <c r="K231" s="106"/>
      <c r="L231" s="20" t="s">
        <v>89</v>
      </c>
      <c r="M231" s="55" t="s">
        <v>42</v>
      </c>
      <c r="N231" s="54" t="s">
        <v>5673</v>
      </c>
      <c r="O231" s="54"/>
      <c r="P231" s="54"/>
      <c r="Q231" s="54"/>
      <c r="R231" s="54"/>
      <c r="S231" s="54" t="s">
        <v>35</v>
      </c>
      <c r="T231" s="106" t="s">
        <v>114</v>
      </c>
      <c r="U231" s="106" t="s">
        <v>41</v>
      </c>
      <c r="V231" s="106" t="s">
        <v>4641</v>
      </c>
      <c r="W231" s="106" t="s">
        <v>5827</v>
      </c>
      <c r="X231" s="106" t="s">
        <v>44</v>
      </c>
      <c r="Y231" s="106"/>
      <c r="Z231" s="106"/>
      <c r="AA231" s="106"/>
      <c r="AB231" s="106"/>
      <c r="AC231" s="106"/>
      <c r="AD231" s="106"/>
      <c r="AE231" s="1" t="s">
        <v>4920</v>
      </c>
      <c r="AF231" s="173" t="s">
        <v>1055</v>
      </c>
      <c r="AG231" s="57"/>
      <c r="AH231" s="8"/>
      <c r="AI231" s="8"/>
      <c r="AJ231" s="8"/>
      <c r="AK231" s="8"/>
      <c r="AL231" s="8"/>
      <c r="AM231" s="8">
        <f t="shared" si="6"/>
        <v>1</v>
      </c>
      <c r="AN231" s="189">
        <f>IF((AI231+AJ231+AK231+AL231+AM231)&gt;0,(Metoder[[#This Row],[2015]]+Metoder[[#This Row],[2016]]+Metoder[[#This Row],[2017]]+Metoder[[#This Row],[Jan-Apr 2018]]*3+Metoder[[#This Row],[Till Cosmic?]])/COUNT(Metoder[[#This Row],[2015]:[Till Cosmic?]]),"")</f>
        <v>1</v>
      </c>
      <c r="AO231" s="8">
        <f t="shared" si="7"/>
        <v>315</v>
      </c>
      <c r="AP231" s="8">
        <f>IFERROR((_xlfn.RANK.EQ(AO231,AO:AO,1)+COUNTIF($AO$2:AO231,AO231))-1,"")</f>
        <v>286</v>
      </c>
      <c r="AQ231" s="57" t="s">
        <v>2440</v>
      </c>
      <c r="AR231" s="8"/>
      <c r="AS231" s="8"/>
      <c r="AT231" s="8"/>
      <c r="AU231" s="8"/>
      <c r="AV231" s="120">
        <v>43319</v>
      </c>
      <c r="AW231" s="57" t="s">
        <v>46</v>
      </c>
      <c r="AX231" s="99"/>
      <c r="AY231" s="100"/>
      <c r="AZ231" s="142"/>
      <c r="BA231" s="143"/>
      <c r="BC231" s="144"/>
      <c r="BD231" s="144"/>
    </row>
    <row r="232" spans="1:56" ht="90" x14ac:dyDescent="0.25">
      <c r="A232" s="1" t="s">
        <v>1075</v>
      </c>
      <c r="B232" s="179" t="s">
        <v>1076</v>
      </c>
      <c r="C232" s="53" t="s">
        <v>1077</v>
      </c>
      <c r="D232" s="55"/>
      <c r="E232" s="59" t="s">
        <v>5301</v>
      </c>
      <c r="F232" s="60" t="s">
        <v>5300</v>
      </c>
      <c r="G232" s="127" t="s">
        <v>1078</v>
      </c>
      <c r="H232" s="53" t="s">
        <v>5830</v>
      </c>
      <c r="I232" s="106" t="s">
        <v>5831</v>
      </c>
      <c r="J232" s="106" t="s">
        <v>5831</v>
      </c>
      <c r="K232" s="106"/>
      <c r="L232" s="20" t="s">
        <v>89</v>
      </c>
      <c r="M232" s="55" t="s">
        <v>42</v>
      </c>
      <c r="N232" s="54" t="s">
        <v>6131</v>
      </c>
      <c r="O232" s="54"/>
      <c r="P232" s="54"/>
      <c r="Q232" s="54"/>
      <c r="R232" s="54"/>
      <c r="S232" s="54"/>
      <c r="T232" s="106"/>
      <c r="U232" s="106"/>
      <c r="V232" s="106" t="s">
        <v>4641</v>
      </c>
      <c r="W232" s="106" t="s">
        <v>1079</v>
      </c>
      <c r="X232" s="106" t="s">
        <v>1080</v>
      </c>
      <c r="Y232" s="106"/>
      <c r="Z232" s="106"/>
      <c r="AA232" s="106"/>
      <c r="AB232" s="106"/>
      <c r="AC232" s="106"/>
      <c r="AD232" s="106"/>
      <c r="AE232" s="1" t="s">
        <v>4920</v>
      </c>
      <c r="AF232" s="173" t="s">
        <v>1081</v>
      </c>
      <c r="AG232" s="57"/>
      <c r="AH232" s="8"/>
      <c r="AI232" s="8"/>
      <c r="AJ232" s="8"/>
      <c r="AK232" s="8"/>
      <c r="AL232" s="8"/>
      <c r="AM232" s="8">
        <f t="shared" si="6"/>
        <v>1</v>
      </c>
      <c r="AN232" s="189">
        <f>IF((AI232+AJ232+AK232+AL232+AM232)&gt;0,(Metoder[[#This Row],[2015]]+Metoder[[#This Row],[2016]]+Metoder[[#This Row],[2017]]+Metoder[[#This Row],[Jan-Apr 2018]]*3+Metoder[[#This Row],[Till Cosmic?]])/COUNT(Metoder[[#This Row],[2015]:[Till Cosmic?]]),"")</f>
        <v>1</v>
      </c>
      <c r="AO232" s="8">
        <f t="shared" si="7"/>
        <v>315</v>
      </c>
      <c r="AP232" s="8">
        <f>IFERROR((_xlfn.RANK.EQ(AO232,AO:AO,1)+COUNTIF($AO$2:AO232,AO232))-1,"")</f>
        <v>287</v>
      </c>
      <c r="AQ232" s="57" t="s">
        <v>2440</v>
      </c>
      <c r="AR232" s="8"/>
      <c r="AS232" s="8"/>
      <c r="AT232" s="8"/>
      <c r="AU232" s="8"/>
      <c r="AV232" s="120">
        <v>43319</v>
      </c>
      <c r="AW232" s="57" t="s">
        <v>46</v>
      </c>
      <c r="AX232" s="99"/>
      <c r="AY232" s="100"/>
      <c r="AZ232" s="142"/>
      <c r="BA232" s="143"/>
      <c r="BC232" s="144"/>
      <c r="BD232" s="144"/>
    </row>
    <row r="233" spans="1:56" ht="75" x14ac:dyDescent="0.25">
      <c r="A233" s="1" t="s">
        <v>1152</v>
      </c>
      <c r="B233" s="179" t="s">
        <v>1153</v>
      </c>
      <c r="C233" s="53" t="s">
        <v>1149</v>
      </c>
      <c r="D233" s="55" t="s">
        <v>50</v>
      </c>
      <c r="E233" s="53" t="s">
        <v>1154</v>
      </c>
      <c r="F233" s="175" t="s">
        <v>1155</v>
      </c>
      <c r="G233" s="53"/>
      <c r="H233" s="53" t="s">
        <v>5847</v>
      </c>
      <c r="I233" s="106" t="s">
        <v>4258</v>
      </c>
      <c r="J233" s="106"/>
      <c r="K233" s="106"/>
      <c r="L233" s="56" t="s">
        <v>1156</v>
      </c>
      <c r="M233" s="55" t="s">
        <v>42</v>
      </c>
      <c r="N233" s="54" t="s">
        <v>5668</v>
      </c>
      <c r="O233" s="54"/>
      <c r="P233" s="54"/>
      <c r="Q233" s="54"/>
      <c r="R233" s="54"/>
      <c r="S233" s="54"/>
      <c r="T233" s="106"/>
      <c r="U233" s="106" t="s">
        <v>41</v>
      </c>
      <c r="V233" s="106" t="s">
        <v>4679</v>
      </c>
      <c r="W233" s="106" t="s">
        <v>54</v>
      </c>
      <c r="X233" s="106" t="s">
        <v>5848</v>
      </c>
      <c r="Y233" s="106"/>
      <c r="Z233" s="106"/>
      <c r="AA233" s="106"/>
      <c r="AB233" s="106"/>
      <c r="AC233" s="106"/>
      <c r="AD233" s="106"/>
      <c r="AE233" s="167" t="s">
        <v>1157</v>
      </c>
      <c r="AF233" s="30" t="s">
        <v>1158</v>
      </c>
      <c r="AG233" s="57"/>
      <c r="AH233" s="8"/>
      <c r="AI233" s="8"/>
      <c r="AJ233" s="8"/>
      <c r="AK233" s="8"/>
      <c r="AL233" s="8"/>
      <c r="AM233" s="8">
        <f t="shared" si="6"/>
        <v>1</v>
      </c>
      <c r="AN233" s="189">
        <f>IF((AI233+AJ233+AK233+AL233+AM233)&gt;0,(Metoder[[#This Row],[2015]]+Metoder[[#This Row],[2016]]+Metoder[[#This Row],[2017]]+Metoder[[#This Row],[Jan-Apr 2018]]*3+Metoder[[#This Row],[Till Cosmic?]])/COUNT(Metoder[[#This Row],[2015]:[Till Cosmic?]]),"")</f>
        <v>1</v>
      </c>
      <c r="AO233" s="8">
        <f t="shared" si="7"/>
        <v>315</v>
      </c>
      <c r="AP233" s="8">
        <f>IFERROR((_xlfn.RANK.EQ(AO233,AO:AO,1)+COUNTIF($AO$2:AO233,AO233))-1,"")</f>
        <v>288</v>
      </c>
      <c r="AQ233" s="57" t="s">
        <v>2440</v>
      </c>
      <c r="AR233" s="8"/>
      <c r="AS233" s="8"/>
      <c r="AT233" s="8"/>
      <c r="AU233" s="8"/>
      <c r="AV233" s="120">
        <v>43319</v>
      </c>
      <c r="AW233" s="57" t="s">
        <v>46</v>
      </c>
      <c r="AX233" s="99"/>
      <c r="AY233" s="100"/>
      <c r="AZ233" s="142"/>
      <c r="BA233" s="143"/>
      <c r="BC233" s="144"/>
      <c r="BD233" s="144"/>
    </row>
    <row r="234" spans="1:56" ht="123.75" x14ac:dyDescent="0.25">
      <c r="A234" s="1" t="s">
        <v>1180</v>
      </c>
      <c r="B234" s="179" t="s">
        <v>1181</v>
      </c>
      <c r="C234" s="53" t="s">
        <v>1182</v>
      </c>
      <c r="D234" s="55" t="s">
        <v>50</v>
      </c>
      <c r="E234" s="53" t="s">
        <v>6500</v>
      </c>
      <c r="F234" s="175" t="s">
        <v>6758</v>
      </c>
      <c r="G234" s="127" t="s">
        <v>1183</v>
      </c>
      <c r="H234" s="53" t="s">
        <v>1184</v>
      </c>
      <c r="I234" s="106" t="s">
        <v>1185</v>
      </c>
      <c r="J234" s="127" t="s">
        <v>5863</v>
      </c>
      <c r="K234" s="106"/>
      <c r="L234" s="15" t="s">
        <v>6499</v>
      </c>
      <c r="M234" s="55" t="s">
        <v>42</v>
      </c>
      <c r="N234" s="54" t="s">
        <v>5667</v>
      </c>
      <c r="O234" s="54"/>
      <c r="P234" s="54"/>
      <c r="Q234" s="54"/>
      <c r="R234" s="54"/>
      <c r="S234" s="54"/>
      <c r="T234" s="106"/>
      <c r="U234" s="106" t="s">
        <v>41</v>
      </c>
      <c r="V234" s="106"/>
      <c r="W234" s="106" t="s">
        <v>54</v>
      </c>
      <c r="X234" s="106" t="s">
        <v>1135</v>
      </c>
      <c r="Y234" s="106"/>
      <c r="Z234" s="106"/>
      <c r="AA234" s="106"/>
      <c r="AB234" s="106"/>
      <c r="AC234" s="106"/>
      <c r="AD234" s="106"/>
      <c r="AE234" s="1" t="s">
        <v>4920</v>
      </c>
      <c r="AF234" s="17" t="s">
        <v>1186</v>
      </c>
      <c r="AG234" s="57"/>
      <c r="AH234" s="8"/>
      <c r="AI234" s="8"/>
      <c r="AJ234" s="8"/>
      <c r="AK234" s="8"/>
      <c r="AL234" s="8"/>
      <c r="AM234" s="8">
        <f t="shared" si="6"/>
        <v>1</v>
      </c>
      <c r="AN234" s="189">
        <f>IF((AI234+AJ234+AK234+AL234+AM234)&gt;0,(Metoder[[#This Row],[2015]]+Metoder[[#This Row],[2016]]+Metoder[[#This Row],[2017]]+Metoder[[#This Row],[Jan-Apr 2018]]*3+Metoder[[#This Row],[Till Cosmic?]])/COUNT(Metoder[[#This Row],[2015]:[Till Cosmic?]]),"")</f>
        <v>1</v>
      </c>
      <c r="AO234" s="8">
        <f t="shared" si="7"/>
        <v>315</v>
      </c>
      <c r="AP234" s="8">
        <f>IFERROR((_xlfn.RANK.EQ(AO234,AO:AO,1)+COUNTIF($AO$2:AO234,AO234))-1,"")</f>
        <v>289</v>
      </c>
      <c r="AQ234" s="57" t="s">
        <v>2440</v>
      </c>
      <c r="AR234" s="8"/>
      <c r="AS234" s="8"/>
      <c r="AT234" s="8"/>
      <c r="AU234" s="8"/>
      <c r="AV234" s="120">
        <v>43319</v>
      </c>
      <c r="AW234" s="57" t="s">
        <v>46</v>
      </c>
      <c r="AX234" s="99"/>
      <c r="AY234" s="100"/>
      <c r="AZ234" s="142"/>
      <c r="BA234" s="143"/>
      <c r="BC234" s="144"/>
      <c r="BD234" s="144"/>
    </row>
    <row r="235" spans="1:56" ht="105" x14ac:dyDescent="0.25">
      <c r="A235" s="1" t="s">
        <v>1187</v>
      </c>
      <c r="B235" s="179" t="s">
        <v>1188</v>
      </c>
      <c r="C235" s="53"/>
      <c r="D235" s="55" t="s">
        <v>50</v>
      </c>
      <c r="E235" s="53" t="s">
        <v>584</v>
      </c>
      <c r="F235" s="175" t="s">
        <v>5817</v>
      </c>
      <c r="G235" s="127"/>
      <c r="H235" s="53" t="s">
        <v>5864</v>
      </c>
      <c r="I235" s="106"/>
      <c r="J235" s="106"/>
      <c r="K235" s="106" t="s">
        <v>6071</v>
      </c>
      <c r="L235" s="56" t="s">
        <v>2434</v>
      </c>
      <c r="M235" s="55" t="s">
        <v>42</v>
      </c>
      <c r="N235" s="54" t="s">
        <v>5668</v>
      </c>
      <c r="O235" s="54"/>
      <c r="P235" s="54"/>
      <c r="Q235" s="54"/>
      <c r="R235" s="54"/>
      <c r="S235" s="54"/>
      <c r="T235" s="106"/>
      <c r="U235" s="106" t="s">
        <v>2434</v>
      </c>
      <c r="V235" s="106" t="s">
        <v>4659</v>
      </c>
      <c r="W235" s="106" t="s">
        <v>4892</v>
      </c>
      <c r="X235" s="106" t="s">
        <v>1189</v>
      </c>
      <c r="Y235" s="106"/>
      <c r="Z235" s="106"/>
      <c r="AA235" s="106"/>
      <c r="AB235" s="106"/>
      <c r="AC235" s="106"/>
      <c r="AD235" s="106"/>
      <c r="AE235" s="1" t="s">
        <v>4935</v>
      </c>
      <c r="AF235" s="30" t="s">
        <v>1190</v>
      </c>
      <c r="AG235" s="57"/>
      <c r="AH235" s="8"/>
      <c r="AI235" s="8"/>
      <c r="AJ235" s="8"/>
      <c r="AK235" s="8"/>
      <c r="AL235" s="8"/>
      <c r="AM235" s="8">
        <f t="shared" si="6"/>
        <v>1</v>
      </c>
      <c r="AN235" s="189">
        <f>IF((AI235+AJ235+AK235+AL235+AM235)&gt;0,(Metoder[[#This Row],[2015]]+Metoder[[#This Row],[2016]]+Metoder[[#This Row],[2017]]+Metoder[[#This Row],[Jan-Apr 2018]]*3+Metoder[[#This Row],[Till Cosmic?]])/COUNT(Metoder[[#This Row],[2015]:[Till Cosmic?]]),"")</f>
        <v>1</v>
      </c>
      <c r="AO235" s="8">
        <f t="shared" si="7"/>
        <v>315</v>
      </c>
      <c r="AP235" s="8">
        <f>IFERROR((_xlfn.RANK.EQ(AO235,AO:AO,1)+COUNTIF($AO$2:AO235,AO235))-1,"")</f>
        <v>290</v>
      </c>
      <c r="AQ235" s="57" t="s">
        <v>2440</v>
      </c>
      <c r="AR235" s="8"/>
      <c r="AS235" s="8"/>
      <c r="AT235" s="8"/>
      <c r="AU235" s="8"/>
      <c r="AV235" s="120">
        <v>43319</v>
      </c>
      <c r="AW235" s="57" t="s">
        <v>46</v>
      </c>
      <c r="AX235" s="99"/>
      <c r="AY235" s="100"/>
      <c r="AZ235" s="142"/>
      <c r="BA235" s="143"/>
      <c r="BC235" s="144"/>
      <c r="BD235" s="144"/>
    </row>
    <row r="236" spans="1:56" ht="120" x14ac:dyDescent="0.25">
      <c r="A236" s="1" t="s">
        <v>1196</v>
      </c>
      <c r="B236" s="179" t="s">
        <v>1197</v>
      </c>
      <c r="C236" s="53" t="s">
        <v>1198</v>
      </c>
      <c r="D236" s="55" t="s">
        <v>50</v>
      </c>
      <c r="E236" s="53" t="s">
        <v>1199</v>
      </c>
      <c r="F236" s="175" t="s">
        <v>5865</v>
      </c>
      <c r="G236" s="127"/>
      <c r="H236" s="53" t="s">
        <v>1162</v>
      </c>
      <c r="I236" s="106" t="s">
        <v>919</v>
      </c>
      <c r="J236" s="106"/>
      <c r="K236" s="106"/>
      <c r="L236" s="56" t="s">
        <v>2434</v>
      </c>
      <c r="M236" s="55" t="s">
        <v>42</v>
      </c>
      <c r="N236" s="54" t="s">
        <v>5668</v>
      </c>
      <c r="O236" s="54"/>
      <c r="P236" s="54"/>
      <c r="Q236" s="54"/>
      <c r="R236" s="54"/>
      <c r="S236" s="54"/>
      <c r="T236" s="106"/>
      <c r="U236" s="106" t="s">
        <v>2434</v>
      </c>
      <c r="V236" s="106" t="s">
        <v>4659</v>
      </c>
      <c r="W236" s="106" t="s">
        <v>4892</v>
      </c>
      <c r="X236" s="106" t="s">
        <v>1200</v>
      </c>
      <c r="Y236" s="106"/>
      <c r="Z236" s="106"/>
      <c r="AA236" s="106"/>
      <c r="AB236" s="106"/>
      <c r="AC236" s="106"/>
      <c r="AD236" s="106"/>
      <c r="AE236" s="1" t="s">
        <v>4935</v>
      </c>
      <c r="AF236" s="30" t="s">
        <v>1201</v>
      </c>
      <c r="AG236" s="57"/>
      <c r="AH236" s="8"/>
      <c r="AI236" s="8"/>
      <c r="AJ236" s="8"/>
      <c r="AK236" s="8"/>
      <c r="AL236" s="8"/>
      <c r="AM236" s="8">
        <f t="shared" si="6"/>
        <v>1</v>
      </c>
      <c r="AN236" s="189">
        <f>IF((AI236+AJ236+AK236+AL236+AM236)&gt;0,(Metoder[[#This Row],[2015]]+Metoder[[#This Row],[2016]]+Metoder[[#This Row],[2017]]+Metoder[[#This Row],[Jan-Apr 2018]]*3+Metoder[[#This Row],[Till Cosmic?]])/COUNT(Metoder[[#This Row],[2015]:[Till Cosmic?]]),"")</f>
        <v>1</v>
      </c>
      <c r="AO236" s="8">
        <f t="shared" si="7"/>
        <v>315</v>
      </c>
      <c r="AP236" s="8">
        <f>IFERROR((_xlfn.RANK.EQ(AO236,AO:AO,1)+COUNTIF($AO$2:AO236,AO236))-1,"")</f>
        <v>291</v>
      </c>
      <c r="AQ236" s="57" t="s">
        <v>2440</v>
      </c>
      <c r="AR236" s="8"/>
      <c r="AS236" s="8"/>
      <c r="AT236" s="8"/>
      <c r="AU236" s="8"/>
      <c r="AV236" s="120">
        <v>43319</v>
      </c>
      <c r="AW236" s="57" t="s">
        <v>46</v>
      </c>
      <c r="AX236" s="99"/>
      <c r="AY236" s="100"/>
      <c r="AZ236" s="142"/>
      <c r="BA236" s="143"/>
      <c r="BC236" s="144"/>
      <c r="BD236" s="144"/>
    </row>
    <row r="237" spans="1:56" ht="123.75" x14ac:dyDescent="0.25">
      <c r="A237" s="1" t="s">
        <v>1202</v>
      </c>
      <c r="B237" s="179" t="s">
        <v>1203</v>
      </c>
      <c r="C237" s="53" t="s">
        <v>6751</v>
      </c>
      <c r="D237" s="55" t="s">
        <v>179</v>
      </c>
      <c r="E237" s="53" t="s">
        <v>6759</v>
      </c>
      <c r="F237" s="175" t="s">
        <v>4987</v>
      </c>
      <c r="G237" s="127"/>
      <c r="H237" s="53" t="s">
        <v>6752</v>
      </c>
      <c r="I237" s="106" t="s">
        <v>6754</v>
      </c>
      <c r="J237" s="106"/>
      <c r="K237" s="106"/>
      <c r="L237" s="56" t="s">
        <v>5124</v>
      </c>
      <c r="M237" s="55" t="s">
        <v>42</v>
      </c>
      <c r="N237" s="54" t="s">
        <v>5668</v>
      </c>
      <c r="O237" s="54"/>
      <c r="P237" s="54"/>
      <c r="Q237" s="54"/>
      <c r="R237" s="54"/>
      <c r="S237" s="54"/>
      <c r="T237" s="106"/>
      <c r="U237" s="106" t="s">
        <v>41</v>
      </c>
      <c r="V237" s="106" t="s">
        <v>4641</v>
      </c>
      <c r="W237" s="106" t="s">
        <v>6753</v>
      </c>
      <c r="X237" s="106" t="s">
        <v>6755</v>
      </c>
      <c r="Y237" s="106"/>
      <c r="Z237" s="106"/>
      <c r="AA237" s="106"/>
      <c r="AB237" s="106"/>
      <c r="AC237" s="106"/>
      <c r="AD237" s="106"/>
      <c r="AE237" s="1" t="s">
        <v>6757</v>
      </c>
      <c r="AF237" s="17" t="s">
        <v>6756</v>
      </c>
      <c r="AG237" s="57"/>
      <c r="AH237" s="57" t="s">
        <v>6761</v>
      </c>
      <c r="AI237" s="8"/>
      <c r="AJ237" s="8"/>
      <c r="AK237" s="8"/>
      <c r="AL237" s="8"/>
      <c r="AM237" s="8">
        <f t="shared" si="6"/>
        <v>1</v>
      </c>
      <c r="AN237" s="189">
        <f>IF((AI237+AJ237+AK237+AL237+AM237)&gt;0,(Metoder[[#This Row],[2015]]+Metoder[[#This Row],[2016]]+Metoder[[#This Row],[2017]]+Metoder[[#This Row],[Jan-Apr 2018]]*3+Metoder[[#This Row],[Till Cosmic?]])/COUNT(Metoder[[#This Row],[2015]:[Till Cosmic?]]),"")</f>
        <v>1</v>
      </c>
      <c r="AO237" s="8">
        <f t="shared" si="7"/>
        <v>315</v>
      </c>
      <c r="AP237" s="8">
        <f>IFERROR((_xlfn.RANK.EQ(AO237,AO:AO,1)+COUNTIF($AO$2:AO237,AO237))-1,"")</f>
        <v>292</v>
      </c>
      <c r="AQ237" s="57" t="s">
        <v>2440</v>
      </c>
      <c r="AR237" s="8"/>
      <c r="AS237" s="8"/>
      <c r="AT237" s="8"/>
      <c r="AU237" s="8"/>
      <c r="AV237" s="120">
        <v>43496</v>
      </c>
      <c r="AW237" s="57" t="s">
        <v>6460</v>
      </c>
      <c r="AX237" s="99"/>
      <c r="AY237" s="100"/>
      <c r="AZ237" s="142"/>
      <c r="BA237" s="143"/>
      <c r="BC237" s="144"/>
      <c r="BD237" s="144"/>
    </row>
    <row r="238" spans="1:56" ht="120" x14ac:dyDescent="0.25">
      <c r="A238" s="1" t="s">
        <v>1205</v>
      </c>
      <c r="B238" s="179" t="s">
        <v>1206</v>
      </c>
      <c r="C238" s="53" t="s">
        <v>5868</v>
      </c>
      <c r="D238" s="55"/>
      <c r="E238" s="53" t="s">
        <v>1204</v>
      </c>
      <c r="F238" s="175" t="s">
        <v>5866</v>
      </c>
      <c r="G238" s="127"/>
      <c r="H238" s="53" t="s">
        <v>1207</v>
      </c>
      <c r="I238" s="106" t="s">
        <v>1208</v>
      </c>
      <c r="J238" s="106" t="s">
        <v>5870</v>
      </c>
      <c r="K238" s="106"/>
      <c r="L238" s="56" t="s">
        <v>5124</v>
      </c>
      <c r="M238" s="55" t="s">
        <v>42</v>
      </c>
      <c r="N238" s="54" t="s">
        <v>5869</v>
      </c>
      <c r="O238" s="54"/>
      <c r="P238" s="54"/>
      <c r="Q238" s="54"/>
      <c r="R238" s="54"/>
      <c r="S238" s="54"/>
      <c r="T238" s="106"/>
      <c r="U238" s="106" t="s">
        <v>41</v>
      </c>
      <c r="V238" s="106" t="s">
        <v>4659</v>
      </c>
      <c r="W238" s="106" t="s">
        <v>4894</v>
      </c>
      <c r="X238" s="106" t="s">
        <v>1209</v>
      </c>
      <c r="Y238" s="106"/>
      <c r="Z238" s="106"/>
      <c r="AA238" s="106"/>
      <c r="AB238" s="106"/>
      <c r="AC238" s="106"/>
      <c r="AD238" s="106"/>
      <c r="AE238" s="1" t="s">
        <v>5867</v>
      </c>
      <c r="AF238" s="17" t="s">
        <v>1210</v>
      </c>
      <c r="AG238" s="57"/>
      <c r="AH238" s="8"/>
      <c r="AI238" s="8"/>
      <c r="AJ238" s="8"/>
      <c r="AK238" s="8"/>
      <c r="AL238" s="8"/>
      <c r="AM238" s="8">
        <f t="shared" si="6"/>
        <v>1</v>
      </c>
      <c r="AN238" s="189">
        <f>IF((AI238+AJ238+AK238+AL238+AM238)&gt;0,(Metoder[[#This Row],[2015]]+Metoder[[#This Row],[2016]]+Metoder[[#This Row],[2017]]+Metoder[[#This Row],[Jan-Apr 2018]]*3+Metoder[[#This Row],[Till Cosmic?]])/COUNT(Metoder[[#This Row],[2015]:[Till Cosmic?]]),"")</f>
        <v>1</v>
      </c>
      <c r="AO238" s="8">
        <f t="shared" si="7"/>
        <v>315</v>
      </c>
      <c r="AP238" s="8">
        <f>IFERROR((_xlfn.RANK.EQ(AO238,AO:AO,1)+COUNTIF($AO$2:AO238,AO238))-1,"")</f>
        <v>293</v>
      </c>
      <c r="AQ238" s="57" t="s">
        <v>2440</v>
      </c>
      <c r="AR238" s="8"/>
      <c r="AS238" s="8"/>
      <c r="AT238" s="8"/>
      <c r="AU238" s="8"/>
      <c r="AV238" s="120">
        <v>43319</v>
      </c>
      <c r="AW238" s="57" t="s">
        <v>46</v>
      </c>
      <c r="AX238" s="99"/>
      <c r="AY238" s="100"/>
      <c r="AZ238" s="142"/>
      <c r="BA238" s="143"/>
      <c r="BC238" s="144"/>
      <c r="BD238" s="144"/>
    </row>
    <row r="239" spans="1:56" ht="135" x14ac:dyDescent="0.25">
      <c r="A239" s="1" t="s">
        <v>5872</v>
      </c>
      <c r="B239" s="179" t="s">
        <v>1221</v>
      </c>
      <c r="C239" s="53" t="s">
        <v>1222</v>
      </c>
      <c r="D239" s="86" t="s">
        <v>179</v>
      </c>
      <c r="E239" s="53" t="s">
        <v>949</v>
      </c>
      <c r="F239" s="175" t="s">
        <v>950</v>
      </c>
      <c r="G239" s="50"/>
      <c r="H239" s="38" t="s">
        <v>5876</v>
      </c>
      <c r="I239" s="38" t="s">
        <v>2395</v>
      </c>
      <c r="J239" s="106" t="s">
        <v>5873</v>
      </c>
      <c r="K239" s="106"/>
      <c r="L239" s="56" t="s">
        <v>6499</v>
      </c>
      <c r="M239" s="55" t="s">
        <v>42</v>
      </c>
      <c r="N239" s="58" t="s">
        <v>5673</v>
      </c>
      <c r="O239" s="35"/>
      <c r="P239" s="35"/>
      <c r="Q239" s="89"/>
      <c r="R239" s="90"/>
      <c r="S239" s="63"/>
      <c r="T239" s="106" t="s">
        <v>5474</v>
      </c>
      <c r="U239" s="106" t="s">
        <v>41</v>
      </c>
      <c r="V239" s="106" t="s">
        <v>4679</v>
      </c>
      <c r="W239" s="106"/>
      <c r="X239" s="106" t="s">
        <v>5877</v>
      </c>
      <c r="Y239" s="97"/>
      <c r="Z239" s="106"/>
      <c r="AA239" s="106"/>
      <c r="AB239" s="106"/>
      <c r="AC239" s="106"/>
      <c r="AD239" s="106"/>
      <c r="AE239" s="1" t="s">
        <v>4913</v>
      </c>
      <c r="AF239" s="17" t="s">
        <v>1223</v>
      </c>
      <c r="AG239" s="226"/>
      <c r="AH239" s="156"/>
      <c r="AI239" s="156"/>
      <c r="AJ239" s="156"/>
      <c r="AK239" s="57"/>
      <c r="AL239" s="156"/>
      <c r="AM239" s="227">
        <f t="shared" si="6"/>
        <v>1</v>
      </c>
      <c r="AN239" s="190">
        <f>IF((AI239+AJ239+AK239+AL239+AM239)&gt;0,(Metoder[[#This Row],[2015]]+Metoder[[#This Row],[2016]]+Metoder[[#This Row],[2017]]+Metoder[[#This Row],[Jan-Apr 2018]]*3+Metoder[[#This Row],[Till Cosmic?]])/COUNT(Metoder[[#This Row],[2015]:[Till Cosmic?]]),"")</f>
        <v>1</v>
      </c>
      <c r="AO239" s="223">
        <f t="shared" si="7"/>
        <v>315</v>
      </c>
      <c r="AP239" s="199">
        <f>IFERROR((_xlfn.RANK.EQ(AO239,AO:AO,1)+COUNTIF($AO$2:AO239,AO239))-1,"")</f>
        <v>294</v>
      </c>
      <c r="AQ239" s="156" t="s">
        <v>2440</v>
      </c>
      <c r="AR239" s="57"/>
      <c r="AS239" s="57"/>
      <c r="AT239" s="57"/>
      <c r="AU239" s="57"/>
      <c r="AV239" s="120">
        <v>43319</v>
      </c>
      <c r="AW239" s="156" t="s">
        <v>46</v>
      </c>
      <c r="AX239" s="99"/>
      <c r="AY239" s="100"/>
      <c r="AZ239" s="142"/>
      <c r="BA239" s="143"/>
      <c r="BC239" s="144"/>
      <c r="BD239" s="144"/>
    </row>
    <row r="240" spans="1:56" ht="135" x14ac:dyDescent="0.25">
      <c r="A240" s="1" t="s">
        <v>5871</v>
      </c>
      <c r="B240" s="179" t="s">
        <v>1221</v>
      </c>
      <c r="C240" s="53" t="s">
        <v>1222</v>
      </c>
      <c r="D240" s="86" t="s">
        <v>50</v>
      </c>
      <c r="E240" s="53" t="s">
        <v>949</v>
      </c>
      <c r="F240" s="10" t="s">
        <v>950</v>
      </c>
      <c r="G240" s="50"/>
      <c r="H240" s="50" t="s">
        <v>577</v>
      </c>
      <c r="I240" s="50"/>
      <c r="J240" s="106" t="s">
        <v>5512</v>
      </c>
      <c r="K240" s="106"/>
      <c r="L240" s="56" t="s">
        <v>6499</v>
      </c>
      <c r="M240" s="55" t="s">
        <v>42</v>
      </c>
      <c r="N240" s="58" t="s">
        <v>5691</v>
      </c>
      <c r="O240" s="35"/>
      <c r="P240" s="35"/>
      <c r="Q240" s="89"/>
      <c r="R240" s="90"/>
      <c r="S240" s="63"/>
      <c r="T240" s="106"/>
      <c r="U240" s="106" t="s">
        <v>41</v>
      </c>
      <c r="V240" s="106" t="s">
        <v>4679</v>
      </c>
      <c r="W240" s="106"/>
      <c r="X240" s="106" t="s">
        <v>5878</v>
      </c>
      <c r="Y240" s="97"/>
      <c r="Z240" s="106"/>
      <c r="AA240" s="106"/>
      <c r="AB240" s="106"/>
      <c r="AC240" s="106"/>
      <c r="AD240" s="106"/>
      <c r="AE240" s="1" t="s">
        <v>4913</v>
      </c>
      <c r="AF240" s="17" t="s">
        <v>1223</v>
      </c>
      <c r="AG240" s="226"/>
      <c r="AH240" s="156"/>
      <c r="AI240" s="156"/>
      <c r="AJ240" s="156"/>
      <c r="AK240" s="57"/>
      <c r="AL240" s="156"/>
      <c r="AM240" s="227">
        <f t="shared" si="6"/>
        <v>1</v>
      </c>
      <c r="AN240" s="190">
        <f>IF((AI240+AJ240+AK240+AL240+AM240)&gt;0,(Metoder[[#This Row],[2015]]+Metoder[[#This Row],[2016]]+Metoder[[#This Row],[2017]]+Metoder[[#This Row],[Jan-Apr 2018]]*3+Metoder[[#This Row],[Till Cosmic?]])/COUNT(Metoder[[#This Row],[2015]:[Till Cosmic?]]),"")</f>
        <v>1</v>
      </c>
      <c r="AO240" s="223">
        <f t="shared" si="7"/>
        <v>315</v>
      </c>
      <c r="AP240" s="199">
        <f>IFERROR((_xlfn.RANK.EQ(AO240,AO:AO,1)+COUNTIF($AO$2:AO240,AO240))-1,"")</f>
        <v>295</v>
      </c>
      <c r="AQ240" s="156" t="s">
        <v>2440</v>
      </c>
      <c r="AR240" s="57"/>
      <c r="AS240" s="57"/>
      <c r="AT240" s="57"/>
      <c r="AU240" s="57"/>
      <c r="AV240" s="120">
        <v>43319</v>
      </c>
      <c r="AW240" s="156" t="s">
        <v>46</v>
      </c>
      <c r="AX240" s="99"/>
      <c r="AY240" s="100"/>
      <c r="AZ240" s="142"/>
      <c r="BA240" s="143"/>
      <c r="BC240" s="144"/>
      <c r="BD240" s="144"/>
    </row>
    <row r="241" spans="1:56" ht="120" x14ac:dyDescent="0.25">
      <c r="A241" s="1" t="s">
        <v>1220</v>
      </c>
      <c r="B241" s="179" t="s">
        <v>1221</v>
      </c>
      <c r="C241" s="53" t="s">
        <v>1222</v>
      </c>
      <c r="D241" s="55" t="s">
        <v>59</v>
      </c>
      <c r="E241" s="53" t="s">
        <v>949</v>
      </c>
      <c r="F241" s="175" t="s">
        <v>5874</v>
      </c>
      <c r="G241" s="53"/>
      <c r="H241" s="53" t="s">
        <v>5875</v>
      </c>
      <c r="I241" s="106"/>
      <c r="J241" s="106"/>
      <c r="K241" s="106"/>
      <c r="L241" s="56" t="s">
        <v>6499</v>
      </c>
      <c r="M241" s="55" t="s">
        <v>42</v>
      </c>
      <c r="N241" s="54" t="s">
        <v>5869</v>
      </c>
      <c r="O241" s="54"/>
      <c r="P241" s="54"/>
      <c r="Q241" s="54"/>
      <c r="R241" s="54"/>
      <c r="S241" s="54" t="s">
        <v>35</v>
      </c>
      <c r="T241" s="106"/>
      <c r="U241" s="106" t="s">
        <v>41</v>
      </c>
      <c r="V241" s="106" t="s">
        <v>4679</v>
      </c>
      <c r="W241" s="106"/>
      <c r="X241" s="106" t="s">
        <v>5878</v>
      </c>
      <c r="Y241" s="106"/>
      <c r="Z241" s="106"/>
      <c r="AA241" s="106"/>
      <c r="AB241" s="106"/>
      <c r="AC241" s="106"/>
      <c r="AD241" s="106"/>
      <c r="AE241" s="1" t="s">
        <v>4913</v>
      </c>
      <c r="AF241" s="173" t="s">
        <v>5879</v>
      </c>
      <c r="AG241" s="57"/>
      <c r="AH241" s="8"/>
      <c r="AI241" s="8"/>
      <c r="AJ241" s="8"/>
      <c r="AK241" s="8"/>
      <c r="AL241" s="8"/>
      <c r="AM241" s="8">
        <f t="shared" si="6"/>
        <v>1</v>
      </c>
      <c r="AN241" s="189">
        <f>IF((AI241+AJ241+AK241+AL241+AM241)&gt;0,(Metoder[[#This Row],[2015]]+Metoder[[#This Row],[2016]]+Metoder[[#This Row],[2017]]+Metoder[[#This Row],[Jan-Apr 2018]]*3+Metoder[[#This Row],[Till Cosmic?]])/COUNT(Metoder[[#This Row],[2015]:[Till Cosmic?]]),"")</f>
        <v>1</v>
      </c>
      <c r="AO241" s="8">
        <f t="shared" si="7"/>
        <v>315</v>
      </c>
      <c r="AP241" s="8">
        <f>IFERROR((_xlfn.RANK.EQ(AO241,AO:AO,1)+COUNTIF($AO$2:AO241,AO241))-1,"")</f>
        <v>296</v>
      </c>
      <c r="AQ241" s="57" t="s">
        <v>2440</v>
      </c>
      <c r="AR241" s="8"/>
      <c r="AS241" s="8"/>
      <c r="AT241" s="8"/>
      <c r="AU241" s="8"/>
      <c r="AV241" s="120">
        <v>43319</v>
      </c>
      <c r="AW241" s="57" t="s">
        <v>46</v>
      </c>
      <c r="AX241" s="99"/>
      <c r="AY241" s="100"/>
      <c r="AZ241" s="142"/>
      <c r="BA241" s="143"/>
      <c r="BC241" s="144"/>
      <c r="BD241" s="144"/>
    </row>
    <row r="242" spans="1:56" ht="90" x14ac:dyDescent="0.25">
      <c r="A242" s="1" t="s">
        <v>4234</v>
      </c>
      <c r="B242" s="179" t="s">
        <v>2349</v>
      </c>
      <c r="C242" s="1" t="s">
        <v>5834</v>
      </c>
      <c r="D242" s="36" t="s">
        <v>50</v>
      </c>
      <c r="E242" s="56" t="s">
        <v>6541</v>
      </c>
      <c r="F242" s="121" t="s">
        <v>4267</v>
      </c>
      <c r="G242" s="50"/>
      <c r="H242" s="50" t="s">
        <v>2350</v>
      </c>
      <c r="I242" s="50"/>
      <c r="J242" s="50"/>
      <c r="K242" s="50"/>
      <c r="L242" s="56" t="s">
        <v>2434</v>
      </c>
      <c r="M242" s="55" t="s">
        <v>42</v>
      </c>
      <c r="N242" s="58" t="s">
        <v>5668</v>
      </c>
      <c r="O242" s="58"/>
      <c r="P242" s="35"/>
      <c r="Q242" s="35"/>
      <c r="R242" s="35"/>
      <c r="S242" s="35"/>
      <c r="T242" s="97"/>
      <c r="U242" s="1" t="s">
        <v>2434</v>
      </c>
      <c r="V242" s="1" t="s">
        <v>4641</v>
      </c>
      <c r="W242" s="1" t="s">
        <v>5835</v>
      </c>
      <c r="X242" s="1" t="s">
        <v>5836</v>
      </c>
      <c r="Y242" s="97"/>
      <c r="Z242" s="97"/>
      <c r="AA242" s="97"/>
      <c r="AB242" s="97"/>
      <c r="AC242" s="97"/>
      <c r="AD242" s="97"/>
      <c r="AE242" s="1" t="s">
        <v>4920</v>
      </c>
      <c r="AF242" s="122" t="s">
        <v>2351</v>
      </c>
      <c r="AG242" s="37"/>
      <c r="AH242" s="37"/>
      <c r="AI242" s="37"/>
      <c r="AJ242" s="37"/>
      <c r="AK242" s="37"/>
      <c r="AL242" s="37"/>
      <c r="AM242" s="37">
        <f t="shared" si="6"/>
        <v>1</v>
      </c>
      <c r="AN242" s="191">
        <f>IF((AI242+AJ242+AK242+AL242+AM242)&gt;0,(Metoder[[#This Row],[2015]]+Metoder[[#This Row],[2016]]+Metoder[[#This Row],[2017]]+Metoder[[#This Row],[Jan-Apr 2018]]*3+Metoder[[#This Row],[Till Cosmic?]])/COUNT(Metoder[[#This Row],[2015]:[Till Cosmic?]]),"")</f>
        <v>1</v>
      </c>
      <c r="AO242" s="37">
        <f t="shared" si="7"/>
        <v>315</v>
      </c>
      <c r="AP242" s="37">
        <f>IFERROR((_xlfn.RANK.EQ(AO242,AO:AO,1)+COUNTIF($AO$2:AO242,AO242))-1,"")</f>
        <v>297</v>
      </c>
      <c r="AQ242" s="37" t="s">
        <v>2440</v>
      </c>
      <c r="AR242" s="37"/>
      <c r="AS242" s="37"/>
      <c r="AT242" s="37"/>
      <c r="AU242" s="37"/>
      <c r="AV242" s="123">
        <v>43319</v>
      </c>
      <c r="AW242" s="38" t="s">
        <v>46</v>
      </c>
      <c r="AX242" s="99"/>
      <c r="AY242" s="100"/>
      <c r="AZ242" s="142"/>
      <c r="BA242" s="143"/>
      <c r="BC242" s="144"/>
      <c r="BD242" s="144"/>
    </row>
    <row r="243" spans="1:56" ht="120" x14ac:dyDescent="0.25">
      <c r="A243" s="1" t="s">
        <v>1238</v>
      </c>
      <c r="B243" s="179" t="s">
        <v>1239</v>
      </c>
      <c r="C243" s="53" t="s">
        <v>1240</v>
      </c>
      <c r="D243" s="55" t="s">
        <v>50</v>
      </c>
      <c r="E243" s="53" t="s">
        <v>1199</v>
      </c>
      <c r="F243" s="175" t="s">
        <v>5865</v>
      </c>
      <c r="G243" s="127"/>
      <c r="H243" s="53" t="s">
        <v>5881</v>
      </c>
      <c r="I243" s="106"/>
      <c r="J243" s="106"/>
      <c r="K243" s="106"/>
      <c r="L243" s="56" t="s">
        <v>2434</v>
      </c>
      <c r="M243" s="55" t="s">
        <v>42</v>
      </c>
      <c r="N243" s="54" t="s">
        <v>5668</v>
      </c>
      <c r="O243" s="54"/>
      <c r="P243" s="54"/>
      <c r="Q243" s="54"/>
      <c r="R243" s="54"/>
      <c r="S243" s="54"/>
      <c r="T243" s="106"/>
      <c r="U243" s="106" t="s">
        <v>2434</v>
      </c>
      <c r="V243" s="106" t="s">
        <v>4659</v>
      </c>
      <c r="W243" s="106" t="s">
        <v>4892</v>
      </c>
      <c r="X243" s="106" t="s">
        <v>1241</v>
      </c>
      <c r="Y243" s="106"/>
      <c r="Z243" s="106"/>
      <c r="AA243" s="106"/>
      <c r="AB243" s="106"/>
      <c r="AC243" s="106"/>
      <c r="AD243" s="106"/>
      <c r="AE243" s="1" t="s">
        <v>4935</v>
      </c>
      <c r="AF243" s="30" t="s">
        <v>1242</v>
      </c>
      <c r="AG243" s="57"/>
      <c r="AH243" s="8"/>
      <c r="AI243" s="8"/>
      <c r="AJ243" s="8"/>
      <c r="AK243" s="8"/>
      <c r="AL243" s="8"/>
      <c r="AM243" s="8">
        <f t="shared" si="6"/>
        <v>1</v>
      </c>
      <c r="AN243" s="189">
        <f>IF((AI243+AJ243+AK243+AL243+AM243)&gt;0,(Metoder[[#This Row],[2015]]+Metoder[[#This Row],[2016]]+Metoder[[#This Row],[2017]]+Metoder[[#This Row],[Jan-Apr 2018]]*3+Metoder[[#This Row],[Till Cosmic?]])/COUNT(Metoder[[#This Row],[2015]:[Till Cosmic?]]),"")</f>
        <v>1</v>
      </c>
      <c r="AO243" s="8">
        <f t="shared" si="7"/>
        <v>315</v>
      </c>
      <c r="AP243" s="8">
        <f>IFERROR((_xlfn.RANK.EQ(AO243,AO:AO,1)+COUNTIF($AO$2:AO243,AO243))-1,"")</f>
        <v>298</v>
      </c>
      <c r="AQ243" s="57" t="s">
        <v>2440</v>
      </c>
      <c r="AR243" s="8"/>
      <c r="AS243" s="8"/>
      <c r="AT243" s="8"/>
      <c r="AU243" s="8"/>
      <c r="AV243" s="120">
        <v>43319</v>
      </c>
      <c r="AW243" s="57" t="s">
        <v>46</v>
      </c>
      <c r="AX243" s="99"/>
      <c r="AY243" s="100"/>
      <c r="AZ243" s="142"/>
      <c r="BA243" s="143"/>
      <c r="BC243" s="144"/>
      <c r="BD243" s="144"/>
    </row>
    <row r="244" spans="1:56" ht="120" x14ac:dyDescent="0.25">
      <c r="A244" s="1" t="s">
        <v>4437</v>
      </c>
      <c r="B244" s="180" t="s">
        <v>6222</v>
      </c>
      <c r="C244" s="65" t="s">
        <v>6225</v>
      </c>
      <c r="D244" s="93"/>
      <c r="E244" s="96" t="s">
        <v>4548</v>
      </c>
      <c r="F244" s="238" t="s">
        <v>4267</v>
      </c>
      <c r="G244" s="93"/>
      <c r="H244" s="95" t="s">
        <v>6226</v>
      </c>
      <c r="I244" s="93"/>
      <c r="J244" s="93"/>
      <c r="K244" s="93"/>
      <c r="L244" s="93" t="s">
        <v>2654</v>
      </c>
      <c r="M244" s="51" t="s">
        <v>42</v>
      </c>
      <c r="N244" s="66"/>
      <c r="O244" s="66"/>
      <c r="P244" s="66"/>
      <c r="Q244" s="66"/>
      <c r="R244" s="66"/>
      <c r="S244" s="66"/>
      <c r="T244" s="93" t="s">
        <v>4635</v>
      </c>
      <c r="U244" s="93" t="s">
        <v>348</v>
      </c>
      <c r="V244" s="93" t="s">
        <v>4641</v>
      </c>
      <c r="W244" s="172" t="s">
        <v>6228</v>
      </c>
      <c r="X244" s="241" t="s">
        <v>4663</v>
      </c>
      <c r="Y244" s="97"/>
      <c r="Z244" s="97"/>
      <c r="AA244" s="97"/>
      <c r="AB244" s="97"/>
      <c r="AC244" s="97"/>
      <c r="AD244" s="97"/>
      <c r="AE244" s="95" t="s">
        <v>4792</v>
      </c>
      <c r="AF244" s="176" t="s">
        <v>6409</v>
      </c>
      <c r="AG244" s="8"/>
      <c r="AH244" s="8"/>
      <c r="AI244" s="8"/>
      <c r="AJ244" s="8"/>
      <c r="AK244" s="8"/>
      <c r="AL244" s="8"/>
      <c r="AM244" s="8">
        <f t="shared" si="6"/>
        <v>0</v>
      </c>
      <c r="AN244" s="189" t="str">
        <f>IF((AI244+AJ244+AK244+AL244+AM244)&gt;0,(Metoder[[#This Row],[2015]]+Metoder[[#This Row],[2016]]+Metoder[[#This Row],[2017]]+Metoder[[#This Row],[Jan-Apr 2018]]*3+Metoder[[#This Row],[Till Cosmic?]])/COUNT(Metoder[[#This Row],[2015]:[Till Cosmic?]]),"")</f>
        <v/>
      </c>
      <c r="AO244" s="8" t="str">
        <f t="shared" si="7"/>
        <v/>
      </c>
      <c r="AP244" s="8" t="str">
        <f>IFERROR((_xlfn.RANK.EQ(AO244,AO:AO,1)+COUNTIF($AO$2:AO244,AO244))-1,"")</f>
        <v/>
      </c>
      <c r="AQ244" s="8"/>
      <c r="AR244" s="8"/>
      <c r="AS244" s="8"/>
      <c r="AT244" s="8"/>
      <c r="AU244" s="57" t="s">
        <v>6219</v>
      </c>
      <c r="AV244" s="120">
        <v>43332</v>
      </c>
      <c r="AW244" s="95" t="s">
        <v>2341</v>
      </c>
      <c r="AX244" s="99"/>
      <c r="AY244" s="100"/>
      <c r="AZ244" s="142"/>
      <c r="BA244" s="143"/>
      <c r="BC244" s="144"/>
      <c r="BD244" s="144"/>
    </row>
    <row r="245" spans="1:56" ht="78.75" x14ac:dyDescent="0.25">
      <c r="A245" s="1" t="s">
        <v>1251</v>
      </c>
      <c r="B245" s="179" t="s">
        <v>1252</v>
      </c>
      <c r="C245" s="53"/>
      <c r="D245" s="55" t="s">
        <v>50</v>
      </c>
      <c r="E245" s="53" t="s">
        <v>1253</v>
      </c>
      <c r="F245" s="60" t="s">
        <v>1254</v>
      </c>
      <c r="G245" s="53"/>
      <c r="H245" s="53" t="s">
        <v>5886</v>
      </c>
      <c r="I245" s="106" t="s">
        <v>1255</v>
      </c>
      <c r="J245" s="106" t="s">
        <v>5885</v>
      </c>
      <c r="K245" s="106" t="s">
        <v>6062</v>
      </c>
      <c r="L245" s="56" t="s">
        <v>2434</v>
      </c>
      <c r="M245" s="55" t="s">
        <v>42</v>
      </c>
      <c r="N245" s="54" t="s">
        <v>5667</v>
      </c>
      <c r="O245" s="54"/>
      <c r="P245" s="54"/>
      <c r="Q245" s="54"/>
      <c r="R245" s="54"/>
      <c r="S245" s="54"/>
      <c r="T245" s="106"/>
      <c r="U245" s="106" t="s">
        <v>2434</v>
      </c>
      <c r="V245" s="106" t="s">
        <v>5887</v>
      </c>
      <c r="W245" s="106" t="s">
        <v>5888</v>
      </c>
      <c r="X245" s="106" t="s">
        <v>5889</v>
      </c>
      <c r="Y245" s="106"/>
      <c r="Z245" s="106"/>
      <c r="AA245" s="106"/>
      <c r="AB245" s="106"/>
      <c r="AC245" s="106"/>
      <c r="AD245" s="106"/>
      <c r="AE245" s="1" t="s">
        <v>4945</v>
      </c>
      <c r="AF245" s="30" t="s">
        <v>1256</v>
      </c>
      <c r="AG245" s="57"/>
      <c r="AH245" s="8"/>
      <c r="AI245" s="8"/>
      <c r="AJ245" s="8"/>
      <c r="AK245" s="8"/>
      <c r="AL245" s="8"/>
      <c r="AM245" s="8">
        <f t="shared" si="6"/>
        <v>1</v>
      </c>
      <c r="AN245" s="189">
        <f>IF((AI245+AJ245+AK245+AL245+AM245)&gt;0,(Metoder[[#This Row],[2015]]+Metoder[[#This Row],[2016]]+Metoder[[#This Row],[2017]]+Metoder[[#This Row],[Jan-Apr 2018]]*3+Metoder[[#This Row],[Till Cosmic?]])/COUNT(Metoder[[#This Row],[2015]:[Till Cosmic?]]),"")</f>
        <v>1</v>
      </c>
      <c r="AO245" s="8">
        <f t="shared" si="7"/>
        <v>315</v>
      </c>
      <c r="AP245" s="8">
        <f>IFERROR((_xlfn.RANK.EQ(AO245,AO:AO,1)+COUNTIF($AO$2:AO245,AO245))-1,"")</f>
        <v>299</v>
      </c>
      <c r="AQ245" s="57" t="s">
        <v>2440</v>
      </c>
      <c r="AR245" s="8"/>
      <c r="AS245" s="8"/>
      <c r="AT245" s="8"/>
      <c r="AU245" s="8"/>
      <c r="AV245" s="120">
        <v>43319</v>
      </c>
      <c r="AW245" s="57" t="s">
        <v>46</v>
      </c>
      <c r="AX245" s="99"/>
      <c r="AY245" s="100"/>
      <c r="AZ245" s="142"/>
      <c r="BA245" s="143"/>
      <c r="BC245" s="144"/>
      <c r="BD245" s="144"/>
    </row>
    <row r="246" spans="1:56" ht="75" x14ac:dyDescent="0.25">
      <c r="A246" s="1" t="s">
        <v>1261</v>
      </c>
      <c r="B246" s="179" t="s">
        <v>1262</v>
      </c>
      <c r="C246" s="53" t="s">
        <v>1263</v>
      </c>
      <c r="D246" s="55" t="s">
        <v>410</v>
      </c>
      <c r="E246" s="59" t="s">
        <v>6542</v>
      </c>
      <c r="F246" s="60" t="s">
        <v>463</v>
      </c>
      <c r="G246" s="53" t="s">
        <v>1264</v>
      </c>
      <c r="H246" s="53" t="s">
        <v>1265</v>
      </c>
      <c r="I246" s="106"/>
      <c r="J246" s="106" t="s">
        <v>5890</v>
      </c>
      <c r="K246" s="106"/>
      <c r="L246" s="56" t="s">
        <v>2434</v>
      </c>
      <c r="M246" s="55" t="s">
        <v>42</v>
      </c>
      <c r="N246" s="58" t="s">
        <v>6179</v>
      </c>
      <c r="O246" s="58"/>
      <c r="P246" s="58"/>
      <c r="Q246" s="58"/>
      <c r="R246" s="58"/>
      <c r="S246" s="58"/>
      <c r="T246" s="106"/>
      <c r="U246" s="106" t="s">
        <v>2434</v>
      </c>
      <c r="V246" s="106" t="s">
        <v>4679</v>
      </c>
      <c r="W246" s="106" t="s">
        <v>5891</v>
      </c>
      <c r="X246" s="106"/>
      <c r="Y246" s="106"/>
      <c r="Z246" s="106"/>
      <c r="AA246" s="106"/>
      <c r="AB246" s="106"/>
      <c r="AC246" s="106"/>
      <c r="AD246" s="106"/>
      <c r="AE246" s="1" t="s">
        <v>6526</v>
      </c>
      <c r="AF246" s="30" t="s">
        <v>1266</v>
      </c>
      <c r="AG246" s="57"/>
      <c r="AH246" s="8"/>
      <c r="AI246" s="8"/>
      <c r="AJ246" s="8"/>
      <c r="AK246" s="8"/>
      <c r="AL246" s="8"/>
      <c r="AM246" s="8">
        <f t="shared" si="6"/>
        <v>1</v>
      </c>
      <c r="AN246" s="189">
        <f>IF((AI246+AJ246+AK246+AL246+AM246)&gt;0,(Metoder[[#This Row],[2015]]+Metoder[[#This Row],[2016]]+Metoder[[#This Row],[2017]]+Metoder[[#This Row],[Jan-Apr 2018]]*3+Metoder[[#This Row],[Till Cosmic?]])/COUNT(Metoder[[#This Row],[2015]:[Till Cosmic?]]),"")</f>
        <v>1</v>
      </c>
      <c r="AO246" s="8">
        <f t="shared" si="7"/>
        <v>315</v>
      </c>
      <c r="AP246" s="8">
        <f>IFERROR((_xlfn.RANK.EQ(AO246,AO:AO,1)+COUNTIF($AO$2:AO246,AO246))-1,"")</f>
        <v>300</v>
      </c>
      <c r="AQ246" s="57" t="s">
        <v>2440</v>
      </c>
      <c r="AR246" s="8"/>
      <c r="AS246" s="8"/>
      <c r="AT246" s="8"/>
      <c r="AU246" s="8"/>
      <c r="AV246" s="120">
        <v>43319</v>
      </c>
      <c r="AW246" s="57" t="s">
        <v>46</v>
      </c>
      <c r="AX246" s="99"/>
      <c r="AY246" s="100"/>
      <c r="AZ246" s="142"/>
      <c r="BA246" s="143"/>
      <c r="BC246" s="144"/>
      <c r="BD246" s="144"/>
    </row>
    <row r="247" spans="1:56" ht="165" x14ac:dyDescent="0.25">
      <c r="A247" s="1" t="s">
        <v>6223</v>
      </c>
      <c r="B247" s="180" t="s">
        <v>6224</v>
      </c>
      <c r="C247" s="65" t="s">
        <v>6229</v>
      </c>
      <c r="D247" s="92"/>
      <c r="E247" s="96" t="s">
        <v>4548</v>
      </c>
      <c r="F247" s="238" t="s">
        <v>4267</v>
      </c>
      <c r="G247" s="50"/>
      <c r="H247" s="95" t="s">
        <v>6230</v>
      </c>
      <c r="I247" s="50"/>
      <c r="J247" s="106"/>
      <c r="K247" s="106"/>
      <c r="L247" s="93" t="s">
        <v>2654</v>
      </c>
      <c r="M247" s="51" t="s">
        <v>42</v>
      </c>
      <c r="N247" s="58"/>
      <c r="O247" s="35"/>
      <c r="P247" s="35"/>
      <c r="Q247" s="89"/>
      <c r="R247" s="90"/>
      <c r="S247" s="63"/>
      <c r="T247" s="93" t="s">
        <v>4635</v>
      </c>
      <c r="U247" s="93" t="s">
        <v>348</v>
      </c>
      <c r="V247" s="93" t="s">
        <v>4641</v>
      </c>
      <c r="W247" s="95" t="s">
        <v>6227</v>
      </c>
      <c r="X247" s="93" t="s">
        <v>4663</v>
      </c>
      <c r="Y247" s="97"/>
      <c r="Z247" s="106"/>
      <c r="AA247" s="106"/>
      <c r="AB247" s="106"/>
      <c r="AC247" s="106"/>
      <c r="AD247" s="106"/>
      <c r="AE247" s="95" t="s">
        <v>4792</v>
      </c>
      <c r="AF247" s="107" t="s">
        <v>4791</v>
      </c>
      <c r="AG247" s="91"/>
      <c r="AH247" s="156"/>
      <c r="AI247" s="156"/>
      <c r="AJ247" s="156"/>
      <c r="AK247" s="37"/>
      <c r="AL247" s="156"/>
      <c r="AM247" s="228">
        <f t="shared" si="6"/>
        <v>0</v>
      </c>
      <c r="AN247" s="191" t="str">
        <f>IF((AI247+AJ247+AK247+AL247+AM247)&gt;0,(Metoder[[#This Row],[2015]]+Metoder[[#This Row],[2016]]+Metoder[[#This Row],[2017]]+Metoder[[#This Row],[Jan-Apr 2018]]*3+Metoder[[#This Row],[Till Cosmic?]])/COUNT(Metoder[[#This Row],[2015]:[Till Cosmic?]]),"")</f>
        <v/>
      </c>
      <c r="AO247" s="198" t="str">
        <f t="shared" si="7"/>
        <v/>
      </c>
      <c r="AP247" s="199" t="str">
        <f>IFERROR((_xlfn.RANK.EQ(AO247,AO:AO,1)+COUNTIF($AO$2:AO247,AO247))-1,"")</f>
        <v/>
      </c>
      <c r="AQ247" s="156"/>
      <c r="AR247" s="37"/>
      <c r="AS247" s="37"/>
      <c r="AT247" s="37"/>
      <c r="AU247" s="37" t="s">
        <v>6219</v>
      </c>
      <c r="AV247" s="120">
        <v>43332</v>
      </c>
      <c r="AW247" s="95" t="s">
        <v>46</v>
      </c>
      <c r="AX247" s="99"/>
      <c r="AY247" s="100"/>
      <c r="AZ247" s="142"/>
      <c r="BA247" s="143"/>
      <c r="BC247" s="144"/>
      <c r="BD247" s="144"/>
    </row>
    <row r="248" spans="1:56" ht="180" x14ac:dyDescent="0.25">
      <c r="A248" s="1" t="s">
        <v>4439</v>
      </c>
      <c r="B248" s="180" t="s">
        <v>6426</v>
      </c>
      <c r="C248" s="181" t="s">
        <v>6427</v>
      </c>
      <c r="D248" s="93"/>
      <c r="E248" s="94" t="s">
        <v>4548</v>
      </c>
      <c r="F248" s="98" t="s">
        <v>4267</v>
      </c>
      <c r="G248" s="93"/>
      <c r="H248" s="95" t="s">
        <v>4595</v>
      </c>
      <c r="I248" s="93" t="s">
        <v>5074</v>
      </c>
      <c r="J248" s="93"/>
      <c r="K248" s="93"/>
      <c r="L248" s="93" t="s">
        <v>348</v>
      </c>
      <c r="M248" s="51" t="s">
        <v>42</v>
      </c>
      <c r="N248" s="66"/>
      <c r="O248" s="66"/>
      <c r="P248" s="66"/>
      <c r="Q248" s="66"/>
      <c r="R248" s="66"/>
      <c r="S248" s="66"/>
      <c r="T248" s="93" t="s">
        <v>4635</v>
      </c>
      <c r="U248" s="93" t="s">
        <v>348</v>
      </c>
      <c r="V248" s="93" t="s">
        <v>4641</v>
      </c>
      <c r="W248" s="95" t="s">
        <v>4680</v>
      </c>
      <c r="X248" s="93" t="s">
        <v>4654</v>
      </c>
      <c r="Y248" s="97"/>
      <c r="Z248" s="97"/>
      <c r="AA248" s="97"/>
      <c r="AB248" s="97"/>
      <c r="AC248" s="97"/>
      <c r="AD248" s="97"/>
      <c r="AE248" s="95" t="s">
        <v>4789</v>
      </c>
      <c r="AF248" s="176" t="s">
        <v>4788</v>
      </c>
      <c r="AG248" s="8"/>
      <c r="AH248" s="8"/>
      <c r="AI248" s="8"/>
      <c r="AJ248" s="8"/>
      <c r="AK248" s="8">
        <v>334</v>
      </c>
      <c r="AL248" s="8">
        <v>94</v>
      </c>
      <c r="AM248" s="8">
        <f t="shared" si="6"/>
        <v>0</v>
      </c>
      <c r="AN248" s="189">
        <f>IF((AI248+AJ248+AK248+AL248+AM248)&gt;0,(Metoder[[#This Row],[2015]]+Metoder[[#This Row],[2016]]+Metoder[[#This Row],[2017]]+Metoder[[#This Row],[Jan-Apr 2018]]*3+Metoder[[#This Row],[Till Cosmic?]])/COUNT(Metoder[[#This Row],[2015]:[Till Cosmic?]]),"")</f>
        <v>205.33333333333334</v>
      </c>
      <c r="AO248" s="8">
        <f t="shared" si="7"/>
        <v>15</v>
      </c>
      <c r="AP248" s="8">
        <f>IFERROR((_xlfn.RANK.EQ(AO248,AO:AO,1)+COUNTIF($AO$2:AO248,AO248))-1,"")</f>
        <v>6</v>
      </c>
      <c r="AQ248" s="8"/>
      <c r="AR248" s="8"/>
      <c r="AS248" s="8"/>
      <c r="AT248" s="8"/>
      <c r="AU248" s="57" t="s">
        <v>6219</v>
      </c>
      <c r="AV248" s="120">
        <v>43030</v>
      </c>
      <c r="AW248" s="95" t="s">
        <v>2341</v>
      </c>
      <c r="AX248" s="99"/>
      <c r="AY248" s="100"/>
      <c r="AZ248" s="142"/>
      <c r="BA248" s="143"/>
      <c r="BC248" s="144"/>
      <c r="BD248" s="144"/>
    </row>
    <row r="249" spans="1:56" ht="105" x14ac:dyDescent="0.25">
      <c r="A249" s="1" t="s">
        <v>1292</v>
      </c>
      <c r="B249" s="179" t="s">
        <v>1293</v>
      </c>
      <c r="C249" s="53" t="s">
        <v>1294</v>
      </c>
      <c r="D249" s="55" t="s">
        <v>179</v>
      </c>
      <c r="E249" s="53"/>
      <c r="F249" s="6"/>
      <c r="G249" s="53"/>
      <c r="H249" s="53" t="s">
        <v>1295</v>
      </c>
      <c r="I249" s="106" t="s">
        <v>5894</v>
      </c>
      <c r="J249" s="106" t="s">
        <v>5894</v>
      </c>
      <c r="K249" s="106"/>
      <c r="L249" s="56" t="s">
        <v>6488</v>
      </c>
      <c r="M249" s="55" t="s">
        <v>42</v>
      </c>
      <c r="N249" s="54" t="s">
        <v>5673</v>
      </c>
      <c r="O249" s="54"/>
      <c r="P249" s="54"/>
      <c r="Q249" s="54"/>
      <c r="R249" s="54"/>
      <c r="S249" s="54"/>
      <c r="T249" s="106" t="s">
        <v>5474</v>
      </c>
      <c r="U249" s="106" t="s">
        <v>41</v>
      </c>
      <c r="V249" s="106" t="s">
        <v>4642</v>
      </c>
      <c r="W249" s="106" t="s">
        <v>339</v>
      </c>
      <c r="X249" s="106" t="s">
        <v>635</v>
      </c>
      <c r="Y249" s="106"/>
      <c r="Z249" s="106"/>
      <c r="AA249" s="106"/>
      <c r="AB249" s="106"/>
      <c r="AC249" s="106"/>
      <c r="AD249" s="106"/>
      <c r="AE249" s="1" t="s">
        <v>4929</v>
      </c>
      <c r="AF249" s="173" t="s">
        <v>5257</v>
      </c>
      <c r="AG249" s="57"/>
      <c r="AH249" s="8"/>
      <c r="AI249" s="8"/>
      <c r="AJ249" s="8"/>
      <c r="AK249" s="8"/>
      <c r="AL249" s="8"/>
      <c r="AM249" s="8">
        <f t="shared" si="6"/>
        <v>1</v>
      </c>
      <c r="AN249" s="189">
        <f>IF((AI249+AJ249+AK249+AL249+AM249)&gt;0,(Metoder[[#This Row],[2015]]+Metoder[[#This Row],[2016]]+Metoder[[#This Row],[2017]]+Metoder[[#This Row],[Jan-Apr 2018]]*3+Metoder[[#This Row],[Till Cosmic?]])/COUNT(Metoder[[#This Row],[2015]:[Till Cosmic?]]),"")</f>
        <v>1</v>
      </c>
      <c r="AO249" s="8">
        <f t="shared" si="7"/>
        <v>315</v>
      </c>
      <c r="AP249" s="8">
        <f>IFERROR((_xlfn.RANK.EQ(AO249,AO:AO,1)+COUNTIF($AO$2:AO249,AO249))-1,"")</f>
        <v>301</v>
      </c>
      <c r="AQ249" s="57" t="s">
        <v>2440</v>
      </c>
      <c r="AR249" s="8"/>
      <c r="AS249" s="8"/>
      <c r="AT249" s="8"/>
      <c r="AU249" s="8"/>
      <c r="AV249" s="120">
        <v>43319</v>
      </c>
      <c r="AW249" s="57" t="s">
        <v>46</v>
      </c>
      <c r="AX249" s="99"/>
      <c r="AY249" s="100"/>
      <c r="AZ249" s="142"/>
      <c r="BA249" s="143"/>
      <c r="BC249" s="144"/>
      <c r="BD249" s="144"/>
    </row>
    <row r="250" spans="1:56" ht="101.25" x14ac:dyDescent="0.25">
      <c r="A250" s="1" t="s">
        <v>1324</v>
      </c>
      <c r="B250" s="179" t="s">
        <v>1325</v>
      </c>
      <c r="C250" s="53"/>
      <c r="D250" s="55" t="s">
        <v>124</v>
      </c>
      <c r="E250" s="53" t="s">
        <v>638</v>
      </c>
      <c r="F250" s="10" t="s">
        <v>5250</v>
      </c>
      <c r="G250" s="127"/>
      <c r="H250" s="53" t="s">
        <v>1326</v>
      </c>
      <c r="I250" s="106" t="s">
        <v>1327</v>
      </c>
      <c r="J250" s="106"/>
      <c r="K250" s="106"/>
      <c r="L250" s="15" t="s">
        <v>6506</v>
      </c>
      <c r="M250" s="55" t="s">
        <v>42</v>
      </c>
      <c r="N250" s="54" t="s">
        <v>6179</v>
      </c>
      <c r="O250" s="54"/>
      <c r="P250" s="54"/>
      <c r="Q250" s="54"/>
      <c r="R250" s="54"/>
      <c r="S250" s="54"/>
      <c r="T250" s="106"/>
      <c r="U250" s="106" t="s">
        <v>2434</v>
      </c>
      <c r="V250" s="106" t="s">
        <v>4642</v>
      </c>
      <c r="W250" s="148" t="s">
        <v>5895</v>
      </c>
      <c r="X250" s="148" t="s">
        <v>1328</v>
      </c>
      <c r="Y250" s="106"/>
      <c r="Z250" s="106"/>
      <c r="AA250" s="106"/>
      <c r="AB250" s="106"/>
      <c r="AC250" s="106"/>
      <c r="AD250" s="106"/>
      <c r="AE250" s="1" t="s">
        <v>6519</v>
      </c>
      <c r="AF250" s="17" t="s">
        <v>1329</v>
      </c>
      <c r="AG250" s="57"/>
      <c r="AH250" s="8"/>
      <c r="AI250" s="8"/>
      <c r="AJ250" s="8"/>
      <c r="AK250" s="8"/>
      <c r="AL250" s="8"/>
      <c r="AM250" s="8">
        <f t="shared" si="6"/>
        <v>1</v>
      </c>
      <c r="AN250" s="189">
        <f>IF((AI250+AJ250+AK250+AL250+AM250)&gt;0,(Metoder[[#This Row],[2015]]+Metoder[[#This Row],[2016]]+Metoder[[#This Row],[2017]]+Metoder[[#This Row],[Jan-Apr 2018]]*3+Metoder[[#This Row],[Till Cosmic?]])/COUNT(Metoder[[#This Row],[2015]:[Till Cosmic?]]),"")</f>
        <v>1</v>
      </c>
      <c r="AO250" s="8">
        <f t="shared" si="7"/>
        <v>315</v>
      </c>
      <c r="AP250" s="8">
        <f>IFERROR((_xlfn.RANK.EQ(AO250,AO:AO,1)+COUNTIF($AO$2:AO250,AO250))-1,"")</f>
        <v>302</v>
      </c>
      <c r="AQ250" s="57" t="s">
        <v>2440</v>
      </c>
      <c r="AR250" s="8"/>
      <c r="AS250" s="8"/>
      <c r="AT250" s="8"/>
      <c r="AU250" s="8"/>
      <c r="AV250" s="120">
        <v>43319</v>
      </c>
      <c r="AW250" s="57" t="s">
        <v>46</v>
      </c>
      <c r="AX250" s="99"/>
      <c r="AY250" s="100"/>
      <c r="AZ250" s="142"/>
      <c r="BA250" s="143"/>
      <c r="BC250" s="144"/>
      <c r="BD250" s="144"/>
    </row>
    <row r="251" spans="1:56" ht="101.25" x14ac:dyDescent="0.25">
      <c r="A251" s="1" t="s">
        <v>1102</v>
      </c>
      <c r="B251" s="179" t="s">
        <v>5838</v>
      </c>
      <c r="C251" s="53" t="s">
        <v>5839</v>
      </c>
      <c r="D251" s="55" t="s">
        <v>410</v>
      </c>
      <c r="E251" s="53" t="s">
        <v>638</v>
      </c>
      <c r="F251" s="10" t="s">
        <v>5250</v>
      </c>
      <c r="G251" s="127" t="s">
        <v>1057</v>
      </c>
      <c r="H251" s="53" t="s">
        <v>5840</v>
      </c>
      <c r="I251" s="106" t="s">
        <v>678</v>
      </c>
      <c r="J251" s="106" t="s">
        <v>5765</v>
      </c>
      <c r="K251" s="106"/>
      <c r="L251" s="15" t="s">
        <v>6506</v>
      </c>
      <c r="M251" s="55" t="s">
        <v>42</v>
      </c>
      <c r="N251" s="58" t="s">
        <v>6187</v>
      </c>
      <c r="O251" s="58"/>
      <c r="P251" s="58"/>
      <c r="Q251" s="58"/>
      <c r="R251" s="58"/>
      <c r="S251" s="58"/>
      <c r="T251" s="106"/>
      <c r="U251" s="106" t="s">
        <v>2434</v>
      </c>
      <c r="V251" s="106" t="s">
        <v>4642</v>
      </c>
      <c r="W251" s="106" t="s">
        <v>1011</v>
      </c>
      <c r="X251" s="106" t="s">
        <v>1012</v>
      </c>
      <c r="Y251" s="106"/>
      <c r="Z251" s="106"/>
      <c r="AA251" s="106"/>
      <c r="AB251" s="106"/>
      <c r="AC251" s="106"/>
      <c r="AD251" s="106"/>
      <c r="AE251" s="1" t="s">
        <v>6519</v>
      </c>
      <c r="AF251" s="30" t="s">
        <v>1103</v>
      </c>
      <c r="AG251" s="57"/>
      <c r="AH251" s="8"/>
      <c r="AI251" s="8"/>
      <c r="AJ251" s="8"/>
      <c r="AK251" s="8"/>
      <c r="AL251" s="8"/>
      <c r="AM251" s="8">
        <f t="shared" si="6"/>
        <v>1</v>
      </c>
      <c r="AN251" s="189">
        <f>IF((AI251+AJ251+AK251+AL251+AM251)&gt;0,(Metoder[[#This Row],[2015]]+Metoder[[#This Row],[2016]]+Metoder[[#This Row],[2017]]+Metoder[[#This Row],[Jan-Apr 2018]]*3+Metoder[[#This Row],[Till Cosmic?]])/COUNT(Metoder[[#This Row],[2015]:[Till Cosmic?]]),"")</f>
        <v>1</v>
      </c>
      <c r="AO251" s="8">
        <f t="shared" si="7"/>
        <v>315</v>
      </c>
      <c r="AP251" s="8">
        <f>IFERROR((_xlfn.RANK.EQ(AO251,AO:AO,1)+COUNTIF($AO$2:AO251,AO251))-1,"")</f>
        <v>303</v>
      </c>
      <c r="AQ251" s="57" t="s">
        <v>2440</v>
      </c>
      <c r="AR251" s="8"/>
      <c r="AS251" s="8"/>
      <c r="AT251" s="8"/>
      <c r="AU251" s="8"/>
      <c r="AV251" s="120">
        <v>43319</v>
      </c>
      <c r="AW251" s="57" t="s">
        <v>46</v>
      </c>
      <c r="AX251" s="99"/>
      <c r="AY251" s="100"/>
      <c r="AZ251" s="142"/>
      <c r="BA251" s="143"/>
      <c r="BC251" s="144"/>
      <c r="BD251" s="144"/>
    </row>
    <row r="252" spans="1:56" ht="105" x14ac:dyDescent="0.25">
      <c r="A252" s="1" t="s">
        <v>5851</v>
      </c>
      <c r="B252" s="179" t="s">
        <v>5849</v>
      </c>
      <c r="C252" s="53"/>
      <c r="D252" s="86" t="s">
        <v>806</v>
      </c>
      <c r="E252" s="87" t="s">
        <v>5852</v>
      </c>
      <c r="F252" s="175" t="s">
        <v>5850</v>
      </c>
      <c r="G252" s="50"/>
      <c r="H252" s="53" t="s">
        <v>5855</v>
      </c>
      <c r="I252" s="106" t="s">
        <v>2395</v>
      </c>
      <c r="J252" s="106" t="s">
        <v>2395</v>
      </c>
      <c r="K252" s="106"/>
      <c r="L252" s="56" t="s">
        <v>3682</v>
      </c>
      <c r="M252" s="55" t="s">
        <v>42</v>
      </c>
      <c r="N252" s="58" t="s">
        <v>5860</v>
      </c>
      <c r="O252" s="35"/>
      <c r="P252" s="35"/>
      <c r="Q252" s="89"/>
      <c r="R252" s="90"/>
      <c r="S252" s="63"/>
      <c r="T252" s="106"/>
      <c r="U252" s="106" t="s">
        <v>41</v>
      </c>
      <c r="V252" s="106" t="s">
        <v>4642</v>
      </c>
      <c r="W252" s="106" t="s">
        <v>5857</v>
      </c>
      <c r="X252" s="106" t="s">
        <v>5858</v>
      </c>
      <c r="Y252" s="97"/>
      <c r="Z252" s="106"/>
      <c r="AA252" s="106"/>
      <c r="AB252" s="106"/>
      <c r="AC252" s="106"/>
      <c r="AD252" s="106"/>
      <c r="AE252" s="1" t="s">
        <v>6593</v>
      </c>
      <c r="AF252" s="173" t="s">
        <v>5859</v>
      </c>
      <c r="AG252" s="91"/>
      <c r="AH252" s="156"/>
      <c r="AI252" s="156"/>
      <c r="AJ252" s="156"/>
      <c r="AK252" s="37"/>
      <c r="AL252" s="156"/>
      <c r="AM252" s="228">
        <f t="shared" si="6"/>
        <v>1</v>
      </c>
      <c r="AN252" s="191">
        <f>IF((AI252+AJ252+AK252+AL252+AM252)&gt;0,(Metoder[[#This Row],[2015]]+Metoder[[#This Row],[2016]]+Metoder[[#This Row],[2017]]+Metoder[[#This Row],[Jan-Apr 2018]]*3+Metoder[[#This Row],[Till Cosmic?]])/COUNT(Metoder[[#This Row],[2015]:[Till Cosmic?]]),"")</f>
        <v>1</v>
      </c>
      <c r="AO252" s="198">
        <f t="shared" si="7"/>
        <v>315</v>
      </c>
      <c r="AP252" s="199">
        <f>IFERROR((_xlfn.RANK.EQ(AO252,AO:AO,1)+COUNTIF($AO$2:AO252,AO252))-1,"")</f>
        <v>304</v>
      </c>
      <c r="AQ252" s="156" t="s">
        <v>2440</v>
      </c>
      <c r="AR252" s="37"/>
      <c r="AS252" s="37"/>
      <c r="AT252" s="37"/>
      <c r="AU252" s="37"/>
      <c r="AV252" s="120">
        <v>43319</v>
      </c>
      <c r="AW252" s="156" t="s">
        <v>46</v>
      </c>
      <c r="AX252" s="99"/>
      <c r="AY252" s="100"/>
      <c r="AZ252" s="142"/>
      <c r="BA252" s="143"/>
      <c r="BC252" s="144"/>
      <c r="BD252" s="144"/>
    </row>
    <row r="253" spans="1:56" ht="135" x14ac:dyDescent="0.25">
      <c r="A253" s="1" t="s">
        <v>1163</v>
      </c>
      <c r="B253" s="179" t="s">
        <v>5849</v>
      </c>
      <c r="C253" s="53"/>
      <c r="D253" s="55" t="s">
        <v>179</v>
      </c>
      <c r="E253" s="87" t="s">
        <v>5852</v>
      </c>
      <c r="F253" s="175" t="s">
        <v>5850</v>
      </c>
      <c r="G253" s="53"/>
      <c r="H253" s="53" t="s">
        <v>5856</v>
      </c>
      <c r="I253" s="106" t="s">
        <v>5853</v>
      </c>
      <c r="J253" s="106" t="s">
        <v>5854</v>
      </c>
      <c r="K253" s="106"/>
      <c r="L253" s="56" t="s">
        <v>3682</v>
      </c>
      <c r="M253" s="55" t="s">
        <v>42</v>
      </c>
      <c r="N253" s="58" t="s">
        <v>5681</v>
      </c>
      <c r="O253" s="58"/>
      <c r="P253" s="58"/>
      <c r="Q253" s="58"/>
      <c r="R253" s="58"/>
      <c r="S253" s="58"/>
      <c r="T253" s="106"/>
      <c r="U253" s="106" t="s">
        <v>41</v>
      </c>
      <c r="V253" s="106" t="s">
        <v>4642</v>
      </c>
      <c r="W253" s="106" t="s">
        <v>5857</v>
      </c>
      <c r="X253" s="106" t="s">
        <v>5858</v>
      </c>
      <c r="Y253" s="106"/>
      <c r="Z253" s="106"/>
      <c r="AA253" s="106"/>
      <c r="AB253" s="106"/>
      <c r="AC253" s="106"/>
      <c r="AD253" s="106"/>
      <c r="AE253" s="1" t="s">
        <v>6593</v>
      </c>
      <c r="AF253" s="30" t="s">
        <v>1166</v>
      </c>
      <c r="AG253" s="57"/>
      <c r="AH253" s="8"/>
      <c r="AI253" s="8"/>
      <c r="AJ253" s="8"/>
      <c r="AK253" s="8"/>
      <c r="AL253" s="8"/>
      <c r="AM253" s="8">
        <f t="shared" si="6"/>
        <v>1</v>
      </c>
      <c r="AN253" s="189">
        <f>IF((AI253+AJ253+AK253+AL253+AM253)&gt;0,(Metoder[[#This Row],[2015]]+Metoder[[#This Row],[2016]]+Metoder[[#This Row],[2017]]+Metoder[[#This Row],[Jan-Apr 2018]]*3+Metoder[[#This Row],[Till Cosmic?]])/COUNT(Metoder[[#This Row],[2015]:[Till Cosmic?]]),"")</f>
        <v>1</v>
      </c>
      <c r="AO253" s="8">
        <f t="shared" si="7"/>
        <v>315</v>
      </c>
      <c r="AP253" s="8">
        <f>IFERROR((_xlfn.RANK.EQ(AO253,AO:AO,1)+COUNTIF($AO$2:AO253,AO253))-1,"")</f>
        <v>305</v>
      </c>
      <c r="AQ253" s="57" t="s">
        <v>2440</v>
      </c>
      <c r="AR253" s="8"/>
      <c r="AS253" s="8"/>
      <c r="AT253" s="8"/>
      <c r="AU253" s="8"/>
      <c r="AV253" s="120">
        <v>43319</v>
      </c>
      <c r="AW253" s="57" t="s">
        <v>46</v>
      </c>
      <c r="AX253" s="99"/>
      <c r="AY253" s="100"/>
      <c r="AZ253" s="142"/>
      <c r="BA253" s="143"/>
      <c r="BC253" s="144"/>
      <c r="BD253" s="144"/>
    </row>
    <row r="254" spans="1:56" ht="90" x14ac:dyDescent="0.25">
      <c r="A254" s="1" t="s">
        <v>660</v>
      </c>
      <c r="B254" s="179" t="s">
        <v>661</v>
      </c>
      <c r="C254" s="53" t="s">
        <v>662</v>
      </c>
      <c r="D254" s="55" t="s">
        <v>50</v>
      </c>
      <c r="E254" s="53" t="s">
        <v>51</v>
      </c>
      <c r="F254" s="175" t="s">
        <v>5241</v>
      </c>
      <c r="G254" s="127" t="s">
        <v>663</v>
      </c>
      <c r="H254" s="53" t="s">
        <v>664</v>
      </c>
      <c r="I254" s="106" t="s">
        <v>508</v>
      </c>
      <c r="J254" s="106" t="s">
        <v>6543</v>
      </c>
      <c r="K254" s="106" t="s">
        <v>5776</v>
      </c>
      <c r="L254" s="15" t="s">
        <v>6506</v>
      </c>
      <c r="M254" s="55" t="s">
        <v>42</v>
      </c>
      <c r="N254" s="54" t="s">
        <v>5668</v>
      </c>
      <c r="O254" s="54"/>
      <c r="P254" s="54"/>
      <c r="Q254" s="54"/>
      <c r="R254" s="54"/>
      <c r="S254" s="54"/>
      <c r="T254" s="106" t="s">
        <v>501</v>
      </c>
      <c r="U254" s="106" t="s">
        <v>2434</v>
      </c>
      <c r="V254" s="106" t="s">
        <v>4642</v>
      </c>
      <c r="W254" s="106" t="s">
        <v>665</v>
      </c>
      <c r="X254" s="106" t="s">
        <v>5779</v>
      </c>
      <c r="Y254" s="106"/>
      <c r="Z254" s="106"/>
      <c r="AA254" s="106"/>
      <c r="AB254" s="106"/>
      <c r="AC254" s="106"/>
      <c r="AD254" s="106"/>
      <c r="AE254" s="1" t="s">
        <v>6519</v>
      </c>
      <c r="AF254" s="30" t="s">
        <v>666</v>
      </c>
      <c r="AG254" s="57"/>
      <c r="AH254" s="8"/>
      <c r="AI254" s="8"/>
      <c r="AJ254" s="8"/>
      <c r="AK254" s="8"/>
      <c r="AL254" s="8"/>
      <c r="AM254" s="8">
        <f t="shared" si="6"/>
        <v>1</v>
      </c>
      <c r="AN254" s="189">
        <f>IF((AI254+AJ254+AK254+AL254+AM254)&gt;0,(Metoder[[#This Row],[2015]]+Metoder[[#This Row],[2016]]+Metoder[[#This Row],[2017]]+Metoder[[#This Row],[Jan-Apr 2018]]*3+Metoder[[#This Row],[Till Cosmic?]])/COUNT(Metoder[[#This Row],[2015]:[Till Cosmic?]]),"")</f>
        <v>1</v>
      </c>
      <c r="AO254" s="8">
        <f t="shared" si="7"/>
        <v>315</v>
      </c>
      <c r="AP254" s="8">
        <f>IFERROR((_xlfn.RANK.EQ(AO254,AO:AO,1)+COUNTIF($AO$2:AO254,AO254))-1,"")</f>
        <v>306</v>
      </c>
      <c r="AQ254" s="57" t="s">
        <v>2440</v>
      </c>
      <c r="AR254" s="8"/>
      <c r="AS254" s="8"/>
      <c r="AT254" s="8"/>
      <c r="AU254" s="8"/>
      <c r="AV254" s="120">
        <v>43318</v>
      </c>
      <c r="AW254" s="57" t="s">
        <v>46</v>
      </c>
      <c r="AX254" s="99"/>
      <c r="AY254" s="100"/>
      <c r="AZ254" s="142"/>
      <c r="BA254" s="143"/>
      <c r="BC254" s="144"/>
      <c r="BD254" s="144"/>
    </row>
    <row r="255" spans="1:56" ht="123.75" x14ac:dyDescent="0.25">
      <c r="A255" s="1" t="s">
        <v>1088</v>
      </c>
      <c r="B255" s="179" t="s">
        <v>1089</v>
      </c>
      <c r="C255" s="53"/>
      <c r="D255" s="55"/>
      <c r="E255" s="53"/>
      <c r="F255" s="6"/>
      <c r="G255" s="53"/>
      <c r="H255" s="53" t="s">
        <v>1090</v>
      </c>
      <c r="I255" s="106" t="s">
        <v>1091</v>
      </c>
      <c r="J255" s="106"/>
      <c r="K255" s="106"/>
      <c r="L255" s="56" t="s">
        <v>6590</v>
      </c>
      <c r="M255" s="55" t="s">
        <v>42</v>
      </c>
      <c r="N255" s="54" t="s">
        <v>5678</v>
      </c>
      <c r="O255" s="54"/>
      <c r="P255" s="54"/>
      <c r="Q255" s="54"/>
      <c r="R255" s="54"/>
      <c r="S255" s="54"/>
      <c r="T255" s="106"/>
      <c r="U255" s="106" t="s">
        <v>41</v>
      </c>
      <c r="V255" s="106" t="s">
        <v>4641</v>
      </c>
      <c r="W255" s="106" t="s">
        <v>1092</v>
      </c>
      <c r="X255" s="106" t="s">
        <v>6592</v>
      </c>
      <c r="Y255" s="106"/>
      <c r="Z255" s="106"/>
      <c r="AA255" s="106"/>
      <c r="AB255" s="106"/>
      <c r="AC255" s="106"/>
      <c r="AD255" s="106"/>
      <c r="AE255" s="97" t="s">
        <v>6591</v>
      </c>
      <c r="AF255" s="17" t="s">
        <v>1093</v>
      </c>
      <c r="AG255" s="57"/>
      <c r="AH255" s="8"/>
      <c r="AI255" s="8"/>
      <c r="AJ255" s="8"/>
      <c r="AK255" s="8"/>
      <c r="AL255" s="8"/>
      <c r="AM255" s="8">
        <f t="shared" si="6"/>
        <v>1</v>
      </c>
      <c r="AN255" s="189">
        <f>IF((AI255+AJ255+AK255+AL255+AM255)&gt;0,(Metoder[[#This Row],[2015]]+Metoder[[#This Row],[2016]]+Metoder[[#This Row],[2017]]+Metoder[[#This Row],[Jan-Apr 2018]]*3+Metoder[[#This Row],[Till Cosmic?]])/COUNT(Metoder[[#This Row],[2015]:[Till Cosmic?]]),"")</f>
        <v>1</v>
      </c>
      <c r="AO255" s="8">
        <f t="shared" si="7"/>
        <v>315</v>
      </c>
      <c r="AP255" s="8">
        <f>IFERROR((_xlfn.RANK.EQ(AO255,AO:AO,1)+COUNTIF($AO$2:AO255,AO255))-1,"")</f>
        <v>307</v>
      </c>
      <c r="AQ255" s="57" t="s">
        <v>2440</v>
      </c>
      <c r="AR255" s="8"/>
      <c r="AS255" s="8"/>
      <c r="AT255" s="8"/>
      <c r="AU255" s="8"/>
      <c r="AV255" s="120">
        <v>43319</v>
      </c>
      <c r="AW255" s="57" t="s">
        <v>46</v>
      </c>
      <c r="AX255" s="99"/>
      <c r="AY255" s="100"/>
      <c r="AZ255" s="142"/>
      <c r="BA255" s="143"/>
      <c r="BC255" s="144"/>
      <c r="BD255" s="144"/>
    </row>
    <row r="256" spans="1:56" ht="146.25" x14ac:dyDescent="0.25">
      <c r="A256" s="1" t="s">
        <v>711</v>
      </c>
      <c r="B256" s="179" t="s">
        <v>712</v>
      </c>
      <c r="C256" s="53" t="s">
        <v>713</v>
      </c>
      <c r="D256" s="55" t="s">
        <v>179</v>
      </c>
      <c r="E256" s="53" t="s">
        <v>213</v>
      </c>
      <c r="F256" s="175" t="s">
        <v>5244</v>
      </c>
      <c r="G256" s="140" t="s">
        <v>714</v>
      </c>
      <c r="H256" s="53" t="s">
        <v>5781</v>
      </c>
      <c r="I256" s="106"/>
      <c r="J256" s="140" t="s">
        <v>5782</v>
      </c>
      <c r="K256" s="106"/>
      <c r="L256" s="15" t="s">
        <v>6506</v>
      </c>
      <c r="M256" s="55" t="s">
        <v>42</v>
      </c>
      <c r="N256" s="13" t="s">
        <v>5672</v>
      </c>
      <c r="O256" s="13" t="s">
        <v>35</v>
      </c>
      <c r="P256" s="13"/>
      <c r="Q256" s="13"/>
      <c r="R256" s="13"/>
      <c r="S256" s="13"/>
      <c r="T256" s="106"/>
      <c r="U256" s="106" t="s">
        <v>2434</v>
      </c>
      <c r="V256" s="106" t="s">
        <v>4642</v>
      </c>
      <c r="W256" s="106" t="s">
        <v>315</v>
      </c>
      <c r="X256" s="106" t="s">
        <v>715</v>
      </c>
      <c r="Y256" s="106"/>
      <c r="Z256" s="106"/>
      <c r="AA256" s="106"/>
      <c r="AB256" s="106"/>
      <c r="AC256" s="106"/>
      <c r="AD256" s="106"/>
      <c r="AE256" s="1" t="s">
        <v>6519</v>
      </c>
      <c r="AF256" s="30" t="s">
        <v>716</v>
      </c>
      <c r="AG256" s="57"/>
      <c r="AH256" s="8"/>
      <c r="AI256" s="8"/>
      <c r="AJ256" s="8"/>
      <c r="AK256" s="8"/>
      <c r="AL256" s="8"/>
      <c r="AM256" s="8">
        <f t="shared" si="6"/>
        <v>1</v>
      </c>
      <c r="AN256" s="189">
        <f>IF((AI256+AJ256+AK256+AL256+AM256)&gt;0,(Metoder[[#This Row],[2015]]+Metoder[[#This Row],[2016]]+Metoder[[#This Row],[2017]]+Metoder[[#This Row],[Jan-Apr 2018]]*3+Metoder[[#This Row],[Till Cosmic?]])/COUNT(Metoder[[#This Row],[2015]:[Till Cosmic?]]),"")</f>
        <v>1</v>
      </c>
      <c r="AO256" s="8">
        <f t="shared" si="7"/>
        <v>315</v>
      </c>
      <c r="AP256" s="8">
        <f>IFERROR((_xlfn.RANK.EQ(AO256,AO:AO,1)+COUNTIF($AO$2:AO256,AO256))-1,"")</f>
        <v>308</v>
      </c>
      <c r="AQ256" s="57" t="s">
        <v>2440</v>
      </c>
      <c r="AR256" s="8"/>
      <c r="AS256" s="8"/>
      <c r="AT256" s="8"/>
      <c r="AU256" s="8"/>
      <c r="AV256" s="120">
        <v>43318</v>
      </c>
      <c r="AW256" s="57" t="s">
        <v>46</v>
      </c>
      <c r="AX256" s="99"/>
      <c r="AY256" s="100"/>
      <c r="AZ256" s="142"/>
      <c r="BA256" s="143"/>
      <c r="BC256" s="144"/>
      <c r="BD256" s="144"/>
    </row>
    <row r="257" spans="1:56" ht="191.25" x14ac:dyDescent="0.25">
      <c r="A257" s="1" t="s">
        <v>1094</v>
      </c>
      <c r="B257" s="179" t="s">
        <v>1095</v>
      </c>
      <c r="C257" s="53" t="s">
        <v>1096</v>
      </c>
      <c r="D257" s="55" t="s">
        <v>78</v>
      </c>
      <c r="E257" s="59" t="s">
        <v>5301</v>
      </c>
      <c r="F257" s="60" t="s">
        <v>5300</v>
      </c>
      <c r="G257" s="162" t="s">
        <v>1097</v>
      </c>
      <c r="H257" s="53" t="s">
        <v>5837</v>
      </c>
      <c r="I257" s="106" t="s">
        <v>1098</v>
      </c>
      <c r="J257" s="106" t="s">
        <v>5810</v>
      </c>
      <c r="K257" s="106"/>
      <c r="L257" s="20" t="s">
        <v>89</v>
      </c>
      <c r="M257" s="55" t="s">
        <v>42</v>
      </c>
      <c r="N257" s="54" t="s">
        <v>5673</v>
      </c>
      <c r="O257" s="54"/>
      <c r="P257" s="54"/>
      <c r="Q257" s="54"/>
      <c r="R257" s="54"/>
      <c r="S257" s="54"/>
      <c r="T257" s="106"/>
      <c r="U257" s="106" t="s">
        <v>41</v>
      </c>
      <c r="V257" s="106" t="s">
        <v>4641</v>
      </c>
      <c r="W257" s="106" t="s">
        <v>1099</v>
      </c>
      <c r="X257" s="106" t="s">
        <v>1100</v>
      </c>
      <c r="Y257" s="106"/>
      <c r="Z257" s="106"/>
      <c r="AA257" s="106"/>
      <c r="AB257" s="106"/>
      <c r="AC257" s="106"/>
      <c r="AD257" s="106"/>
      <c r="AE257" s="1" t="s">
        <v>4920</v>
      </c>
      <c r="AF257" s="173" t="s">
        <v>1101</v>
      </c>
      <c r="AG257" s="57"/>
      <c r="AH257" s="8"/>
      <c r="AI257" s="8"/>
      <c r="AJ257" s="8"/>
      <c r="AK257" s="8"/>
      <c r="AL257" s="8"/>
      <c r="AM257" s="8">
        <f t="shared" si="6"/>
        <v>1</v>
      </c>
      <c r="AN257" s="189">
        <f>IF((AI257+AJ257+AK257+AL257+AM257)&gt;0,(Metoder[[#This Row],[2015]]+Metoder[[#This Row],[2016]]+Metoder[[#This Row],[2017]]+Metoder[[#This Row],[Jan-Apr 2018]]*3+Metoder[[#This Row],[Till Cosmic?]])/COUNT(Metoder[[#This Row],[2015]:[Till Cosmic?]]),"")</f>
        <v>1</v>
      </c>
      <c r="AO257" s="8">
        <f t="shared" si="7"/>
        <v>315</v>
      </c>
      <c r="AP257" s="8">
        <f>IFERROR((_xlfn.RANK.EQ(AO257,AO:AO,1)+COUNTIF($AO$2:AO257,AO257))-1,"")</f>
        <v>309</v>
      </c>
      <c r="AQ257" s="57" t="s">
        <v>2440</v>
      </c>
      <c r="AR257" s="8"/>
      <c r="AS257" s="8"/>
      <c r="AT257" s="8"/>
      <c r="AU257" s="8"/>
      <c r="AV257" s="120">
        <v>43319</v>
      </c>
      <c r="AW257" s="57" t="s">
        <v>46</v>
      </c>
      <c r="AX257" s="99"/>
      <c r="AY257" s="100"/>
      <c r="AZ257" s="142"/>
      <c r="BA257" s="143"/>
      <c r="BC257" s="144"/>
      <c r="BD257" s="144"/>
    </row>
    <row r="258" spans="1:56" ht="67.5" x14ac:dyDescent="0.25">
      <c r="A258" s="1" t="s">
        <v>786</v>
      </c>
      <c r="B258" s="179" t="s">
        <v>787</v>
      </c>
      <c r="C258" s="53" t="s">
        <v>5784</v>
      </c>
      <c r="D258" s="55" t="s">
        <v>179</v>
      </c>
      <c r="E258" s="53" t="s">
        <v>6493</v>
      </c>
      <c r="F258" s="176" t="s">
        <v>5785</v>
      </c>
      <c r="G258" s="7" t="s">
        <v>5787</v>
      </c>
      <c r="H258" s="53" t="s">
        <v>5786</v>
      </c>
      <c r="I258" s="106" t="s">
        <v>788</v>
      </c>
      <c r="J258" s="106" t="s">
        <v>5788</v>
      </c>
      <c r="K258" s="106"/>
      <c r="L258" s="56" t="s">
        <v>6488</v>
      </c>
      <c r="M258" s="55" t="s">
        <v>42</v>
      </c>
      <c r="N258" s="13" t="s">
        <v>5672</v>
      </c>
      <c r="O258" s="13"/>
      <c r="P258" s="13"/>
      <c r="Q258" s="13"/>
      <c r="R258" s="13"/>
      <c r="S258" s="13"/>
      <c r="T258" s="106"/>
      <c r="U258" s="106" t="s">
        <v>41</v>
      </c>
      <c r="V258" s="106" t="s">
        <v>4678</v>
      </c>
      <c r="W258" s="106" t="s">
        <v>315</v>
      </c>
      <c r="X258" s="106" t="s">
        <v>789</v>
      </c>
      <c r="Y258" s="106"/>
      <c r="Z258" s="106"/>
      <c r="AA258" s="106"/>
      <c r="AB258" s="106"/>
      <c r="AC258" s="106"/>
      <c r="AD258" s="106"/>
      <c r="AE258" s="97" t="s">
        <v>6492</v>
      </c>
      <c r="AF258" s="30" t="s">
        <v>285</v>
      </c>
      <c r="AG258" s="57"/>
      <c r="AH258" s="8"/>
      <c r="AI258" s="8"/>
      <c r="AJ258" s="8"/>
      <c r="AK258" s="8"/>
      <c r="AL258" s="8"/>
      <c r="AM258" s="8">
        <f t="shared" ref="AM258:AM321" si="8">IF(AQ258="Nej",1,0)</f>
        <v>1</v>
      </c>
      <c r="AN258" s="189">
        <f>IF((AI258+AJ258+AK258+AL258+AM258)&gt;0,(Metoder[[#This Row],[2015]]+Metoder[[#This Row],[2016]]+Metoder[[#This Row],[2017]]+Metoder[[#This Row],[Jan-Apr 2018]]*3+Metoder[[#This Row],[Till Cosmic?]])/COUNT(Metoder[[#This Row],[2015]:[Till Cosmic?]]),"")</f>
        <v>1</v>
      </c>
      <c r="AO258" s="8">
        <f t="shared" ref="AO258:AO321" si="9">IF(AQ258="Ja","",IFERROR(_xlfn.RANK.AVG(AN258,AN:AN),""))</f>
        <v>315</v>
      </c>
      <c r="AP258" s="8">
        <f>IFERROR((_xlfn.RANK.EQ(AO258,AO:AO,1)+COUNTIF($AO$2:AO258,AO258))-1,"")</f>
        <v>310</v>
      </c>
      <c r="AQ258" s="57" t="s">
        <v>2440</v>
      </c>
      <c r="AR258" s="8"/>
      <c r="AS258" s="8"/>
      <c r="AT258" s="8"/>
      <c r="AU258" s="8"/>
      <c r="AV258" s="120">
        <v>43318</v>
      </c>
      <c r="AW258" s="57" t="s">
        <v>46</v>
      </c>
      <c r="AX258" s="99"/>
      <c r="AY258" s="100"/>
      <c r="AZ258" s="142"/>
      <c r="BA258" s="143"/>
      <c r="BC258" s="144"/>
      <c r="BD258" s="144"/>
    </row>
    <row r="259" spans="1:56" ht="120" x14ac:dyDescent="0.25">
      <c r="A259" s="1" t="s">
        <v>817</v>
      </c>
      <c r="B259" s="179" t="s">
        <v>818</v>
      </c>
      <c r="C259" s="53"/>
      <c r="D259" s="55" t="s">
        <v>50</v>
      </c>
      <c r="E259" s="53" t="s">
        <v>220</v>
      </c>
      <c r="F259" s="175" t="s">
        <v>5495</v>
      </c>
      <c r="G259" s="127"/>
      <c r="H259" s="53" t="s">
        <v>5790</v>
      </c>
      <c r="I259" s="106" t="s">
        <v>819</v>
      </c>
      <c r="J259" s="106" t="s">
        <v>5791</v>
      </c>
      <c r="K259" s="106"/>
      <c r="L259" s="20" t="s">
        <v>2434</v>
      </c>
      <c r="M259" s="55" t="s">
        <v>42</v>
      </c>
      <c r="N259" s="54" t="s">
        <v>5691</v>
      </c>
      <c r="O259" s="54" t="s">
        <v>35</v>
      </c>
      <c r="P259" s="54"/>
      <c r="Q259" s="54"/>
      <c r="R259" s="54"/>
      <c r="S259" s="54"/>
      <c r="T259" s="106"/>
      <c r="U259" s="106" t="s">
        <v>2434</v>
      </c>
      <c r="V259" s="106" t="s">
        <v>4659</v>
      </c>
      <c r="W259" s="106" t="s">
        <v>4896</v>
      </c>
      <c r="X259" s="106" t="s">
        <v>820</v>
      </c>
      <c r="Y259" s="106"/>
      <c r="Z259" s="106"/>
      <c r="AA259" s="106"/>
      <c r="AB259" s="106"/>
      <c r="AC259" s="106"/>
      <c r="AD259" s="106"/>
      <c r="AE259" s="1" t="s">
        <v>4941</v>
      </c>
      <c r="AF259" s="17" t="s">
        <v>821</v>
      </c>
      <c r="AG259" s="57"/>
      <c r="AH259" s="8"/>
      <c r="AI259" s="8"/>
      <c r="AJ259" s="8"/>
      <c r="AK259" s="8"/>
      <c r="AL259" s="8"/>
      <c r="AM259" s="8">
        <f t="shared" si="8"/>
        <v>1</v>
      </c>
      <c r="AN259" s="189">
        <f>IF((AI259+AJ259+AK259+AL259+AM259)&gt;0,(Metoder[[#This Row],[2015]]+Metoder[[#This Row],[2016]]+Metoder[[#This Row],[2017]]+Metoder[[#This Row],[Jan-Apr 2018]]*3+Metoder[[#This Row],[Till Cosmic?]])/COUNT(Metoder[[#This Row],[2015]:[Till Cosmic?]]),"")</f>
        <v>1</v>
      </c>
      <c r="AO259" s="8">
        <f t="shared" si="9"/>
        <v>315</v>
      </c>
      <c r="AP259" s="8">
        <f>IFERROR((_xlfn.RANK.EQ(AO259,AO:AO,1)+COUNTIF($AO$2:AO259,AO259))-1,"")</f>
        <v>311</v>
      </c>
      <c r="AQ259" s="57" t="s">
        <v>2440</v>
      </c>
      <c r="AR259" s="8"/>
      <c r="AS259" s="8"/>
      <c r="AT259" s="8"/>
      <c r="AU259" s="8"/>
      <c r="AV259" s="120">
        <v>43318</v>
      </c>
      <c r="AW259" s="57" t="s">
        <v>46</v>
      </c>
      <c r="AX259" s="99"/>
      <c r="AY259" s="100"/>
      <c r="AZ259" s="142"/>
      <c r="BA259" s="143"/>
      <c r="BC259" s="144"/>
      <c r="BD259" s="144"/>
    </row>
    <row r="260" spans="1:56" ht="45" x14ac:dyDescent="0.25">
      <c r="A260" s="1" t="s">
        <v>844</v>
      </c>
      <c r="B260" s="179" t="s">
        <v>845</v>
      </c>
      <c r="C260" s="53" t="s">
        <v>846</v>
      </c>
      <c r="D260" s="55" t="s">
        <v>179</v>
      </c>
      <c r="E260" s="53"/>
      <c r="F260" s="6"/>
      <c r="G260" s="53"/>
      <c r="H260" s="53"/>
      <c r="I260" s="106" t="s">
        <v>5792</v>
      </c>
      <c r="J260" s="106"/>
      <c r="K260" s="106"/>
      <c r="L260" s="56" t="s">
        <v>2434</v>
      </c>
      <c r="M260" s="55" t="s">
        <v>42</v>
      </c>
      <c r="N260" s="54"/>
      <c r="O260" s="54"/>
      <c r="P260" s="54"/>
      <c r="Q260" s="54"/>
      <c r="R260" s="54"/>
      <c r="S260" s="54"/>
      <c r="T260" s="106"/>
      <c r="U260" s="106"/>
      <c r="V260" s="106"/>
      <c r="W260" s="106"/>
      <c r="X260" s="106"/>
      <c r="Y260" s="106"/>
      <c r="Z260" s="106"/>
      <c r="AA260" s="106"/>
      <c r="AB260" s="106"/>
      <c r="AC260" s="106"/>
      <c r="AD260" s="106"/>
      <c r="AE260" s="1"/>
      <c r="AF260" s="17"/>
      <c r="AG260" s="57"/>
      <c r="AH260" s="8"/>
      <c r="AI260" s="8"/>
      <c r="AJ260" s="8"/>
      <c r="AK260" s="8"/>
      <c r="AL260" s="8"/>
      <c r="AM260" s="8">
        <f t="shared" si="8"/>
        <v>0</v>
      </c>
      <c r="AN260" s="189" t="str">
        <f>IF((AI260+AJ260+AK260+AL260+AM260)&gt;0,(Metoder[[#This Row],[2015]]+Metoder[[#This Row],[2016]]+Metoder[[#This Row],[2017]]+Metoder[[#This Row],[Jan-Apr 2018]]*3+Metoder[[#This Row],[Till Cosmic?]])/COUNT(Metoder[[#This Row],[2015]:[Till Cosmic?]]),"")</f>
        <v/>
      </c>
      <c r="AO260" s="8" t="str">
        <f t="shared" si="9"/>
        <v/>
      </c>
      <c r="AP260" s="8" t="str">
        <f>IFERROR((_xlfn.RANK.EQ(AO260,AO:AO,1)+COUNTIF($AO$2:AO260,AO260))-1,"")</f>
        <v/>
      </c>
      <c r="AQ260" s="8"/>
      <c r="AR260" s="8"/>
      <c r="AS260" s="8"/>
      <c r="AT260" s="8"/>
      <c r="AU260" s="57" t="s">
        <v>5974</v>
      </c>
      <c r="AV260" s="120">
        <v>43318</v>
      </c>
      <c r="AW260" s="57" t="s">
        <v>46</v>
      </c>
      <c r="AX260" s="99"/>
      <c r="AY260" s="100"/>
      <c r="AZ260" s="142"/>
      <c r="BA260" s="143"/>
      <c r="BC260" s="144"/>
      <c r="BD260" s="144"/>
    </row>
    <row r="261" spans="1:56" ht="75" x14ac:dyDescent="0.25">
      <c r="A261" s="1" t="s">
        <v>853</v>
      </c>
      <c r="B261" s="179" t="s">
        <v>854</v>
      </c>
      <c r="C261" s="53" t="s">
        <v>855</v>
      </c>
      <c r="D261" s="55" t="s">
        <v>78</v>
      </c>
      <c r="E261" s="53" t="s">
        <v>6528</v>
      </c>
      <c r="F261" s="10" t="s">
        <v>96</v>
      </c>
      <c r="G261" s="53"/>
      <c r="H261" s="53" t="s">
        <v>1909</v>
      </c>
      <c r="I261" s="106" t="s">
        <v>856</v>
      </c>
      <c r="J261" s="106"/>
      <c r="K261" s="106"/>
      <c r="L261" s="56" t="s">
        <v>2434</v>
      </c>
      <c r="M261" s="55" t="s">
        <v>42</v>
      </c>
      <c r="N261" s="13" t="s">
        <v>5672</v>
      </c>
      <c r="O261" s="13"/>
      <c r="P261" s="13"/>
      <c r="Q261" s="13"/>
      <c r="R261" s="13"/>
      <c r="S261" s="13"/>
      <c r="T261" s="106"/>
      <c r="U261" s="106" t="s">
        <v>2434</v>
      </c>
      <c r="V261" s="106" t="s">
        <v>4679</v>
      </c>
      <c r="W261" s="106" t="s">
        <v>292</v>
      </c>
      <c r="X261" s="106" t="s">
        <v>857</v>
      </c>
      <c r="Y261" s="106"/>
      <c r="Z261" s="106"/>
      <c r="AA261" s="106"/>
      <c r="AB261" s="106"/>
      <c r="AC261" s="106"/>
      <c r="AD261" s="106"/>
      <c r="AE261" s="1" t="s">
        <v>6526</v>
      </c>
      <c r="AF261" s="30" t="s">
        <v>858</v>
      </c>
      <c r="AG261" s="57"/>
      <c r="AH261" s="8"/>
      <c r="AI261" s="8"/>
      <c r="AJ261" s="8"/>
      <c r="AK261" s="8"/>
      <c r="AL261" s="8"/>
      <c r="AM261" s="8">
        <f t="shared" si="8"/>
        <v>1</v>
      </c>
      <c r="AN261" s="189">
        <f>IF((AI261+AJ261+AK261+AL261+AM261)&gt;0,(Metoder[[#This Row],[2015]]+Metoder[[#This Row],[2016]]+Metoder[[#This Row],[2017]]+Metoder[[#This Row],[Jan-Apr 2018]]*3+Metoder[[#This Row],[Till Cosmic?]])/COUNT(Metoder[[#This Row],[2015]:[Till Cosmic?]]),"")</f>
        <v>1</v>
      </c>
      <c r="AO261" s="8">
        <f t="shared" si="9"/>
        <v>315</v>
      </c>
      <c r="AP261" s="8">
        <f>IFERROR((_xlfn.RANK.EQ(AO261,AO:AO,1)+COUNTIF($AO$2:AO261,AO261))-1,"")</f>
        <v>312</v>
      </c>
      <c r="AQ261" s="57" t="s">
        <v>2440</v>
      </c>
      <c r="AR261" s="8"/>
      <c r="AS261" s="8"/>
      <c r="AT261" s="8"/>
      <c r="AU261" s="8"/>
      <c r="AV261" s="120">
        <v>43318</v>
      </c>
      <c r="AW261" s="57" t="s">
        <v>46</v>
      </c>
      <c r="AX261" s="99"/>
      <c r="AY261" s="100"/>
      <c r="AZ261" s="142"/>
      <c r="BA261" s="143"/>
      <c r="BC261" s="144"/>
      <c r="BD261" s="144"/>
    </row>
    <row r="262" spans="1:56" ht="101.25" x14ac:dyDescent="0.25">
      <c r="A262" s="1" t="s">
        <v>1131</v>
      </c>
      <c r="B262" s="179" t="s">
        <v>1132</v>
      </c>
      <c r="C262" s="53" t="s">
        <v>1133</v>
      </c>
      <c r="D262" s="55" t="s">
        <v>50</v>
      </c>
      <c r="E262" s="53" t="s">
        <v>6500</v>
      </c>
      <c r="F262" s="121" t="s">
        <v>4987</v>
      </c>
      <c r="G262" s="127"/>
      <c r="H262" s="53" t="s">
        <v>5846</v>
      </c>
      <c r="I262" s="106" t="s">
        <v>1134</v>
      </c>
      <c r="J262" s="106"/>
      <c r="K262" s="106"/>
      <c r="L262" s="15" t="s">
        <v>6499</v>
      </c>
      <c r="M262" s="55" t="s">
        <v>42</v>
      </c>
      <c r="N262" s="13" t="s">
        <v>5667</v>
      </c>
      <c r="O262" s="13"/>
      <c r="P262" s="13"/>
      <c r="Q262" s="13"/>
      <c r="R262" s="13"/>
      <c r="S262" s="13"/>
      <c r="T262" s="106"/>
      <c r="U262" s="106" t="s">
        <v>41</v>
      </c>
      <c r="V262" s="106" t="s">
        <v>4641</v>
      </c>
      <c r="W262" s="106"/>
      <c r="X262" s="106" t="s">
        <v>1135</v>
      </c>
      <c r="Y262" s="106"/>
      <c r="Z262" s="106"/>
      <c r="AA262" s="106"/>
      <c r="AB262" s="106"/>
      <c r="AC262" s="106"/>
      <c r="AD262" s="106"/>
      <c r="AE262" s="1" t="s">
        <v>4920</v>
      </c>
      <c r="AF262" s="30" t="s">
        <v>1136</v>
      </c>
      <c r="AG262" s="57"/>
      <c r="AH262" s="8"/>
      <c r="AI262" s="8"/>
      <c r="AJ262" s="8"/>
      <c r="AK262" s="8"/>
      <c r="AL262" s="8"/>
      <c r="AM262" s="8">
        <f t="shared" si="8"/>
        <v>1</v>
      </c>
      <c r="AN262" s="189">
        <f>IF((AI262+AJ262+AK262+AL262+AM262)&gt;0,(Metoder[[#This Row],[2015]]+Metoder[[#This Row],[2016]]+Metoder[[#This Row],[2017]]+Metoder[[#This Row],[Jan-Apr 2018]]*3+Metoder[[#This Row],[Till Cosmic?]])/COUNT(Metoder[[#This Row],[2015]:[Till Cosmic?]]),"")</f>
        <v>1</v>
      </c>
      <c r="AO262" s="8">
        <f t="shared" si="9"/>
        <v>315</v>
      </c>
      <c r="AP262" s="8">
        <f>IFERROR((_xlfn.RANK.EQ(AO262,AO:AO,1)+COUNTIF($AO$2:AO262,AO262))-1,"")</f>
        <v>313</v>
      </c>
      <c r="AQ262" s="57" t="s">
        <v>2440</v>
      </c>
      <c r="AR262" s="8"/>
      <c r="AS262" s="8"/>
      <c r="AT262" s="8"/>
      <c r="AU262" s="8"/>
      <c r="AV262" s="120">
        <v>43319</v>
      </c>
      <c r="AW262" s="57" t="s">
        <v>46</v>
      </c>
      <c r="AX262" s="99"/>
      <c r="AY262" s="100"/>
      <c r="AZ262" s="142"/>
      <c r="BA262" s="143"/>
      <c r="BC262" s="144"/>
      <c r="BD262" s="144"/>
    </row>
    <row r="263" spans="1:56" ht="101.25" x14ac:dyDescent="0.25">
      <c r="A263" s="1" t="s">
        <v>1147</v>
      </c>
      <c r="B263" s="179" t="s">
        <v>1148</v>
      </c>
      <c r="C263" s="53" t="s">
        <v>1149</v>
      </c>
      <c r="D263" s="55" t="s">
        <v>50</v>
      </c>
      <c r="E263" s="53" t="s">
        <v>6513</v>
      </c>
      <c r="F263" s="121" t="s">
        <v>4987</v>
      </c>
      <c r="G263" s="53"/>
      <c r="H263" s="53" t="s">
        <v>66</v>
      </c>
      <c r="I263" s="106" t="s">
        <v>4257</v>
      </c>
      <c r="J263" s="106"/>
      <c r="K263" s="106" t="s">
        <v>6306</v>
      </c>
      <c r="L263" s="56" t="s">
        <v>2434</v>
      </c>
      <c r="M263" s="55" t="s">
        <v>42</v>
      </c>
      <c r="N263" s="54" t="s">
        <v>5668</v>
      </c>
      <c r="O263" s="54"/>
      <c r="P263" s="54"/>
      <c r="Q263" s="54"/>
      <c r="R263" s="54"/>
      <c r="S263" s="54"/>
      <c r="T263" s="106"/>
      <c r="U263" s="106" t="s">
        <v>2434</v>
      </c>
      <c r="V263" s="106" t="s">
        <v>4641</v>
      </c>
      <c r="W263" s="106" t="s">
        <v>54</v>
      </c>
      <c r="X263" s="106" t="s">
        <v>1150</v>
      </c>
      <c r="Y263" s="106"/>
      <c r="Z263" s="106"/>
      <c r="AA263" s="106"/>
      <c r="AB263" s="106"/>
      <c r="AC263" s="106"/>
      <c r="AD263" s="106"/>
      <c r="AE263" s="1" t="s">
        <v>4920</v>
      </c>
      <c r="AF263" s="30" t="s">
        <v>1151</v>
      </c>
      <c r="AG263" s="57"/>
      <c r="AH263" s="8"/>
      <c r="AI263" s="8"/>
      <c r="AJ263" s="8"/>
      <c r="AK263" s="8"/>
      <c r="AL263" s="8"/>
      <c r="AM263" s="8">
        <f t="shared" si="8"/>
        <v>1</v>
      </c>
      <c r="AN263" s="189">
        <f>IF((AI263+AJ263+AK263+AL263+AM263)&gt;0,(Metoder[[#This Row],[2015]]+Metoder[[#This Row],[2016]]+Metoder[[#This Row],[2017]]+Metoder[[#This Row],[Jan-Apr 2018]]*3+Metoder[[#This Row],[Till Cosmic?]])/COUNT(Metoder[[#This Row],[2015]:[Till Cosmic?]]),"")</f>
        <v>1</v>
      </c>
      <c r="AO263" s="8">
        <f t="shared" si="9"/>
        <v>315</v>
      </c>
      <c r="AP263" s="8">
        <f>IFERROR((_xlfn.RANK.EQ(AO263,AO:AO,1)+COUNTIF($AO$2:AO263,AO263))-1,"")</f>
        <v>314</v>
      </c>
      <c r="AQ263" s="57" t="s">
        <v>2440</v>
      </c>
      <c r="AR263" s="8"/>
      <c r="AS263" s="8"/>
      <c r="AT263" s="8"/>
      <c r="AU263" s="8"/>
      <c r="AV263" s="120">
        <v>43319</v>
      </c>
      <c r="AW263" s="57" t="s">
        <v>46</v>
      </c>
      <c r="AX263" s="99"/>
      <c r="AY263" s="100"/>
      <c r="AZ263" s="142"/>
      <c r="BA263" s="143"/>
      <c r="BC263" s="144"/>
      <c r="BD263" s="144"/>
    </row>
    <row r="264" spans="1:56" ht="90" x14ac:dyDescent="0.25">
      <c r="A264" s="1" t="s">
        <v>916</v>
      </c>
      <c r="B264" s="179" t="s">
        <v>917</v>
      </c>
      <c r="C264" s="53"/>
      <c r="D264" s="55" t="s">
        <v>116</v>
      </c>
      <c r="E264" s="53" t="s">
        <v>79</v>
      </c>
      <c r="F264" s="175" t="s">
        <v>5238</v>
      </c>
      <c r="G264" s="53"/>
      <c r="H264" s="53" t="s">
        <v>918</v>
      </c>
      <c r="I264" s="106" t="s">
        <v>919</v>
      </c>
      <c r="J264" s="106" t="s">
        <v>6568</v>
      </c>
      <c r="K264" s="106"/>
      <c r="L264" s="56" t="s">
        <v>6506</v>
      </c>
      <c r="M264" s="55" t="s">
        <v>42</v>
      </c>
      <c r="N264" s="13" t="s">
        <v>5669</v>
      </c>
      <c r="O264" s="13"/>
      <c r="P264" s="13"/>
      <c r="Q264" s="13" t="s">
        <v>35</v>
      </c>
      <c r="R264" s="13"/>
      <c r="S264" s="13"/>
      <c r="T264" s="106" t="s">
        <v>920</v>
      </c>
      <c r="U264" s="106" t="s">
        <v>2434</v>
      </c>
      <c r="V264" s="106" t="s">
        <v>4642</v>
      </c>
      <c r="W264" s="106" t="s">
        <v>921</v>
      </c>
      <c r="X264" s="106" t="s">
        <v>922</v>
      </c>
      <c r="Y264" s="106"/>
      <c r="Z264" s="106"/>
      <c r="AA264" s="106"/>
      <c r="AB264" s="106"/>
      <c r="AC264" s="106"/>
      <c r="AD264" s="106"/>
      <c r="AE264" s="1" t="s">
        <v>6519</v>
      </c>
      <c r="AF264" s="30" t="s">
        <v>923</v>
      </c>
      <c r="AG264" s="57"/>
      <c r="AH264" s="8"/>
      <c r="AI264" s="8"/>
      <c r="AJ264" s="8"/>
      <c r="AK264" s="8"/>
      <c r="AL264" s="8"/>
      <c r="AM264" s="8">
        <f t="shared" si="8"/>
        <v>1</v>
      </c>
      <c r="AN264" s="189">
        <f>IF((AI264+AJ264+AK264+AL264+AM264)&gt;0,(Metoder[[#This Row],[2015]]+Metoder[[#This Row],[2016]]+Metoder[[#This Row],[2017]]+Metoder[[#This Row],[Jan-Apr 2018]]*3+Metoder[[#This Row],[Till Cosmic?]])/COUNT(Metoder[[#This Row],[2015]:[Till Cosmic?]]),"")</f>
        <v>1</v>
      </c>
      <c r="AO264" s="8">
        <f t="shared" si="9"/>
        <v>315</v>
      </c>
      <c r="AP264" s="8">
        <f>IFERROR((_xlfn.RANK.EQ(AO264,AO:AO,1)+COUNTIF($AO$2:AO264,AO264))-1,"")</f>
        <v>315</v>
      </c>
      <c r="AQ264" s="57" t="s">
        <v>2440</v>
      </c>
      <c r="AR264" s="8"/>
      <c r="AS264" s="8"/>
      <c r="AT264" s="8"/>
      <c r="AU264" s="8"/>
      <c r="AV264" s="120">
        <v>43318</v>
      </c>
      <c r="AW264" s="57" t="s">
        <v>46</v>
      </c>
      <c r="AX264" s="99"/>
      <c r="AY264" s="100"/>
      <c r="AZ264" s="142"/>
      <c r="BA264" s="143"/>
      <c r="BC264" s="144"/>
      <c r="BD264" s="144"/>
    </row>
    <row r="265" spans="1:56" ht="191.25" x14ac:dyDescent="0.25">
      <c r="A265" s="1" t="s">
        <v>269</v>
      </c>
      <c r="B265" s="183" t="s">
        <v>5262</v>
      </c>
      <c r="C265" s="59" t="s">
        <v>5261</v>
      </c>
      <c r="D265" s="14" t="s">
        <v>78</v>
      </c>
      <c r="E265" s="59" t="s">
        <v>79</v>
      </c>
      <c r="F265" s="60" t="s">
        <v>5238</v>
      </c>
      <c r="G265" s="151" t="s">
        <v>4854</v>
      </c>
      <c r="H265" s="59" t="s">
        <v>270</v>
      </c>
      <c r="I265" s="138" t="s">
        <v>5774</v>
      </c>
      <c r="J265" s="138" t="s">
        <v>6569</v>
      </c>
      <c r="K265" s="106" t="s">
        <v>5799</v>
      </c>
      <c r="L265" s="15" t="s">
        <v>6506</v>
      </c>
      <c r="M265" s="55" t="s">
        <v>42</v>
      </c>
      <c r="N265" s="54" t="s">
        <v>5671</v>
      </c>
      <c r="O265" s="54"/>
      <c r="P265" s="54"/>
      <c r="Q265" s="54"/>
      <c r="R265" s="54"/>
      <c r="S265" s="54" t="s">
        <v>35</v>
      </c>
      <c r="T265" s="138" t="s">
        <v>114</v>
      </c>
      <c r="U265" s="138" t="s">
        <v>2434</v>
      </c>
      <c r="V265" s="138" t="s">
        <v>4642</v>
      </c>
      <c r="W265" s="138" t="s">
        <v>5775</v>
      </c>
      <c r="X265" s="138" t="s">
        <v>271</v>
      </c>
      <c r="Y265" s="138"/>
      <c r="Z265" s="138"/>
      <c r="AA265" s="138"/>
      <c r="AB265" s="138"/>
      <c r="AC265" s="138"/>
      <c r="AD265" s="138"/>
      <c r="AE265" s="1" t="s">
        <v>6519</v>
      </c>
      <c r="AF265" s="17" t="s">
        <v>272</v>
      </c>
      <c r="AG265" s="57"/>
      <c r="AH265" s="8"/>
      <c r="AI265" s="8"/>
      <c r="AJ265" s="8"/>
      <c r="AK265" s="8"/>
      <c r="AL265" s="8"/>
      <c r="AM265" s="8">
        <f t="shared" si="8"/>
        <v>1</v>
      </c>
      <c r="AN265" s="189">
        <f>IF((AI265+AJ265+AK265+AL265+AM265)&gt;0,(Metoder[[#This Row],[2015]]+Metoder[[#This Row],[2016]]+Metoder[[#This Row],[2017]]+Metoder[[#This Row],[Jan-Apr 2018]]*3+Metoder[[#This Row],[Till Cosmic?]])/COUNT(Metoder[[#This Row],[2015]:[Till Cosmic?]]),"")</f>
        <v>1</v>
      </c>
      <c r="AO265" s="8">
        <f t="shared" si="9"/>
        <v>315</v>
      </c>
      <c r="AP265" s="8">
        <f>IFERROR((_xlfn.RANK.EQ(AO265,AO:AO,1)+COUNTIF($AO$2:AO265,AO265))-1,"")</f>
        <v>316</v>
      </c>
      <c r="AQ265" s="57" t="s">
        <v>2440</v>
      </c>
      <c r="AR265" s="8"/>
      <c r="AS265" s="8"/>
      <c r="AT265" s="8"/>
      <c r="AU265" s="8"/>
      <c r="AV265" s="120">
        <v>43318</v>
      </c>
      <c r="AW265" s="57" t="s">
        <v>46</v>
      </c>
      <c r="AX265" s="99"/>
      <c r="AY265" s="100"/>
      <c r="AZ265" s="142"/>
      <c r="BA265" s="143"/>
      <c r="BC265" s="144"/>
      <c r="BD265" s="144"/>
    </row>
    <row r="266" spans="1:56" ht="112.5" x14ac:dyDescent="0.25">
      <c r="A266" s="1" t="s">
        <v>911</v>
      </c>
      <c r="B266" s="179" t="s">
        <v>5798</v>
      </c>
      <c r="C266" s="53" t="s">
        <v>5797</v>
      </c>
      <c r="D266" s="55" t="s">
        <v>78</v>
      </c>
      <c r="E266" s="53" t="s">
        <v>6544</v>
      </c>
      <c r="F266" s="175" t="s">
        <v>5748</v>
      </c>
      <c r="G266" s="53"/>
      <c r="H266" s="53" t="s">
        <v>912</v>
      </c>
      <c r="I266" s="106" t="s">
        <v>6545</v>
      </c>
      <c r="J266" s="106" t="s">
        <v>6534</v>
      </c>
      <c r="K266" s="106"/>
      <c r="L266" s="20" t="s">
        <v>2434</v>
      </c>
      <c r="M266" s="55" t="s">
        <v>42</v>
      </c>
      <c r="N266" s="54" t="s">
        <v>6256</v>
      </c>
      <c r="O266" s="54"/>
      <c r="P266" s="54"/>
      <c r="Q266" s="54"/>
      <c r="R266" s="54"/>
      <c r="S266" s="54"/>
      <c r="T266" s="106"/>
      <c r="U266" s="106" t="s">
        <v>2434</v>
      </c>
      <c r="V266" s="106" t="s">
        <v>4679</v>
      </c>
      <c r="W266" s="106" t="s">
        <v>913</v>
      </c>
      <c r="X266" s="106" t="s">
        <v>914</v>
      </c>
      <c r="Y266" s="106"/>
      <c r="Z266" s="106"/>
      <c r="AA266" s="106"/>
      <c r="AB266" s="106"/>
      <c r="AC266" s="106"/>
      <c r="AD266" s="106"/>
      <c r="AE266" s="1" t="s">
        <v>4936</v>
      </c>
      <c r="AF266" s="173" t="s">
        <v>915</v>
      </c>
      <c r="AG266" s="57"/>
      <c r="AH266" s="8"/>
      <c r="AI266" s="8"/>
      <c r="AJ266" s="8"/>
      <c r="AK266" s="8"/>
      <c r="AL266" s="8"/>
      <c r="AM266" s="8">
        <f t="shared" si="8"/>
        <v>1</v>
      </c>
      <c r="AN266" s="189">
        <f>IF((AI266+AJ266+AK266+AL266+AM266)&gt;0,(Metoder[[#This Row],[2015]]+Metoder[[#This Row],[2016]]+Metoder[[#This Row],[2017]]+Metoder[[#This Row],[Jan-Apr 2018]]*3+Metoder[[#This Row],[Till Cosmic?]])/COUNT(Metoder[[#This Row],[2015]:[Till Cosmic?]]),"")</f>
        <v>1</v>
      </c>
      <c r="AO266" s="8">
        <f t="shared" si="9"/>
        <v>315</v>
      </c>
      <c r="AP266" s="8">
        <f>IFERROR((_xlfn.RANK.EQ(AO266,AO:AO,1)+COUNTIF($AO$2:AO266,AO266))-1,"")</f>
        <v>317</v>
      </c>
      <c r="AQ266" s="57" t="s">
        <v>2440</v>
      </c>
      <c r="AR266" s="8"/>
      <c r="AS266" s="8"/>
      <c r="AT266" s="8"/>
      <c r="AU266" s="57"/>
      <c r="AV266" s="120">
        <v>43318</v>
      </c>
      <c r="AW266" s="57" t="s">
        <v>46</v>
      </c>
      <c r="AX266" s="99"/>
      <c r="AY266" s="100"/>
      <c r="AZ266" s="142"/>
      <c r="BA266" s="143"/>
      <c r="BC266" s="144"/>
      <c r="BD266" s="144"/>
    </row>
    <row r="267" spans="1:56" ht="75" x14ac:dyDescent="0.25">
      <c r="A267" s="1" t="s">
        <v>906</v>
      </c>
      <c r="B267" s="179" t="s">
        <v>5798</v>
      </c>
      <c r="C267" s="53" t="s">
        <v>5797</v>
      </c>
      <c r="D267" s="55" t="s">
        <v>124</v>
      </c>
      <c r="E267" s="53" t="s">
        <v>6544</v>
      </c>
      <c r="F267" s="175" t="s">
        <v>5748</v>
      </c>
      <c r="G267" s="53"/>
      <c r="H267" s="53" t="s">
        <v>907</v>
      </c>
      <c r="I267" s="106" t="s">
        <v>496</v>
      </c>
      <c r="J267" s="106"/>
      <c r="K267" s="106"/>
      <c r="L267" s="20" t="s">
        <v>2434</v>
      </c>
      <c r="M267" s="55" t="s">
        <v>42</v>
      </c>
      <c r="N267" s="54" t="s">
        <v>6195</v>
      </c>
      <c r="O267" s="54"/>
      <c r="P267" s="54"/>
      <c r="Q267" s="54"/>
      <c r="R267" s="54"/>
      <c r="S267" s="54"/>
      <c r="T267" s="106"/>
      <c r="U267" s="106" t="s">
        <v>2434</v>
      </c>
      <c r="V267" s="106" t="s">
        <v>4679</v>
      </c>
      <c r="W267" s="106" t="s">
        <v>908</v>
      </c>
      <c r="X267" s="106" t="s">
        <v>909</v>
      </c>
      <c r="Y267" s="106"/>
      <c r="Z267" s="106"/>
      <c r="AA267" s="106"/>
      <c r="AB267" s="106"/>
      <c r="AC267" s="106"/>
      <c r="AD267" s="106"/>
      <c r="AE267" s="1" t="s">
        <v>4936</v>
      </c>
      <c r="AF267" s="17" t="s">
        <v>910</v>
      </c>
      <c r="AG267" s="57"/>
      <c r="AH267" s="8"/>
      <c r="AI267" s="8"/>
      <c r="AJ267" s="8"/>
      <c r="AK267" s="8"/>
      <c r="AL267" s="8"/>
      <c r="AM267" s="8">
        <f t="shared" si="8"/>
        <v>1</v>
      </c>
      <c r="AN267" s="189">
        <f>IF((AI267+AJ267+AK267+AL267+AM267)&gt;0,(Metoder[[#This Row],[2015]]+Metoder[[#This Row],[2016]]+Metoder[[#This Row],[2017]]+Metoder[[#This Row],[Jan-Apr 2018]]*3+Metoder[[#This Row],[Till Cosmic?]])/COUNT(Metoder[[#This Row],[2015]:[Till Cosmic?]]),"")</f>
        <v>1</v>
      </c>
      <c r="AO267" s="8">
        <f t="shared" si="9"/>
        <v>315</v>
      </c>
      <c r="AP267" s="8">
        <f>IFERROR((_xlfn.RANK.EQ(AO267,AO:AO,1)+COUNTIF($AO$2:AO267,AO267))-1,"")</f>
        <v>318</v>
      </c>
      <c r="AQ267" s="57" t="s">
        <v>2440</v>
      </c>
      <c r="AR267" s="8"/>
      <c r="AS267" s="8"/>
      <c r="AT267" s="8"/>
      <c r="AU267" s="8"/>
      <c r="AV267" s="120">
        <v>43318</v>
      </c>
      <c r="AW267" s="57" t="s">
        <v>46</v>
      </c>
      <c r="AX267" s="99"/>
      <c r="AY267" s="100"/>
      <c r="AZ267" s="142"/>
      <c r="BA267" s="143"/>
      <c r="BC267" s="144"/>
      <c r="BD267" s="144"/>
    </row>
    <row r="268" spans="1:56" ht="75" x14ac:dyDescent="0.25">
      <c r="A268" s="1" t="s">
        <v>456</v>
      </c>
      <c r="B268" s="184" t="s">
        <v>457</v>
      </c>
      <c r="C268" s="59" t="s">
        <v>458</v>
      </c>
      <c r="D268" s="19" t="s">
        <v>50</v>
      </c>
      <c r="E268" s="59" t="s">
        <v>79</v>
      </c>
      <c r="F268" s="10" t="s">
        <v>5238</v>
      </c>
      <c r="G268" s="59"/>
      <c r="H268" s="59" t="s">
        <v>66</v>
      </c>
      <c r="I268" s="138" t="s">
        <v>449</v>
      </c>
      <c r="J268" s="138"/>
      <c r="K268" s="106" t="s">
        <v>6061</v>
      </c>
      <c r="L268" s="15" t="s">
        <v>6506</v>
      </c>
      <c r="M268" s="55" t="s">
        <v>42</v>
      </c>
      <c r="N268" s="13" t="s">
        <v>5668</v>
      </c>
      <c r="O268" s="13"/>
      <c r="P268" s="13"/>
      <c r="Q268" s="13"/>
      <c r="R268" s="13"/>
      <c r="S268" s="13"/>
      <c r="T268" s="138"/>
      <c r="U268" s="138" t="s">
        <v>2434</v>
      </c>
      <c r="V268" s="138" t="s">
        <v>4642</v>
      </c>
      <c r="W268" s="138" t="s">
        <v>5747</v>
      </c>
      <c r="X268" s="138" t="s">
        <v>5421</v>
      </c>
      <c r="Y268" s="138"/>
      <c r="Z268" s="138"/>
      <c r="AA268" s="138"/>
      <c r="AB268" s="138"/>
      <c r="AC268" s="138"/>
      <c r="AD268" s="138"/>
      <c r="AE268" s="1" t="s">
        <v>6519</v>
      </c>
      <c r="AF268" s="17" t="s">
        <v>459</v>
      </c>
      <c r="AG268" s="57"/>
      <c r="AH268" s="8"/>
      <c r="AI268" s="8"/>
      <c r="AJ268" s="8"/>
      <c r="AK268" s="8"/>
      <c r="AL268" s="8"/>
      <c r="AM268" s="8">
        <f t="shared" si="8"/>
        <v>1</v>
      </c>
      <c r="AN268" s="189">
        <f>IF((AI268+AJ268+AK268+AL268+AM268)&gt;0,(Metoder[[#This Row],[2015]]+Metoder[[#This Row],[2016]]+Metoder[[#This Row],[2017]]+Metoder[[#This Row],[Jan-Apr 2018]]*3+Metoder[[#This Row],[Till Cosmic?]])/COUNT(Metoder[[#This Row],[2015]:[Till Cosmic?]]),"")</f>
        <v>1</v>
      </c>
      <c r="AO268" s="8">
        <f t="shared" si="9"/>
        <v>315</v>
      </c>
      <c r="AP268" s="8">
        <f>IFERROR((_xlfn.RANK.EQ(AO268,AO:AO,1)+COUNTIF($AO$2:AO268,AO268))-1,"")</f>
        <v>319</v>
      </c>
      <c r="AQ268" s="57" t="s">
        <v>2440</v>
      </c>
      <c r="AR268" s="8"/>
      <c r="AS268" s="8"/>
      <c r="AT268" s="8"/>
      <c r="AU268" s="8"/>
      <c r="AV268" s="120">
        <v>43315</v>
      </c>
      <c r="AW268" s="57" t="s">
        <v>46</v>
      </c>
      <c r="AX268" s="99"/>
      <c r="AY268" s="100"/>
      <c r="AZ268" s="142"/>
      <c r="BA268" s="143"/>
      <c r="BC268" s="144"/>
      <c r="BD268" s="144"/>
    </row>
    <row r="269" spans="1:56" ht="60" x14ac:dyDescent="0.25">
      <c r="A269" s="1" t="s">
        <v>460</v>
      </c>
      <c r="B269" s="179" t="s">
        <v>461</v>
      </c>
      <c r="C269" s="53" t="s">
        <v>462</v>
      </c>
      <c r="D269" s="55" t="s">
        <v>179</v>
      </c>
      <c r="E269" s="53" t="s">
        <v>6542</v>
      </c>
      <c r="F269" s="10" t="s">
        <v>463</v>
      </c>
      <c r="G269" s="53"/>
      <c r="H269" s="53" t="s">
        <v>464</v>
      </c>
      <c r="I269" s="106"/>
      <c r="J269" s="106"/>
      <c r="K269" s="106"/>
      <c r="L269" s="56" t="s">
        <v>2434</v>
      </c>
      <c r="M269" s="55" t="s">
        <v>42</v>
      </c>
      <c r="N269" s="54" t="s">
        <v>5669</v>
      </c>
      <c r="O269" s="54"/>
      <c r="P269" s="54"/>
      <c r="Q269" s="54"/>
      <c r="R269" s="54"/>
      <c r="S269" s="54"/>
      <c r="T269" s="106"/>
      <c r="U269" s="106" t="s">
        <v>2434</v>
      </c>
      <c r="V269" s="106" t="s">
        <v>4679</v>
      </c>
      <c r="W269" s="106" t="s">
        <v>465</v>
      </c>
      <c r="X269" s="106"/>
      <c r="Y269" s="106"/>
      <c r="Z269" s="106"/>
      <c r="AA269" s="106"/>
      <c r="AB269" s="106"/>
      <c r="AC269" s="106"/>
      <c r="AD269" s="106"/>
      <c r="AE269" s="1" t="s">
        <v>5294</v>
      </c>
      <c r="AF269" s="17" t="s">
        <v>466</v>
      </c>
      <c r="AG269" s="57"/>
      <c r="AH269" s="8"/>
      <c r="AI269" s="8"/>
      <c r="AJ269" s="8"/>
      <c r="AK269" s="8"/>
      <c r="AL269" s="8"/>
      <c r="AM269" s="8">
        <f t="shared" si="8"/>
        <v>1</v>
      </c>
      <c r="AN269" s="189">
        <f>IF((AI269+AJ269+AK269+AL269+AM269)&gt;0,(Metoder[[#This Row],[2015]]+Metoder[[#This Row],[2016]]+Metoder[[#This Row],[2017]]+Metoder[[#This Row],[Jan-Apr 2018]]*3+Metoder[[#This Row],[Till Cosmic?]])/COUNT(Metoder[[#This Row],[2015]:[Till Cosmic?]]),"")</f>
        <v>1</v>
      </c>
      <c r="AO269" s="8">
        <f t="shared" si="9"/>
        <v>315</v>
      </c>
      <c r="AP269" s="8">
        <f>IFERROR((_xlfn.RANK.EQ(AO269,AO:AO,1)+COUNTIF($AO$2:AO269,AO269))-1,"")</f>
        <v>320</v>
      </c>
      <c r="AQ269" s="57" t="s">
        <v>2440</v>
      </c>
      <c r="AR269" s="8"/>
      <c r="AS269" s="8"/>
      <c r="AT269" s="8"/>
      <c r="AU269" s="8"/>
      <c r="AV269" s="120">
        <v>43315</v>
      </c>
      <c r="AW269" s="57" t="s">
        <v>46</v>
      </c>
      <c r="AX269" s="99"/>
      <c r="AY269" s="100"/>
      <c r="AZ269" s="142"/>
      <c r="BA269" s="143"/>
      <c r="BC269" s="144"/>
      <c r="BD269" s="144"/>
    </row>
    <row r="270" spans="1:56" ht="101.25" x14ac:dyDescent="0.25">
      <c r="A270" s="1" t="s">
        <v>467</v>
      </c>
      <c r="B270" s="179" t="s">
        <v>468</v>
      </c>
      <c r="C270" s="53"/>
      <c r="D270" s="55" t="s">
        <v>78</v>
      </c>
      <c r="E270" s="53" t="s">
        <v>6544</v>
      </c>
      <c r="F270" s="175" t="s">
        <v>5748</v>
      </c>
      <c r="G270" s="53"/>
      <c r="H270" s="53" t="s">
        <v>5679</v>
      </c>
      <c r="I270" s="106" t="s">
        <v>6534</v>
      </c>
      <c r="J270" s="138" t="s">
        <v>6534</v>
      </c>
      <c r="K270" s="106"/>
      <c r="L270" s="56" t="s">
        <v>2434</v>
      </c>
      <c r="M270" s="55" t="s">
        <v>42</v>
      </c>
      <c r="N270" s="54" t="s">
        <v>6256</v>
      </c>
      <c r="O270" s="54"/>
      <c r="P270" s="54"/>
      <c r="Q270" s="54"/>
      <c r="R270" s="54"/>
      <c r="S270" s="54" t="s">
        <v>35</v>
      </c>
      <c r="T270" s="106" t="s">
        <v>5474</v>
      </c>
      <c r="U270" s="106" t="s">
        <v>2434</v>
      </c>
      <c r="V270" s="106" t="s">
        <v>4679</v>
      </c>
      <c r="W270" s="106" t="s">
        <v>469</v>
      </c>
      <c r="X270" s="106" t="s">
        <v>470</v>
      </c>
      <c r="Y270" s="106"/>
      <c r="Z270" s="106"/>
      <c r="AA270" s="106"/>
      <c r="AB270" s="106"/>
      <c r="AC270" s="106"/>
      <c r="AD270" s="106"/>
      <c r="AE270" s="1" t="s">
        <v>5294</v>
      </c>
      <c r="AF270" s="17" t="s">
        <v>471</v>
      </c>
      <c r="AG270" s="57"/>
      <c r="AH270" s="8"/>
      <c r="AI270" s="8"/>
      <c r="AJ270" s="8"/>
      <c r="AK270" s="8"/>
      <c r="AL270" s="8"/>
      <c r="AM270" s="8">
        <f t="shared" si="8"/>
        <v>1</v>
      </c>
      <c r="AN270" s="189">
        <f>IF((AI270+AJ270+AK270+AL270+AM270)&gt;0,(Metoder[[#This Row],[2015]]+Metoder[[#This Row],[2016]]+Metoder[[#This Row],[2017]]+Metoder[[#This Row],[Jan-Apr 2018]]*3+Metoder[[#This Row],[Till Cosmic?]])/COUNT(Metoder[[#This Row],[2015]:[Till Cosmic?]]),"")</f>
        <v>1</v>
      </c>
      <c r="AO270" s="8">
        <f t="shared" si="9"/>
        <v>315</v>
      </c>
      <c r="AP270" s="8">
        <f>IFERROR((_xlfn.RANK.EQ(AO270,AO:AO,1)+COUNTIF($AO$2:AO270,AO270))-1,"")</f>
        <v>321</v>
      </c>
      <c r="AQ270" s="57" t="s">
        <v>2440</v>
      </c>
      <c r="AR270" s="8"/>
      <c r="AS270" s="8"/>
      <c r="AT270" s="8"/>
      <c r="AU270" s="57"/>
      <c r="AV270" s="120">
        <v>43315</v>
      </c>
      <c r="AW270" s="57" t="s">
        <v>46</v>
      </c>
      <c r="AX270" s="99"/>
      <c r="AY270" s="100"/>
      <c r="AZ270" s="142"/>
      <c r="BA270" s="143"/>
      <c r="BC270" s="144"/>
      <c r="BD270" s="144"/>
    </row>
    <row r="271" spans="1:56" ht="101.25" x14ac:dyDescent="0.25">
      <c r="A271" s="1" t="s">
        <v>472</v>
      </c>
      <c r="B271" s="183" t="s">
        <v>473</v>
      </c>
      <c r="C271" s="59"/>
      <c r="D271" s="14" t="s">
        <v>179</v>
      </c>
      <c r="E271" s="59" t="s">
        <v>474</v>
      </c>
      <c r="F271" s="60" t="s">
        <v>5249</v>
      </c>
      <c r="G271" s="151" t="s">
        <v>475</v>
      </c>
      <c r="H271" s="59" t="s">
        <v>476</v>
      </c>
      <c r="I271" s="138" t="s">
        <v>6686</v>
      </c>
      <c r="J271" s="138" t="s">
        <v>2395</v>
      </c>
      <c r="K271" s="138"/>
      <c r="L271" s="15" t="s">
        <v>6499</v>
      </c>
      <c r="M271" s="55" t="s">
        <v>42</v>
      </c>
      <c r="N271" s="13" t="s">
        <v>5669</v>
      </c>
      <c r="O271" s="13"/>
      <c r="P271" s="13"/>
      <c r="Q271" s="13"/>
      <c r="R271" s="13"/>
      <c r="S271" s="13"/>
      <c r="T271" s="138" t="s">
        <v>5474</v>
      </c>
      <c r="U271" s="138" t="s">
        <v>41</v>
      </c>
      <c r="V271" s="138" t="s">
        <v>4642</v>
      </c>
      <c r="W271" s="138" t="s">
        <v>315</v>
      </c>
      <c r="X271" s="171" t="s">
        <v>6687</v>
      </c>
      <c r="Y271" s="171"/>
      <c r="Z271" s="171"/>
      <c r="AA271" s="171"/>
      <c r="AB271" s="171"/>
      <c r="AC271" s="171"/>
      <c r="AD271" s="171"/>
      <c r="AE271" s="146" t="s">
        <v>4911</v>
      </c>
      <c r="AF271" s="173" t="s">
        <v>5749</v>
      </c>
      <c r="AG271" s="57"/>
      <c r="AH271" s="8"/>
      <c r="AI271" s="8"/>
      <c r="AJ271" s="8"/>
      <c r="AK271" s="8"/>
      <c r="AL271" s="8"/>
      <c r="AM271" s="8">
        <f t="shared" si="8"/>
        <v>1</v>
      </c>
      <c r="AN271" s="189">
        <f>IF((AI271+AJ271+AK271+AL271+AM271)&gt;0,(Metoder[[#This Row],[2015]]+Metoder[[#This Row],[2016]]+Metoder[[#This Row],[2017]]+Metoder[[#This Row],[Jan-Apr 2018]]*3+Metoder[[#This Row],[Till Cosmic?]])/COUNT(Metoder[[#This Row],[2015]:[Till Cosmic?]]),"")</f>
        <v>1</v>
      </c>
      <c r="AO271" s="8">
        <f t="shared" si="9"/>
        <v>315</v>
      </c>
      <c r="AP271" s="8">
        <f>IFERROR((_xlfn.RANK.EQ(AO271,AO:AO,1)+COUNTIF($AO$2:AO271,AO271))-1,"")</f>
        <v>322</v>
      </c>
      <c r="AQ271" s="57" t="s">
        <v>2440</v>
      </c>
      <c r="AR271" s="8"/>
      <c r="AS271" s="8"/>
      <c r="AT271" s="8"/>
      <c r="AU271" s="8"/>
      <c r="AV271" s="120">
        <v>43315</v>
      </c>
      <c r="AW271" s="57" t="s">
        <v>46</v>
      </c>
      <c r="AX271" s="99"/>
      <c r="AY271" s="100"/>
      <c r="AZ271" s="142"/>
      <c r="BA271" s="143"/>
      <c r="BC271" s="144"/>
      <c r="BD271" s="144"/>
    </row>
    <row r="272" spans="1:56" ht="123.75" x14ac:dyDescent="0.25">
      <c r="A272" s="1" t="s">
        <v>493</v>
      </c>
      <c r="B272" s="183" t="s">
        <v>494</v>
      </c>
      <c r="C272" s="59" t="s">
        <v>495</v>
      </c>
      <c r="D272" s="225" t="s">
        <v>78</v>
      </c>
      <c r="E272" s="59" t="s">
        <v>6544</v>
      </c>
      <c r="F272" s="175" t="s">
        <v>5748</v>
      </c>
      <c r="G272" s="59"/>
      <c r="H272" s="53" t="s">
        <v>5679</v>
      </c>
      <c r="I272" s="138" t="s">
        <v>6546</v>
      </c>
      <c r="J272" s="138" t="s">
        <v>6534</v>
      </c>
      <c r="K272" s="138"/>
      <c r="L272" s="25" t="s">
        <v>2434</v>
      </c>
      <c r="M272" s="55" t="s">
        <v>42</v>
      </c>
      <c r="N272" s="13" t="s">
        <v>6256</v>
      </c>
      <c r="O272" s="13"/>
      <c r="P272" s="13"/>
      <c r="Q272" s="13"/>
      <c r="R272" s="13"/>
      <c r="S272" s="13" t="s">
        <v>35</v>
      </c>
      <c r="T272" s="138" t="s">
        <v>5474</v>
      </c>
      <c r="U272" s="138" t="s">
        <v>2434</v>
      </c>
      <c r="V272" s="138" t="s">
        <v>4679</v>
      </c>
      <c r="W272" s="138" t="s">
        <v>315</v>
      </c>
      <c r="X272" s="138" t="s">
        <v>497</v>
      </c>
      <c r="Y272" s="138"/>
      <c r="Z272" s="138"/>
      <c r="AA272" s="138"/>
      <c r="AB272" s="138"/>
      <c r="AC272" s="138"/>
      <c r="AD272" s="138"/>
      <c r="AE272" s="1" t="s">
        <v>6548</v>
      </c>
      <c r="AF272" s="16" t="s">
        <v>498</v>
      </c>
      <c r="AG272" s="57"/>
      <c r="AH272" s="8"/>
      <c r="AI272" s="8"/>
      <c r="AJ272" s="8"/>
      <c r="AK272" s="8"/>
      <c r="AL272" s="8"/>
      <c r="AM272" s="8">
        <f t="shared" si="8"/>
        <v>1</v>
      </c>
      <c r="AN272" s="189">
        <f>IF((AI272+AJ272+AK272+AL272+AM272)&gt;0,(Metoder[[#This Row],[2015]]+Metoder[[#This Row],[2016]]+Metoder[[#This Row],[2017]]+Metoder[[#This Row],[Jan-Apr 2018]]*3+Metoder[[#This Row],[Till Cosmic?]])/COUNT(Metoder[[#This Row],[2015]:[Till Cosmic?]]),"")</f>
        <v>1</v>
      </c>
      <c r="AO272" s="8">
        <f t="shared" si="9"/>
        <v>315</v>
      </c>
      <c r="AP272" s="8">
        <f>IFERROR((_xlfn.RANK.EQ(AO272,AO:AO,1)+COUNTIF($AO$2:AO272,AO272))-1,"")</f>
        <v>323</v>
      </c>
      <c r="AQ272" s="57" t="s">
        <v>2440</v>
      </c>
      <c r="AR272" s="8"/>
      <c r="AS272" s="8"/>
      <c r="AT272" s="8"/>
      <c r="AU272" s="57"/>
      <c r="AV272" s="120">
        <v>43315</v>
      </c>
      <c r="AW272" s="57" t="s">
        <v>46</v>
      </c>
      <c r="AX272" s="99"/>
      <c r="AY272" s="100"/>
      <c r="AZ272" s="142"/>
      <c r="BA272" s="143"/>
      <c r="BC272" s="144"/>
      <c r="BD272" s="144"/>
    </row>
    <row r="273" spans="1:56" ht="90" x14ac:dyDescent="0.25">
      <c r="A273" s="1" t="s">
        <v>1211</v>
      </c>
      <c r="B273" s="179" t="s">
        <v>1212</v>
      </c>
      <c r="C273" s="53" t="s">
        <v>1213</v>
      </c>
      <c r="D273" s="55" t="s">
        <v>59</v>
      </c>
      <c r="E273" s="53"/>
      <c r="F273" s="6"/>
      <c r="G273" s="53"/>
      <c r="H273" s="53" t="s">
        <v>1214</v>
      </c>
      <c r="I273" s="106"/>
      <c r="J273" s="106"/>
      <c r="K273" s="106" t="s">
        <v>5370</v>
      </c>
      <c r="L273" s="56" t="s">
        <v>2434</v>
      </c>
      <c r="M273" s="55" t="s">
        <v>42</v>
      </c>
      <c r="N273" s="54" t="s">
        <v>5740</v>
      </c>
      <c r="O273" s="54"/>
      <c r="P273" s="54"/>
      <c r="Q273" s="54"/>
      <c r="R273" s="54"/>
      <c r="S273" s="54"/>
      <c r="T273" s="106" t="s">
        <v>61</v>
      </c>
      <c r="U273" s="106" t="s">
        <v>2434</v>
      </c>
      <c r="V273" s="106" t="s">
        <v>4641</v>
      </c>
      <c r="W273" s="106" t="s">
        <v>1215</v>
      </c>
      <c r="X273" s="106" t="s">
        <v>1322</v>
      </c>
      <c r="Y273" s="106"/>
      <c r="Z273" s="106"/>
      <c r="AA273" s="106"/>
      <c r="AB273" s="106"/>
      <c r="AC273" s="106"/>
      <c r="AD273" s="106"/>
      <c r="AE273" s="1" t="s">
        <v>4920</v>
      </c>
      <c r="AF273" s="17" t="s">
        <v>1216</v>
      </c>
      <c r="AG273" s="57"/>
      <c r="AH273" s="8"/>
      <c r="AI273" s="8"/>
      <c r="AJ273" s="8"/>
      <c r="AK273" s="8"/>
      <c r="AL273" s="8"/>
      <c r="AM273" s="8">
        <f t="shared" si="8"/>
        <v>1</v>
      </c>
      <c r="AN273" s="189">
        <f>IF((AI273+AJ273+AK273+AL273+AM273)&gt;0,(Metoder[[#This Row],[2015]]+Metoder[[#This Row],[2016]]+Metoder[[#This Row],[2017]]+Metoder[[#This Row],[Jan-Apr 2018]]*3+Metoder[[#This Row],[Till Cosmic?]])/COUNT(Metoder[[#This Row],[2015]:[Till Cosmic?]]),"")</f>
        <v>1</v>
      </c>
      <c r="AO273" s="8">
        <f t="shared" si="9"/>
        <v>315</v>
      </c>
      <c r="AP273" s="8">
        <f>IFERROR((_xlfn.RANK.EQ(AO273,AO:AO,1)+COUNTIF($AO$2:AO273,AO273))-1,"")</f>
        <v>324</v>
      </c>
      <c r="AQ273" s="57" t="s">
        <v>2440</v>
      </c>
      <c r="AR273" s="8"/>
      <c r="AS273" s="8"/>
      <c r="AT273" s="8"/>
      <c r="AU273" s="8"/>
      <c r="AV273" s="120">
        <v>43315</v>
      </c>
      <c r="AW273" s="57" t="s">
        <v>46</v>
      </c>
      <c r="AX273" s="99"/>
      <c r="AY273" s="100"/>
      <c r="AZ273" s="142"/>
      <c r="BA273" s="143"/>
      <c r="BC273" s="144"/>
      <c r="BD273" s="144"/>
    </row>
    <row r="274" spans="1:56" ht="90" x14ac:dyDescent="0.25">
      <c r="A274" s="1" t="s">
        <v>1217</v>
      </c>
      <c r="B274" s="179" t="s">
        <v>1218</v>
      </c>
      <c r="C274" s="53" t="s">
        <v>5741</v>
      </c>
      <c r="D274" s="55" t="s">
        <v>59</v>
      </c>
      <c r="E274" s="53"/>
      <c r="F274" s="6"/>
      <c r="G274" s="53"/>
      <c r="H274" s="53" t="s">
        <v>1214</v>
      </c>
      <c r="I274" s="106"/>
      <c r="J274" s="106"/>
      <c r="K274" s="106" t="s">
        <v>5371</v>
      </c>
      <c r="L274" s="56" t="s">
        <v>2434</v>
      </c>
      <c r="M274" s="55" t="s">
        <v>42</v>
      </c>
      <c r="N274" s="54" t="s">
        <v>5740</v>
      </c>
      <c r="O274" s="54"/>
      <c r="P274" s="54"/>
      <c r="Q274" s="54"/>
      <c r="R274" s="54"/>
      <c r="S274" s="54"/>
      <c r="T274" s="106" t="s">
        <v>61</v>
      </c>
      <c r="U274" s="106" t="s">
        <v>2434</v>
      </c>
      <c r="V274" s="106" t="s">
        <v>4641</v>
      </c>
      <c r="W274" s="106" t="s">
        <v>1215</v>
      </c>
      <c r="X274" s="106" t="s">
        <v>1322</v>
      </c>
      <c r="Y274" s="106"/>
      <c r="Z274" s="106"/>
      <c r="AA274" s="106"/>
      <c r="AB274" s="106"/>
      <c r="AC274" s="106"/>
      <c r="AD274" s="106"/>
      <c r="AE274" s="1" t="s">
        <v>4920</v>
      </c>
      <c r="AF274" s="17" t="s">
        <v>1219</v>
      </c>
      <c r="AG274" s="57"/>
      <c r="AH274" s="8"/>
      <c r="AI274" s="8"/>
      <c r="AJ274" s="8"/>
      <c r="AK274" s="8"/>
      <c r="AL274" s="8"/>
      <c r="AM274" s="8">
        <f t="shared" si="8"/>
        <v>1</v>
      </c>
      <c r="AN274" s="189">
        <f>IF((AI274+AJ274+AK274+AL274+AM274)&gt;0,(Metoder[[#This Row],[2015]]+Metoder[[#This Row],[2016]]+Metoder[[#This Row],[2017]]+Metoder[[#This Row],[Jan-Apr 2018]]*3+Metoder[[#This Row],[Till Cosmic?]])/COUNT(Metoder[[#This Row],[2015]:[Till Cosmic?]]),"")</f>
        <v>1</v>
      </c>
      <c r="AO274" s="8">
        <f t="shared" si="9"/>
        <v>315</v>
      </c>
      <c r="AP274" s="8">
        <f>IFERROR((_xlfn.RANK.EQ(AO274,AO:AO,1)+COUNTIF($AO$2:AO274,AO274))-1,"")</f>
        <v>325</v>
      </c>
      <c r="AQ274" s="57" t="s">
        <v>2440</v>
      </c>
      <c r="AR274" s="8"/>
      <c r="AS274" s="8"/>
      <c r="AT274" s="8"/>
      <c r="AU274" s="8"/>
      <c r="AV274" s="120">
        <v>43315</v>
      </c>
      <c r="AW274" s="57" t="s">
        <v>46</v>
      </c>
      <c r="AX274" s="99"/>
      <c r="AY274" s="100"/>
      <c r="AZ274" s="142"/>
      <c r="BA274" s="143"/>
      <c r="BC274" s="144"/>
      <c r="BD274" s="144"/>
    </row>
    <row r="275" spans="1:56" ht="213.75" x14ac:dyDescent="0.25">
      <c r="A275" s="1" t="s">
        <v>527</v>
      </c>
      <c r="B275" s="179" t="s">
        <v>523</v>
      </c>
      <c r="C275" s="53"/>
      <c r="D275" s="55" t="s">
        <v>124</v>
      </c>
      <c r="E275" s="53"/>
      <c r="F275" s="121"/>
      <c r="G275" s="53"/>
      <c r="H275" s="53"/>
      <c r="I275" s="106" t="s">
        <v>6547</v>
      </c>
      <c r="J275" s="106"/>
      <c r="K275" s="106"/>
      <c r="L275" s="56" t="s">
        <v>2434</v>
      </c>
      <c r="M275" s="55" t="s">
        <v>42</v>
      </c>
      <c r="N275" s="54"/>
      <c r="O275" s="54"/>
      <c r="P275" s="54"/>
      <c r="Q275" s="54"/>
      <c r="R275" s="54"/>
      <c r="S275" s="54"/>
      <c r="T275" s="106"/>
      <c r="U275" s="106"/>
      <c r="V275" s="106"/>
      <c r="W275" s="106"/>
      <c r="X275" s="106"/>
      <c r="Y275" s="106"/>
      <c r="Z275" s="106"/>
      <c r="AA275" s="106"/>
      <c r="AB275" s="106"/>
      <c r="AC275" s="106"/>
      <c r="AD275" s="106"/>
      <c r="AE275" s="1"/>
      <c r="AF275" s="17"/>
      <c r="AG275" s="57"/>
      <c r="AH275" s="8"/>
      <c r="AI275" s="8"/>
      <c r="AJ275" s="8"/>
      <c r="AK275" s="8"/>
      <c r="AL275" s="8"/>
      <c r="AM275" s="8">
        <f t="shared" si="8"/>
        <v>0</v>
      </c>
      <c r="AN275" s="189" t="str">
        <f>IF((AI275+AJ275+AK275+AL275+AM275)&gt;0,(Metoder[[#This Row],[2015]]+Metoder[[#This Row],[2016]]+Metoder[[#This Row],[2017]]+Metoder[[#This Row],[Jan-Apr 2018]]*3+Metoder[[#This Row],[Till Cosmic?]])/COUNT(Metoder[[#This Row],[2015]:[Till Cosmic?]]),"")</f>
        <v/>
      </c>
      <c r="AO275" s="8" t="str">
        <f t="shared" si="9"/>
        <v/>
      </c>
      <c r="AP275" s="8" t="str">
        <f>IFERROR((_xlfn.RANK.EQ(AO275,AO:AO,1)+COUNTIF($AO$2:AO275,AO275))-1,"")</f>
        <v/>
      </c>
      <c r="AQ275" s="57"/>
      <c r="AR275" s="57"/>
      <c r="AS275" s="8"/>
      <c r="AT275" s="8"/>
      <c r="AU275" s="57" t="s">
        <v>5974</v>
      </c>
      <c r="AV275" s="120">
        <v>43315</v>
      </c>
      <c r="AW275" s="57" t="s">
        <v>46</v>
      </c>
      <c r="AX275" s="99"/>
      <c r="AY275" s="100"/>
      <c r="AZ275" s="142"/>
      <c r="BA275" s="143"/>
      <c r="BC275" s="144"/>
      <c r="BD275" s="144"/>
    </row>
    <row r="276" spans="1:56" ht="75" x14ac:dyDescent="0.25">
      <c r="A276" s="1" t="s">
        <v>538</v>
      </c>
      <c r="B276" s="179" t="s">
        <v>539</v>
      </c>
      <c r="C276" s="53"/>
      <c r="D276" s="55" t="s">
        <v>50</v>
      </c>
      <c r="E276" s="53" t="s">
        <v>79</v>
      </c>
      <c r="F276" s="10" t="s">
        <v>5238</v>
      </c>
      <c r="G276" s="53"/>
      <c r="H276" s="53" t="s">
        <v>540</v>
      </c>
      <c r="I276" s="106" t="s">
        <v>541</v>
      </c>
      <c r="J276" s="106" t="s">
        <v>5752</v>
      </c>
      <c r="K276" s="106" t="s">
        <v>6060</v>
      </c>
      <c r="L276" s="56" t="s">
        <v>6506</v>
      </c>
      <c r="M276" s="55" t="s">
        <v>42</v>
      </c>
      <c r="N276" s="54" t="s">
        <v>5668</v>
      </c>
      <c r="O276" s="54"/>
      <c r="P276" s="54"/>
      <c r="Q276" s="54"/>
      <c r="R276" s="54"/>
      <c r="S276" s="54"/>
      <c r="T276" s="106"/>
      <c r="U276" s="106" t="s">
        <v>2434</v>
      </c>
      <c r="V276" s="106" t="s">
        <v>4642</v>
      </c>
      <c r="W276" s="106" t="s">
        <v>542</v>
      </c>
      <c r="X276" s="148" t="s">
        <v>543</v>
      </c>
      <c r="Y276" s="148"/>
      <c r="Z276" s="148"/>
      <c r="AA276" s="148"/>
      <c r="AB276" s="148"/>
      <c r="AC276" s="148"/>
      <c r="AD276" s="148"/>
      <c r="AE276" s="146" t="s">
        <v>6519</v>
      </c>
      <c r="AF276" s="17" t="s">
        <v>544</v>
      </c>
      <c r="AG276" s="57"/>
      <c r="AH276" s="8"/>
      <c r="AI276" s="8"/>
      <c r="AJ276" s="8"/>
      <c r="AK276" s="8"/>
      <c r="AL276" s="8"/>
      <c r="AM276" s="8">
        <f t="shared" si="8"/>
        <v>1</v>
      </c>
      <c r="AN276" s="189">
        <f>IF((AI276+AJ276+AK276+AL276+AM276)&gt;0,(Metoder[[#This Row],[2015]]+Metoder[[#This Row],[2016]]+Metoder[[#This Row],[2017]]+Metoder[[#This Row],[Jan-Apr 2018]]*3+Metoder[[#This Row],[Till Cosmic?]])/COUNT(Metoder[[#This Row],[2015]:[Till Cosmic?]]),"")</f>
        <v>1</v>
      </c>
      <c r="AO276" s="8">
        <f t="shared" si="9"/>
        <v>315</v>
      </c>
      <c r="AP276" s="8">
        <f>IFERROR((_xlfn.RANK.EQ(AO276,AO:AO,1)+COUNTIF($AO$2:AO276,AO276))-1,"")</f>
        <v>326</v>
      </c>
      <c r="AQ276" s="57" t="s">
        <v>2440</v>
      </c>
      <c r="AR276" s="8"/>
      <c r="AS276" s="8"/>
      <c r="AT276" s="8"/>
      <c r="AU276" s="8"/>
      <c r="AV276" s="120">
        <v>43315</v>
      </c>
      <c r="AW276" s="57" t="s">
        <v>46</v>
      </c>
      <c r="AX276" s="99"/>
      <c r="AY276" s="100"/>
      <c r="AZ276" s="142"/>
      <c r="BA276" s="143"/>
      <c r="BC276" s="144"/>
      <c r="BD276" s="144"/>
    </row>
    <row r="277" spans="1:56" ht="90" x14ac:dyDescent="0.25">
      <c r="A277" s="1" t="s">
        <v>1224</v>
      </c>
      <c r="B277" s="179" t="s">
        <v>1225</v>
      </c>
      <c r="C277" s="53" t="s">
        <v>5743</v>
      </c>
      <c r="D277" s="55" t="s">
        <v>59</v>
      </c>
      <c r="E277" s="53"/>
      <c r="F277" s="6"/>
      <c r="G277" s="53"/>
      <c r="H277" s="53" t="s">
        <v>1214</v>
      </c>
      <c r="I277" s="106"/>
      <c r="J277" s="106"/>
      <c r="K277" s="106" t="s">
        <v>5372</v>
      </c>
      <c r="L277" s="56" t="s">
        <v>2434</v>
      </c>
      <c r="M277" s="55" t="s">
        <v>42</v>
      </c>
      <c r="N277" s="54" t="s">
        <v>5740</v>
      </c>
      <c r="O277" s="54"/>
      <c r="P277" s="54"/>
      <c r="Q277" s="54"/>
      <c r="R277" s="54"/>
      <c r="S277" s="54"/>
      <c r="T277" s="106" t="s">
        <v>61</v>
      </c>
      <c r="U277" s="106" t="s">
        <v>2434</v>
      </c>
      <c r="V277" s="106" t="s">
        <v>4641</v>
      </c>
      <c r="W277" s="106" t="s">
        <v>1215</v>
      </c>
      <c r="X277" s="106" t="s">
        <v>1322</v>
      </c>
      <c r="Y277" s="106"/>
      <c r="Z277" s="106"/>
      <c r="AA277" s="106"/>
      <c r="AB277" s="106"/>
      <c r="AC277" s="106"/>
      <c r="AD277" s="106"/>
      <c r="AE277" s="1" t="s">
        <v>4920</v>
      </c>
      <c r="AF277" s="17" t="s">
        <v>1226</v>
      </c>
      <c r="AG277" s="57"/>
      <c r="AH277" s="8"/>
      <c r="AI277" s="8"/>
      <c r="AJ277" s="8"/>
      <c r="AK277" s="8"/>
      <c r="AL277" s="8"/>
      <c r="AM277" s="8">
        <f t="shared" si="8"/>
        <v>1</v>
      </c>
      <c r="AN277" s="189">
        <f>IF((AI277+AJ277+AK277+AL277+AM277)&gt;0,(Metoder[[#This Row],[2015]]+Metoder[[#This Row],[2016]]+Metoder[[#This Row],[2017]]+Metoder[[#This Row],[Jan-Apr 2018]]*3+Metoder[[#This Row],[Till Cosmic?]])/COUNT(Metoder[[#This Row],[2015]:[Till Cosmic?]]),"")</f>
        <v>1</v>
      </c>
      <c r="AO277" s="8">
        <f t="shared" si="9"/>
        <v>315</v>
      </c>
      <c r="AP277" s="8">
        <f>IFERROR((_xlfn.RANK.EQ(AO277,AO:AO,1)+COUNTIF($AO$2:AO277,AO277))-1,"")</f>
        <v>327</v>
      </c>
      <c r="AQ277" s="57" t="s">
        <v>2440</v>
      </c>
      <c r="AR277" s="8"/>
      <c r="AS277" s="8"/>
      <c r="AT277" s="8"/>
      <c r="AU277" s="8"/>
      <c r="AV277" s="120">
        <v>43315</v>
      </c>
      <c r="AW277" s="57" t="s">
        <v>46</v>
      </c>
      <c r="AX277" s="99"/>
      <c r="AY277" s="100"/>
      <c r="AZ277" s="142"/>
      <c r="BA277" s="143"/>
      <c r="BC277" s="144"/>
      <c r="BD277" s="144"/>
    </row>
    <row r="278" spans="1:56" ht="90" x14ac:dyDescent="0.25">
      <c r="A278" s="1" t="s">
        <v>1227</v>
      </c>
      <c r="B278" s="179" t="s">
        <v>1228</v>
      </c>
      <c r="C278" s="53" t="s">
        <v>5742</v>
      </c>
      <c r="D278" s="55" t="s">
        <v>59</v>
      </c>
      <c r="E278" s="53"/>
      <c r="F278" s="6"/>
      <c r="G278" s="53"/>
      <c r="H278" s="53" t="s">
        <v>1214</v>
      </c>
      <c r="I278" s="106"/>
      <c r="J278" s="106"/>
      <c r="K278" s="106" t="s">
        <v>5373</v>
      </c>
      <c r="L278" s="56" t="s">
        <v>2434</v>
      </c>
      <c r="M278" s="55" t="s">
        <v>42</v>
      </c>
      <c r="N278" s="54" t="s">
        <v>5740</v>
      </c>
      <c r="O278" s="54"/>
      <c r="P278" s="54"/>
      <c r="Q278" s="54"/>
      <c r="R278" s="54"/>
      <c r="S278" s="54"/>
      <c r="T278" s="106" t="s">
        <v>61</v>
      </c>
      <c r="U278" s="106" t="s">
        <v>2434</v>
      </c>
      <c r="V278" s="106" t="s">
        <v>4641</v>
      </c>
      <c r="W278" s="106" t="s">
        <v>1215</v>
      </c>
      <c r="X278" s="106" t="s">
        <v>1322</v>
      </c>
      <c r="Y278" s="106"/>
      <c r="Z278" s="106"/>
      <c r="AA278" s="106"/>
      <c r="AB278" s="106"/>
      <c r="AC278" s="106"/>
      <c r="AD278" s="106"/>
      <c r="AE278" s="1" t="s">
        <v>4920</v>
      </c>
      <c r="AF278" s="17" t="s">
        <v>1229</v>
      </c>
      <c r="AG278" s="57"/>
      <c r="AH278" s="8"/>
      <c r="AI278" s="8"/>
      <c r="AJ278" s="8"/>
      <c r="AK278" s="8"/>
      <c r="AL278" s="8"/>
      <c r="AM278" s="8">
        <f t="shared" si="8"/>
        <v>1</v>
      </c>
      <c r="AN278" s="189">
        <f>IF((AI278+AJ278+AK278+AL278+AM278)&gt;0,(Metoder[[#This Row],[2015]]+Metoder[[#This Row],[2016]]+Metoder[[#This Row],[2017]]+Metoder[[#This Row],[Jan-Apr 2018]]*3+Metoder[[#This Row],[Till Cosmic?]])/COUNT(Metoder[[#This Row],[2015]:[Till Cosmic?]]),"")</f>
        <v>1</v>
      </c>
      <c r="AO278" s="8">
        <f t="shared" si="9"/>
        <v>315</v>
      </c>
      <c r="AP278" s="8">
        <f>IFERROR((_xlfn.RANK.EQ(AO278,AO:AO,1)+COUNTIF($AO$2:AO278,AO278))-1,"")</f>
        <v>328</v>
      </c>
      <c r="AQ278" s="57" t="s">
        <v>2440</v>
      </c>
      <c r="AR278" s="8"/>
      <c r="AS278" s="8"/>
      <c r="AT278" s="8"/>
      <c r="AU278" s="8"/>
      <c r="AV278" s="120">
        <v>43315</v>
      </c>
      <c r="AW278" s="57" t="s">
        <v>46</v>
      </c>
      <c r="AX278" s="99"/>
      <c r="AY278" s="100"/>
      <c r="AZ278" s="142"/>
      <c r="BA278" s="143"/>
      <c r="BC278" s="144"/>
      <c r="BD278" s="144"/>
    </row>
    <row r="279" spans="1:56" ht="101.25" x14ac:dyDescent="0.25">
      <c r="A279" s="1" t="s">
        <v>1498</v>
      </c>
      <c r="B279" s="179" t="s">
        <v>1499</v>
      </c>
      <c r="C279" s="53" t="s">
        <v>1500</v>
      </c>
      <c r="D279" s="55" t="s">
        <v>311</v>
      </c>
      <c r="E279" s="53" t="s">
        <v>312</v>
      </c>
      <c r="F279" s="10" t="s">
        <v>5248</v>
      </c>
      <c r="G279" s="33" t="s">
        <v>313</v>
      </c>
      <c r="H279" s="53" t="s">
        <v>1496</v>
      </c>
      <c r="I279" s="6"/>
      <c r="J279" s="53" t="s">
        <v>5755</v>
      </c>
      <c r="K279" s="106" t="s">
        <v>6282</v>
      </c>
      <c r="L279" s="15" t="s">
        <v>6506</v>
      </c>
      <c r="M279" s="55" t="s">
        <v>42</v>
      </c>
      <c r="N279" s="13" t="s">
        <v>5669</v>
      </c>
      <c r="O279" s="54"/>
      <c r="P279" s="54"/>
      <c r="Q279" s="54"/>
      <c r="R279" s="54"/>
      <c r="S279" s="54"/>
      <c r="T279" s="106"/>
      <c r="U279" s="106" t="s">
        <v>2434</v>
      </c>
      <c r="V279" s="106" t="s">
        <v>4642</v>
      </c>
      <c r="W279" s="106" t="s">
        <v>315</v>
      </c>
      <c r="X279" s="106" t="s">
        <v>746</v>
      </c>
      <c r="Y279" s="106"/>
      <c r="Z279" s="106"/>
      <c r="AA279" s="106"/>
      <c r="AB279" s="106"/>
      <c r="AC279" s="106"/>
      <c r="AD279" s="106"/>
      <c r="AE279" s="1" t="s">
        <v>6519</v>
      </c>
      <c r="AF279" s="17" t="s">
        <v>1501</v>
      </c>
      <c r="AG279" s="57"/>
      <c r="AH279" s="57"/>
      <c r="AI279" s="57"/>
      <c r="AJ279" s="57"/>
      <c r="AK279" s="57"/>
      <c r="AL279" s="57"/>
      <c r="AM279" s="57">
        <f t="shared" si="8"/>
        <v>1</v>
      </c>
      <c r="AN279" s="190">
        <f>IF((AI279+AJ279+AK279+AL279+AM279)&gt;0,(Metoder[[#This Row],[2015]]+Metoder[[#This Row],[2016]]+Metoder[[#This Row],[2017]]+Metoder[[#This Row],[Jan-Apr 2018]]*3+Metoder[[#This Row],[Till Cosmic?]])/COUNT(Metoder[[#This Row],[2015]:[Till Cosmic?]]),"")</f>
        <v>1</v>
      </c>
      <c r="AO279" s="57">
        <f t="shared" si="9"/>
        <v>315</v>
      </c>
      <c r="AP279" s="57">
        <f>IFERROR((_xlfn.RANK.EQ(AO279,AO:AO,1)+COUNTIF($AO$2:AO279,AO279))-1,"")</f>
        <v>329</v>
      </c>
      <c r="AQ279" s="57" t="s">
        <v>2440</v>
      </c>
      <c r="AR279" s="57"/>
      <c r="AS279" s="57"/>
      <c r="AT279" s="57"/>
      <c r="AU279" s="57"/>
      <c r="AV279" s="120">
        <v>43315</v>
      </c>
      <c r="AW279" s="57" t="s">
        <v>46</v>
      </c>
      <c r="AX279" s="99"/>
      <c r="AY279" s="100"/>
      <c r="AZ279" s="142"/>
      <c r="BA279" s="143"/>
      <c r="BC279" s="144"/>
      <c r="BD279" s="144"/>
    </row>
    <row r="280" spans="1:56" ht="101.25" x14ac:dyDescent="0.25">
      <c r="A280" s="1" t="s">
        <v>1493</v>
      </c>
      <c r="B280" s="179" t="s">
        <v>1494</v>
      </c>
      <c r="C280" s="53" t="s">
        <v>1495</v>
      </c>
      <c r="D280" s="55" t="s">
        <v>311</v>
      </c>
      <c r="E280" s="53" t="s">
        <v>312</v>
      </c>
      <c r="F280" s="10" t="s">
        <v>5248</v>
      </c>
      <c r="G280" s="33" t="s">
        <v>313</v>
      </c>
      <c r="H280" s="53" t="s">
        <v>1496</v>
      </c>
      <c r="I280" s="6"/>
      <c r="J280" s="53" t="s">
        <v>5755</v>
      </c>
      <c r="K280" s="106" t="s">
        <v>6283</v>
      </c>
      <c r="L280" s="15" t="s">
        <v>6506</v>
      </c>
      <c r="M280" s="55" t="s">
        <v>42</v>
      </c>
      <c r="N280" s="13" t="s">
        <v>5669</v>
      </c>
      <c r="O280" s="54"/>
      <c r="P280" s="54"/>
      <c r="Q280" s="54"/>
      <c r="R280" s="54"/>
      <c r="S280" s="54"/>
      <c r="T280" s="106"/>
      <c r="U280" s="106" t="s">
        <v>2434</v>
      </c>
      <c r="V280" s="106" t="s">
        <v>4642</v>
      </c>
      <c r="W280" s="106" t="s">
        <v>315</v>
      </c>
      <c r="X280" s="106" t="s">
        <v>746</v>
      </c>
      <c r="Y280" s="106"/>
      <c r="Z280" s="106"/>
      <c r="AA280" s="106"/>
      <c r="AB280" s="106"/>
      <c r="AC280" s="106"/>
      <c r="AD280" s="106"/>
      <c r="AE280" s="1" t="s">
        <v>6519</v>
      </c>
      <c r="AF280" s="17" t="s">
        <v>1497</v>
      </c>
      <c r="AG280" s="57"/>
      <c r="AH280" s="57"/>
      <c r="AI280" s="57"/>
      <c r="AJ280" s="57"/>
      <c r="AK280" s="57"/>
      <c r="AL280" s="57"/>
      <c r="AM280" s="57">
        <f t="shared" si="8"/>
        <v>1</v>
      </c>
      <c r="AN280" s="190">
        <f>IF((AI280+AJ280+AK280+AL280+AM280)&gt;0,(Metoder[[#This Row],[2015]]+Metoder[[#This Row],[2016]]+Metoder[[#This Row],[2017]]+Metoder[[#This Row],[Jan-Apr 2018]]*3+Metoder[[#This Row],[Till Cosmic?]])/COUNT(Metoder[[#This Row],[2015]:[Till Cosmic?]]),"")</f>
        <v>1</v>
      </c>
      <c r="AO280" s="57">
        <f t="shared" si="9"/>
        <v>315</v>
      </c>
      <c r="AP280" s="57">
        <f>IFERROR((_xlfn.RANK.EQ(AO280,AO:AO,1)+COUNTIF($AO$2:AO280,AO280))-1,"")</f>
        <v>330</v>
      </c>
      <c r="AQ280" s="57" t="s">
        <v>2440</v>
      </c>
      <c r="AR280" s="57"/>
      <c r="AS280" s="57"/>
      <c r="AT280" s="57"/>
      <c r="AU280" s="57"/>
      <c r="AV280" s="120">
        <v>43315</v>
      </c>
      <c r="AW280" s="57" t="s">
        <v>46</v>
      </c>
      <c r="AX280" s="99"/>
      <c r="AY280" s="100"/>
      <c r="AZ280" s="142"/>
      <c r="BA280" s="143"/>
      <c r="BC280" s="144"/>
      <c r="BD280" s="144"/>
    </row>
    <row r="281" spans="1:56" ht="101.25" x14ac:dyDescent="0.25">
      <c r="A281" s="1" t="s">
        <v>1502</v>
      </c>
      <c r="B281" s="179" t="s">
        <v>1503</v>
      </c>
      <c r="C281" s="53" t="s">
        <v>1504</v>
      </c>
      <c r="D281" s="55" t="s">
        <v>311</v>
      </c>
      <c r="E281" s="53" t="s">
        <v>312</v>
      </c>
      <c r="F281" s="10" t="s">
        <v>5248</v>
      </c>
      <c r="G281" s="33" t="s">
        <v>313</v>
      </c>
      <c r="H281" s="53" t="s">
        <v>1496</v>
      </c>
      <c r="I281" s="6"/>
      <c r="J281" s="53" t="s">
        <v>5755</v>
      </c>
      <c r="K281" s="106" t="s">
        <v>6284</v>
      </c>
      <c r="L281" s="15" t="s">
        <v>6506</v>
      </c>
      <c r="M281" s="55" t="s">
        <v>42</v>
      </c>
      <c r="N281" s="13" t="s">
        <v>5669</v>
      </c>
      <c r="O281" s="54"/>
      <c r="P281" s="54"/>
      <c r="Q281" s="54"/>
      <c r="R281" s="54"/>
      <c r="S281" s="54"/>
      <c r="T281" s="106"/>
      <c r="U281" s="106" t="s">
        <v>2434</v>
      </c>
      <c r="V281" s="106" t="s">
        <v>4642</v>
      </c>
      <c r="W281" s="106" t="s">
        <v>315</v>
      </c>
      <c r="X281" s="106" t="s">
        <v>746</v>
      </c>
      <c r="Y281" s="106"/>
      <c r="Z281" s="106"/>
      <c r="AA281" s="106"/>
      <c r="AB281" s="106"/>
      <c r="AC281" s="106"/>
      <c r="AD281" s="106"/>
      <c r="AE281" s="1" t="s">
        <v>6519</v>
      </c>
      <c r="AF281" s="17" t="s">
        <v>1505</v>
      </c>
      <c r="AG281" s="57"/>
      <c r="AH281" s="57"/>
      <c r="AI281" s="57"/>
      <c r="AJ281" s="57"/>
      <c r="AK281" s="57"/>
      <c r="AL281" s="57"/>
      <c r="AM281" s="57">
        <f t="shared" si="8"/>
        <v>1</v>
      </c>
      <c r="AN281" s="190">
        <f>IF((AI281+AJ281+AK281+AL281+AM281)&gt;0,(Metoder[[#This Row],[2015]]+Metoder[[#This Row],[2016]]+Metoder[[#This Row],[2017]]+Metoder[[#This Row],[Jan-Apr 2018]]*3+Metoder[[#This Row],[Till Cosmic?]])/COUNT(Metoder[[#This Row],[2015]:[Till Cosmic?]]),"")</f>
        <v>1</v>
      </c>
      <c r="AO281" s="57">
        <f t="shared" si="9"/>
        <v>315</v>
      </c>
      <c r="AP281" s="57">
        <f>IFERROR((_xlfn.RANK.EQ(AO281,AO:AO,1)+COUNTIF($AO$2:AO281,AO281))-1,"")</f>
        <v>331</v>
      </c>
      <c r="AQ281" s="57" t="s">
        <v>2440</v>
      </c>
      <c r="AR281" s="57"/>
      <c r="AS281" s="57"/>
      <c r="AT281" s="57"/>
      <c r="AU281" s="57"/>
      <c r="AV281" s="120">
        <v>43315</v>
      </c>
      <c r="AW281" s="57" t="s">
        <v>46</v>
      </c>
      <c r="AX281" s="99"/>
      <c r="AY281" s="100"/>
      <c r="AZ281" s="142"/>
      <c r="BA281" s="143"/>
      <c r="BC281" s="144"/>
      <c r="BD281" s="144"/>
    </row>
    <row r="282" spans="1:56" ht="101.25" x14ac:dyDescent="0.25">
      <c r="A282" s="1" t="s">
        <v>1137</v>
      </c>
      <c r="B282" s="179" t="s">
        <v>1179</v>
      </c>
      <c r="C282" s="53" t="s">
        <v>5861</v>
      </c>
      <c r="D282" s="55"/>
      <c r="E282" s="53" t="s">
        <v>6500</v>
      </c>
      <c r="F282" s="121" t="s">
        <v>4987</v>
      </c>
      <c r="G282" s="53"/>
      <c r="H282" s="53" t="s">
        <v>5862</v>
      </c>
      <c r="I282" s="106" t="s">
        <v>1138</v>
      </c>
      <c r="J282" s="106"/>
      <c r="K282" s="106"/>
      <c r="L282" s="15" t="s">
        <v>6499</v>
      </c>
      <c r="M282" s="55" t="s">
        <v>42</v>
      </c>
      <c r="N282" s="54" t="s">
        <v>5691</v>
      </c>
      <c r="O282" s="54"/>
      <c r="P282" s="54"/>
      <c r="Q282" s="54"/>
      <c r="R282" s="54"/>
      <c r="S282" s="54"/>
      <c r="T282" s="106"/>
      <c r="U282" s="106" t="s">
        <v>41</v>
      </c>
      <c r="V282" s="106" t="s">
        <v>4641</v>
      </c>
      <c r="W282" s="106"/>
      <c r="X282" s="106" t="s">
        <v>1139</v>
      </c>
      <c r="Y282" s="106"/>
      <c r="Z282" s="106"/>
      <c r="AA282" s="106"/>
      <c r="AB282" s="106"/>
      <c r="AC282" s="106"/>
      <c r="AD282" s="106"/>
      <c r="AE282" s="1" t="s">
        <v>4920</v>
      </c>
      <c r="AF282" s="173" t="s">
        <v>1140</v>
      </c>
      <c r="AG282" s="57"/>
      <c r="AH282" s="8"/>
      <c r="AI282" s="8"/>
      <c r="AJ282" s="8"/>
      <c r="AK282" s="8"/>
      <c r="AL282" s="8"/>
      <c r="AM282" s="8">
        <f t="shared" si="8"/>
        <v>1</v>
      </c>
      <c r="AN282" s="189">
        <f>IF((AI282+AJ282+AK282+AL282+AM282)&gt;0,(Metoder[[#This Row],[2015]]+Metoder[[#This Row],[2016]]+Metoder[[#This Row],[2017]]+Metoder[[#This Row],[Jan-Apr 2018]]*3+Metoder[[#This Row],[Till Cosmic?]])/COUNT(Metoder[[#This Row],[2015]:[Till Cosmic?]]),"")</f>
        <v>1</v>
      </c>
      <c r="AO282" s="8">
        <f t="shared" si="9"/>
        <v>315</v>
      </c>
      <c r="AP282" s="8">
        <f>IFERROR((_xlfn.RANK.EQ(AO282,AO:AO,1)+COUNTIF($AO$2:AO282,AO282))-1,"")</f>
        <v>332</v>
      </c>
      <c r="AQ282" s="57" t="s">
        <v>2440</v>
      </c>
      <c r="AR282" s="8"/>
      <c r="AS282" s="8"/>
      <c r="AT282" s="8"/>
      <c r="AU282" s="8"/>
      <c r="AV282" s="120">
        <v>43319</v>
      </c>
      <c r="AW282" s="57" t="s">
        <v>46</v>
      </c>
      <c r="AX282" s="99"/>
      <c r="AY282" s="100"/>
      <c r="AZ282" s="142"/>
      <c r="BA282" s="143"/>
      <c r="BC282" s="144"/>
      <c r="BD282" s="144"/>
    </row>
    <row r="283" spans="1:56" ht="202.5" x14ac:dyDescent="0.25">
      <c r="A283" s="1" t="s">
        <v>1246</v>
      </c>
      <c r="B283" s="179" t="s">
        <v>1247</v>
      </c>
      <c r="C283" s="53"/>
      <c r="D283" s="55" t="s">
        <v>179</v>
      </c>
      <c r="E283" s="59" t="s">
        <v>5301</v>
      </c>
      <c r="F283" s="60" t="s">
        <v>5300</v>
      </c>
      <c r="G283" s="151" t="s">
        <v>87</v>
      </c>
      <c r="H283" s="53" t="s">
        <v>5882</v>
      </c>
      <c r="I283" s="106" t="s">
        <v>5884</v>
      </c>
      <c r="J283" s="106" t="s">
        <v>5883</v>
      </c>
      <c r="K283" s="106"/>
      <c r="L283" s="20" t="s">
        <v>89</v>
      </c>
      <c r="M283" s="55" t="s">
        <v>42</v>
      </c>
      <c r="N283" s="13" t="s">
        <v>6257</v>
      </c>
      <c r="O283" s="13"/>
      <c r="P283" s="13"/>
      <c r="Q283" s="13"/>
      <c r="R283" s="13"/>
      <c r="S283" s="13"/>
      <c r="T283" s="106" t="s">
        <v>5474</v>
      </c>
      <c r="U283" s="106" t="s">
        <v>41</v>
      </c>
      <c r="V283" s="106" t="s">
        <v>4641</v>
      </c>
      <c r="W283" s="106" t="s">
        <v>339</v>
      </c>
      <c r="X283" s="106" t="s">
        <v>1248</v>
      </c>
      <c r="Y283" s="106"/>
      <c r="Z283" s="106"/>
      <c r="AA283" s="106"/>
      <c r="AB283" s="106"/>
      <c r="AC283" s="106"/>
      <c r="AD283" s="106"/>
      <c r="AE283" s="1" t="s">
        <v>4916</v>
      </c>
      <c r="AF283" s="30" t="s">
        <v>1249</v>
      </c>
      <c r="AG283" s="57"/>
      <c r="AH283" s="8"/>
      <c r="AI283" s="8"/>
      <c r="AJ283" s="8"/>
      <c r="AK283" s="8"/>
      <c r="AL283" s="8"/>
      <c r="AM283" s="8">
        <f t="shared" si="8"/>
        <v>1</v>
      </c>
      <c r="AN283" s="189">
        <f>IF((AI283+AJ283+AK283+AL283+AM283)&gt;0,(Metoder[[#This Row],[2015]]+Metoder[[#This Row],[2016]]+Metoder[[#This Row],[2017]]+Metoder[[#This Row],[Jan-Apr 2018]]*3+Metoder[[#This Row],[Till Cosmic?]])/COUNT(Metoder[[#This Row],[2015]:[Till Cosmic?]]),"")</f>
        <v>1</v>
      </c>
      <c r="AO283" s="8">
        <f t="shared" si="9"/>
        <v>315</v>
      </c>
      <c r="AP283" s="8">
        <f>IFERROR((_xlfn.RANK.EQ(AO283,AO:AO,1)+COUNTIF($AO$2:AO283,AO283))-1,"")</f>
        <v>333</v>
      </c>
      <c r="AQ283" s="57" t="s">
        <v>2440</v>
      </c>
      <c r="AR283" s="8"/>
      <c r="AS283" s="8"/>
      <c r="AT283" s="8"/>
      <c r="AU283" s="57"/>
      <c r="AV283" s="120">
        <v>43319</v>
      </c>
      <c r="AW283" s="57" t="s">
        <v>46</v>
      </c>
      <c r="AX283" s="99"/>
      <c r="AY283" s="100"/>
      <c r="AZ283" s="142"/>
      <c r="BA283" s="143"/>
      <c r="BC283" s="144"/>
      <c r="BD283" s="144"/>
    </row>
    <row r="284" spans="1:56" ht="285" x14ac:dyDescent="0.25">
      <c r="A284" s="1" t="s">
        <v>4442</v>
      </c>
      <c r="B284" s="180" t="s">
        <v>4315</v>
      </c>
      <c r="C284" s="181" t="s">
        <v>6142</v>
      </c>
      <c r="D284" s="93" t="s">
        <v>78</v>
      </c>
      <c r="E284" s="93" t="s">
        <v>2369</v>
      </c>
      <c r="F284" s="126"/>
      <c r="G284" s="93"/>
      <c r="H284" s="95" t="s">
        <v>6144</v>
      </c>
      <c r="I284" s="93"/>
      <c r="J284" s="95" t="s">
        <v>6143</v>
      </c>
      <c r="K284" s="93"/>
      <c r="L284" s="93" t="s">
        <v>348</v>
      </c>
      <c r="M284" s="55" t="s">
        <v>42</v>
      </c>
      <c r="N284" s="54" t="s">
        <v>5673</v>
      </c>
      <c r="O284" s="66"/>
      <c r="P284" s="66"/>
      <c r="Q284" s="66"/>
      <c r="R284" s="66"/>
      <c r="S284" s="66"/>
      <c r="T284" s="93" t="s">
        <v>4635</v>
      </c>
      <c r="U284" s="93" t="s">
        <v>348</v>
      </c>
      <c r="V284" s="93" t="s">
        <v>4641</v>
      </c>
      <c r="W284" s="93" t="s">
        <v>4677</v>
      </c>
      <c r="X284" s="95" t="s">
        <v>4676</v>
      </c>
      <c r="Y284" s="97"/>
      <c r="Z284" s="97"/>
      <c r="AA284" s="97"/>
      <c r="AB284" s="97"/>
      <c r="AC284" s="1"/>
      <c r="AD284" s="97"/>
      <c r="AE284" s="95" t="s">
        <v>4761</v>
      </c>
      <c r="AF284" s="107" t="s">
        <v>1250</v>
      </c>
      <c r="AG284" s="8"/>
      <c r="AH284" s="8"/>
      <c r="AI284" s="8"/>
      <c r="AJ284" s="8"/>
      <c r="AK284" s="8"/>
      <c r="AL284" s="8"/>
      <c r="AM284" s="8">
        <f t="shared" si="8"/>
        <v>1</v>
      </c>
      <c r="AN284" s="189">
        <f>IF((AI284+AJ284+AK284+AL284+AM284)&gt;0,(Metoder[[#This Row],[2015]]+Metoder[[#This Row],[2016]]+Metoder[[#This Row],[2017]]+Metoder[[#This Row],[Jan-Apr 2018]]*3+Metoder[[#This Row],[Till Cosmic?]])/COUNT(Metoder[[#This Row],[2015]:[Till Cosmic?]]),"")</f>
        <v>1</v>
      </c>
      <c r="AO284" s="8">
        <f t="shared" si="9"/>
        <v>315</v>
      </c>
      <c r="AP284" s="8">
        <f>IFERROR((_xlfn.RANK.EQ(AO284,AO:AO,1)+COUNTIF($AO$2:AO284,AO284))-1,"")</f>
        <v>334</v>
      </c>
      <c r="AQ284" s="57" t="s">
        <v>2440</v>
      </c>
      <c r="AR284" s="8"/>
      <c r="AS284" s="8"/>
      <c r="AT284" s="8"/>
      <c r="AU284" s="8"/>
      <c r="AV284" s="120">
        <v>43325</v>
      </c>
      <c r="AW284" s="93" t="s">
        <v>46</v>
      </c>
      <c r="AX284" s="99"/>
      <c r="AY284" s="100"/>
      <c r="AZ284" s="142"/>
      <c r="BA284" s="143"/>
      <c r="BC284" s="144"/>
      <c r="BD284" s="144"/>
    </row>
    <row r="285" spans="1:56" ht="105" x14ac:dyDescent="0.25">
      <c r="A285" s="1" t="s">
        <v>581</v>
      </c>
      <c r="B285" s="179" t="s">
        <v>582</v>
      </c>
      <c r="C285" s="53" t="s">
        <v>583</v>
      </c>
      <c r="D285" s="55" t="s">
        <v>50</v>
      </c>
      <c r="E285" s="53" t="s">
        <v>584</v>
      </c>
      <c r="F285" s="175" t="s">
        <v>5817</v>
      </c>
      <c r="G285" s="127"/>
      <c r="H285" s="53" t="s">
        <v>5759</v>
      </c>
      <c r="I285" s="106"/>
      <c r="J285" s="106"/>
      <c r="K285" s="106" t="s">
        <v>6072</v>
      </c>
      <c r="L285" s="56" t="s">
        <v>2434</v>
      </c>
      <c r="M285" s="55" t="s">
        <v>42</v>
      </c>
      <c r="N285" s="54" t="s">
        <v>5668</v>
      </c>
      <c r="O285" s="54"/>
      <c r="P285" s="54"/>
      <c r="Q285" s="54"/>
      <c r="R285" s="54"/>
      <c r="S285" s="54"/>
      <c r="T285" s="106"/>
      <c r="U285" s="106" t="s">
        <v>2434</v>
      </c>
      <c r="V285" s="106" t="s">
        <v>4659</v>
      </c>
      <c r="W285" s="106" t="s">
        <v>4892</v>
      </c>
      <c r="X285" s="106" t="s">
        <v>585</v>
      </c>
      <c r="Y285" s="106"/>
      <c r="Z285" s="106"/>
      <c r="AA285" s="106"/>
      <c r="AB285" s="106"/>
      <c r="AC285" s="106"/>
      <c r="AD285" s="106"/>
      <c r="AE285" s="1" t="s">
        <v>4935</v>
      </c>
      <c r="AF285" s="17" t="s">
        <v>586</v>
      </c>
      <c r="AG285" s="57"/>
      <c r="AH285" s="8"/>
      <c r="AI285" s="8"/>
      <c r="AJ285" s="8"/>
      <c r="AK285" s="8"/>
      <c r="AL285" s="8"/>
      <c r="AM285" s="8">
        <f t="shared" si="8"/>
        <v>1</v>
      </c>
      <c r="AN285" s="189">
        <f>IF((AI285+AJ285+AK285+AL285+AM285)&gt;0,(Metoder[[#This Row],[2015]]+Metoder[[#This Row],[2016]]+Metoder[[#This Row],[2017]]+Metoder[[#This Row],[Jan-Apr 2018]]*3+Metoder[[#This Row],[Till Cosmic?]])/COUNT(Metoder[[#This Row],[2015]:[Till Cosmic?]]),"")</f>
        <v>1</v>
      </c>
      <c r="AO285" s="8">
        <f t="shared" si="9"/>
        <v>315</v>
      </c>
      <c r="AP285" s="8">
        <f>IFERROR((_xlfn.RANK.EQ(AO285,AO:AO,1)+COUNTIF($AO$2:AO285,AO285))-1,"")</f>
        <v>335</v>
      </c>
      <c r="AQ285" s="57" t="s">
        <v>2440</v>
      </c>
      <c r="AR285" s="8"/>
      <c r="AS285" s="8"/>
      <c r="AT285" s="8"/>
      <c r="AU285" s="8"/>
      <c r="AV285" s="120">
        <v>43315</v>
      </c>
      <c r="AW285" s="57" t="s">
        <v>46</v>
      </c>
      <c r="AX285" s="99"/>
      <c r="AY285" s="100"/>
      <c r="AZ285" s="142"/>
      <c r="BA285" s="143"/>
      <c r="BC285" s="144"/>
      <c r="BD285" s="144"/>
    </row>
    <row r="286" spans="1:56" ht="191.25" x14ac:dyDescent="0.25">
      <c r="A286" s="1" t="s">
        <v>1284</v>
      </c>
      <c r="B286" s="179" t="s">
        <v>1285</v>
      </c>
      <c r="C286" s="53" t="s">
        <v>1286</v>
      </c>
      <c r="D286" s="55" t="s">
        <v>78</v>
      </c>
      <c r="E286" s="53" t="s">
        <v>5301</v>
      </c>
      <c r="F286" s="173" t="s">
        <v>5300</v>
      </c>
      <c r="G286" s="162" t="s">
        <v>1097</v>
      </c>
      <c r="H286" s="53" t="s">
        <v>5892</v>
      </c>
      <c r="I286" s="106"/>
      <c r="J286" s="106" t="s">
        <v>5810</v>
      </c>
      <c r="K286" s="106"/>
      <c r="L286" s="20" t="s">
        <v>89</v>
      </c>
      <c r="M286" s="55" t="s">
        <v>42</v>
      </c>
      <c r="N286" s="58" t="s">
        <v>5673</v>
      </c>
      <c r="O286" s="58"/>
      <c r="P286" s="58"/>
      <c r="Q286" s="58"/>
      <c r="R286" s="58"/>
      <c r="S286" s="58" t="s">
        <v>35</v>
      </c>
      <c r="T286" s="106" t="s">
        <v>114</v>
      </c>
      <c r="U286" s="106" t="s">
        <v>41</v>
      </c>
      <c r="V286" s="106" t="s">
        <v>4641</v>
      </c>
      <c r="W286" s="106" t="s">
        <v>1287</v>
      </c>
      <c r="X286" s="106" t="s">
        <v>857</v>
      </c>
      <c r="Y286" s="106"/>
      <c r="Z286" s="106"/>
      <c r="AA286" s="106"/>
      <c r="AB286" s="106"/>
      <c r="AC286" s="106"/>
      <c r="AD286" s="106"/>
      <c r="AE286" s="1" t="s">
        <v>4920</v>
      </c>
      <c r="AF286" s="30" t="s">
        <v>1288</v>
      </c>
      <c r="AG286" s="57"/>
      <c r="AH286" s="8"/>
      <c r="AI286" s="8"/>
      <c r="AJ286" s="8"/>
      <c r="AK286" s="8"/>
      <c r="AL286" s="8"/>
      <c r="AM286" s="8">
        <f t="shared" si="8"/>
        <v>1</v>
      </c>
      <c r="AN286" s="189">
        <f>IF((AI286+AJ286+AK286+AL286+AM286)&gt;0,(Metoder[[#This Row],[2015]]+Metoder[[#This Row],[2016]]+Metoder[[#This Row],[2017]]+Metoder[[#This Row],[Jan-Apr 2018]]*3+Metoder[[#This Row],[Till Cosmic?]])/COUNT(Metoder[[#This Row],[2015]:[Till Cosmic?]]),"")</f>
        <v>1</v>
      </c>
      <c r="AO286" s="8">
        <f t="shared" si="9"/>
        <v>315</v>
      </c>
      <c r="AP286" s="8">
        <f>IFERROR((_xlfn.RANK.EQ(AO286,AO:AO,1)+COUNTIF($AO$2:AO286,AO286))-1,"")</f>
        <v>336</v>
      </c>
      <c r="AQ286" s="57" t="s">
        <v>2440</v>
      </c>
      <c r="AR286" s="8"/>
      <c r="AS286" s="8"/>
      <c r="AT286" s="8"/>
      <c r="AU286" s="8"/>
      <c r="AV286" s="120">
        <v>43319</v>
      </c>
      <c r="AW286" s="57" t="s">
        <v>46</v>
      </c>
      <c r="AX286" s="99"/>
      <c r="AY286" s="100"/>
      <c r="AZ286" s="142"/>
      <c r="BA286" s="143"/>
      <c r="BC286" s="144"/>
      <c r="BD286" s="144"/>
    </row>
    <row r="287" spans="1:56" ht="123.75" x14ac:dyDescent="0.25">
      <c r="A287" s="1" t="s">
        <v>596</v>
      </c>
      <c r="B287" s="179" t="s">
        <v>597</v>
      </c>
      <c r="C287" s="53" t="s">
        <v>598</v>
      </c>
      <c r="D287" s="55" t="s">
        <v>78</v>
      </c>
      <c r="E287" s="53" t="s">
        <v>5760</v>
      </c>
      <c r="F287" s="10" t="s">
        <v>599</v>
      </c>
      <c r="G287" s="53"/>
      <c r="H287" s="53" t="s">
        <v>600</v>
      </c>
      <c r="I287" s="106" t="s">
        <v>1487</v>
      </c>
      <c r="J287" s="106"/>
      <c r="K287" s="106"/>
      <c r="L287" s="56" t="s">
        <v>6499</v>
      </c>
      <c r="M287" s="55" t="s">
        <v>42</v>
      </c>
      <c r="N287" s="54" t="s">
        <v>5669</v>
      </c>
      <c r="O287" s="54"/>
      <c r="P287" s="54"/>
      <c r="Q287" s="54"/>
      <c r="R287" s="54"/>
      <c r="S287" s="54"/>
      <c r="T287" s="106"/>
      <c r="U287" s="106" t="s">
        <v>41</v>
      </c>
      <c r="V287" s="106" t="s">
        <v>4679</v>
      </c>
      <c r="W287" s="106" t="s">
        <v>5762</v>
      </c>
      <c r="X287" s="106" t="s">
        <v>5761</v>
      </c>
      <c r="Y287" s="106"/>
      <c r="Z287" s="106"/>
      <c r="AA287" s="106"/>
      <c r="AB287" s="106"/>
      <c r="AC287" s="106"/>
      <c r="AD287" s="106"/>
      <c r="AE287" s="1" t="s">
        <v>4913</v>
      </c>
      <c r="AF287" s="17" t="s">
        <v>601</v>
      </c>
      <c r="AG287" s="57"/>
      <c r="AH287" s="8"/>
      <c r="AI287" s="8"/>
      <c r="AJ287" s="8"/>
      <c r="AK287" s="8"/>
      <c r="AL287" s="8"/>
      <c r="AM287" s="8">
        <f t="shared" si="8"/>
        <v>1</v>
      </c>
      <c r="AN287" s="189">
        <f>IF((AI287+AJ287+AK287+AL287+AM287)&gt;0,(Metoder[[#This Row],[2015]]+Metoder[[#This Row],[2016]]+Metoder[[#This Row],[2017]]+Metoder[[#This Row],[Jan-Apr 2018]]*3+Metoder[[#This Row],[Till Cosmic?]])/COUNT(Metoder[[#This Row],[2015]:[Till Cosmic?]]),"")</f>
        <v>1</v>
      </c>
      <c r="AO287" s="8">
        <f t="shared" si="9"/>
        <v>315</v>
      </c>
      <c r="AP287" s="8">
        <f>IFERROR((_xlfn.RANK.EQ(AO287,AO:AO,1)+COUNTIF($AO$2:AO287,AO287))-1,"")</f>
        <v>337</v>
      </c>
      <c r="AQ287" s="57" t="s">
        <v>2440</v>
      </c>
      <c r="AR287" s="8"/>
      <c r="AS287" s="8"/>
      <c r="AT287" s="8"/>
      <c r="AU287" s="8"/>
      <c r="AV287" s="120">
        <v>43315</v>
      </c>
      <c r="AW287" s="57" t="s">
        <v>46</v>
      </c>
      <c r="AX287" s="99"/>
      <c r="AY287" s="100"/>
      <c r="AZ287" s="142"/>
      <c r="BA287" s="143"/>
      <c r="BC287" s="144"/>
      <c r="BD287" s="144"/>
    </row>
    <row r="288" spans="1:56" ht="191.25" x14ac:dyDescent="0.25">
      <c r="A288" s="1" t="s">
        <v>1289</v>
      </c>
      <c r="B288" s="179" t="s">
        <v>1285</v>
      </c>
      <c r="C288" s="53" t="s">
        <v>1286</v>
      </c>
      <c r="D288" s="55" t="s">
        <v>124</v>
      </c>
      <c r="E288" s="53" t="s">
        <v>5301</v>
      </c>
      <c r="F288" s="173" t="s">
        <v>5300</v>
      </c>
      <c r="G288" s="162" t="s">
        <v>1097</v>
      </c>
      <c r="H288" s="53" t="s">
        <v>5893</v>
      </c>
      <c r="I288" s="106" t="s">
        <v>1290</v>
      </c>
      <c r="J288" s="106" t="s">
        <v>5810</v>
      </c>
      <c r="K288" s="106" t="s">
        <v>6606</v>
      </c>
      <c r="L288" s="20" t="s">
        <v>89</v>
      </c>
      <c r="M288" s="55" t="s">
        <v>42</v>
      </c>
      <c r="N288" s="54" t="s">
        <v>6185</v>
      </c>
      <c r="O288" s="54"/>
      <c r="P288" s="54"/>
      <c r="Q288" s="54"/>
      <c r="R288" s="54"/>
      <c r="S288" s="54"/>
      <c r="T288" s="106" t="s">
        <v>5474</v>
      </c>
      <c r="U288" s="106" t="s">
        <v>41</v>
      </c>
      <c r="V288" s="106" t="s">
        <v>4641</v>
      </c>
      <c r="W288" s="106" t="s">
        <v>5322</v>
      </c>
      <c r="X288" s="106" t="s">
        <v>5323</v>
      </c>
      <c r="Y288" s="106"/>
      <c r="Z288" s="106"/>
      <c r="AA288" s="106"/>
      <c r="AB288" s="106"/>
      <c r="AC288" s="106"/>
      <c r="AD288" s="106"/>
      <c r="AE288" s="1" t="s">
        <v>4920</v>
      </c>
      <c r="AF288" s="17" t="s">
        <v>1291</v>
      </c>
      <c r="AG288" s="57"/>
      <c r="AH288" s="8"/>
      <c r="AI288" s="8"/>
      <c r="AJ288" s="8"/>
      <c r="AK288" s="8"/>
      <c r="AL288" s="8"/>
      <c r="AM288" s="8">
        <f t="shared" si="8"/>
        <v>1</v>
      </c>
      <c r="AN288" s="189">
        <f>IF((AI288+AJ288+AK288+AL288+AM288)&gt;0,(Metoder[[#This Row],[2015]]+Metoder[[#This Row],[2016]]+Metoder[[#This Row],[2017]]+Metoder[[#This Row],[Jan-Apr 2018]]*3+Metoder[[#This Row],[Till Cosmic?]])/COUNT(Metoder[[#This Row],[2015]:[Till Cosmic?]]),"")</f>
        <v>1</v>
      </c>
      <c r="AO288" s="8">
        <f t="shared" si="9"/>
        <v>315</v>
      </c>
      <c r="AP288" s="8">
        <f>IFERROR((_xlfn.RANK.EQ(AO288,AO:AO,1)+COUNTIF($AO$2:AO288,AO288))-1,"")</f>
        <v>338</v>
      </c>
      <c r="AQ288" s="57" t="s">
        <v>2440</v>
      </c>
      <c r="AR288" s="8"/>
      <c r="AS288" s="8"/>
      <c r="AT288" s="8"/>
      <c r="AU288" s="8"/>
      <c r="AV288" s="120">
        <v>43319</v>
      </c>
      <c r="AW288" s="57" t="s">
        <v>46</v>
      </c>
      <c r="AX288" s="99"/>
      <c r="AY288" s="100"/>
      <c r="AZ288" s="142"/>
      <c r="BA288" s="143"/>
      <c r="BC288" s="144"/>
      <c r="BD288" s="144"/>
    </row>
    <row r="289" spans="1:56" ht="105" x14ac:dyDescent="0.25">
      <c r="A289" s="1" t="s">
        <v>1301</v>
      </c>
      <c r="B289" s="179" t="s">
        <v>1297</v>
      </c>
      <c r="C289" s="53" t="s">
        <v>1298</v>
      </c>
      <c r="D289" s="55" t="s">
        <v>78</v>
      </c>
      <c r="E289" s="53" t="s">
        <v>6511</v>
      </c>
      <c r="F289" s="121" t="s">
        <v>4267</v>
      </c>
      <c r="G289" s="127" t="s">
        <v>1302</v>
      </c>
      <c r="H289" s="53" t="s">
        <v>6607</v>
      </c>
      <c r="I289" s="106" t="s">
        <v>1303</v>
      </c>
      <c r="J289" s="106" t="s">
        <v>6608</v>
      </c>
      <c r="K289" s="106"/>
      <c r="L289" s="56" t="s">
        <v>2434</v>
      </c>
      <c r="M289" s="55" t="s">
        <v>42</v>
      </c>
      <c r="N289" s="21" t="s">
        <v>6261</v>
      </c>
      <c r="O289" s="21"/>
      <c r="P289" s="21"/>
      <c r="Q289" s="21"/>
      <c r="R289" s="21" t="s">
        <v>35</v>
      </c>
      <c r="S289" s="21" t="s">
        <v>35</v>
      </c>
      <c r="T289" s="106" t="s">
        <v>5474</v>
      </c>
      <c r="U289" s="106" t="s">
        <v>2434</v>
      </c>
      <c r="V289" s="106" t="s">
        <v>4641</v>
      </c>
      <c r="W289" s="106" t="s">
        <v>6609</v>
      </c>
      <c r="X289" s="106" t="s">
        <v>1304</v>
      </c>
      <c r="Y289" s="106"/>
      <c r="Z289" s="106"/>
      <c r="AA289" s="106"/>
      <c r="AB289" s="106"/>
      <c r="AC289" s="106"/>
      <c r="AD289" s="106"/>
      <c r="AE289" s="1" t="s">
        <v>4919</v>
      </c>
      <c r="AF289" s="30" t="s">
        <v>1305</v>
      </c>
      <c r="AG289" s="57"/>
      <c r="AH289" s="8"/>
      <c r="AI289" s="8"/>
      <c r="AJ289" s="8"/>
      <c r="AK289" s="8"/>
      <c r="AL289" s="8"/>
      <c r="AM289" s="8">
        <f t="shared" si="8"/>
        <v>1</v>
      </c>
      <c r="AN289" s="189">
        <f>IF((AI289+AJ289+AK289+AL289+AM289)&gt;0,(Metoder[[#This Row],[2015]]+Metoder[[#This Row],[2016]]+Metoder[[#This Row],[2017]]+Metoder[[#This Row],[Jan-Apr 2018]]*3+Metoder[[#This Row],[Till Cosmic?]])/COUNT(Metoder[[#This Row],[2015]:[Till Cosmic?]]),"")</f>
        <v>1</v>
      </c>
      <c r="AO289" s="8">
        <f t="shared" si="9"/>
        <v>315</v>
      </c>
      <c r="AP289" s="8">
        <f>IFERROR((_xlfn.RANK.EQ(AO289,AO:AO,1)+COUNTIF($AO$2:AO289,AO289))-1,"")</f>
        <v>339</v>
      </c>
      <c r="AQ289" s="57" t="s">
        <v>2440</v>
      </c>
      <c r="AR289" s="8"/>
      <c r="AS289" s="8"/>
      <c r="AT289" s="8"/>
      <c r="AU289" s="57"/>
      <c r="AV289" s="120">
        <v>43333</v>
      </c>
      <c r="AW289" s="57" t="s">
        <v>46</v>
      </c>
      <c r="AX289" s="99"/>
      <c r="AY289" s="100"/>
      <c r="AZ289" s="142"/>
      <c r="BA289" s="143"/>
      <c r="BC289" s="144"/>
      <c r="BD289" s="144"/>
    </row>
    <row r="290" spans="1:56" ht="146.25" x14ac:dyDescent="0.25">
      <c r="A290" s="1" t="s">
        <v>1312</v>
      </c>
      <c r="B290" s="179" t="s">
        <v>1313</v>
      </c>
      <c r="C290" s="53"/>
      <c r="D290" s="14" t="s">
        <v>226</v>
      </c>
      <c r="E290" s="53" t="s">
        <v>227</v>
      </c>
      <c r="F290" s="6"/>
      <c r="G290" s="140" t="s">
        <v>697</v>
      </c>
      <c r="H290" s="53" t="s">
        <v>6348</v>
      </c>
      <c r="I290" s="106"/>
      <c r="J290" s="106" t="s">
        <v>6339</v>
      </c>
      <c r="K290" s="106"/>
      <c r="L290" s="15" t="s">
        <v>6478</v>
      </c>
      <c r="M290" s="55" t="s">
        <v>42</v>
      </c>
      <c r="N290" s="58" t="s">
        <v>6392</v>
      </c>
      <c r="O290" s="58" t="s">
        <v>35</v>
      </c>
      <c r="P290" s="58"/>
      <c r="Q290" s="58"/>
      <c r="R290" s="58"/>
      <c r="S290" s="58"/>
      <c r="T290" s="106"/>
      <c r="U290" s="106" t="s">
        <v>41</v>
      </c>
      <c r="V290" s="106" t="s">
        <v>4641</v>
      </c>
      <c r="W290" s="106" t="s">
        <v>230</v>
      </c>
      <c r="X290" s="106" t="s">
        <v>1929</v>
      </c>
      <c r="Y290" s="106"/>
      <c r="Z290" s="106"/>
      <c r="AA290" s="106"/>
      <c r="AB290" s="106"/>
      <c r="AC290" s="106"/>
      <c r="AD290" s="106"/>
      <c r="AE290" s="1" t="s">
        <v>4918</v>
      </c>
      <c r="AF290" s="30" t="s">
        <v>1314</v>
      </c>
      <c r="AG290" s="57"/>
      <c r="AH290" s="8"/>
      <c r="AI290" s="8"/>
      <c r="AJ290" s="8"/>
      <c r="AK290" s="8"/>
      <c r="AL290" s="8"/>
      <c r="AM290" s="8">
        <f t="shared" si="8"/>
        <v>1</v>
      </c>
      <c r="AN290" s="189">
        <f>IF((AI290+AJ290+AK290+AL290+AM290)&gt;0,(Metoder[[#This Row],[2015]]+Metoder[[#This Row],[2016]]+Metoder[[#This Row],[2017]]+Metoder[[#This Row],[Jan-Apr 2018]]*3+Metoder[[#This Row],[Till Cosmic?]])/COUNT(Metoder[[#This Row],[2015]:[Till Cosmic?]]),"")</f>
        <v>1</v>
      </c>
      <c r="AO290" s="8">
        <f t="shared" si="9"/>
        <v>315</v>
      </c>
      <c r="AP290" s="8">
        <f>IFERROR((_xlfn.RANK.EQ(AO290,AO:AO,1)+COUNTIF($AO$2:AO290,AO290))-1,"")</f>
        <v>340</v>
      </c>
      <c r="AQ290" s="57" t="s">
        <v>2440</v>
      </c>
      <c r="AR290" s="8"/>
      <c r="AS290" s="8"/>
      <c r="AT290" s="8"/>
      <c r="AU290" s="57"/>
      <c r="AV290" s="120">
        <v>43347</v>
      </c>
      <c r="AW290" s="57" t="s">
        <v>46</v>
      </c>
      <c r="AX290" s="99"/>
      <c r="AY290" s="100"/>
      <c r="AZ290" s="142"/>
      <c r="BA290" s="143"/>
      <c r="BC290" s="144"/>
      <c r="BD290" s="144"/>
    </row>
    <row r="291" spans="1:56" ht="123.75" x14ac:dyDescent="0.25">
      <c r="A291" s="1" t="s">
        <v>1315</v>
      </c>
      <c r="B291" s="179" t="s">
        <v>1316</v>
      </c>
      <c r="C291" s="53" t="s">
        <v>6349</v>
      </c>
      <c r="D291" s="14" t="s">
        <v>226</v>
      </c>
      <c r="E291" s="53" t="s">
        <v>227</v>
      </c>
      <c r="F291" s="6"/>
      <c r="G291" s="140" t="s">
        <v>833</v>
      </c>
      <c r="H291" s="53" t="s">
        <v>1317</v>
      </c>
      <c r="I291" s="106"/>
      <c r="J291" s="106" t="s">
        <v>6338</v>
      </c>
      <c r="K291" s="106"/>
      <c r="L291" s="15" t="s">
        <v>6478</v>
      </c>
      <c r="M291" s="55" t="s">
        <v>42</v>
      </c>
      <c r="N291" s="58" t="s">
        <v>5673</v>
      </c>
      <c r="O291" s="58"/>
      <c r="P291" s="58"/>
      <c r="Q291" s="58"/>
      <c r="R291" s="58"/>
      <c r="S291" s="58"/>
      <c r="T291" s="106"/>
      <c r="U291" s="106" t="s">
        <v>41</v>
      </c>
      <c r="V291" s="106" t="s">
        <v>4641</v>
      </c>
      <c r="W291" s="106" t="s">
        <v>230</v>
      </c>
      <c r="X291" s="106" t="s">
        <v>231</v>
      </c>
      <c r="Y291" s="106"/>
      <c r="Z291" s="106"/>
      <c r="AA291" s="106"/>
      <c r="AB291" s="106"/>
      <c r="AC291" s="106"/>
      <c r="AD291" s="106"/>
      <c r="AE291" s="1" t="s">
        <v>4918</v>
      </c>
      <c r="AF291" s="30" t="s">
        <v>1318</v>
      </c>
      <c r="AG291" s="57"/>
      <c r="AH291" s="8"/>
      <c r="AI291" s="8"/>
      <c r="AJ291" s="8"/>
      <c r="AK291" s="8"/>
      <c r="AL291" s="8"/>
      <c r="AM291" s="8">
        <f t="shared" si="8"/>
        <v>1</v>
      </c>
      <c r="AN291" s="189">
        <f>IF((AI291+AJ291+AK291+AL291+AM291)&gt;0,(Metoder[[#This Row],[2015]]+Metoder[[#This Row],[2016]]+Metoder[[#This Row],[2017]]+Metoder[[#This Row],[Jan-Apr 2018]]*3+Metoder[[#This Row],[Till Cosmic?]])/COUNT(Metoder[[#This Row],[2015]:[Till Cosmic?]]),"")</f>
        <v>1</v>
      </c>
      <c r="AO291" s="8">
        <f t="shared" si="9"/>
        <v>315</v>
      </c>
      <c r="AP291" s="8">
        <f>IFERROR((_xlfn.RANK.EQ(AO291,AO:AO,1)+COUNTIF($AO$2:AO291,AO291))-1,"")</f>
        <v>341</v>
      </c>
      <c r="AQ291" s="57" t="s">
        <v>2440</v>
      </c>
      <c r="AR291" s="8"/>
      <c r="AS291" s="8"/>
      <c r="AT291" s="8"/>
      <c r="AU291" s="57"/>
      <c r="AV291" s="120">
        <v>43347</v>
      </c>
      <c r="AW291" s="57" t="s">
        <v>46</v>
      </c>
      <c r="AX291" s="99"/>
      <c r="AY291" s="100"/>
      <c r="AZ291" s="142"/>
      <c r="BA291" s="143"/>
      <c r="BC291" s="144"/>
      <c r="BD291" s="144"/>
    </row>
    <row r="292" spans="1:56" ht="90" x14ac:dyDescent="0.25">
      <c r="A292" s="1" t="s">
        <v>636</v>
      </c>
      <c r="B292" s="179" t="s">
        <v>637</v>
      </c>
      <c r="C292" s="53"/>
      <c r="D292" s="55" t="s">
        <v>124</v>
      </c>
      <c r="E292" s="53" t="s">
        <v>638</v>
      </c>
      <c r="F292" s="10" t="s">
        <v>5250</v>
      </c>
      <c r="G292" s="140" t="s">
        <v>639</v>
      </c>
      <c r="H292" s="53" t="s">
        <v>640</v>
      </c>
      <c r="I292" s="106"/>
      <c r="J292" s="106" t="s">
        <v>5765</v>
      </c>
      <c r="K292" s="106"/>
      <c r="L292" s="15" t="s">
        <v>6506</v>
      </c>
      <c r="M292" s="55" t="s">
        <v>42</v>
      </c>
      <c r="N292" s="54" t="s">
        <v>6187</v>
      </c>
      <c r="O292" s="54"/>
      <c r="P292" s="54"/>
      <c r="Q292" s="54"/>
      <c r="R292" s="54"/>
      <c r="S292" s="54"/>
      <c r="T292" s="106"/>
      <c r="U292" s="106" t="s">
        <v>2434</v>
      </c>
      <c r="V292" s="106" t="s">
        <v>4642</v>
      </c>
      <c r="W292" s="106" t="s">
        <v>5766</v>
      </c>
      <c r="X292" s="106" t="s">
        <v>641</v>
      </c>
      <c r="Y292" s="106"/>
      <c r="Z292" s="106"/>
      <c r="AA292" s="106"/>
      <c r="AB292" s="106"/>
      <c r="AC292" s="106"/>
      <c r="AD292" s="106"/>
      <c r="AE292" s="1" t="s">
        <v>6519</v>
      </c>
      <c r="AF292" s="17" t="s">
        <v>642</v>
      </c>
      <c r="AG292" s="57"/>
      <c r="AH292" s="8"/>
      <c r="AI292" s="8"/>
      <c r="AJ292" s="8"/>
      <c r="AK292" s="8"/>
      <c r="AL292" s="8"/>
      <c r="AM292" s="8">
        <f t="shared" si="8"/>
        <v>1</v>
      </c>
      <c r="AN292" s="189">
        <f>IF((AI292+AJ292+AK292+AL292+AM292)&gt;0,(Metoder[[#This Row],[2015]]+Metoder[[#This Row],[2016]]+Metoder[[#This Row],[2017]]+Metoder[[#This Row],[Jan-Apr 2018]]*3+Metoder[[#This Row],[Till Cosmic?]])/COUNT(Metoder[[#This Row],[2015]:[Till Cosmic?]]),"")</f>
        <v>1</v>
      </c>
      <c r="AO292" s="8">
        <f t="shared" si="9"/>
        <v>315</v>
      </c>
      <c r="AP292" s="8">
        <f>IFERROR((_xlfn.RANK.EQ(AO292,AO:AO,1)+COUNTIF($AO$2:AO292,AO292))-1,"")</f>
        <v>342</v>
      </c>
      <c r="AQ292" s="57" t="s">
        <v>2440</v>
      </c>
      <c r="AR292" s="8"/>
      <c r="AS292" s="8"/>
      <c r="AT292" s="8"/>
      <c r="AU292" s="8"/>
      <c r="AV292" s="120">
        <v>43315</v>
      </c>
      <c r="AW292" s="57" t="s">
        <v>46</v>
      </c>
      <c r="AX292" s="99"/>
      <c r="AY292" s="100"/>
      <c r="AZ292" s="142"/>
      <c r="BA292" s="143"/>
      <c r="BC292" s="144"/>
      <c r="BD292" s="144"/>
    </row>
    <row r="293" spans="1:56" ht="213.75" x14ac:dyDescent="0.25">
      <c r="A293" s="1" t="s">
        <v>5770</v>
      </c>
      <c r="B293" s="179" t="s">
        <v>647</v>
      </c>
      <c r="C293" s="53"/>
      <c r="D293" s="55" t="s">
        <v>124</v>
      </c>
      <c r="E293" s="53" t="s">
        <v>648</v>
      </c>
      <c r="F293" s="175" t="s">
        <v>5767</v>
      </c>
      <c r="G293" s="127" t="s">
        <v>4868</v>
      </c>
      <c r="H293" s="53" t="s">
        <v>5771</v>
      </c>
      <c r="I293" s="106" t="s">
        <v>5772</v>
      </c>
      <c r="J293" s="106" t="s">
        <v>5769</v>
      </c>
      <c r="K293" s="106"/>
      <c r="L293" s="56" t="s">
        <v>650</v>
      </c>
      <c r="M293" s="55" t="s">
        <v>42</v>
      </c>
      <c r="N293" s="58" t="s">
        <v>6188</v>
      </c>
      <c r="O293" s="35"/>
      <c r="P293" s="35"/>
      <c r="Q293" s="89"/>
      <c r="R293" s="90"/>
      <c r="S293" s="63"/>
      <c r="T293" s="106"/>
      <c r="U293" s="106" t="s">
        <v>41</v>
      </c>
      <c r="V293" s="106" t="s">
        <v>5600</v>
      </c>
      <c r="W293" s="106"/>
      <c r="X293" s="106" t="s">
        <v>651</v>
      </c>
      <c r="Y293" s="97"/>
      <c r="Z293" s="106"/>
      <c r="AA293" s="106"/>
      <c r="AB293" s="106"/>
      <c r="AC293" s="106"/>
      <c r="AD293" s="106"/>
      <c r="AE293" s="1" t="s">
        <v>5768</v>
      </c>
      <c r="AF293" s="173" t="s">
        <v>5773</v>
      </c>
      <c r="AG293" s="226"/>
      <c r="AH293" s="156"/>
      <c r="AI293" s="156"/>
      <c r="AJ293" s="156"/>
      <c r="AK293" s="57"/>
      <c r="AL293" s="156"/>
      <c r="AM293" s="227">
        <f t="shared" si="8"/>
        <v>1</v>
      </c>
      <c r="AN293" s="190">
        <f>IF((AI293+AJ293+AK293+AL293+AM293)&gt;0,(Metoder[[#This Row],[2015]]+Metoder[[#This Row],[2016]]+Metoder[[#This Row],[2017]]+Metoder[[#This Row],[Jan-Apr 2018]]*3+Metoder[[#This Row],[Till Cosmic?]])/COUNT(Metoder[[#This Row],[2015]:[Till Cosmic?]]),"")</f>
        <v>1</v>
      </c>
      <c r="AO293" s="223">
        <f t="shared" si="9"/>
        <v>315</v>
      </c>
      <c r="AP293" s="199">
        <f>IFERROR((_xlfn.RANK.EQ(AO293,AO:AO,1)+COUNTIF($AO$2:AO293,AO293))-1,"")</f>
        <v>343</v>
      </c>
      <c r="AQ293" s="156" t="s">
        <v>2440</v>
      </c>
      <c r="AR293" s="57"/>
      <c r="AS293" s="57"/>
      <c r="AT293" s="57"/>
      <c r="AU293" s="57"/>
      <c r="AV293" s="120">
        <v>43315</v>
      </c>
      <c r="AW293" s="156" t="s">
        <v>46</v>
      </c>
      <c r="AX293" s="99"/>
      <c r="AY293" s="100"/>
      <c r="AZ293" s="142"/>
      <c r="BA293" s="143"/>
      <c r="BC293" s="144"/>
      <c r="BD293" s="144"/>
    </row>
    <row r="294" spans="1:56" ht="213.75" x14ac:dyDescent="0.25">
      <c r="A294" s="1" t="s">
        <v>646</v>
      </c>
      <c r="B294" s="179" t="s">
        <v>647</v>
      </c>
      <c r="C294" s="53"/>
      <c r="D294" s="55" t="s">
        <v>78</v>
      </c>
      <c r="E294" s="53" t="s">
        <v>648</v>
      </c>
      <c r="F294" s="175" t="s">
        <v>5767</v>
      </c>
      <c r="G294" s="127" t="s">
        <v>4868</v>
      </c>
      <c r="H294" s="53" t="s">
        <v>6258</v>
      </c>
      <c r="I294" s="106" t="s">
        <v>5772</v>
      </c>
      <c r="J294" s="106" t="s">
        <v>5769</v>
      </c>
      <c r="K294" s="106"/>
      <c r="L294" s="56" t="s">
        <v>650</v>
      </c>
      <c r="M294" s="55" t="s">
        <v>42</v>
      </c>
      <c r="N294" s="58" t="s">
        <v>6254</v>
      </c>
      <c r="O294" s="58"/>
      <c r="P294" s="58"/>
      <c r="Q294" s="58"/>
      <c r="R294" s="58"/>
      <c r="S294" s="58"/>
      <c r="T294" s="106"/>
      <c r="U294" s="106" t="s">
        <v>41</v>
      </c>
      <c r="V294" s="106" t="s">
        <v>5600</v>
      </c>
      <c r="W294" s="106" t="s">
        <v>315</v>
      </c>
      <c r="X294" s="106" t="s">
        <v>651</v>
      </c>
      <c r="Y294" s="106"/>
      <c r="Z294" s="106"/>
      <c r="AA294" s="106"/>
      <c r="AB294" s="106"/>
      <c r="AC294" s="106"/>
      <c r="AD294" s="106"/>
      <c r="AE294" s="1" t="s">
        <v>5768</v>
      </c>
      <c r="AF294" s="174" t="s">
        <v>5773</v>
      </c>
      <c r="AG294" s="57"/>
      <c r="AH294" s="8"/>
      <c r="AI294" s="8"/>
      <c r="AJ294" s="8"/>
      <c r="AK294" s="8"/>
      <c r="AL294" s="8"/>
      <c r="AM294" s="8">
        <f t="shared" si="8"/>
        <v>1</v>
      </c>
      <c r="AN294" s="189">
        <f>IF((AI294+AJ294+AK294+AL294+AM294)&gt;0,(Metoder[[#This Row],[2015]]+Metoder[[#This Row],[2016]]+Metoder[[#This Row],[2017]]+Metoder[[#This Row],[Jan-Apr 2018]]*3+Metoder[[#This Row],[Till Cosmic?]])/COUNT(Metoder[[#This Row],[2015]:[Till Cosmic?]]),"")</f>
        <v>1</v>
      </c>
      <c r="AO294" s="8">
        <f t="shared" si="9"/>
        <v>315</v>
      </c>
      <c r="AP294" s="8">
        <f>IFERROR((_xlfn.RANK.EQ(AO294,AO:AO,1)+COUNTIF($AO$2:AO294,AO294))-1,"")</f>
        <v>344</v>
      </c>
      <c r="AQ294" s="57" t="s">
        <v>2440</v>
      </c>
      <c r="AR294" s="8"/>
      <c r="AS294" s="8"/>
      <c r="AT294" s="8"/>
      <c r="AU294" s="57"/>
      <c r="AV294" s="120">
        <v>43315</v>
      </c>
      <c r="AW294" s="57" t="s">
        <v>46</v>
      </c>
      <c r="AX294" s="99"/>
      <c r="AY294" s="100"/>
      <c r="AZ294" s="142"/>
      <c r="BA294" s="143"/>
      <c r="BC294" s="144"/>
      <c r="BD294" s="144"/>
    </row>
    <row r="295" spans="1:56" ht="123.75" x14ac:dyDescent="0.25">
      <c r="A295" s="1" t="s">
        <v>1319</v>
      </c>
      <c r="B295" s="179" t="s">
        <v>1320</v>
      </c>
      <c r="C295" s="53" t="s">
        <v>5320</v>
      </c>
      <c r="D295" s="14" t="s">
        <v>226</v>
      </c>
      <c r="E295" s="53" t="s">
        <v>227</v>
      </c>
      <c r="F295" s="6"/>
      <c r="G295" s="140" t="s">
        <v>690</v>
      </c>
      <c r="H295" s="53" t="s">
        <v>5321</v>
      </c>
      <c r="I295" s="106"/>
      <c r="J295" s="106" t="s">
        <v>6338</v>
      </c>
      <c r="K295" s="106"/>
      <c r="L295" s="15" t="s">
        <v>6478</v>
      </c>
      <c r="M295" s="55" t="s">
        <v>42</v>
      </c>
      <c r="N295" s="58" t="s">
        <v>5673</v>
      </c>
      <c r="O295" s="58" t="s">
        <v>35</v>
      </c>
      <c r="P295" s="58"/>
      <c r="Q295" s="58"/>
      <c r="R295" s="58"/>
      <c r="S295" s="58"/>
      <c r="T295" s="106"/>
      <c r="U295" s="106" t="s">
        <v>41</v>
      </c>
      <c r="V295" s="106" t="s">
        <v>4641</v>
      </c>
      <c r="W295" s="106" t="s">
        <v>230</v>
      </c>
      <c r="X295" s="106" t="s">
        <v>1322</v>
      </c>
      <c r="Y295" s="106"/>
      <c r="Z295" s="106"/>
      <c r="AA295" s="106"/>
      <c r="AB295" s="106"/>
      <c r="AC295" s="106"/>
      <c r="AD295" s="106"/>
      <c r="AE295" s="1" t="s">
        <v>4918</v>
      </c>
      <c r="AF295" s="30" t="s">
        <v>1323</v>
      </c>
      <c r="AG295" s="57"/>
      <c r="AH295" s="8"/>
      <c r="AI295" s="8"/>
      <c r="AJ295" s="8"/>
      <c r="AK295" s="8"/>
      <c r="AL295" s="8"/>
      <c r="AM295" s="8">
        <f t="shared" si="8"/>
        <v>1</v>
      </c>
      <c r="AN295" s="189">
        <f>IF((AI295+AJ295+AK295+AL295+AM295)&gt;0,(Metoder[[#This Row],[2015]]+Metoder[[#This Row],[2016]]+Metoder[[#This Row],[2017]]+Metoder[[#This Row],[Jan-Apr 2018]]*3+Metoder[[#This Row],[Till Cosmic?]])/COUNT(Metoder[[#This Row],[2015]:[Till Cosmic?]]),"")</f>
        <v>1</v>
      </c>
      <c r="AO295" s="8">
        <f t="shared" si="9"/>
        <v>315</v>
      </c>
      <c r="AP295" s="8">
        <f>IFERROR((_xlfn.RANK.EQ(AO295,AO:AO,1)+COUNTIF($AO$2:AO295,AO295))-1,"")</f>
        <v>345</v>
      </c>
      <c r="AQ295" s="57" t="s">
        <v>2440</v>
      </c>
      <c r="AR295" s="8"/>
      <c r="AS295" s="8"/>
      <c r="AT295" s="8"/>
      <c r="AU295" s="57"/>
      <c r="AV295" s="120">
        <v>43347</v>
      </c>
      <c r="AW295" s="57" t="s">
        <v>46</v>
      </c>
      <c r="AX295" s="99"/>
      <c r="AY295" s="100"/>
      <c r="AZ295" s="142"/>
      <c r="BA295" s="143"/>
      <c r="BC295" s="144"/>
      <c r="BD295" s="144"/>
    </row>
    <row r="296" spans="1:56" ht="135" x14ac:dyDescent="0.25">
      <c r="A296" s="1" t="s">
        <v>1330</v>
      </c>
      <c r="B296" s="179" t="s">
        <v>1331</v>
      </c>
      <c r="C296" s="53" t="s">
        <v>5278</v>
      </c>
      <c r="D296" s="14" t="s">
        <v>226</v>
      </c>
      <c r="E296" s="53" t="s">
        <v>227</v>
      </c>
      <c r="F296" s="6"/>
      <c r="G296" s="140" t="s">
        <v>1332</v>
      </c>
      <c r="H296" s="53" t="s">
        <v>1321</v>
      </c>
      <c r="I296" s="106"/>
      <c r="J296" s="106" t="s">
        <v>6350</v>
      </c>
      <c r="K296" s="106" t="s">
        <v>5413</v>
      </c>
      <c r="L296" s="15" t="s">
        <v>6478</v>
      </c>
      <c r="M296" s="55" t="s">
        <v>42</v>
      </c>
      <c r="N296" s="58" t="s">
        <v>5673</v>
      </c>
      <c r="O296" s="58" t="s">
        <v>35</v>
      </c>
      <c r="P296" s="58"/>
      <c r="Q296" s="58"/>
      <c r="R296" s="58"/>
      <c r="S296" s="58"/>
      <c r="T296" s="106"/>
      <c r="U296" s="106" t="s">
        <v>41</v>
      </c>
      <c r="V296" s="106" t="s">
        <v>4641</v>
      </c>
      <c r="W296" s="106" t="s">
        <v>230</v>
      </c>
      <c r="X296" s="106" t="s">
        <v>231</v>
      </c>
      <c r="Y296" s="106"/>
      <c r="Z296" s="106"/>
      <c r="AA296" s="106"/>
      <c r="AB296" s="106"/>
      <c r="AC296" s="106"/>
      <c r="AD296" s="106"/>
      <c r="AE296" s="1" t="s">
        <v>4918</v>
      </c>
      <c r="AF296" s="30" t="s">
        <v>1333</v>
      </c>
      <c r="AG296" s="57"/>
      <c r="AH296" s="8"/>
      <c r="AI296" s="8">
        <v>74</v>
      </c>
      <c r="AJ296" s="8">
        <v>64</v>
      </c>
      <c r="AK296" s="8"/>
      <c r="AL296" s="8">
        <v>19</v>
      </c>
      <c r="AM296" s="8">
        <f t="shared" si="8"/>
        <v>1</v>
      </c>
      <c r="AN296" s="189">
        <f>IF((AI296+AJ296+AK296+AL296+AM296)&gt;0,(Metoder[[#This Row],[2015]]+Metoder[[#This Row],[2016]]+Metoder[[#This Row],[2017]]+Metoder[[#This Row],[Jan-Apr 2018]]*3+Metoder[[#This Row],[Till Cosmic?]])/COUNT(Metoder[[#This Row],[2015]:[Till Cosmic?]]),"")</f>
        <v>49</v>
      </c>
      <c r="AO296" s="8">
        <f t="shared" si="9"/>
        <v>64</v>
      </c>
      <c r="AP296" s="8">
        <f>IFERROR((_xlfn.RANK.EQ(AO296,AO:AO,1)+COUNTIF($AO$2:AO296,AO296))-1,"")</f>
        <v>45</v>
      </c>
      <c r="AQ296" s="57" t="s">
        <v>2440</v>
      </c>
      <c r="AR296" s="8"/>
      <c r="AS296" s="57" t="s">
        <v>5436</v>
      </c>
      <c r="AT296" s="57"/>
      <c r="AU296" s="57"/>
      <c r="AV296" s="120">
        <v>43347</v>
      </c>
      <c r="AW296" s="57" t="s">
        <v>46</v>
      </c>
      <c r="AX296" s="99"/>
      <c r="AY296" s="100"/>
      <c r="AZ296" s="142"/>
      <c r="BA296" s="143"/>
      <c r="BC296" s="144"/>
      <c r="BD296" s="144"/>
    </row>
    <row r="297" spans="1:56" ht="135" x14ac:dyDescent="0.25">
      <c r="A297" s="1" t="s">
        <v>1355</v>
      </c>
      <c r="B297" s="179" t="s">
        <v>1356</v>
      </c>
      <c r="C297" s="53" t="s">
        <v>6352</v>
      </c>
      <c r="D297" s="55" t="s">
        <v>226</v>
      </c>
      <c r="E297" s="53" t="s">
        <v>227</v>
      </c>
      <c r="F297" s="6"/>
      <c r="G297" s="140" t="s">
        <v>1357</v>
      </c>
      <c r="H297" s="53" t="s">
        <v>1358</v>
      </c>
      <c r="I297" s="106" t="s">
        <v>6354</v>
      </c>
      <c r="J297" s="106" t="s">
        <v>6353</v>
      </c>
      <c r="K297" s="106"/>
      <c r="L297" s="56" t="s">
        <v>6478</v>
      </c>
      <c r="M297" s="55" t="s">
        <v>42</v>
      </c>
      <c r="N297" s="54" t="s">
        <v>5681</v>
      </c>
      <c r="O297" s="54" t="s">
        <v>35</v>
      </c>
      <c r="P297" s="54"/>
      <c r="Q297" s="54"/>
      <c r="R297" s="54"/>
      <c r="S297" s="54"/>
      <c r="T297" s="106"/>
      <c r="U297" s="106" t="s">
        <v>41</v>
      </c>
      <c r="V297" s="106" t="s">
        <v>4641</v>
      </c>
      <c r="W297" s="106" t="s">
        <v>230</v>
      </c>
      <c r="X297" s="106" t="s">
        <v>6483</v>
      </c>
      <c r="Y297" s="106"/>
      <c r="Z297" s="106"/>
      <c r="AA297" s="106"/>
      <c r="AB297" s="106"/>
      <c r="AC297" s="106"/>
      <c r="AD297" s="106"/>
      <c r="AE297" s="1" t="s">
        <v>4918</v>
      </c>
      <c r="AF297" s="173" t="s">
        <v>1359</v>
      </c>
      <c r="AG297" s="57"/>
      <c r="AH297" s="8"/>
      <c r="AI297" s="8"/>
      <c r="AJ297" s="8"/>
      <c r="AK297" s="8"/>
      <c r="AL297" s="8"/>
      <c r="AM297" s="8">
        <f t="shared" si="8"/>
        <v>1</v>
      </c>
      <c r="AN297" s="189">
        <f>IF((AI297+AJ297+AK297+AL297+AM297)&gt;0,(Metoder[[#This Row],[2015]]+Metoder[[#This Row],[2016]]+Metoder[[#This Row],[2017]]+Metoder[[#This Row],[Jan-Apr 2018]]*3+Metoder[[#This Row],[Till Cosmic?]])/COUNT(Metoder[[#This Row],[2015]:[Till Cosmic?]]),"")</f>
        <v>1</v>
      </c>
      <c r="AO297" s="8">
        <f t="shared" si="9"/>
        <v>315</v>
      </c>
      <c r="AP297" s="8">
        <f>IFERROR((_xlfn.RANK.EQ(AO297,AO:AO,1)+COUNTIF($AO$2:AO297,AO297))-1,"")</f>
        <v>346</v>
      </c>
      <c r="AQ297" s="57" t="s">
        <v>2440</v>
      </c>
      <c r="AR297" s="8"/>
      <c r="AS297" s="8"/>
      <c r="AT297" s="8"/>
      <c r="AU297" s="57"/>
      <c r="AV297" s="120">
        <v>43347</v>
      </c>
      <c r="AW297" s="57" t="s">
        <v>46</v>
      </c>
      <c r="AX297" s="99"/>
      <c r="AY297" s="100"/>
      <c r="AZ297" s="142"/>
      <c r="BA297" s="143"/>
      <c r="BC297" s="144"/>
      <c r="BD297" s="144"/>
    </row>
    <row r="298" spans="1:56" ht="146.25" x14ac:dyDescent="0.25">
      <c r="A298" s="1" t="s">
        <v>1360</v>
      </c>
      <c r="B298" s="179" t="s">
        <v>1361</v>
      </c>
      <c r="C298" s="53" t="s">
        <v>1362</v>
      </c>
      <c r="D298" s="55" t="s">
        <v>226</v>
      </c>
      <c r="E298" s="53" t="s">
        <v>227</v>
      </c>
      <c r="F298" s="6"/>
      <c r="G298" s="140" t="s">
        <v>697</v>
      </c>
      <c r="H298" s="53" t="s">
        <v>1363</v>
      </c>
      <c r="I298" s="106"/>
      <c r="J298" s="106" t="s">
        <v>6339</v>
      </c>
      <c r="K298" s="106"/>
      <c r="L298" s="56" t="s">
        <v>6478</v>
      </c>
      <c r="M298" s="55" t="s">
        <v>42</v>
      </c>
      <c r="N298" s="54" t="s">
        <v>5673</v>
      </c>
      <c r="O298" s="54" t="s">
        <v>35</v>
      </c>
      <c r="P298" s="54"/>
      <c r="Q298" s="54"/>
      <c r="R298" s="54"/>
      <c r="S298" s="54"/>
      <c r="T298" s="106"/>
      <c r="U298" s="106" t="s">
        <v>41</v>
      </c>
      <c r="V298" s="106" t="s">
        <v>4641</v>
      </c>
      <c r="W298" s="106" t="s">
        <v>230</v>
      </c>
      <c r="X298" s="106" t="s">
        <v>1364</v>
      </c>
      <c r="Y298" s="106"/>
      <c r="Z298" s="106"/>
      <c r="AA298" s="106"/>
      <c r="AB298" s="106"/>
      <c r="AC298" s="106"/>
      <c r="AD298" s="106"/>
      <c r="AE298" s="1" t="s">
        <v>4920</v>
      </c>
      <c r="AF298" s="17" t="s">
        <v>1365</v>
      </c>
      <c r="AG298" s="57"/>
      <c r="AH298" s="8"/>
      <c r="AI298" s="8"/>
      <c r="AJ298" s="8"/>
      <c r="AK298" s="8"/>
      <c r="AL298" s="57"/>
      <c r="AM298" s="57">
        <f t="shared" si="8"/>
        <v>1</v>
      </c>
      <c r="AN298" s="190">
        <f>IF((AI298+AJ298+AK298+AL298+AM298)&gt;0,(Metoder[[#This Row],[2015]]+Metoder[[#This Row],[2016]]+Metoder[[#This Row],[2017]]+Metoder[[#This Row],[Jan-Apr 2018]]*3+Metoder[[#This Row],[Till Cosmic?]])/COUNT(Metoder[[#This Row],[2015]:[Till Cosmic?]]),"")</f>
        <v>1</v>
      </c>
      <c r="AO298" s="8">
        <f t="shared" si="9"/>
        <v>315</v>
      </c>
      <c r="AP298" s="8">
        <f>IFERROR((_xlfn.RANK.EQ(AO298,AO:AO,1)+COUNTIF($AO$2:AO298,AO298))-1,"")</f>
        <v>347</v>
      </c>
      <c r="AQ298" s="57" t="s">
        <v>2440</v>
      </c>
      <c r="AR298" s="8"/>
      <c r="AS298" s="8"/>
      <c r="AT298" s="8"/>
      <c r="AU298" s="57"/>
      <c r="AV298" s="120">
        <v>43280</v>
      </c>
      <c r="AW298" s="57" t="s">
        <v>46</v>
      </c>
      <c r="AX298" s="99"/>
      <c r="AY298" s="100"/>
      <c r="AZ298" s="142"/>
      <c r="BA298" s="143"/>
      <c r="BC298" s="144"/>
      <c r="BD298" s="144"/>
    </row>
    <row r="299" spans="1:56" ht="112.5" x14ac:dyDescent="0.25">
      <c r="A299" s="1" t="s">
        <v>1611</v>
      </c>
      <c r="B299" s="179" t="s">
        <v>1612</v>
      </c>
      <c r="C299" s="53" t="s">
        <v>1613</v>
      </c>
      <c r="D299" s="55" t="s">
        <v>311</v>
      </c>
      <c r="E299" s="53" t="s">
        <v>312</v>
      </c>
      <c r="F299" s="175" t="s">
        <v>5248</v>
      </c>
      <c r="G299" s="127" t="s">
        <v>313</v>
      </c>
      <c r="H299" s="53" t="s">
        <v>1614</v>
      </c>
      <c r="I299" s="106"/>
      <c r="J299" s="106" t="s">
        <v>5745</v>
      </c>
      <c r="K299" s="106" t="s">
        <v>6288</v>
      </c>
      <c r="L299" s="56" t="s">
        <v>6506</v>
      </c>
      <c r="M299" s="55" t="s">
        <v>42</v>
      </c>
      <c r="N299" s="58" t="s">
        <v>5669</v>
      </c>
      <c r="O299" s="58"/>
      <c r="P299" s="58"/>
      <c r="Q299" s="58"/>
      <c r="R299" s="58"/>
      <c r="S299" s="58"/>
      <c r="T299" s="106"/>
      <c r="U299" s="106" t="s">
        <v>2434</v>
      </c>
      <c r="V299" s="106" t="s">
        <v>4642</v>
      </c>
      <c r="W299" s="106" t="s">
        <v>315</v>
      </c>
      <c r="X299" s="106" t="s">
        <v>1427</v>
      </c>
      <c r="Y299" s="106"/>
      <c r="Z299" s="106"/>
      <c r="AA299" s="106"/>
      <c r="AB299" s="106"/>
      <c r="AC299" s="106"/>
      <c r="AD299" s="106"/>
      <c r="AE299" s="1" t="s">
        <v>6519</v>
      </c>
      <c r="AF299" s="17" t="s">
        <v>1615</v>
      </c>
      <c r="AG299" s="57"/>
      <c r="AH299" s="8"/>
      <c r="AI299" s="8"/>
      <c r="AJ299" s="8"/>
      <c r="AK299" s="8"/>
      <c r="AL299" s="8"/>
      <c r="AM299" s="8">
        <f t="shared" si="8"/>
        <v>1</v>
      </c>
      <c r="AN299" s="189">
        <f>IF((AI299+AJ299+AK299+AL299+AM299)&gt;0,(Metoder[[#This Row],[2015]]+Metoder[[#This Row],[2016]]+Metoder[[#This Row],[2017]]+Metoder[[#This Row],[Jan-Apr 2018]]*3+Metoder[[#This Row],[Till Cosmic?]])/COUNT(Metoder[[#This Row],[2015]:[Till Cosmic?]]),"")</f>
        <v>1</v>
      </c>
      <c r="AO299" s="8">
        <f t="shared" si="9"/>
        <v>315</v>
      </c>
      <c r="AP299" s="8">
        <f>IFERROR((_xlfn.RANK.EQ(AO299,AO:AO,1)+COUNTIF($AO$2:AO299,AO299))-1,"")</f>
        <v>348</v>
      </c>
      <c r="AQ299" s="57" t="s">
        <v>2440</v>
      </c>
      <c r="AR299" s="8"/>
      <c r="AS299" s="8"/>
      <c r="AT299" s="8"/>
      <c r="AU299" s="57"/>
      <c r="AV299" s="120">
        <v>43315</v>
      </c>
      <c r="AW299" s="57" t="s">
        <v>46</v>
      </c>
      <c r="AX299" s="99"/>
      <c r="AY299" s="100"/>
      <c r="AZ299" s="142"/>
      <c r="BA299" s="143"/>
      <c r="BC299" s="144"/>
      <c r="BD299" s="144"/>
    </row>
    <row r="300" spans="1:56" ht="150" x14ac:dyDescent="0.25">
      <c r="A300" s="1" t="s">
        <v>1372</v>
      </c>
      <c r="B300" s="179" t="s">
        <v>1373</v>
      </c>
      <c r="C300" s="53" t="s">
        <v>6027</v>
      </c>
      <c r="D300" s="55" t="s">
        <v>179</v>
      </c>
      <c r="E300" s="53" t="s">
        <v>6487</v>
      </c>
      <c r="F300" s="175" t="s">
        <v>5750</v>
      </c>
      <c r="G300" s="53"/>
      <c r="H300" s="53" t="s">
        <v>1374</v>
      </c>
      <c r="I300" s="106"/>
      <c r="J300" s="106"/>
      <c r="K300" s="106"/>
      <c r="L300" s="20" t="s">
        <v>6488</v>
      </c>
      <c r="M300" s="55" t="s">
        <v>42</v>
      </c>
      <c r="N300" s="54" t="s">
        <v>6257</v>
      </c>
      <c r="O300" s="54"/>
      <c r="P300" s="54"/>
      <c r="Q300" s="54"/>
      <c r="R300" s="54"/>
      <c r="S300" s="54"/>
      <c r="T300" s="106"/>
      <c r="U300" s="106" t="s">
        <v>41</v>
      </c>
      <c r="V300" s="106" t="s">
        <v>4641</v>
      </c>
      <c r="W300" s="106" t="s">
        <v>419</v>
      </c>
      <c r="X300" s="106" t="s">
        <v>6264</v>
      </c>
      <c r="Y300" s="106"/>
      <c r="Z300" s="106"/>
      <c r="AA300" s="106"/>
      <c r="AB300" s="106"/>
      <c r="AC300" s="106"/>
      <c r="AD300" s="106"/>
      <c r="AE300" s="1" t="s">
        <v>4925</v>
      </c>
      <c r="AF300" s="17" t="s">
        <v>1375</v>
      </c>
      <c r="AG300" s="57"/>
      <c r="AH300" s="8"/>
      <c r="AI300" s="8"/>
      <c r="AJ300" s="8"/>
      <c r="AK300" s="8"/>
      <c r="AL300" s="8"/>
      <c r="AM300" s="8">
        <f t="shared" si="8"/>
        <v>1</v>
      </c>
      <c r="AN300" s="189">
        <f>IF((AI300+AJ300+AK300+AL300+AM300)&gt;0,(Metoder[[#This Row],[2015]]+Metoder[[#This Row],[2016]]+Metoder[[#This Row],[2017]]+Metoder[[#This Row],[Jan-Apr 2018]]*3+Metoder[[#This Row],[Till Cosmic?]])/COUNT(Metoder[[#This Row],[2015]:[Till Cosmic?]]),"")</f>
        <v>1</v>
      </c>
      <c r="AO300" s="8">
        <f t="shared" si="9"/>
        <v>315</v>
      </c>
      <c r="AP300" s="8">
        <f>IFERROR((_xlfn.RANK.EQ(AO300,AO:AO,1)+COUNTIF($AO$2:AO300,AO300))-1,"")</f>
        <v>349</v>
      </c>
      <c r="AQ300" s="57" t="s">
        <v>2440</v>
      </c>
      <c r="AR300" s="8"/>
      <c r="AS300" s="8"/>
      <c r="AT300" s="8"/>
      <c r="AU300" s="57"/>
      <c r="AV300" s="120">
        <v>43333</v>
      </c>
      <c r="AW300" s="57" t="s">
        <v>46</v>
      </c>
      <c r="AX300" s="99"/>
      <c r="AY300" s="100"/>
      <c r="AZ300" s="142"/>
      <c r="BA300" s="143"/>
      <c r="BC300" s="144"/>
      <c r="BD300" s="144"/>
    </row>
    <row r="301" spans="1:56" ht="90" x14ac:dyDescent="0.25">
      <c r="A301" s="1" t="s">
        <v>2306</v>
      </c>
      <c r="B301" s="179" t="s">
        <v>2307</v>
      </c>
      <c r="C301" s="53" t="s">
        <v>2308</v>
      </c>
      <c r="D301" s="36" t="s">
        <v>78</v>
      </c>
      <c r="E301" s="24" t="s">
        <v>6549</v>
      </c>
      <c r="F301" s="10" t="s">
        <v>487</v>
      </c>
      <c r="G301" s="53"/>
      <c r="H301" s="53" t="s">
        <v>2309</v>
      </c>
      <c r="I301" s="106" t="s">
        <v>2310</v>
      </c>
      <c r="J301" s="106" t="s">
        <v>5722</v>
      </c>
      <c r="K301" s="106"/>
      <c r="L301" s="56" t="s">
        <v>2434</v>
      </c>
      <c r="M301" s="55" t="s">
        <v>42</v>
      </c>
      <c r="N301" s="58" t="s">
        <v>5672</v>
      </c>
      <c r="O301" s="58"/>
      <c r="P301" s="35"/>
      <c r="Q301" s="35"/>
      <c r="R301" s="35" t="s">
        <v>35</v>
      </c>
      <c r="S301" s="35" t="s">
        <v>35</v>
      </c>
      <c r="T301" s="106" t="s">
        <v>299</v>
      </c>
      <c r="U301" s="106" t="s">
        <v>2434</v>
      </c>
      <c r="V301" s="106" t="s">
        <v>5723</v>
      </c>
      <c r="W301" s="106" t="s">
        <v>2311</v>
      </c>
      <c r="X301" s="106" t="s">
        <v>2312</v>
      </c>
      <c r="Y301" s="106"/>
      <c r="Z301" s="106"/>
      <c r="AA301" s="106"/>
      <c r="AB301" s="106"/>
      <c r="AC301" s="106"/>
      <c r="AD301" s="106"/>
      <c r="AE301" s="1" t="s">
        <v>6526</v>
      </c>
      <c r="AF301" s="173" t="s">
        <v>2313</v>
      </c>
      <c r="AG301" s="57"/>
      <c r="AH301" s="57"/>
      <c r="AI301" s="57"/>
      <c r="AJ301" s="57"/>
      <c r="AK301" s="57"/>
      <c r="AL301" s="57"/>
      <c r="AM301" s="57">
        <f t="shared" si="8"/>
        <v>1</v>
      </c>
      <c r="AN301" s="190">
        <f>IF((AI301+AJ301+AK301+AL301+AM301)&gt;0,(Metoder[[#This Row],[2015]]+Metoder[[#This Row],[2016]]+Metoder[[#This Row],[2017]]+Metoder[[#This Row],[Jan-Apr 2018]]*3+Metoder[[#This Row],[Till Cosmic?]])/COUNT(Metoder[[#This Row],[2015]:[Till Cosmic?]]),"")</f>
        <v>1</v>
      </c>
      <c r="AO301" s="57">
        <f t="shared" si="9"/>
        <v>315</v>
      </c>
      <c r="AP301" s="57">
        <f>IFERROR((_xlfn.RANK.EQ(AO301,AO:AO,1)+COUNTIF($AO$2:AO301,AO301))-1,"")</f>
        <v>350</v>
      </c>
      <c r="AQ301" s="57" t="s">
        <v>2440</v>
      </c>
      <c r="AR301" s="57"/>
      <c r="AS301" s="57"/>
      <c r="AT301" s="57"/>
      <c r="AU301" s="57"/>
      <c r="AV301" s="120">
        <v>43314</v>
      </c>
      <c r="AW301" s="57" t="s">
        <v>46</v>
      </c>
      <c r="AX301" s="99"/>
      <c r="AY301" s="100"/>
      <c r="AZ301" s="142"/>
      <c r="BA301" s="143"/>
      <c r="BC301" s="144"/>
      <c r="BD301" s="144"/>
    </row>
    <row r="302" spans="1:56" ht="180" x14ac:dyDescent="0.25">
      <c r="A302" s="1" t="s">
        <v>1388</v>
      </c>
      <c r="B302" s="179" t="s">
        <v>1389</v>
      </c>
      <c r="C302" s="53"/>
      <c r="D302" s="55" t="s">
        <v>410</v>
      </c>
      <c r="E302" s="53" t="s">
        <v>6511</v>
      </c>
      <c r="F302" s="121" t="s">
        <v>4267</v>
      </c>
      <c r="G302" s="127" t="s">
        <v>1390</v>
      </c>
      <c r="H302" s="53" t="s">
        <v>1391</v>
      </c>
      <c r="I302" s="106" t="s">
        <v>1392</v>
      </c>
      <c r="J302" s="106" t="s">
        <v>5395</v>
      </c>
      <c r="K302" s="106"/>
      <c r="L302" s="56" t="s">
        <v>2434</v>
      </c>
      <c r="M302" s="55" t="s">
        <v>42</v>
      </c>
      <c r="N302" s="58" t="s">
        <v>6179</v>
      </c>
      <c r="O302" s="58"/>
      <c r="P302" s="58"/>
      <c r="Q302" s="58"/>
      <c r="R302" s="58"/>
      <c r="S302" s="58"/>
      <c r="T302" s="106"/>
      <c r="U302" s="106" t="s">
        <v>2434</v>
      </c>
      <c r="V302" s="106" t="s">
        <v>4641</v>
      </c>
      <c r="W302" s="106" t="s">
        <v>5406</v>
      </c>
      <c r="X302" s="106" t="s">
        <v>1393</v>
      </c>
      <c r="Y302" s="106"/>
      <c r="Z302" s="106"/>
      <c r="AA302" s="106"/>
      <c r="AB302" s="106"/>
      <c r="AC302" s="106"/>
      <c r="AD302" s="106"/>
      <c r="AE302" s="97" t="s">
        <v>232</v>
      </c>
      <c r="AF302" s="30" t="s">
        <v>1394</v>
      </c>
      <c r="AG302" s="57"/>
      <c r="AH302" s="8"/>
      <c r="AI302" s="8">
        <v>79</v>
      </c>
      <c r="AJ302" s="8">
        <v>68</v>
      </c>
      <c r="AK302" s="8"/>
      <c r="AL302" s="8">
        <v>14</v>
      </c>
      <c r="AM302" s="8">
        <f t="shared" si="8"/>
        <v>1</v>
      </c>
      <c r="AN302" s="189">
        <f>IF((AI302+AJ302+AK302+AL302+AM302)&gt;0,(Metoder[[#This Row],[2015]]+Metoder[[#This Row],[2016]]+Metoder[[#This Row],[2017]]+Metoder[[#This Row],[Jan-Apr 2018]]*3+Metoder[[#This Row],[Till Cosmic?]])/COUNT(Metoder[[#This Row],[2015]:[Till Cosmic?]]),"")</f>
        <v>47.5</v>
      </c>
      <c r="AO302" s="8">
        <f t="shared" si="9"/>
        <v>65</v>
      </c>
      <c r="AP302" s="8">
        <f>IFERROR((_xlfn.RANK.EQ(AO302,AO:AO,1)+COUNTIF($AO$2:AO302,AO302))-1,"")</f>
        <v>46</v>
      </c>
      <c r="AQ302" s="57" t="s">
        <v>2440</v>
      </c>
      <c r="AR302" s="8"/>
      <c r="AS302" s="57" t="s">
        <v>5436</v>
      </c>
      <c r="AT302" s="57"/>
      <c r="AU302" s="57"/>
      <c r="AV302" s="120">
        <v>43304</v>
      </c>
      <c r="AW302" s="57" t="s">
        <v>46</v>
      </c>
      <c r="AX302" s="99"/>
      <c r="AY302" s="100"/>
      <c r="AZ302" s="142"/>
      <c r="BA302" s="143"/>
      <c r="BC302" s="144"/>
      <c r="BD302" s="144"/>
    </row>
    <row r="303" spans="1:56" ht="135" x14ac:dyDescent="0.25">
      <c r="A303" s="1" t="s">
        <v>1429</v>
      </c>
      <c r="B303" s="179" t="s">
        <v>1430</v>
      </c>
      <c r="C303" s="53"/>
      <c r="D303" s="55" t="s">
        <v>226</v>
      </c>
      <c r="E303" s="53" t="s">
        <v>4256</v>
      </c>
      <c r="F303" s="122"/>
      <c r="G303" s="140" t="s">
        <v>1431</v>
      </c>
      <c r="H303" s="53" t="s">
        <v>1432</v>
      </c>
      <c r="I303" s="106"/>
      <c r="J303" s="106" t="s">
        <v>5396</v>
      </c>
      <c r="K303" s="106" t="s">
        <v>5346</v>
      </c>
      <c r="L303" s="56" t="s">
        <v>6478</v>
      </c>
      <c r="M303" s="55" t="s">
        <v>42</v>
      </c>
      <c r="N303" s="58" t="s">
        <v>5673</v>
      </c>
      <c r="O303" s="58" t="s">
        <v>35</v>
      </c>
      <c r="P303" s="58"/>
      <c r="Q303" s="58"/>
      <c r="R303" s="58"/>
      <c r="S303" s="58"/>
      <c r="T303" s="106"/>
      <c r="U303" s="106"/>
      <c r="V303" s="106" t="s">
        <v>4641</v>
      </c>
      <c r="W303" s="106" t="s">
        <v>1433</v>
      </c>
      <c r="X303" s="106" t="s">
        <v>1434</v>
      </c>
      <c r="Y303" s="106"/>
      <c r="Z303" s="106"/>
      <c r="AA303" s="106"/>
      <c r="AB303" s="106"/>
      <c r="AC303" s="106"/>
      <c r="AD303" s="106"/>
      <c r="AE303" s="1" t="s">
        <v>4918</v>
      </c>
      <c r="AF303" s="30" t="s">
        <v>1435</v>
      </c>
      <c r="AG303" s="57"/>
      <c r="AH303" s="8"/>
      <c r="AI303" s="8">
        <v>182</v>
      </c>
      <c r="AJ303" s="8">
        <v>210</v>
      </c>
      <c r="AK303" s="8"/>
      <c r="AL303" s="8">
        <v>80</v>
      </c>
      <c r="AM303" s="8">
        <f t="shared" si="8"/>
        <v>0</v>
      </c>
      <c r="AN303" s="189">
        <f>IF((AI303+AJ303+AK303+AL303+AM303)&gt;0,(Metoder[[#This Row],[2015]]+Metoder[[#This Row],[2016]]+Metoder[[#This Row],[2017]]+Metoder[[#This Row],[Jan-Apr 2018]]*3+Metoder[[#This Row],[Till Cosmic?]])/COUNT(Metoder[[#This Row],[2015]:[Till Cosmic?]]),"")</f>
        <v>158</v>
      </c>
      <c r="AO303" s="8" t="str">
        <f t="shared" si="9"/>
        <v/>
      </c>
      <c r="AP303" s="8" t="str">
        <f>IFERROR((_xlfn.RANK.EQ(AO303,AO:AO,1)+COUNTIF($AO$2:AO303,AO303))-1,"")</f>
        <v/>
      </c>
      <c r="AQ303" s="57" t="s">
        <v>2429</v>
      </c>
      <c r="AR303" s="57" t="s">
        <v>2429</v>
      </c>
      <c r="AS303" s="57"/>
      <c r="AT303" s="57"/>
      <c r="AU303" s="57"/>
      <c r="AV303" s="120">
        <v>43285</v>
      </c>
      <c r="AW303" s="57" t="s">
        <v>46</v>
      </c>
      <c r="AX303" s="99"/>
      <c r="AY303" s="100"/>
      <c r="AZ303" s="142"/>
      <c r="BA303" s="143"/>
      <c r="BC303" s="144"/>
      <c r="BD303" s="144"/>
    </row>
    <row r="304" spans="1:56" ht="105" x14ac:dyDescent="0.25">
      <c r="A304" s="1" t="s">
        <v>1436</v>
      </c>
      <c r="B304" s="179" t="s">
        <v>5909</v>
      </c>
      <c r="C304" s="53" t="s">
        <v>5910</v>
      </c>
      <c r="D304" s="55" t="s">
        <v>179</v>
      </c>
      <c r="E304" s="59" t="s">
        <v>5301</v>
      </c>
      <c r="F304" s="60" t="s">
        <v>5300</v>
      </c>
      <c r="G304" s="127" t="s">
        <v>1437</v>
      </c>
      <c r="H304" s="53" t="s">
        <v>5683</v>
      </c>
      <c r="I304" s="106"/>
      <c r="J304" s="106" t="s">
        <v>5911</v>
      </c>
      <c r="K304" s="106"/>
      <c r="L304" s="20" t="s">
        <v>89</v>
      </c>
      <c r="M304" s="55" t="s">
        <v>42</v>
      </c>
      <c r="N304" s="13" t="s">
        <v>5669</v>
      </c>
      <c r="O304" s="13"/>
      <c r="P304" s="13"/>
      <c r="Q304" s="13"/>
      <c r="R304" s="13"/>
      <c r="S304" s="13"/>
      <c r="T304" s="106"/>
      <c r="U304" s="106" t="s">
        <v>41</v>
      </c>
      <c r="V304" s="106" t="s">
        <v>4641</v>
      </c>
      <c r="W304" s="106" t="s">
        <v>339</v>
      </c>
      <c r="X304" s="106" t="s">
        <v>1438</v>
      </c>
      <c r="Y304" s="106"/>
      <c r="Z304" s="106"/>
      <c r="AA304" s="106"/>
      <c r="AB304" s="106"/>
      <c r="AC304" s="106"/>
      <c r="AD304" s="106"/>
      <c r="AE304" s="1" t="s">
        <v>5912</v>
      </c>
      <c r="AF304" s="17" t="s">
        <v>1439</v>
      </c>
      <c r="AG304" s="57"/>
      <c r="AH304" s="8"/>
      <c r="AI304" s="8"/>
      <c r="AJ304" s="8"/>
      <c r="AK304" s="8"/>
      <c r="AL304" s="8"/>
      <c r="AM304" s="8">
        <f t="shared" si="8"/>
        <v>1</v>
      </c>
      <c r="AN304" s="189">
        <f>IF((AI304+AJ304+AK304+AL304+AM304)&gt;0,(Metoder[[#This Row],[2015]]+Metoder[[#This Row],[2016]]+Metoder[[#This Row],[2017]]+Metoder[[#This Row],[Jan-Apr 2018]]*3+Metoder[[#This Row],[Till Cosmic?]])/COUNT(Metoder[[#This Row],[2015]:[Till Cosmic?]]),"")</f>
        <v>1</v>
      </c>
      <c r="AO304" s="8">
        <f t="shared" si="9"/>
        <v>315</v>
      </c>
      <c r="AP304" s="8">
        <f>IFERROR((_xlfn.RANK.EQ(AO304,AO:AO,1)+COUNTIF($AO$2:AO304,AO304))-1,"")</f>
        <v>351</v>
      </c>
      <c r="AQ304" s="57" t="s">
        <v>2440</v>
      </c>
      <c r="AR304" s="8"/>
      <c r="AS304" s="8"/>
      <c r="AT304" s="8"/>
      <c r="AU304" s="8"/>
      <c r="AV304" s="120">
        <v>43320</v>
      </c>
      <c r="AW304" s="57" t="s">
        <v>46</v>
      </c>
      <c r="AX304" s="99"/>
      <c r="AY304" s="100"/>
      <c r="AZ304" s="142"/>
      <c r="BA304" s="143"/>
      <c r="BC304" s="144"/>
      <c r="BD304" s="144"/>
    </row>
    <row r="305" spans="1:56" ht="270" x14ac:dyDescent="0.25">
      <c r="A305" s="1" t="s">
        <v>5035</v>
      </c>
      <c r="B305" s="179" t="s">
        <v>5134</v>
      </c>
      <c r="C305" s="61" t="s">
        <v>5036</v>
      </c>
      <c r="D305" s="55" t="s">
        <v>116</v>
      </c>
      <c r="E305" s="56" t="s">
        <v>6507</v>
      </c>
      <c r="F305" s="10" t="s">
        <v>5238</v>
      </c>
      <c r="G305" s="50"/>
      <c r="H305" s="38" t="s">
        <v>5731</v>
      </c>
      <c r="I305" s="38" t="s">
        <v>5260</v>
      </c>
      <c r="J305" s="38" t="s">
        <v>6568</v>
      </c>
      <c r="K305" s="38"/>
      <c r="L305" s="56" t="s">
        <v>6506</v>
      </c>
      <c r="M305" s="55" t="s">
        <v>42</v>
      </c>
      <c r="N305" s="58" t="s">
        <v>5669</v>
      </c>
      <c r="O305" s="35"/>
      <c r="P305" s="35"/>
      <c r="Q305" s="35"/>
      <c r="R305" s="35"/>
      <c r="S305" s="63"/>
      <c r="T305" s="1" t="s">
        <v>5037</v>
      </c>
      <c r="U305" s="1" t="s">
        <v>2434</v>
      </c>
      <c r="V305" s="1" t="s">
        <v>4642</v>
      </c>
      <c r="W305" s="1" t="s">
        <v>5038</v>
      </c>
      <c r="X305" s="1" t="s">
        <v>922</v>
      </c>
      <c r="Y305" s="97"/>
      <c r="Z305" s="97"/>
      <c r="AA305" s="97"/>
      <c r="AB305" s="97"/>
      <c r="AC305" s="97"/>
      <c r="AD305" s="97"/>
      <c r="AE305" s="1" t="s">
        <v>6519</v>
      </c>
      <c r="AF305" s="122" t="s">
        <v>5039</v>
      </c>
      <c r="AG305" s="67"/>
      <c r="AH305" s="38"/>
      <c r="AI305" s="38"/>
      <c r="AJ305" s="38"/>
      <c r="AK305" s="38"/>
      <c r="AL305" s="38"/>
      <c r="AM305" s="38">
        <f t="shared" si="8"/>
        <v>1</v>
      </c>
      <c r="AN305" s="192">
        <f>IF((AI305+AJ305+AK305+AL305+AM305)&gt;0,(Metoder[[#This Row],[2015]]+Metoder[[#This Row],[2016]]+Metoder[[#This Row],[2017]]+Metoder[[#This Row],[Jan-Apr 2018]]*3+Metoder[[#This Row],[Till Cosmic?]])/COUNT(Metoder[[#This Row],[2015]:[Till Cosmic?]]),"")</f>
        <v>1</v>
      </c>
      <c r="AO305" s="38">
        <f t="shared" si="9"/>
        <v>315</v>
      </c>
      <c r="AP305" s="38">
        <f>IFERROR((_xlfn.RANK.EQ(AO305,AO:AO,1)+COUNTIF($AO$2:AO305,AO305))-1,"")</f>
        <v>352</v>
      </c>
      <c r="AQ305" s="38" t="s">
        <v>2440</v>
      </c>
      <c r="AR305" s="38"/>
      <c r="AS305" s="38"/>
      <c r="AT305" s="38"/>
      <c r="AU305" s="38"/>
      <c r="AV305" s="120">
        <v>43314</v>
      </c>
      <c r="AW305" s="38" t="s">
        <v>46</v>
      </c>
      <c r="AX305" s="99"/>
      <c r="AY305" s="100"/>
      <c r="AZ305" s="142"/>
      <c r="BA305" s="143"/>
      <c r="BC305" s="144"/>
      <c r="BD305" s="144"/>
    </row>
    <row r="306" spans="1:56" ht="101.25" x14ac:dyDescent="0.25">
      <c r="A306" s="1" t="s">
        <v>1446</v>
      </c>
      <c r="B306" s="179" t="s">
        <v>1447</v>
      </c>
      <c r="C306" s="53"/>
      <c r="D306" s="55" t="s">
        <v>50</v>
      </c>
      <c r="E306" s="53" t="s">
        <v>6511</v>
      </c>
      <c r="F306" s="121" t="s">
        <v>4267</v>
      </c>
      <c r="G306" s="53"/>
      <c r="H306" s="53" t="s">
        <v>158</v>
      </c>
      <c r="I306" s="106" t="s">
        <v>5915</v>
      </c>
      <c r="J306" s="106"/>
      <c r="K306" s="106"/>
      <c r="L306" s="56" t="s">
        <v>2434</v>
      </c>
      <c r="M306" s="55" t="s">
        <v>42</v>
      </c>
      <c r="N306" s="54" t="s">
        <v>5668</v>
      </c>
      <c r="O306" s="54"/>
      <c r="P306" s="54"/>
      <c r="Q306" s="54"/>
      <c r="R306" s="54"/>
      <c r="S306" s="54"/>
      <c r="T306" s="106"/>
      <c r="U306" s="106" t="s">
        <v>2434</v>
      </c>
      <c r="V306" s="106" t="s">
        <v>4641</v>
      </c>
      <c r="W306" s="106" t="s">
        <v>54</v>
      </c>
      <c r="X306" s="106" t="s">
        <v>1448</v>
      </c>
      <c r="Y306" s="106"/>
      <c r="Z306" s="106"/>
      <c r="AA306" s="106"/>
      <c r="AB306" s="106"/>
      <c r="AC306" s="106"/>
      <c r="AD306" s="106"/>
      <c r="AE306" s="1" t="s">
        <v>4920</v>
      </c>
      <c r="AF306" s="173" t="s">
        <v>1449</v>
      </c>
      <c r="AG306" s="57"/>
      <c r="AH306" s="8"/>
      <c r="AI306" s="8"/>
      <c r="AJ306" s="8"/>
      <c r="AK306" s="8"/>
      <c r="AL306" s="8"/>
      <c r="AM306" s="8">
        <f t="shared" si="8"/>
        <v>1</v>
      </c>
      <c r="AN306" s="189">
        <f>IF((AI306+AJ306+AK306+AL306+AM306)&gt;0,(Metoder[[#This Row],[2015]]+Metoder[[#This Row],[2016]]+Metoder[[#This Row],[2017]]+Metoder[[#This Row],[Jan-Apr 2018]]*3+Metoder[[#This Row],[Till Cosmic?]])/COUNT(Metoder[[#This Row],[2015]:[Till Cosmic?]]),"")</f>
        <v>1</v>
      </c>
      <c r="AO306" s="8">
        <f t="shared" si="9"/>
        <v>315</v>
      </c>
      <c r="AP306" s="8">
        <f>IFERROR((_xlfn.RANK.EQ(AO306,AO:AO,1)+COUNTIF($AO$2:AO306,AO306))-1,"")</f>
        <v>353</v>
      </c>
      <c r="AQ306" s="57" t="s">
        <v>2440</v>
      </c>
      <c r="AR306" s="8"/>
      <c r="AS306" s="8"/>
      <c r="AT306" s="8"/>
      <c r="AU306" s="8"/>
      <c r="AV306" s="120">
        <v>43320</v>
      </c>
      <c r="AW306" s="57" t="s">
        <v>46</v>
      </c>
      <c r="AX306" s="99"/>
      <c r="AY306" s="100"/>
      <c r="AZ306" s="142"/>
      <c r="BA306" s="143"/>
      <c r="BC306" s="144"/>
      <c r="BD306" s="144"/>
    </row>
    <row r="307" spans="1:56" ht="168.75" x14ac:dyDescent="0.25">
      <c r="A307" s="68" t="s">
        <v>4983</v>
      </c>
      <c r="B307" s="179" t="s">
        <v>4984</v>
      </c>
      <c r="C307" s="61" t="s">
        <v>4985</v>
      </c>
      <c r="D307" s="55" t="s">
        <v>4986</v>
      </c>
      <c r="E307" s="69" t="s">
        <v>6479</v>
      </c>
      <c r="F307" s="121" t="s">
        <v>4987</v>
      </c>
      <c r="G307" s="38" t="s">
        <v>6333</v>
      </c>
      <c r="H307" s="74" t="s">
        <v>4988</v>
      </c>
      <c r="I307" s="38" t="s">
        <v>6355</v>
      </c>
      <c r="J307" s="106" t="s">
        <v>6339</v>
      </c>
      <c r="K307" s="38" t="s">
        <v>6356</v>
      </c>
      <c r="L307" s="56" t="s">
        <v>6478</v>
      </c>
      <c r="M307" s="70" t="s">
        <v>42</v>
      </c>
      <c r="N307" s="58" t="s">
        <v>5673</v>
      </c>
      <c r="O307" s="71"/>
      <c r="P307" s="71"/>
      <c r="Q307" s="71"/>
      <c r="R307" s="71"/>
      <c r="S307" s="72"/>
      <c r="T307" s="97"/>
      <c r="U307" s="1" t="s">
        <v>41</v>
      </c>
      <c r="V307" s="106" t="s">
        <v>4641</v>
      </c>
      <c r="W307" s="1" t="s">
        <v>4989</v>
      </c>
      <c r="X307" s="1" t="s">
        <v>6334</v>
      </c>
      <c r="Y307" s="97"/>
      <c r="Z307" s="97"/>
      <c r="AA307" s="97"/>
      <c r="AB307" s="97"/>
      <c r="AC307" s="1"/>
      <c r="AD307" s="97"/>
      <c r="AE307" s="95" t="s">
        <v>6480</v>
      </c>
      <c r="AF307" s="122" t="s">
        <v>4990</v>
      </c>
      <c r="AG307" s="73"/>
      <c r="AH307" s="74"/>
      <c r="AI307" s="74"/>
      <c r="AJ307" s="74"/>
      <c r="AK307" s="74"/>
      <c r="AL307" s="74"/>
      <c r="AM307" s="74">
        <f t="shared" si="8"/>
        <v>1</v>
      </c>
      <c r="AN307" s="197">
        <f>IF((AI307+AJ307+AK307+AL307+AM307)&gt;0,(Metoder[[#This Row],[2015]]+Metoder[[#This Row],[2016]]+Metoder[[#This Row],[2017]]+Metoder[[#This Row],[Jan-Apr 2018]]*3+Metoder[[#This Row],[Till Cosmic?]])/COUNT(Metoder[[#This Row],[2015]:[Till Cosmic?]]),"")</f>
        <v>1</v>
      </c>
      <c r="AO307" s="74">
        <f t="shared" si="9"/>
        <v>315</v>
      </c>
      <c r="AP307" s="74">
        <f>IFERROR((_xlfn.RANK.EQ(AO307,AO:AO,1)+COUNTIF($AO$2:AO307,AO307))-1,"")</f>
        <v>354</v>
      </c>
      <c r="AQ307" s="38" t="s">
        <v>2440</v>
      </c>
      <c r="AR307" s="74"/>
      <c r="AS307" s="74"/>
      <c r="AT307" s="74"/>
      <c r="AU307" s="38"/>
      <c r="AV307" s="120">
        <v>43347</v>
      </c>
      <c r="AW307" s="38" t="s">
        <v>46</v>
      </c>
      <c r="AX307" s="99"/>
      <c r="AY307" s="100"/>
      <c r="AZ307" s="142"/>
      <c r="BA307" s="143"/>
      <c r="BC307" s="144"/>
      <c r="BD307" s="144"/>
    </row>
    <row r="308" spans="1:56" ht="123.75" x14ac:dyDescent="0.25">
      <c r="A308" s="1" t="s">
        <v>947</v>
      </c>
      <c r="B308" s="179" t="s">
        <v>948</v>
      </c>
      <c r="C308" s="53" t="s">
        <v>5734</v>
      </c>
      <c r="D308" s="55" t="s">
        <v>50</v>
      </c>
      <c r="E308" s="53" t="s">
        <v>949</v>
      </c>
      <c r="F308" s="175" t="s">
        <v>5733</v>
      </c>
      <c r="G308" s="53"/>
      <c r="H308" s="53" t="s">
        <v>951</v>
      </c>
      <c r="I308" s="166"/>
      <c r="J308" s="166" t="s">
        <v>5732</v>
      </c>
      <c r="K308" s="166"/>
      <c r="L308" s="56" t="s">
        <v>6499</v>
      </c>
      <c r="M308" s="55" t="s">
        <v>42</v>
      </c>
      <c r="N308" s="54" t="s">
        <v>5668</v>
      </c>
      <c r="O308" s="54"/>
      <c r="P308" s="54"/>
      <c r="Q308" s="54"/>
      <c r="R308" s="54"/>
      <c r="S308" s="54"/>
      <c r="T308" s="106"/>
      <c r="U308" s="106" t="s">
        <v>41</v>
      </c>
      <c r="V308" s="106" t="s">
        <v>4679</v>
      </c>
      <c r="W308" s="106" t="s">
        <v>54</v>
      </c>
      <c r="X308" s="106" t="s">
        <v>952</v>
      </c>
      <c r="Y308" s="106"/>
      <c r="Z308" s="106"/>
      <c r="AA308" s="106"/>
      <c r="AB308" s="106"/>
      <c r="AC308" s="106"/>
      <c r="AD308" s="106"/>
      <c r="AE308" s="1" t="s">
        <v>4915</v>
      </c>
      <c r="AF308" s="17" t="s">
        <v>953</v>
      </c>
      <c r="AG308" s="57"/>
      <c r="AH308" s="8"/>
      <c r="AI308" s="8"/>
      <c r="AJ308" s="8"/>
      <c r="AK308" s="8"/>
      <c r="AL308" s="8"/>
      <c r="AM308" s="8">
        <f t="shared" si="8"/>
        <v>1</v>
      </c>
      <c r="AN308" s="189">
        <f>IF((AI308+AJ308+AK308+AL308+AM308)&gt;0,(Metoder[[#This Row],[2015]]+Metoder[[#This Row],[2016]]+Metoder[[#This Row],[2017]]+Metoder[[#This Row],[Jan-Apr 2018]]*3+Metoder[[#This Row],[Till Cosmic?]])/COUNT(Metoder[[#This Row],[2015]:[Till Cosmic?]]),"")</f>
        <v>1</v>
      </c>
      <c r="AO308" s="8">
        <f t="shared" si="9"/>
        <v>315</v>
      </c>
      <c r="AP308" s="8">
        <f>IFERROR((_xlfn.RANK.EQ(AO308,AO:AO,1)+COUNTIF($AO$2:AO308,AO308))-1,"")</f>
        <v>355</v>
      </c>
      <c r="AQ308" s="57" t="s">
        <v>2440</v>
      </c>
      <c r="AR308" s="8"/>
      <c r="AS308" s="8"/>
      <c r="AT308" s="8"/>
      <c r="AU308" s="8"/>
      <c r="AV308" s="120">
        <v>43314</v>
      </c>
      <c r="AW308" s="57" t="s">
        <v>46</v>
      </c>
      <c r="AX308" s="99"/>
      <c r="AY308" s="100"/>
      <c r="AZ308" s="142"/>
      <c r="BA308" s="143"/>
      <c r="BC308" s="144"/>
      <c r="BD308" s="144"/>
    </row>
    <row r="309" spans="1:56" ht="90" x14ac:dyDescent="0.25">
      <c r="A309" s="1" t="s">
        <v>1459</v>
      </c>
      <c r="B309" s="179" t="s">
        <v>1460</v>
      </c>
      <c r="C309" s="53"/>
      <c r="D309" s="55" t="s">
        <v>226</v>
      </c>
      <c r="E309" s="53"/>
      <c r="F309" s="6"/>
      <c r="G309" s="53"/>
      <c r="H309" s="53" t="s">
        <v>1461</v>
      </c>
      <c r="I309" s="106"/>
      <c r="J309" s="106"/>
      <c r="K309" s="106"/>
      <c r="L309" s="56" t="s">
        <v>2434</v>
      </c>
      <c r="M309" s="55" t="s">
        <v>42</v>
      </c>
      <c r="N309" s="54" t="s">
        <v>5667</v>
      </c>
      <c r="O309" s="54"/>
      <c r="P309" s="54"/>
      <c r="Q309" s="54"/>
      <c r="R309" s="54"/>
      <c r="S309" s="54"/>
      <c r="T309" s="106"/>
      <c r="U309" s="106" t="s">
        <v>2434</v>
      </c>
      <c r="V309" s="106" t="s">
        <v>4641</v>
      </c>
      <c r="W309" s="106" t="s">
        <v>230</v>
      </c>
      <c r="X309" s="106" t="s">
        <v>6357</v>
      </c>
      <c r="Y309" s="106"/>
      <c r="Z309" s="106"/>
      <c r="AA309" s="106"/>
      <c r="AB309" s="106"/>
      <c r="AC309" s="106"/>
      <c r="AD309" s="106"/>
      <c r="AE309" s="1" t="s">
        <v>4920</v>
      </c>
      <c r="AF309" s="122" t="s">
        <v>5157</v>
      </c>
      <c r="AG309" s="57"/>
      <c r="AH309" s="8"/>
      <c r="AI309" s="8"/>
      <c r="AJ309" s="8"/>
      <c r="AK309" s="8"/>
      <c r="AL309" s="8"/>
      <c r="AM309" s="8">
        <f t="shared" si="8"/>
        <v>1</v>
      </c>
      <c r="AN309" s="189">
        <f>IF((AI309+AJ309+AK309+AL309+AM309)&gt;0,(Metoder[[#This Row],[2015]]+Metoder[[#This Row],[2016]]+Metoder[[#This Row],[2017]]+Metoder[[#This Row],[Jan-Apr 2018]]*3+Metoder[[#This Row],[Till Cosmic?]])/COUNT(Metoder[[#This Row],[2015]:[Till Cosmic?]]),"")</f>
        <v>1</v>
      </c>
      <c r="AO309" s="8">
        <f t="shared" si="9"/>
        <v>315</v>
      </c>
      <c r="AP309" s="8">
        <f>IFERROR((_xlfn.RANK.EQ(AO309,AO:AO,1)+COUNTIF($AO$2:AO309,AO309))-1,"")</f>
        <v>356</v>
      </c>
      <c r="AQ309" s="57" t="s">
        <v>2440</v>
      </c>
      <c r="AR309" s="8"/>
      <c r="AS309" s="8"/>
      <c r="AT309" s="8"/>
      <c r="AU309" s="57"/>
      <c r="AV309" s="120">
        <v>43245</v>
      </c>
      <c r="AW309" s="57" t="s">
        <v>2341</v>
      </c>
      <c r="AX309" s="99"/>
      <c r="AY309" s="100"/>
      <c r="AZ309" s="142"/>
      <c r="BA309" s="143"/>
      <c r="BC309" s="144"/>
      <c r="BD309" s="144"/>
    </row>
    <row r="310" spans="1:56" ht="75" x14ac:dyDescent="0.25">
      <c r="A310" s="1" t="s">
        <v>1967</v>
      </c>
      <c r="B310" s="179" t="s">
        <v>1968</v>
      </c>
      <c r="C310" s="53" t="s">
        <v>1969</v>
      </c>
      <c r="D310" s="55" t="s">
        <v>50</v>
      </c>
      <c r="E310" s="53" t="s">
        <v>6525</v>
      </c>
      <c r="F310" s="10" t="s">
        <v>189</v>
      </c>
      <c r="G310" s="53"/>
      <c r="H310" s="53" t="s">
        <v>1379</v>
      </c>
      <c r="I310" s="106" t="s">
        <v>1386</v>
      </c>
      <c r="J310" s="106" t="s">
        <v>1386</v>
      </c>
      <c r="K310" s="106"/>
      <c r="L310" s="56" t="s">
        <v>2434</v>
      </c>
      <c r="M310" s="55" t="s">
        <v>42</v>
      </c>
      <c r="N310" s="58" t="s">
        <v>5667</v>
      </c>
      <c r="O310" s="58"/>
      <c r="P310" s="58"/>
      <c r="Q310" s="58"/>
      <c r="R310" s="58"/>
      <c r="S310" s="58"/>
      <c r="T310" s="106"/>
      <c r="U310" s="106" t="s">
        <v>2434</v>
      </c>
      <c r="V310" s="106" t="s">
        <v>4679</v>
      </c>
      <c r="W310" s="106" t="s">
        <v>54</v>
      </c>
      <c r="X310" s="106" t="s">
        <v>5737</v>
      </c>
      <c r="Y310" s="106"/>
      <c r="Z310" s="106"/>
      <c r="AA310" s="106"/>
      <c r="AB310" s="106"/>
      <c r="AC310" s="106"/>
      <c r="AD310" s="106"/>
      <c r="AE310" s="1" t="s">
        <v>6526</v>
      </c>
      <c r="AF310" s="17" t="s">
        <v>1970</v>
      </c>
      <c r="AG310" s="57"/>
      <c r="AH310" s="8"/>
      <c r="AI310" s="8"/>
      <c r="AJ310" s="8"/>
      <c r="AK310" s="8"/>
      <c r="AL310" s="8"/>
      <c r="AM310" s="8">
        <f t="shared" si="8"/>
        <v>1</v>
      </c>
      <c r="AN310" s="189">
        <f>IF((AI310+AJ310+AK310+AL310+AM310)&gt;0,(Metoder[[#This Row],[2015]]+Metoder[[#This Row],[2016]]+Metoder[[#This Row],[2017]]+Metoder[[#This Row],[Jan-Apr 2018]]*3+Metoder[[#This Row],[Till Cosmic?]])/COUNT(Metoder[[#This Row],[2015]:[Till Cosmic?]]),"")</f>
        <v>1</v>
      </c>
      <c r="AO310" s="8">
        <f t="shared" si="9"/>
        <v>315</v>
      </c>
      <c r="AP310" s="8">
        <f>IFERROR((_xlfn.RANK.EQ(AO310,AO:AO,1)+COUNTIF($AO$2:AO310,AO310))-1,"")</f>
        <v>357</v>
      </c>
      <c r="AQ310" s="57" t="s">
        <v>2440</v>
      </c>
      <c r="AR310" s="8"/>
      <c r="AS310" s="8"/>
      <c r="AT310" s="8"/>
      <c r="AU310" s="8"/>
      <c r="AV310" s="120">
        <v>43314</v>
      </c>
      <c r="AW310" s="57" t="s">
        <v>46</v>
      </c>
      <c r="AX310" s="99"/>
      <c r="AY310" s="100"/>
      <c r="AZ310" s="142"/>
      <c r="BA310" s="143"/>
      <c r="BC310" s="144"/>
      <c r="BD310" s="144"/>
    </row>
    <row r="311" spans="1:56" ht="112.5" x14ac:dyDescent="0.25">
      <c r="A311" s="1" t="s">
        <v>2059</v>
      </c>
      <c r="B311" s="179" t="s">
        <v>5738</v>
      </c>
      <c r="C311" s="53" t="s">
        <v>5739</v>
      </c>
      <c r="D311" s="55" t="s">
        <v>95</v>
      </c>
      <c r="E311" s="53" t="s">
        <v>6528</v>
      </c>
      <c r="F311" s="10" t="s">
        <v>96</v>
      </c>
      <c r="G311" s="53"/>
      <c r="H311" s="53" t="s">
        <v>2060</v>
      </c>
      <c r="I311" s="106" t="s">
        <v>6550</v>
      </c>
      <c r="J311" s="106" t="s">
        <v>6605</v>
      </c>
      <c r="K311" s="106"/>
      <c r="L311" s="56" t="s">
        <v>2434</v>
      </c>
      <c r="M311" s="55" t="s">
        <v>42</v>
      </c>
      <c r="N311" s="54" t="s">
        <v>5673</v>
      </c>
      <c r="O311" s="54"/>
      <c r="P311" s="54"/>
      <c r="Q311" s="54"/>
      <c r="R311" s="54"/>
      <c r="S311" s="54"/>
      <c r="T311" s="106" t="s">
        <v>5474</v>
      </c>
      <c r="U311" s="106" t="s">
        <v>2434</v>
      </c>
      <c r="V311" s="106" t="s">
        <v>4679</v>
      </c>
      <c r="W311" s="106" t="s">
        <v>913</v>
      </c>
      <c r="X311" s="106" t="s">
        <v>2061</v>
      </c>
      <c r="Y311" s="106"/>
      <c r="Z311" s="106"/>
      <c r="AA311" s="106"/>
      <c r="AB311" s="106"/>
      <c r="AC311" s="106"/>
      <c r="AD311" s="106"/>
      <c r="AE311" s="1" t="s">
        <v>6526</v>
      </c>
      <c r="AF311" s="17" t="s">
        <v>2062</v>
      </c>
      <c r="AG311" s="57"/>
      <c r="AH311" s="8"/>
      <c r="AI311" s="8"/>
      <c r="AJ311" s="8"/>
      <c r="AK311" s="8"/>
      <c r="AL311" s="8"/>
      <c r="AM311" s="8">
        <f t="shared" si="8"/>
        <v>1</v>
      </c>
      <c r="AN311" s="189">
        <f>IF((AI311+AJ311+AK311+AL311+AM311)&gt;0,(Metoder[[#This Row],[2015]]+Metoder[[#This Row],[2016]]+Metoder[[#This Row],[2017]]+Metoder[[#This Row],[Jan-Apr 2018]]*3+Metoder[[#This Row],[Till Cosmic?]])/COUNT(Metoder[[#This Row],[2015]:[Till Cosmic?]]),"")</f>
        <v>1</v>
      </c>
      <c r="AO311" s="8">
        <f t="shared" si="9"/>
        <v>315</v>
      </c>
      <c r="AP311" s="8">
        <f>IFERROR((_xlfn.RANK.EQ(AO311,AO:AO,1)+COUNTIF($AO$2:AO311,AO311))-1,"")</f>
        <v>358</v>
      </c>
      <c r="AQ311" s="57" t="s">
        <v>2440</v>
      </c>
      <c r="AR311" s="8"/>
      <c r="AS311" s="8"/>
      <c r="AT311" s="8"/>
      <c r="AU311" s="8"/>
      <c r="AV311" s="120">
        <v>43314</v>
      </c>
      <c r="AW311" s="57" t="s">
        <v>46</v>
      </c>
      <c r="AX311" s="99"/>
      <c r="AY311" s="100"/>
      <c r="AZ311" s="142"/>
      <c r="BA311" s="143"/>
      <c r="BC311" s="144"/>
      <c r="BD311" s="144"/>
    </row>
    <row r="312" spans="1:56" ht="90" x14ac:dyDescent="0.25">
      <c r="A312" s="1" t="s">
        <v>5899</v>
      </c>
      <c r="B312" s="179" t="s">
        <v>5900</v>
      </c>
      <c r="C312" s="53" t="s">
        <v>1468</v>
      </c>
      <c r="D312" s="86" t="s">
        <v>530</v>
      </c>
      <c r="E312" s="87" t="s">
        <v>151</v>
      </c>
      <c r="F312" s="229"/>
      <c r="G312" s="229"/>
      <c r="H312" s="50" t="s">
        <v>5902</v>
      </c>
      <c r="I312" s="38" t="s">
        <v>5901</v>
      </c>
      <c r="J312" s="106" t="s">
        <v>5903</v>
      </c>
      <c r="K312" s="106"/>
      <c r="L312" s="88" t="s">
        <v>2434</v>
      </c>
      <c r="M312" s="88" t="s">
        <v>42</v>
      </c>
      <c r="N312" s="58" t="s">
        <v>5668</v>
      </c>
      <c r="O312" s="230"/>
      <c r="P312" s="230"/>
      <c r="Q312" s="231"/>
      <c r="R312" s="232"/>
      <c r="S312" s="233"/>
      <c r="T312" s="106"/>
      <c r="U312" s="106" t="s">
        <v>2434</v>
      </c>
      <c r="V312" s="106" t="s">
        <v>4641</v>
      </c>
      <c r="W312" s="106"/>
      <c r="X312" s="106"/>
      <c r="Y312" s="97"/>
      <c r="Z312" s="106"/>
      <c r="AA312" s="106"/>
      <c r="AB312" s="106"/>
      <c r="AC312" s="106"/>
      <c r="AD312" s="106"/>
      <c r="AE312" s="1" t="s">
        <v>4920</v>
      </c>
      <c r="AF312" s="173" t="s">
        <v>1469</v>
      </c>
      <c r="AG312" s="234"/>
      <c r="AH312" s="235"/>
      <c r="AI312" s="156"/>
      <c r="AJ312" s="156"/>
      <c r="AK312" s="57"/>
      <c r="AL312" s="156"/>
      <c r="AM312" s="227">
        <f t="shared" si="8"/>
        <v>1</v>
      </c>
      <c r="AN312" s="190">
        <f>IF((AI312+AJ312+AK312+AL312+AM312)&gt;0,(Metoder[[#This Row],[2015]]+Metoder[[#This Row],[2016]]+Metoder[[#This Row],[2017]]+Metoder[[#This Row],[Jan-Apr 2018]]*3+Metoder[[#This Row],[Till Cosmic?]])/COUNT(Metoder[[#This Row],[2015]:[Till Cosmic?]]),"")</f>
        <v>1</v>
      </c>
      <c r="AO312" s="223">
        <f t="shared" si="9"/>
        <v>315</v>
      </c>
      <c r="AP312" s="199">
        <f>IFERROR((_xlfn.RANK.EQ(AO312,AO:AO,1)+COUNTIF($AO$2:AO312,AO312))-1,"")</f>
        <v>359</v>
      </c>
      <c r="AQ312" s="156" t="s">
        <v>2440</v>
      </c>
      <c r="AR312" s="57"/>
      <c r="AS312" s="57"/>
      <c r="AT312" s="57"/>
      <c r="AU312" s="57"/>
      <c r="AV312" s="120">
        <v>43320</v>
      </c>
      <c r="AW312" s="156" t="s">
        <v>46</v>
      </c>
      <c r="AX312" s="99"/>
      <c r="AY312" s="100"/>
      <c r="AZ312" s="142"/>
      <c r="BA312" s="143"/>
      <c r="BC312" s="144"/>
      <c r="BD312" s="144"/>
    </row>
    <row r="313" spans="1:56" ht="210" x14ac:dyDescent="0.25">
      <c r="A313" s="1" t="s">
        <v>5697</v>
      </c>
      <c r="B313" s="179" t="s">
        <v>972</v>
      </c>
      <c r="C313" s="53" t="s">
        <v>973</v>
      </c>
      <c r="D313" s="86" t="s">
        <v>124</v>
      </c>
      <c r="E313" s="53" t="s">
        <v>402</v>
      </c>
      <c r="F313" s="175" t="s">
        <v>403</v>
      </c>
      <c r="G313" s="214"/>
      <c r="H313" s="53" t="s">
        <v>5698</v>
      </c>
      <c r="I313" s="106" t="s">
        <v>405</v>
      </c>
      <c r="J313" s="106"/>
      <c r="K313" s="106"/>
      <c r="L313" s="15" t="s">
        <v>406</v>
      </c>
      <c r="M313" s="55" t="s">
        <v>42</v>
      </c>
      <c r="N313" s="58" t="s">
        <v>5584</v>
      </c>
      <c r="O313" s="215"/>
      <c r="P313" s="215"/>
      <c r="Q313" s="216"/>
      <c r="R313" s="217"/>
      <c r="S313" s="218"/>
      <c r="T313" s="106"/>
      <c r="U313" s="106"/>
      <c r="V313" s="106" t="s">
        <v>5577</v>
      </c>
      <c r="W313" s="106"/>
      <c r="X313" s="106" t="s">
        <v>5700</v>
      </c>
      <c r="Y313" s="97"/>
      <c r="Z313" s="106"/>
      <c r="AA313" s="106"/>
      <c r="AB313" s="106"/>
      <c r="AC313" s="106"/>
      <c r="AD313" s="106"/>
      <c r="AE313" s="1" t="s">
        <v>4904</v>
      </c>
      <c r="AF313" s="173" t="s">
        <v>5582</v>
      </c>
      <c r="AG313" s="219"/>
      <c r="AH313" s="220"/>
      <c r="AI313" s="156"/>
      <c r="AJ313" s="156"/>
      <c r="AK313" s="37"/>
      <c r="AL313" s="156"/>
      <c r="AM313" s="156">
        <f t="shared" si="8"/>
        <v>1</v>
      </c>
      <c r="AN313" s="191">
        <f>IF((AI313+AJ313+AK313+AL313+AM313)&gt;0,(Metoder[[#This Row],[2015]]+Metoder[[#This Row],[2016]]+Metoder[[#This Row],[2017]]+Metoder[[#This Row],[Jan-Apr 2018]]*3+Metoder[[#This Row],[Till Cosmic?]])/COUNT(Metoder[[#This Row],[2015]:[Till Cosmic?]]),"")</f>
        <v>1</v>
      </c>
      <c r="AO313" s="198">
        <f t="shared" si="9"/>
        <v>315</v>
      </c>
      <c r="AP313" s="199">
        <f>IFERROR((_xlfn.RANK.EQ(AO313,AO:AO,1)+COUNTIF($AO$2:AO313,AO313))-1,"")</f>
        <v>360</v>
      </c>
      <c r="AQ313" s="156" t="s">
        <v>2440</v>
      </c>
      <c r="AR313" s="37"/>
      <c r="AS313" s="37"/>
      <c r="AT313" s="37"/>
      <c r="AU313" s="37"/>
      <c r="AV313" s="221">
        <v>43313</v>
      </c>
      <c r="AW313" s="156" t="s">
        <v>46</v>
      </c>
      <c r="AX313" s="99"/>
      <c r="AY313" s="100"/>
      <c r="AZ313" s="142"/>
      <c r="BA313" s="143"/>
      <c r="BC313" s="144"/>
      <c r="BD313" s="144"/>
    </row>
    <row r="314" spans="1:56" ht="225" x14ac:dyDescent="0.25">
      <c r="A314" s="1" t="s">
        <v>971</v>
      </c>
      <c r="B314" s="179" t="s">
        <v>972</v>
      </c>
      <c r="C314" s="53" t="s">
        <v>973</v>
      </c>
      <c r="D314" s="55" t="s">
        <v>1044</v>
      </c>
      <c r="E314" s="53" t="s">
        <v>402</v>
      </c>
      <c r="F314" s="10" t="s">
        <v>403</v>
      </c>
      <c r="G314" s="53"/>
      <c r="H314" s="53" t="s">
        <v>5699</v>
      </c>
      <c r="I314" s="106" t="s">
        <v>405</v>
      </c>
      <c r="J314" s="106"/>
      <c r="K314" s="106"/>
      <c r="L314" s="15" t="s">
        <v>406</v>
      </c>
      <c r="M314" s="55" t="s">
        <v>42</v>
      </c>
      <c r="N314" s="58"/>
      <c r="O314" s="58"/>
      <c r="P314" s="58"/>
      <c r="Q314" s="58"/>
      <c r="R314" s="58"/>
      <c r="S314" s="58"/>
      <c r="T314" s="106"/>
      <c r="U314" s="106" t="s">
        <v>41</v>
      </c>
      <c r="V314" s="106" t="s">
        <v>5577</v>
      </c>
      <c r="W314" s="106" t="s">
        <v>5701</v>
      </c>
      <c r="X314" s="106" t="s">
        <v>277</v>
      </c>
      <c r="Y314" s="106"/>
      <c r="Z314" s="106"/>
      <c r="AA314" s="106"/>
      <c r="AB314" s="106"/>
      <c r="AC314" s="106"/>
      <c r="AD314" s="106"/>
      <c r="AE314" s="1" t="s">
        <v>4904</v>
      </c>
      <c r="AF314" s="174" t="s">
        <v>5578</v>
      </c>
      <c r="AG314" s="57"/>
      <c r="AH314" s="8"/>
      <c r="AI314" s="8"/>
      <c r="AJ314" s="8"/>
      <c r="AK314" s="8"/>
      <c r="AL314" s="8"/>
      <c r="AM314" s="8">
        <f t="shared" si="8"/>
        <v>1</v>
      </c>
      <c r="AN314" s="189">
        <f>IF((AI314+AJ314+AK314+AL314+AM314)&gt;0,(Metoder[[#This Row],[2015]]+Metoder[[#This Row],[2016]]+Metoder[[#This Row],[2017]]+Metoder[[#This Row],[Jan-Apr 2018]]*3+Metoder[[#This Row],[Till Cosmic?]])/COUNT(Metoder[[#This Row],[2015]:[Till Cosmic?]]),"")</f>
        <v>1</v>
      </c>
      <c r="AO314" s="8">
        <f t="shared" si="9"/>
        <v>315</v>
      </c>
      <c r="AP314" s="8">
        <f>IFERROR((_xlfn.RANK.EQ(AO314,AO:AO,1)+COUNTIF($AO$2:AO314,AO314))-1,"")</f>
        <v>361</v>
      </c>
      <c r="AQ314" s="57" t="s">
        <v>2440</v>
      </c>
      <c r="AR314" s="8"/>
      <c r="AS314" s="8"/>
      <c r="AT314" s="8"/>
      <c r="AU314" s="8"/>
      <c r="AV314" s="120">
        <v>43313</v>
      </c>
      <c r="AW314" s="57" t="s">
        <v>46</v>
      </c>
      <c r="AX314" s="99"/>
      <c r="AY314" s="100"/>
      <c r="AZ314" s="142"/>
      <c r="BA314" s="143"/>
      <c r="BC314" s="144"/>
      <c r="BD314" s="144"/>
    </row>
    <row r="315" spans="1:56" ht="225" x14ac:dyDescent="0.25">
      <c r="A315" s="1" t="s">
        <v>1415</v>
      </c>
      <c r="B315" s="179" t="s">
        <v>1416</v>
      </c>
      <c r="C315" s="53" t="s">
        <v>1417</v>
      </c>
      <c r="D315" s="55" t="s">
        <v>1044</v>
      </c>
      <c r="E315" s="53" t="s">
        <v>402</v>
      </c>
      <c r="F315" s="175" t="s">
        <v>5575</v>
      </c>
      <c r="G315" s="53"/>
      <c r="H315" s="53" t="s">
        <v>5703</v>
      </c>
      <c r="I315" s="106" t="s">
        <v>405</v>
      </c>
      <c r="J315" s="106"/>
      <c r="K315" s="106"/>
      <c r="L315" s="15" t="s">
        <v>406</v>
      </c>
      <c r="M315" s="55" t="s">
        <v>42</v>
      </c>
      <c r="N315" s="58"/>
      <c r="O315" s="58"/>
      <c r="P315" s="58"/>
      <c r="Q315" s="58"/>
      <c r="R315" s="58"/>
      <c r="S315" s="58"/>
      <c r="T315" s="106"/>
      <c r="U315" s="106" t="s">
        <v>41</v>
      </c>
      <c r="V315" s="106" t="s">
        <v>5577</v>
      </c>
      <c r="W315" s="106" t="s">
        <v>974</v>
      </c>
      <c r="X315" s="106" t="s">
        <v>277</v>
      </c>
      <c r="Y315" s="106"/>
      <c r="Z315" s="106"/>
      <c r="AA315" s="106"/>
      <c r="AB315" s="106"/>
      <c r="AC315" s="106"/>
      <c r="AD315" s="106"/>
      <c r="AE315" s="1" t="s">
        <v>4904</v>
      </c>
      <c r="AF315" s="174" t="s">
        <v>5578</v>
      </c>
      <c r="AG315" s="57"/>
      <c r="AH315" s="8"/>
      <c r="AI315" s="8"/>
      <c r="AJ315" s="8"/>
      <c r="AK315" s="8"/>
      <c r="AL315" s="8"/>
      <c r="AM315" s="8">
        <f t="shared" si="8"/>
        <v>0</v>
      </c>
      <c r="AN315" s="189" t="str">
        <f>IF((AI315+AJ315+AK315+AL315+AM315)&gt;0,(Metoder[[#This Row],[2015]]+Metoder[[#This Row],[2016]]+Metoder[[#This Row],[2017]]+Metoder[[#This Row],[Jan-Apr 2018]]*3+Metoder[[#This Row],[Till Cosmic?]])/COUNT(Metoder[[#This Row],[2015]:[Till Cosmic?]]),"")</f>
        <v/>
      </c>
      <c r="AO315" s="8" t="str">
        <f t="shared" si="9"/>
        <v/>
      </c>
      <c r="AP315" s="8" t="str">
        <f>IFERROR((_xlfn.RANK.EQ(AO315,AO:AO,1)+COUNTIF($AO$2:AO315,AO315))-1,"")</f>
        <v/>
      </c>
      <c r="AQ315" s="8"/>
      <c r="AR315" s="8"/>
      <c r="AS315" s="8"/>
      <c r="AT315" s="8"/>
      <c r="AU315" s="57" t="s">
        <v>5973</v>
      </c>
      <c r="AV315" s="120">
        <v>43313</v>
      </c>
      <c r="AW315" s="57" t="s">
        <v>46</v>
      </c>
      <c r="AX315" s="99"/>
      <c r="AY315" s="100"/>
      <c r="AZ315" s="142"/>
      <c r="BA315" s="143"/>
      <c r="BC315" s="144"/>
      <c r="BD315" s="144"/>
    </row>
    <row r="316" spans="1:56" ht="210" x14ac:dyDescent="0.25">
      <c r="A316" s="1" t="s">
        <v>5702</v>
      </c>
      <c r="B316" s="179" t="s">
        <v>1416</v>
      </c>
      <c r="C316" s="53" t="s">
        <v>1417</v>
      </c>
      <c r="D316" s="55" t="s">
        <v>124</v>
      </c>
      <c r="E316" s="53" t="s">
        <v>402</v>
      </c>
      <c r="F316" s="175" t="s">
        <v>5575</v>
      </c>
      <c r="G316" s="214"/>
      <c r="H316" s="53" t="s">
        <v>5698</v>
      </c>
      <c r="I316" s="106" t="s">
        <v>405</v>
      </c>
      <c r="J316" s="106"/>
      <c r="K316" s="106"/>
      <c r="L316" s="15" t="s">
        <v>406</v>
      </c>
      <c r="M316" s="55" t="s">
        <v>42</v>
      </c>
      <c r="N316" s="58" t="s">
        <v>5584</v>
      </c>
      <c r="O316" s="215"/>
      <c r="P316" s="215"/>
      <c r="Q316" s="216"/>
      <c r="R316" s="217"/>
      <c r="S316" s="218"/>
      <c r="T316" s="106"/>
      <c r="U316" s="106"/>
      <c r="V316" s="106" t="s">
        <v>5577</v>
      </c>
      <c r="W316" s="106"/>
      <c r="X316" s="106" t="s">
        <v>277</v>
      </c>
      <c r="Y316" s="97"/>
      <c r="Z316" s="106"/>
      <c r="AA316" s="106"/>
      <c r="AB316" s="106"/>
      <c r="AC316" s="106"/>
      <c r="AD316" s="106"/>
      <c r="AE316" s="1" t="s">
        <v>4904</v>
      </c>
      <c r="AF316" s="173" t="s">
        <v>5582</v>
      </c>
      <c r="AG316" s="219"/>
      <c r="AH316" s="220"/>
      <c r="AI316" s="156"/>
      <c r="AJ316" s="156"/>
      <c r="AK316" s="37"/>
      <c r="AL316" s="156"/>
      <c r="AM316" s="156">
        <f t="shared" si="8"/>
        <v>1</v>
      </c>
      <c r="AN316" s="191">
        <f>IF((AI316+AJ316+AK316+AL316+AM316)&gt;0,(Metoder[[#This Row],[2015]]+Metoder[[#This Row],[2016]]+Metoder[[#This Row],[2017]]+Metoder[[#This Row],[Jan-Apr 2018]]*3+Metoder[[#This Row],[Till Cosmic?]])/COUNT(Metoder[[#This Row],[2015]:[Till Cosmic?]]),"")</f>
        <v>1</v>
      </c>
      <c r="AO316" s="198">
        <f t="shared" si="9"/>
        <v>315</v>
      </c>
      <c r="AP316" s="199">
        <f>IFERROR((_xlfn.RANK.EQ(AO316,AO:AO,1)+COUNTIF($AO$2:AO316,AO316))-1,"")</f>
        <v>362</v>
      </c>
      <c r="AQ316" s="156" t="s">
        <v>2440</v>
      </c>
      <c r="AR316" s="37"/>
      <c r="AS316" s="37"/>
      <c r="AT316" s="37"/>
      <c r="AU316" s="37"/>
      <c r="AV316" s="120">
        <v>43313</v>
      </c>
      <c r="AW316" s="156" t="s">
        <v>46</v>
      </c>
      <c r="AX316" s="99"/>
      <c r="AY316" s="100"/>
      <c r="AZ316" s="142"/>
      <c r="BA316" s="143"/>
      <c r="BC316" s="144"/>
      <c r="BD316" s="144"/>
    </row>
    <row r="317" spans="1:56" ht="225" x14ac:dyDescent="0.25">
      <c r="A317" s="1" t="s">
        <v>1518</v>
      </c>
      <c r="B317" s="179" t="s">
        <v>1519</v>
      </c>
      <c r="C317" s="53" t="s">
        <v>5585</v>
      </c>
      <c r="D317" s="55" t="s">
        <v>1044</v>
      </c>
      <c r="E317" s="53" t="s">
        <v>402</v>
      </c>
      <c r="F317" s="175" t="s">
        <v>5575</v>
      </c>
      <c r="G317" s="53"/>
      <c r="H317" s="53" t="s">
        <v>5703</v>
      </c>
      <c r="I317" s="106" t="s">
        <v>405</v>
      </c>
      <c r="J317" s="106"/>
      <c r="K317" s="106"/>
      <c r="L317" s="15" t="s">
        <v>406</v>
      </c>
      <c r="M317" s="55" t="s">
        <v>42</v>
      </c>
      <c r="N317" s="58"/>
      <c r="O317" s="58"/>
      <c r="P317" s="58"/>
      <c r="Q317" s="58"/>
      <c r="R317" s="58"/>
      <c r="S317" s="58"/>
      <c r="T317" s="106"/>
      <c r="U317" s="106" t="s">
        <v>41</v>
      </c>
      <c r="V317" s="106" t="s">
        <v>5577</v>
      </c>
      <c r="W317" s="106" t="s">
        <v>974</v>
      </c>
      <c r="X317" s="106" t="s">
        <v>277</v>
      </c>
      <c r="Y317" s="106"/>
      <c r="Z317" s="106"/>
      <c r="AA317" s="106"/>
      <c r="AB317" s="106"/>
      <c r="AC317" s="106"/>
      <c r="AD317" s="106"/>
      <c r="AE317" s="1" t="s">
        <v>4904</v>
      </c>
      <c r="AF317" s="174" t="s">
        <v>5578</v>
      </c>
      <c r="AG317" s="57"/>
      <c r="AH317" s="8"/>
      <c r="AI317" s="8"/>
      <c r="AJ317" s="8"/>
      <c r="AK317" s="8"/>
      <c r="AL317" s="8"/>
      <c r="AM317" s="8">
        <f t="shared" si="8"/>
        <v>0</v>
      </c>
      <c r="AN317" s="189" t="str">
        <f>IF((AI317+AJ317+AK317+AL317+AM317)&gt;0,(Metoder[[#This Row],[2015]]+Metoder[[#This Row],[2016]]+Metoder[[#This Row],[2017]]+Metoder[[#This Row],[Jan-Apr 2018]]*3+Metoder[[#This Row],[Till Cosmic?]])/COUNT(Metoder[[#This Row],[2015]:[Till Cosmic?]]),"")</f>
        <v/>
      </c>
      <c r="AO317" s="8" t="str">
        <f t="shared" si="9"/>
        <v/>
      </c>
      <c r="AP317" s="8" t="str">
        <f>IFERROR((_xlfn.RANK.EQ(AO317,AO:AO,1)+COUNTIF($AO$2:AO317,AO317))-1,"")</f>
        <v/>
      </c>
      <c r="AQ317" s="8"/>
      <c r="AR317" s="8"/>
      <c r="AS317" s="8"/>
      <c r="AT317" s="8"/>
      <c r="AU317" s="57" t="s">
        <v>5973</v>
      </c>
      <c r="AV317" s="120">
        <v>43313</v>
      </c>
      <c r="AW317" s="57" t="s">
        <v>46</v>
      </c>
      <c r="AX317" s="99"/>
      <c r="AY317" s="100"/>
      <c r="AZ317" s="142"/>
      <c r="BA317" s="143"/>
      <c r="BC317" s="144"/>
      <c r="BD317" s="144"/>
    </row>
    <row r="318" spans="1:56" ht="210" x14ac:dyDescent="0.25">
      <c r="A318" s="1" t="s">
        <v>5704</v>
      </c>
      <c r="B318" s="179" t="s">
        <v>1519</v>
      </c>
      <c r="C318" s="53" t="s">
        <v>5585</v>
      </c>
      <c r="D318" s="55" t="s">
        <v>124</v>
      </c>
      <c r="E318" s="53" t="s">
        <v>402</v>
      </c>
      <c r="F318" s="175" t="s">
        <v>5575</v>
      </c>
      <c r="G318" s="214"/>
      <c r="H318" s="53" t="s">
        <v>5705</v>
      </c>
      <c r="I318" s="106" t="s">
        <v>405</v>
      </c>
      <c r="J318" s="106" t="s">
        <v>5976</v>
      </c>
      <c r="K318" s="106"/>
      <c r="L318" s="15" t="s">
        <v>406</v>
      </c>
      <c r="M318" s="55" t="s">
        <v>42</v>
      </c>
      <c r="N318" s="58" t="s">
        <v>5584</v>
      </c>
      <c r="O318" s="215"/>
      <c r="P318" s="215"/>
      <c r="Q318" s="216"/>
      <c r="R318" s="217"/>
      <c r="S318" s="218"/>
      <c r="T318" s="106"/>
      <c r="U318" s="106"/>
      <c r="V318" s="106" t="s">
        <v>5577</v>
      </c>
      <c r="W318" s="106"/>
      <c r="X318" s="106" t="s">
        <v>277</v>
      </c>
      <c r="Y318" s="97"/>
      <c r="Z318" s="106"/>
      <c r="AA318" s="106"/>
      <c r="AB318" s="106"/>
      <c r="AC318" s="106"/>
      <c r="AD318" s="106"/>
      <c r="AE318" s="1" t="s">
        <v>4904</v>
      </c>
      <c r="AF318" s="173" t="s">
        <v>5582</v>
      </c>
      <c r="AG318" s="219"/>
      <c r="AH318" s="220"/>
      <c r="AI318" s="156"/>
      <c r="AJ318" s="156"/>
      <c r="AK318" s="37"/>
      <c r="AL318" s="156"/>
      <c r="AM318" s="156">
        <f t="shared" si="8"/>
        <v>1</v>
      </c>
      <c r="AN318" s="191">
        <f>IF((AI318+AJ318+AK318+AL318+AM318)&gt;0,(Metoder[[#This Row],[2015]]+Metoder[[#This Row],[2016]]+Metoder[[#This Row],[2017]]+Metoder[[#This Row],[Jan-Apr 2018]]*3+Metoder[[#This Row],[Till Cosmic?]])/COUNT(Metoder[[#This Row],[2015]:[Till Cosmic?]]),"")</f>
        <v>1</v>
      </c>
      <c r="AO318" s="198">
        <f t="shared" si="9"/>
        <v>315</v>
      </c>
      <c r="AP318" s="199">
        <f>IFERROR((_xlfn.RANK.EQ(AO318,AO:AO,1)+COUNTIF($AO$2:AO318,AO318))-1,"")</f>
        <v>363</v>
      </c>
      <c r="AQ318" s="156" t="s">
        <v>2440</v>
      </c>
      <c r="AR318" s="37"/>
      <c r="AS318" s="37"/>
      <c r="AT318" s="37"/>
      <c r="AU318" s="37"/>
      <c r="AV318" s="120">
        <v>43313</v>
      </c>
      <c r="AW318" s="156" t="s">
        <v>46</v>
      </c>
      <c r="AX318" s="99"/>
      <c r="AY318" s="100"/>
      <c r="AZ318" s="142"/>
      <c r="BA318" s="143"/>
      <c r="BC318" s="144"/>
      <c r="BD318" s="144"/>
    </row>
    <row r="319" spans="1:56" ht="75" x14ac:dyDescent="0.25">
      <c r="A319" s="1" t="s">
        <v>2040</v>
      </c>
      <c r="B319" s="179" t="s">
        <v>5687</v>
      </c>
      <c r="C319" s="53" t="s">
        <v>5688</v>
      </c>
      <c r="D319" s="55" t="s">
        <v>179</v>
      </c>
      <c r="E319" s="53" t="s">
        <v>6521</v>
      </c>
      <c r="F319" s="10" t="s">
        <v>196</v>
      </c>
      <c r="G319" s="53"/>
      <c r="H319" s="53" t="s">
        <v>138</v>
      </c>
      <c r="I319" s="106"/>
      <c r="J319" s="106" t="s">
        <v>5689</v>
      </c>
      <c r="K319" s="106"/>
      <c r="L319" s="20" t="s">
        <v>2434</v>
      </c>
      <c r="M319" s="55" t="s">
        <v>42</v>
      </c>
      <c r="N319" s="58" t="s">
        <v>5669</v>
      </c>
      <c r="O319" s="58"/>
      <c r="P319" s="58"/>
      <c r="Q319" s="58"/>
      <c r="R319" s="58"/>
      <c r="S319" s="58"/>
      <c r="T319" s="106"/>
      <c r="U319" s="106" t="s">
        <v>2434</v>
      </c>
      <c r="V319" s="106" t="s">
        <v>4679</v>
      </c>
      <c r="W319" s="106" t="s">
        <v>315</v>
      </c>
      <c r="X319" s="106" t="s">
        <v>2041</v>
      </c>
      <c r="Y319" s="106"/>
      <c r="Z319" s="106"/>
      <c r="AA319" s="106"/>
      <c r="AB319" s="106"/>
      <c r="AC319" s="106"/>
      <c r="AD319" s="106"/>
      <c r="AE319" s="1" t="s">
        <v>4936</v>
      </c>
      <c r="AF319" s="17" t="s">
        <v>2042</v>
      </c>
      <c r="AG319" s="57"/>
      <c r="AH319" s="8"/>
      <c r="AI319" s="8"/>
      <c r="AJ319" s="8"/>
      <c r="AK319" s="8"/>
      <c r="AL319" s="8"/>
      <c r="AM319" s="8">
        <f t="shared" si="8"/>
        <v>1</v>
      </c>
      <c r="AN319" s="189">
        <f>IF((AI319+AJ319+AK319+AL319+AM319)&gt;0,(Metoder[[#This Row],[2015]]+Metoder[[#This Row],[2016]]+Metoder[[#This Row],[2017]]+Metoder[[#This Row],[Jan-Apr 2018]]*3+Metoder[[#This Row],[Till Cosmic?]])/COUNT(Metoder[[#This Row],[2015]:[Till Cosmic?]]),"")</f>
        <v>1</v>
      </c>
      <c r="AO319" s="8">
        <f t="shared" si="9"/>
        <v>315</v>
      </c>
      <c r="AP319" s="8">
        <f>IFERROR((_xlfn.RANK.EQ(AO319,AO:AO,1)+COUNTIF($AO$2:AO319,AO319))-1,"")</f>
        <v>364</v>
      </c>
      <c r="AQ319" s="57" t="s">
        <v>2440</v>
      </c>
      <c r="AR319" s="8"/>
      <c r="AS319" s="8"/>
      <c r="AT319" s="8"/>
      <c r="AU319" s="8"/>
      <c r="AV319" s="120">
        <v>43312</v>
      </c>
      <c r="AW319" s="57" t="s">
        <v>46</v>
      </c>
      <c r="AX319" s="99"/>
      <c r="AY319" s="100"/>
      <c r="AZ319" s="142"/>
      <c r="BA319" s="143"/>
      <c r="BC319" s="144"/>
      <c r="BD319" s="144"/>
    </row>
    <row r="320" spans="1:56" ht="101.25" x14ac:dyDescent="0.25">
      <c r="A320" s="1" t="s">
        <v>2218</v>
      </c>
      <c r="B320" s="179" t="s">
        <v>2219</v>
      </c>
      <c r="C320" s="53" t="s">
        <v>2220</v>
      </c>
      <c r="D320" s="55" t="s">
        <v>2411</v>
      </c>
      <c r="E320" s="59" t="s">
        <v>151</v>
      </c>
      <c r="F320" s="60" t="s">
        <v>2406</v>
      </c>
      <c r="G320" s="149"/>
      <c r="H320" s="53" t="s">
        <v>2412</v>
      </c>
      <c r="I320" s="106" t="s">
        <v>2413</v>
      </c>
      <c r="J320" s="106"/>
      <c r="K320" s="106"/>
      <c r="L320" s="56" t="s">
        <v>2434</v>
      </c>
      <c r="M320" s="55" t="s">
        <v>42</v>
      </c>
      <c r="N320" s="58" t="s">
        <v>6256</v>
      </c>
      <c r="O320" s="58"/>
      <c r="P320" s="58"/>
      <c r="Q320" s="58"/>
      <c r="R320" s="58"/>
      <c r="S320" s="58"/>
      <c r="T320" s="106"/>
      <c r="U320" s="106" t="s">
        <v>2434</v>
      </c>
      <c r="V320" s="106" t="s">
        <v>4672</v>
      </c>
      <c r="W320" s="106" t="s">
        <v>5696</v>
      </c>
      <c r="X320" s="106" t="s">
        <v>2414</v>
      </c>
      <c r="Y320" s="106"/>
      <c r="Z320" s="106"/>
      <c r="AA320" s="106"/>
      <c r="AB320" s="106"/>
      <c r="AC320" s="106"/>
      <c r="AD320" s="106"/>
      <c r="AE320" s="1" t="s">
        <v>4937</v>
      </c>
      <c r="AF320" s="17" t="s">
        <v>991</v>
      </c>
      <c r="AG320" s="57"/>
      <c r="AH320" s="57"/>
      <c r="AI320" s="57"/>
      <c r="AJ320" s="57"/>
      <c r="AK320" s="57"/>
      <c r="AL320" s="57"/>
      <c r="AM320" s="57">
        <f t="shared" si="8"/>
        <v>0</v>
      </c>
      <c r="AN320" s="190" t="str">
        <f>IF((AI320+AJ320+AK320+AL320+AM320)&gt;0,(Metoder[[#This Row],[2015]]+Metoder[[#This Row],[2016]]+Metoder[[#This Row],[2017]]+Metoder[[#This Row],[Jan-Apr 2018]]*3+Metoder[[#This Row],[Till Cosmic?]])/COUNT(Metoder[[#This Row],[2015]:[Till Cosmic?]]),"")</f>
        <v/>
      </c>
      <c r="AO320" s="57" t="str">
        <f t="shared" si="9"/>
        <v/>
      </c>
      <c r="AP320" s="57" t="str">
        <f>IFERROR((_xlfn.RANK.EQ(AO320,AO:AO,1)+COUNTIF($AO$2:AO320,AO320))-1,"")</f>
        <v/>
      </c>
      <c r="AQ320" s="57"/>
      <c r="AR320" s="57"/>
      <c r="AS320" s="57"/>
      <c r="AT320" s="57"/>
      <c r="AU320" s="57" t="s">
        <v>6075</v>
      </c>
      <c r="AV320" s="120">
        <v>43312</v>
      </c>
      <c r="AW320" s="57" t="s">
        <v>46</v>
      </c>
      <c r="AX320" s="99"/>
      <c r="AY320" s="100"/>
      <c r="AZ320" s="142"/>
      <c r="BA320" s="143"/>
      <c r="BC320" s="144"/>
      <c r="BD320" s="144"/>
    </row>
    <row r="321" spans="1:56" ht="135" x14ac:dyDescent="0.25">
      <c r="A321" s="1" t="s">
        <v>1520</v>
      </c>
      <c r="B321" s="179" t="s">
        <v>5932</v>
      </c>
      <c r="C321" s="53" t="s">
        <v>5933</v>
      </c>
      <c r="D321" s="55" t="s">
        <v>179</v>
      </c>
      <c r="E321" s="59" t="s">
        <v>5301</v>
      </c>
      <c r="F321" s="60" t="s">
        <v>5300</v>
      </c>
      <c r="G321" s="127" t="s">
        <v>1521</v>
      </c>
      <c r="H321" s="53" t="s">
        <v>5934</v>
      </c>
      <c r="I321" s="106" t="s">
        <v>5684</v>
      </c>
      <c r="J321" s="106" t="s">
        <v>5935</v>
      </c>
      <c r="K321" s="106"/>
      <c r="L321" s="20" t="s">
        <v>89</v>
      </c>
      <c r="M321" s="55" t="s">
        <v>42</v>
      </c>
      <c r="N321" s="13" t="s">
        <v>5669</v>
      </c>
      <c r="O321" s="13"/>
      <c r="P321" s="13"/>
      <c r="Q321" s="13"/>
      <c r="R321" s="13"/>
      <c r="S321" s="13"/>
      <c r="T321" s="106"/>
      <c r="U321" s="106" t="s">
        <v>41</v>
      </c>
      <c r="V321" s="106" t="s">
        <v>4641</v>
      </c>
      <c r="W321" s="106" t="s">
        <v>339</v>
      </c>
      <c r="X321" s="106" t="s">
        <v>1438</v>
      </c>
      <c r="Y321" s="106"/>
      <c r="Z321" s="106"/>
      <c r="AA321" s="106"/>
      <c r="AB321" s="106"/>
      <c r="AC321" s="106"/>
      <c r="AD321" s="106"/>
      <c r="AE321" s="1" t="s">
        <v>4916</v>
      </c>
      <c r="AF321" s="17" t="s">
        <v>1522</v>
      </c>
      <c r="AG321" s="57"/>
      <c r="AH321" s="8"/>
      <c r="AI321" s="8"/>
      <c r="AJ321" s="8"/>
      <c r="AK321" s="8"/>
      <c r="AL321" s="8"/>
      <c r="AM321" s="8">
        <f t="shared" si="8"/>
        <v>1</v>
      </c>
      <c r="AN321" s="189">
        <f>IF((AI321+AJ321+AK321+AL321+AM321)&gt;0,(Metoder[[#This Row],[2015]]+Metoder[[#This Row],[2016]]+Metoder[[#This Row],[2017]]+Metoder[[#This Row],[Jan-Apr 2018]]*3+Metoder[[#This Row],[Till Cosmic?]])/COUNT(Metoder[[#This Row],[2015]:[Till Cosmic?]]),"")</f>
        <v>1</v>
      </c>
      <c r="AO321" s="8">
        <f t="shared" si="9"/>
        <v>315</v>
      </c>
      <c r="AP321" s="8">
        <f>IFERROR((_xlfn.RANK.EQ(AO321,AO:AO,1)+COUNTIF($AO$2:AO321,AO321))-1,"")</f>
        <v>365</v>
      </c>
      <c r="AQ321" s="57" t="s">
        <v>2440</v>
      </c>
      <c r="AR321" s="8"/>
      <c r="AS321" s="8"/>
      <c r="AT321" s="8"/>
      <c r="AU321" s="8"/>
      <c r="AV321" s="120">
        <v>43320</v>
      </c>
      <c r="AW321" s="57" t="s">
        <v>46</v>
      </c>
      <c r="AX321" s="99"/>
      <c r="AY321" s="100"/>
      <c r="AZ321" s="142"/>
      <c r="BA321" s="143"/>
      <c r="BC321" s="144"/>
      <c r="BD321" s="144"/>
    </row>
    <row r="322" spans="1:56" ht="300" x14ac:dyDescent="0.25">
      <c r="A322" s="39" t="s">
        <v>4453</v>
      </c>
      <c r="B322" s="180" t="s">
        <v>4305</v>
      </c>
      <c r="C322" s="181" t="s">
        <v>6153</v>
      </c>
      <c r="D322" s="93" t="s">
        <v>78</v>
      </c>
      <c r="E322" s="93" t="s">
        <v>6482</v>
      </c>
      <c r="F322" s="126"/>
      <c r="G322" s="95" t="s">
        <v>4878</v>
      </c>
      <c r="H322" s="95" t="s">
        <v>6154</v>
      </c>
      <c r="I322" s="93"/>
      <c r="J322" s="95" t="s">
        <v>6610</v>
      </c>
      <c r="K322" s="93"/>
      <c r="L322" s="93" t="s">
        <v>6478</v>
      </c>
      <c r="M322" s="51" t="s">
        <v>42</v>
      </c>
      <c r="N322" s="54" t="s">
        <v>5673</v>
      </c>
      <c r="O322" s="66"/>
      <c r="P322" s="66"/>
      <c r="Q322" s="66"/>
      <c r="R322" s="66"/>
      <c r="S322" s="66"/>
      <c r="T322" s="93" t="s">
        <v>5474</v>
      </c>
      <c r="U322" s="93" t="s">
        <v>348</v>
      </c>
      <c r="V322" s="93" t="s">
        <v>4641</v>
      </c>
      <c r="W322" s="93" t="s">
        <v>6155</v>
      </c>
      <c r="X322" s="95" t="s">
        <v>4982</v>
      </c>
      <c r="Y322" s="97"/>
      <c r="Z322" s="97"/>
      <c r="AA322" s="97"/>
      <c r="AB322" s="97"/>
      <c r="AC322" s="97"/>
      <c r="AD322" s="97"/>
      <c r="AE322" s="95" t="s">
        <v>6480</v>
      </c>
      <c r="AF322" s="107" t="s">
        <v>1541</v>
      </c>
      <c r="AG322" s="8"/>
      <c r="AH322" s="8"/>
      <c r="AI322" s="8"/>
      <c r="AJ322" s="8"/>
      <c r="AK322" s="8"/>
      <c r="AL322" s="8"/>
      <c r="AM322" s="8">
        <f t="shared" ref="AM322:AM385" si="10">IF(AQ322="Nej",1,0)</f>
        <v>1</v>
      </c>
      <c r="AN322" s="189">
        <f>IF((AI322+AJ322+AK322+AL322+AM322)&gt;0,(Metoder[[#This Row],[2015]]+Metoder[[#This Row],[2016]]+Metoder[[#This Row],[2017]]+Metoder[[#This Row],[Jan-Apr 2018]]*3+Metoder[[#This Row],[Till Cosmic?]])/COUNT(Metoder[[#This Row],[2015]:[Till Cosmic?]]),"")</f>
        <v>1</v>
      </c>
      <c r="AO322" s="8">
        <f t="shared" ref="AO322:AO385" si="11">IF(AQ322="Ja","",IFERROR(_xlfn.RANK.AVG(AN322,AN:AN),""))</f>
        <v>315</v>
      </c>
      <c r="AP322" s="8">
        <f>IFERROR((_xlfn.RANK.EQ(AO322,AO:AO,1)+COUNTIF($AO$2:AO322,AO322))-1,"")</f>
        <v>366</v>
      </c>
      <c r="AQ322" s="57" t="s">
        <v>2440</v>
      </c>
      <c r="AR322" s="8"/>
      <c r="AS322" s="8"/>
      <c r="AT322" s="8"/>
      <c r="AU322" s="8"/>
      <c r="AV322" s="120">
        <v>43325</v>
      </c>
      <c r="AW322" s="93" t="s">
        <v>46</v>
      </c>
      <c r="AX322" s="99"/>
      <c r="AY322" s="100"/>
      <c r="AZ322" s="142"/>
      <c r="BA322" s="143"/>
      <c r="BC322" s="144"/>
      <c r="BD322" s="144"/>
    </row>
    <row r="323" spans="1:56" ht="90" x14ac:dyDescent="0.25">
      <c r="A323" s="1" t="s">
        <v>1542</v>
      </c>
      <c r="B323" s="179" t="s">
        <v>1543</v>
      </c>
      <c r="C323" s="53" t="s">
        <v>1544</v>
      </c>
      <c r="D323" s="55" t="s">
        <v>124</v>
      </c>
      <c r="E323" s="59" t="s">
        <v>5301</v>
      </c>
      <c r="F323" s="60" t="s">
        <v>5300</v>
      </c>
      <c r="G323" s="151" t="s">
        <v>87</v>
      </c>
      <c r="H323" s="53" t="s">
        <v>6322</v>
      </c>
      <c r="I323" s="106"/>
      <c r="J323" s="106" t="s">
        <v>5405</v>
      </c>
      <c r="K323" s="106" t="s">
        <v>5359</v>
      </c>
      <c r="L323" s="20" t="s">
        <v>89</v>
      </c>
      <c r="M323" s="55" t="s">
        <v>42</v>
      </c>
      <c r="N323" s="58" t="s">
        <v>6185</v>
      </c>
      <c r="O323" s="58"/>
      <c r="P323" s="58"/>
      <c r="Q323" s="58"/>
      <c r="R323" s="58"/>
      <c r="S323" s="58" t="s">
        <v>35</v>
      </c>
      <c r="T323" s="106" t="s">
        <v>5474</v>
      </c>
      <c r="U323" s="106"/>
      <c r="V323" s="106" t="s">
        <v>4641</v>
      </c>
      <c r="W323" s="106" t="s">
        <v>1545</v>
      </c>
      <c r="X323" s="106" t="s">
        <v>1546</v>
      </c>
      <c r="Y323" s="106"/>
      <c r="Z323" s="106"/>
      <c r="AA323" s="106"/>
      <c r="AB323" s="106"/>
      <c r="AC323" s="106"/>
      <c r="AD323" s="106"/>
      <c r="AE323" s="1" t="s">
        <v>4920</v>
      </c>
      <c r="AF323" s="17" t="s">
        <v>1547</v>
      </c>
      <c r="AG323" s="57"/>
      <c r="AH323" s="8"/>
      <c r="AI323" s="8">
        <v>46</v>
      </c>
      <c r="AJ323" s="8">
        <v>57</v>
      </c>
      <c r="AK323" s="8"/>
      <c r="AL323" s="8">
        <v>22</v>
      </c>
      <c r="AM323" s="8">
        <f t="shared" si="10"/>
        <v>1</v>
      </c>
      <c r="AN323" s="189">
        <f>IF((AI323+AJ323+AK323+AL323+AM323)&gt;0,(Metoder[[#This Row],[2015]]+Metoder[[#This Row],[2016]]+Metoder[[#This Row],[2017]]+Metoder[[#This Row],[Jan-Apr 2018]]*3+Metoder[[#This Row],[Till Cosmic?]])/COUNT(Metoder[[#This Row],[2015]:[Till Cosmic?]]),"")</f>
        <v>42.5</v>
      </c>
      <c r="AO323" s="8">
        <f t="shared" si="11"/>
        <v>70</v>
      </c>
      <c r="AP323" s="8">
        <f>IFERROR((_xlfn.RANK.EQ(AO323,AO:AO,1)+COUNTIF($AO$2:AO323,AO323))-1,"")</f>
        <v>51</v>
      </c>
      <c r="AQ323" s="57" t="s">
        <v>2440</v>
      </c>
      <c r="AR323" s="8"/>
      <c r="AS323" s="57" t="s">
        <v>5436</v>
      </c>
      <c r="AT323" s="57"/>
      <c r="AU323" s="57"/>
      <c r="AV323" s="120">
        <v>43334</v>
      </c>
      <c r="AW323" s="57" t="s">
        <v>46</v>
      </c>
      <c r="AX323" s="99"/>
      <c r="AY323" s="100"/>
      <c r="AZ323" s="142"/>
      <c r="BA323" s="143"/>
      <c r="BC323" s="144"/>
      <c r="BD323" s="144"/>
    </row>
    <row r="324" spans="1:56" ht="146.25" x14ac:dyDescent="0.25">
      <c r="A324" s="1" t="s">
        <v>1548</v>
      </c>
      <c r="B324" s="179" t="s">
        <v>1543</v>
      </c>
      <c r="C324" s="53" t="s">
        <v>1549</v>
      </c>
      <c r="D324" s="55" t="s">
        <v>78</v>
      </c>
      <c r="E324" s="59" t="s">
        <v>5301</v>
      </c>
      <c r="F324" s="173" t="s">
        <v>5300</v>
      </c>
      <c r="G324" s="151" t="s">
        <v>87</v>
      </c>
      <c r="H324" s="53" t="s">
        <v>2352</v>
      </c>
      <c r="I324" s="106"/>
      <c r="J324" s="106" t="s">
        <v>5405</v>
      </c>
      <c r="K324" s="106"/>
      <c r="L324" s="20" t="s">
        <v>89</v>
      </c>
      <c r="M324" s="55" t="s">
        <v>42</v>
      </c>
      <c r="N324" s="21" t="s">
        <v>5673</v>
      </c>
      <c r="O324" s="21"/>
      <c r="P324" s="21"/>
      <c r="Q324" s="21"/>
      <c r="R324" s="21"/>
      <c r="S324" s="21" t="s">
        <v>35</v>
      </c>
      <c r="T324" s="106" t="s">
        <v>5474</v>
      </c>
      <c r="U324" s="106"/>
      <c r="V324" s="106" t="s">
        <v>4641</v>
      </c>
      <c r="W324" s="106" t="s">
        <v>2353</v>
      </c>
      <c r="X324" s="106" t="s">
        <v>5446</v>
      </c>
      <c r="Y324" s="106"/>
      <c r="Z324" s="106"/>
      <c r="AA324" s="106"/>
      <c r="AB324" s="106"/>
      <c r="AC324" s="106"/>
      <c r="AD324" s="106"/>
      <c r="AE324" s="1" t="s">
        <v>5447</v>
      </c>
      <c r="AF324" s="17" t="s">
        <v>1547</v>
      </c>
      <c r="AG324" s="57"/>
      <c r="AH324" s="8"/>
      <c r="AI324" s="8">
        <v>63</v>
      </c>
      <c r="AJ324" s="8">
        <v>75</v>
      </c>
      <c r="AK324" s="8"/>
      <c r="AL324" s="8"/>
      <c r="AM324" s="8">
        <f t="shared" si="10"/>
        <v>1</v>
      </c>
      <c r="AN324" s="189">
        <f>IF((AI324+AJ324+AK324+AL324+AM324)&gt;0,(Metoder[[#This Row],[2015]]+Metoder[[#This Row],[2016]]+Metoder[[#This Row],[2017]]+Metoder[[#This Row],[Jan-Apr 2018]]*3+Metoder[[#This Row],[Till Cosmic?]])/COUNT(Metoder[[#This Row],[2015]:[Till Cosmic?]]),"")</f>
        <v>46.333333333333336</v>
      </c>
      <c r="AO324" s="8">
        <f t="shared" si="11"/>
        <v>67</v>
      </c>
      <c r="AP324" s="8">
        <f>IFERROR((_xlfn.RANK.EQ(AO324,AO:AO,1)+COUNTIF($AO$2:AO324,AO324))-1,"")</f>
        <v>48</v>
      </c>
      <c r="AQ324" s="57" t="s">
        <v>2440</v>
      </c>
      <c r="AR324" s="8"/>
      <c r="AS324" s="57" t="s">
        <v>5436</v>
      </c>
      <c r="AT324" s="57"/>
      <c r="AU324" s="57"/>
      <c r="AV324" s="120">
        <v>43304</v>
      </c>
      <c r="AW324" s="57" t="s">
        <v>46</v>
      </c>
      <c r="AX324" s="99"/>
      <c r="AY324" s="100"/>
      <c r="AZ324" s="142"/>
      <c r="BA324" s="143"/>
      <c r="BC324" s="144"/>
      <c r="BD324" s="144"/>
    </row>
    <row r="325" spans="1:56" ht="180" x14ac:dyDescent="0.25">
      <c r="A325" s="1" t="s">
        <v>753</v>
      </c>
      <c r="B325" s="179" t="s">
        <v>754</v>
      </c>
      <c r="C325" s="53" t="s">
        <v>755</v>
      </c>
      <c r="D325" s="55" t="s">
        <v>78</v>
      </c>
      <c r="E325" s="53" t="s">
        <v>79</v>
      </c>
      <c r="F325" s="10" t="s">
        <v>5238</v>
      </c>
      <c r="G325" s="53"/>
      <c r="H325" s="53" t="s">
        <v>756</v>
      </c>
      <c r="I325" s="106" t="s">
        <v>6530</v>
      </c>
      <c r="J325" s="106" t="s">
        <v>5656</v>
      </c>
      <c r="K325" s="106"/>
      <c r="L325" s="56" t="s">
        <v>6506</v>
      </c>
      <c r="M325" s="55" t="s">
        <v>42</v>
      </c>
      <c r="N325" s="58" t="s">
        <v>5671</v>
      </c>
      <c r="O325" s="58"/>
      <c r="P325" s="58"/>
      <c r="Q325" s="58"/>
      <c r="R325" s="58"/>
      <c r="S325" s="58"/>
      <c r="T325" s="53" t="s">
        <v>501</v>
      </c>
      <c r="U325" s="106" t="s">
        <v>2434</v>
      </c>
      <c r="V325" s="106" t="s">
        <v>4642</v>
      </c>
      <c r="W325" s="106" t="s">
        <v>5659</v>
      </c>
      <c r="X325" s="106" t="s">
        <v>757</v>
      </c>
      <c r="Y325" s="106"/>
      <c r="Z325" s="106"/>
      <c r="AA325" s="106"/>
      <c r="AB325" s="106"/>
      <c r="AC325" s="106"/>
      <c r="AD325" s="106"/>
      <c r="AE325" s="1" t="s">
        <v>6519</v>
      </c>
      <c r="AF325" s="30" t="s">
        <v>758</v>
      </c>
      <c r="AG325" s="57"/>
      <c r="AH325" s="8"/>
      <c r="AI325" s="8"/>
      <c r="AJ325" s="8"/>
      <c r="AK325" s="8"/>
      <c r="AL325" s="8"/>
      <c r="AM325" s="8">
        <f t="shared" si="10"/>
        <v>1</v>
      </c>
      <c r="AN325" s="189">
        <f>IF((AI325+AJ325+AK325+AL325+AM325)&gt;0,(Metoder[[#This Row],[2015]]+Metoder[[#This Row],[2016]]+Metoder[[#This Row],[2017]]+Metoder[[#This Row],[Jan-Apr 2018]]*3+Metoder[[#This Row],[Till Cosmic?]])/COUNT(Metoder[[#This Row],[2015]:[Till Cosmic?]]),"")</f>
        <v>1</v>
      </c>
      <c r="AO325" s="8">
        <f t="shared" si="11"/>
        <v>315</v>
      </c>
      <c r="AP325" s="8">
        <f>IFERROR((_xlfn.RANK.EQ(AO325,AO:AO,1)+COUNTIF($AO$2:AO325,AO325))-1,"")</f>
        <v>367</v>
      </c>
      <c r="AQ325" s="57" t="s">
        <v>2440</v>
      </c>
      <c r="AR325" s="8"/>
      <c r="AS325" s="8"/>
      <c r="AT325" s="8"/>
      <c r="AU325" s="8"/>
      <c r="AV325" s="120">
        <v>43311</v>
      </c>
      <c r="AW325" s="57" t="s">
        <v>46</v>
      </c>
      <c r="AX325" s="99"/>
      <c r="AY325" s="100"/>
      <c r="AZ325" s="142"/>
      <c r="BA325" s="143"/>
      <c r="BC325" s="144"/>
      <c r="BD325" s="144"/>
    </row>
    <row r="326" spans="1:56" ht="135" x14ac:dyDescent="0.25">
      <c r="A326" s="1" t="s">
        <v>1550</v>
      </c>
      <c r="B326" s="179" t="s">
        <v>1551</v>
      </c>
      <c r="C326" s="53"/>
      <c r="D326" s="55" t="s">
        <v>226</v>
      </c>
      <c r="E326" s="53" t="s">
        <v>227</v>
      </c>
      <c r="F326" s="6"/>
      <c r="G326" s="140" t="s">
        <v>1552</v>
      </c>
      <c r="H326" s="53" t="s">
        <v>5321</v>
      </c>
      <c r="I326" s="106" t="s">
        <v>1553</v>
      </c>
      <c r="J326" s="106" t="s">
        <v>6353</v>
      </c>
      <c r="K326" s="106"/>
      <c r="L326" s="56" t="s">
        <v>6478</v>
      </c>
      <c r="M326" s="55" t="s">
        <v>42</v>
      </c>
      <c r="N326" s="58" t="s">
        <v>5673</v>
      </c>
      <c r="O326" s="54" t="s">
        <v>35</v>
      </c>
      <c r="P326" s="54"/>
      <c r="Q326" s="54"/>
      <c r="R326" s="54"/>
      <c r="S326" s="54"/>
      <c r="T326" s="106"/>
      <c r="U326" s="106" t="s">
        <v>41</v>
      </c>
      <c r="V326" s="106" t="s">
        <v>4641</v>
      </c>
      <c r="W326" s="106" t="s">
        <v>230</v>
      </c>
      <c r="X326" s="106" t="s">
        <v>242</v>
      </c>
      <c r="Y326" s="106"/>
      <c r="Z326" s="106"/>
      <c r="AA326" s="106"/>
      <c r="AB326" s="106"/>
      <c r="AC326" s="106"/>
      <c r="AD326" s="106"/>
      <c r="AE326" s="1" t="s">
        <v>4918</v>
      </c>
      <c r="AF326" s="17" t="s">
        <v>1554</v>
      </c>
      <c r="AG326" s="57"/>
      <c r="AH326" s="8"/>
      <c r="AI326" s="8"/>
      <c r="AJ326" s="8"/>
      <c r="AK326" s="8"/>
      <c r="AL326" s="8"/>
      <c r="AM326" s="8">
        <f t="shared" si="10"/>
        <v>1</v>
      </c>
      <c r="AN326" s="189">
        <f>IF((AI326+AJ326+AK326+AL326+AM326)&gt;0,(Metoder[[#This Row],[2015]]+Metoder[[#This Row],[2016]]+Metoder[[#This Row],[2017]]+Metoder[[#This Row],[Jan-Apr 2018]]*3+Metoder[[#This Row],[Till Cosmic?]])/COUNT(Metoder[[#This Row],[2015]:[Till Cosmic?]]),"")</f>
        <v>1</v>
      </c>
      <c r="AO326" s="8">
        <f t="shared" si="11"/>
        <v>315</v>
      </c>
      <c r="AP326" s="8">
        <f>IFERROR((_xlfn.RANK.EQ(AO326,AO:AO,1)+COUNTIF($AO$2:AO326,AO326))-1,"")</f>
        <v>368</v>
      </c>
      <c r="AQ326" s="57" t="s">
        <v>2440</v>
      </c>
      <c r="AR326" s="8"/>
      <c r="AS326" s="8"/>
      <c r="AT326" s="8"/>
      <c r="AU326" s="57"/>
      <c r="AV326" s="120">
        <v>43347</v>
      </c>
      <c r="AW326" s="57" t="s">
        <v>46</v>
      </c>
      <c r="AX326" s="99"/>
      <c r="AY326" s="100"/>
      <c r="AZ326" s="142"/>
      <c r="BA326" s="143"/>
      <c r="BC326" s="144"/>
      <c r="BD326" s="144"/>
    </row>
    <row r="327" spans="1:56" ht="112.5" x14ac:dyDescent="0.25">
      <c r="A327" s="1" t="s">
        <v>1571</v>
      </c>
      <c r="B327" s="179" t="s">
        <v>1572</v>
      </c>
      <c r="C327" s="53" t="s">
        <v>5324</v>
      </c>
      <c r="D327" s="55" t="s">
        <v>78</v>
      </c>
      <c r="E327" s="53" t="s">
        <v>227</v>
      </c>
      <c r="F327" s="6"/>
      <c r="G327" s="140" t="s">
        <v>833</v>
      </c>
      <c r="H327" s="53" t="s">
        <v>5325</v>
      </c>
      <c r="I327" s="106" t="s">
        <v>1573</v>
      </c>
      <c r="J327" s="106" t="s">
        <v>5949</v>
      </c>
      <c r="K327" s="106"/>
      <c r="L327" s="56" t="s">
        <v>6478</v>
      </c>
      <c r="M327" s="55" t="s">
        <v>42</v>
      </c>
      <c r="N327" s="54" t="s">
        <v>5685</v>
      </c>
      <c r="O327" s="54"/>
      <c r="P327" s="54"/>
      <c r="Q327" s="54"/>
      <c r="R327" s="54"/>
      <c r="S327" s="54"/>
      <c r="T327" s="106"/>
      <c r="U327" s="106" t="s">
        <v>41</v>
      </c>
      <c r="V327" s="106" t="s">
        <v>4641</v>
      </c>
      <c r="W327" s="106"/>
      <c r="X327" s="106" t="s">
        <v>5326</v>
      </c>
      <c r="Y327" s="106"/>
      <c r="Z327" s="106"/>
      <c r="AA327" s="106"/>
      <c r="AB327" s="106"/>
      <c r="AC327" s="106"/>
      <c r="AD327" s="106"/>
      <c r="AE327" s="1" t="s">
        <v>4920</v>
      </c>
      <c r="AF327" s="17" t="s">
        <v>1574</v>
      </c>
      <c r="AG327" s="57"/>
      <c r="AH327" s="8"/>
      <c r="AI327" s="8"/>
      <c r="AJ327" s="8"/>
      <c r="AK327" s="8"/>
      <c r="AL327" s="8"/>
      <c r="AM327" s="8">
        <f t="shared" si="10"/>
        <v>1</v>
      </c>
      <c r="AN327" s="189">
        <f>IF((AI327+AJ327+AK327+AL327+AM327)&gt;0,(Metoder[[#This Row],[2015]]+Metoder[[#This Row],[2016]]+Metoder[[#This Row],[2017]]+Metoder[[#This Row],[Jan-Apr 2018]]*3+Metoder[[#This Row],[Till Cosmic?]])/COUNT(Metoder[[#This Row],[2015]:[Till Cosmic?]]),"")</f>
        <v>1</v>
      </c>
      <c r="AO327" s="8">
        <f t="shared" si="11"/>
        <v>315</v>
      </c>
      <c r="AP327" s="8">
        <f>IFERROR((_xlfn.RANK.EQ(AO327,AO:AO,1)+COUNTIF($AO$2:AO327,AO327))-1,"")</f>
        <v>369</v>
      </c>
      <c r="AQ327" s="57" t="s">
        <v>2440</v>
      </c>
      <c r="AR327" s="8"/>
      <c r="AS327" s="8"/>
      <c r="AT327" s="8"/>
      <c r="AU327" s="8"/>
      <c r="AV327" s="120">
        <v>43320</v>
      </c>
      <c r="AW327" s="57" t="s">
        <v>46</v>
      </c>
      <c r="AX327" s="99"/>
      <c r="AY327" s="100"/>
      <c r="AZ327" s="142"/>
      <c r="BA327" s="143"/>
      <c r="BC327" s="144"/>
      <c r="BD327" s="144"/>
    </row>
    <row r="328" spans="1:56" ht="90" x14ac:dyDescent="0.25">
      <c r="A328" s="1" t="s">
        <v>2294</v>
      </c>
      <c r="B328" s="179" t="s">
        <v>2295</v>
      </c>
      <c r="C328" s="53" t="s">
        <v>2296</v>
      </c>
      <c r="D328" s="55" t="s">
        <v>124</v>
      </c>
      <c r="E328" s="59" t="s">
        <v>5301</v>
      </c>
      <c r="F328" s="60" t="s">
        <v>5300</v>
      </c>
      <c r="G328" s="53" t="s">
        <v>87</v>
      </c>
      <c r="H328" s="53" t="s">
        <v>625</v>
      </c>
      <c r="I328" s="106"/>
      <c r="J328" s="106" t="s">
        <v>5950</v>
      </c>
      <c r="K328" s="106"/>
      <c r="L328" s="56" t="s">
        <v>89</v>
      </c>
      <c r="M328" s="55" t="s">
        <v>42</v>
      </c>
      <c r="N328" s="54" t="s">
        <v>6186</v>
      </c>
      <c r="O328" s="54"/>
      <c r="P328" s="54"/>
      <c r="Q328" s="54"/>
      <c r="R328" s="54"/>
      <c r="S328" s="54"/>
      <c r="T328" s="106"/>
      <c r="U328" s="106" t="s">
        <v>41</v>
      </c>
      <c r="V328" s="106" t="s">
        <v>4641</v>
      </c>
      <c r="W328" s="106"/>
      <c r="X328" s="106" t="s">
        <v>2297</v>
      </c>
      <c r="Y328" s="145"/>
      <c r="Z328" s="106"/>
      <c r="AA328" s="106"/>
      <c r="AB328" s="106"/>
      <c r="AC328" s="106"/>
      <c r="AD328" s="106"/>
      <c r="AE328" s="1" t="s">
        <v>4920</v>
      </c>
      <c r="AF328" s="17" t="s">
        <v>2298</v>
      </c>
      <c r="AG328" s="57"/>
      <c r="AH328" s="8"/>
      <c r="AI328" s="8"/>
      <c r="AJ328" s="8"/>
      <c r="AK328" s="8"/>
      <c r="AL328" s="8"/>
      <c r="AM328" s="8">
        <f t="shared" si="10"/>
        <v>1</v>
      </c>
      <c r="AN328" s="189">
        <f>IF((AI328+AJ328+AK328+AL328+AM328)&gt;0,(Metoder[[#This Row],[2015]]+Metoder[[#This Row],[2016]]+Metoder[[#This Row],[2017]]+Metoder[[#This Row],[Jan-Apr 2018]]*3+Metoder[[#This Row],[Till Cosmic?]])/COUNT(Metoder[[#This Row],[2015]:[Till Cosmic?]]),"")</f>
        <v>1</v>
      </c>
      <c r="AO328" s="8">
        <f t="shared" si="11"/>
        <v>315</v>
      </c>
      <c r="AP328" s="8">
        <f>IFERROR((_xlfn.RANK.EQ(AO328,AO:AO,1)+COUNTIF($AO$2:AO328,AO328))-1,"")</f>
        <v>370</v>
      </c>
      <c r="AQ328" s="57" t="s">
        <v>2440</v>
      </c>
      <c r="AR328" s="8"/>
      <c r="AS328" s="8"/>
      <c r="AT328" s="8"/>
      <c r="AU328" s="8"/>
      <c r="AV328" s="120">
        <v>43320</v>
      </c>
      <c r="AW328" s="57" t="s">
        <v>46</v>
      </c>
      <c r="AX328" s="99"/>
      <c r="AY328" s="100"/>
      <c r="AZ328" s="142"/>
      <c r="BA328" s="143"/>
      <c r="BC328" s="144"/>
      <c r="BD328" s="144"/>
    </row>
    <row r="329" spans="1:56" ht="146.25" x14ac:dyDescent="0.25">
      <c r="A329" s="1" t="s">
        <v>1587</v>
      </c>
      <c r="B329" s="179" t="s">
        <v>1588</v>
      </c>
      <c r="C329" s="53" t="s">
        <v>6358</v>
      </c>
      <c r="D329" s="55" t="s">
        <v>226</v>
      </c>
      <c r="E329" s="53" t="s">
        <v>227</v>
      </c>
      <c r="F329" s="6"/>
      <c r="G329" s="140" t="s">
        <v>1589</v>
      </c>
      <c r="H329" s="53" t="s">
        <v>834</v>
      </c>
      <c r="I329" s="106"/>
      <c r="J329" s="106" t="s">
        <v>6339</v>
      </c>
      <c r="K329" s="106"/>
      <c r="L329" s="56" t="s">
        <v>6478</v>
      </c>
      <c r="M329" s="55" t="s">
        <v>42</v>
      </c>
      <c r="N329" s="58" t="s">
        <v>5673</v>
      </c>
      <c r="O329" s="58" t="s">
        <v>35</v>
      </c>
      <c r="P329" s="58"/>
      <c r="Q329" s="58"/>
      <c r="R329" s="58"/>
      <c r="S329" s="58"/>
      <c r="T329" s="106"/>
      <c r="U329" s="106" t="s">
        <v>41</v>
      </c>
      <c r="V329" s="106" t="s">
        <v>4641</v>
      </c>
      <c r="W329" s="106" t="s">
        <v>230</v>
      </c>
      <c r="X329" s="106" t="s">
        <v>6359</v>
      </c>
      <c r="Y329" s="106"/>
      <c r="Z329" s="106"/>
      <c r="AA329" s="106"/>
      <c r="AB329" s="106"/>
      <c r="AC329" s="106"/>
      <c r="AD329" s="106"/>
      <c r="AE329" s="1" t="s">
        <v>4918</v>
      </c>
      <c r="AF329" s="17" t="s">
        <v>1591</v>
      </c>
      <c r="AG329" s="57"/>
      <c r="AH329" s="8"/>
      <c r="AI329" s="8"/>
      <c r="AJ329" s="8"/>
      <c r="AK329" s="8"/>
      <c r="AL329" s="8"/>
      <c r="AM329" s="8">
        <f t="shared" si="10"/>
        <v>1</v>
      </c>
      <c r="AN329" s="189">
        <f>IF((AI329+AJ329+AK329+AL329+AM329)&gt;0,(Metoder[[#This Row],[2015]]+Metoder[[#This Row],[2016]]+Metoder[[#This Row],[2017]]+Metoder[[#This Row],[Jan-Apr 2018]]*3+Metoder[[#This Row],[Till Cosmic?]])/COUNT(Metoder[[#This Row],[2015]:[Till Cosmic?]]),"")</f>
        <v>1</v>
      </c>
      <c r="AO329" s="8">
        <f t="shared" si="11"/>
        <v>315</v>
      </c>
      <c r="AP329" s="8">
        <f>IFERROR((_xlfn.RANK.EQ(AO329,AO:AO,1)+COUNTIF($AO$2:AO329,AO329))-1,"")</f>
        <v>371</v>
      </c>
      <c r="AQ329" s="57" t="s">
        <v>2440</v>
      </c>
      <c r="AR329" s="8"/>
      <c r="AS329" s="8"/>
      <c r="AT329" s="8"/>
      <c r="AU329" s="57"/>
      <c r="AV329" s="120">
        <v>43347</v>
      </c>
      <c r="AW329" s="57" t="s">
        <v>46</v>
      </c>
      <c r="AX329" s="99"/>
      <c r="AY329" s="100"/>
      <c r="AZ329" s="142"/>
      <c r="BA329" s="143"/>
      <c r="BC329" s="144"/>
      <c r="BD329" s="144"/>
    </row>
    <row r="330" spans="1:56" ht="90" x14ac:dyDescent="0.25">
      <c r="A330" s="1" t="s">
        <v>1489</v>
      </c>
      <c r="B330" s="179" t="s">
        <v>5928</v>
      </c>
      <c r="C330" s="53" t="s">
        <v>5929</v>
      </c>
      <c r="D330" s="55" t="s">
        <v>124</v>
      </c>
      <c r="E330" s="53" t="s">
        <v>6481</v>
      </c>
      <c r="F330" s="6"/>
      <c r="G330" s="140" t="s">
        <v>375</v>
      </c>
      <c r="H330" s="53" t="s">
        <v>1490</v>
      </c>
      <c r="I330" s="106" t="s">
        <v>1491</v>
      </c>
      <c r="J330" s="106" t="s">
        <v>5930</v>
      </c>
      <c r="K330" s="106" t="s">
        <v>6311</v>
      </c>
      <c r="L330" s="56" t="s">
        <v>6478</v>
      </c>
      <c r="M330" s="55" t="s">
        <v>42</v>
      </c>
      <c r="N330" s="54" t="s">
        <v>5931</v>
      </c>
      <c r="O330" s="54"/>
      <c r="P330" s="54"/>
      <c r="Q330" s="54"/>
      <c r="R330" s="54"/>
      <c r="S330" s="54"/>
      <c r="T330" s="106"/>
      <c r="U330" s="106" t="s">
        <v>41</v>
      </c>
      <c r="V330" s="106" t="s">
        <v>4641</v>
      </c>
      <c r="W330" s="106"/>
      <c r="X330" s="106" t="s">
        <v>259</v>
      </c>
      <c r="Y330" s="106"/>
      <c r="Z330" s="106"/>
      <c r="AA330" s="106"/>
      <c r="AB330" s="106"/>
      <c r="AC330" s="106"/>
      <c r="AD330" s="106"/>
      <c r="AE330" s="1" t="s">
        <v>4920</v>
      </c>
      <c r="AF330" s="17" t="s">
        <v>1492</v>
      </c>
      <c r="AG330" s="57"/>
      <c r="AH330" s="8"/>
      <c r="AI330" s="8"/>
      <c r="AJ330" s="8"/>
      <c r="AK330" s="8"/>
      <c r="AL330" s="8"/>
      <c r="AM330" s="8">
        <f t="shared" si="10"/>
        <v>1</v>
      </c>
      <c r="AN330" s="189">
        <f>IF((AI330+AJ330+AK330+AL330+AM330)&gt;0,(Metoder[[#This Row],[2015]]+Metoder[[#This Row],[2016]]+Metoder[[#This Row],[2017]]+Metoder[[#This Row],[Jan-Apr 2018]]*3+Metoder[[#This Row],[Till Cosmic?]])/COUNT(Metoder[[#This Row],[2015]:[Till Cosmic?]]),"")</f>
        <v>1</v>
      </c>
      <c r="AO330" s="8">
        <f t="shared" si="11"/>
        <v>315</v>
      </c>
      <c r="AP330" s="8">
        <f>IFERROR((_xlfn.RANK.EQ(AO330,AO:AO,1)+COUNTIF($AO$2:AO330,AO330))-1,"")</f>
        <v>372</v>
      </c>
      <c r="AQ330" s="57" t="s">
        <v>2440</v>
      </c>
      <c r="AR330" s="8"/>
      <c r="AS330" s="8"/>
      <c r="AT330" s="8"/>
      <c r="AU330" s="8"/>
      <c r="AV330" s="120">
        <v>43320</v>
      </c>
      <c r="AW330" s="57" t="s">
        <v>46</v>
      </c>
      <c r="AX330" s="99"/>
      <c r="AY330" s="100"/>
      <c r="AZ330" s="142"/>
      <c r="BA330" s="143"/>
      <c r="BC330" s="144"/>
      <c r="BD330" s="144"/>
    </row>
    <row r="331" spans="1:56" ht="146.25" x14ac:dyDescent="0.25">
      <c r="A331" s="1" t="s">
        <v>1608</v>
      </c>
      <c r="B331" s="179" t="s">
        <v>1609</v>
      </c>
      <c r="C331" s="53" t="s">
        <v>6360</v>
      </c>
      <c r="D331" s="14" t="s">
        <v>226</v>
      </c>
      <c r="E331" s="53" t="s">
        <v>227</v>
      </c>
      <c r="F331" s="6"/>
      <c r="G331" s="140" t="s">
        <v>1552</v>
      </c>
      <c r="H331" s="53" t="s">
        <v>1590</v>
      </c>
      <c r="I331" s="106" t="s">
        <v>6361</v>
      </c>
      <c r="J331" s="106" t="s">
        <v>6339</v>
      </c>
      <c r="K331" s="106"/>
      <c r="L331" s="15" t="s">
        <v>6478</v>
      </c>
      <c r="M331" s="55" t="s">
        <v>42</v>
      </c>
      <c r="N331" s="58" t="s">
        <v>5681</v>
      </c>
      <c r="O331" s="58" t="s">
        <v>35</v>
      </c>
      <c r="P331" s="58"/>
      <c r="Q331" s="58"/>
      <c r="R331" s="58"/>
      <c r="S331" s="58"/>
      <c r="T331" s="106"/>
      <c r="U331" s="106" t="s">
        <v>41</v>
      </c>
      <c r="V331" s="106" t="s">
        <v>4641</v>
      </c>
      <c r="W331" s="106" t="s">
        <v>230</v>
      </c>
      <c r="X331" s="106" t="s">
        <v>371</v>
      </c>
      <c r="Y331" s="106"/>
      <c r="Z331" s="106"/>
      <c r="AA331" s="106"/>
      <c r="AB331" s="106"/>
      <c r="AC331" s="106"/>
      <c r="AD331" s="106"/>
      <c r="AE331" s="1" t="s">
        <v>4918</v>
      </c>
      <c r="AF331" s="17" t="s">
        <v>1610</v>
      </c>
      <c r="AG331" s="57"/>
      <c r="AH331" s="8"/>
      <c r="AI331" s="8"/>
      <c r="AJ331" s="8"/>
      <c r="AK331" s="8"/>
      <c r="AL331" s="8"/>
      <c r="AM331" s="8">
        <f t="shared" si="10"/>
        <v>1</v>
      </c>
      <c r="AN331" s="189">
        <f>IF((AI331+AJ331+AK331+AL331+AM331)&gt;0,(Metoder[[#This Row],[2015]]+Metoder[[#This Row],[2016]]+Metoder[[#This Row],[2017]]+Metoder[[#This Row],[Jan-Apr 2018]]*3+Metoder[[#This Row],[Till Cosmic?]])/COUNT(Metoder[[#This Row],[2015]:[Till Cosmic?]]),"")</f>
        <v>1</v>
      </c>
      <c r="AO331" s="8">
        <f t="shared" si="11"/>
        <v>315</v>
      </c>
      <c r="AP331" s="8">
        <f>IFERROR((_xlfn.RANK.EQ(AO331,AO:AO,1)+COUNTIF($AO$2:AO331,AO331))-1,"")</f>
        <v>373</v>
      </c>
      <c r="AQ331" s="57" t="s">
        <v>2440</v>
      </c>
      <c r="AR331" s="8"/>
      <c r="AS331" s="8"/>
      <c r="AT331" s="8"/>
      <c r="AU331" s="57"/>
      <c r="AV331" s="120">
        <v>43347</v>
      </c>
      <c r="AW331" s="57" t="s">
        <v>46</v>
      </c>
      <c r="AX331" s="99"/>
      <c r="AY331" s="100"/>
      <c r="AZ331" s="142"/>
      <c r="BA331" s="143"/>
      <c r="BC331" s="144"/>
      <c r="BD331" s="144"/>
    </row>
    <row r="332" spans="1:56" ht="150" x14ac:dyDescent="0.25">
      <c r="A332" s="1" t="s">
        <v>4421</v>
      </c>
      <c r="B332" s="180" t="s">
        <v>4332</v>
      </c>
      <c r="C332" s="181" t="s">
        <v>4517</v>
      </c>
      <c r="D332" s="93" t="s">
        <v>50</v>
      </c>
      <c r="E332" s="94" t="s">
        <v>4546</v>
      </c>
      <c r="F332" s="176" t="s">
        <v>5453</v>
      </c>
      <c r="G332" s="211" t="s">
        <v>4867</v>
      </c>
      <c r="H332" s="94" t="s">
        <v>5623</v>
      </c>
      <c r="I332" s="96" t="s">
        <v>5624</v>
      </c>
      <c r="J332" s="96" t="s">
        <v>5621</v>
      </c>
      <c r="K332" s="96"/>
      <c r="L332" s="93" t="s">
        <v>348</v>
      </c>
      <c r="M332" s="51" t="s">
        <v>42</v>
      </c>
      <c r="N332" s="54" t="s">
        <v>5691</v>
      </c>
      <c r="O332" s="66"/>
      <c r="P332" s="66"/>
      <c r="Q332" s="66"/>
      <c r="R332" s="66"/>
      <c r="S332" s="66"/>
      <c r="T332" s="93" t="s">
        <v>4635</v>
      </c>
      <c r="U332" s="93" t="s">
        <v>348</v>
      </c>
      <c r="V332" s="93" t="s">
        <v>4638</v>
      </c>
      <c r="W332" s="95" t="s">
        <v>5622</v>
      </c>
      <c r="X332" s="95" t="s">
        <v>4636</v>
      </c>
      <c r="Y332" s="97"/>
      <c r="Z332" s="97"/>
      <c r="AA332" s="97"/>
      <c r="AB332" s="97"/>
      <c r="AC332" s="1"/>
      <c r="AD332" s="97"/>
      <c r="AE332" s="95" t="s">
        <v>4777</v>
      </c>
      <c r="AF332" s="107" t="s">
        <v>4805</v>
      </c>
      <c r="AG332" s="8"/>
      <c r="AH332" s="8"/>
      <c r="AI332" s="8"/>
      <c r="AJ332" s="8"/>
      <c r="AK332" s="8">
        <v>46</v>
      </c>
      <c r="AL332" s="8">
        <v>14</v>
      </c>
      <c r="AM332" s="8">
        <f t="shared" si="10"/>
        <v>1</v>
      </c>
      <c r="AN332" s="189">
        <f>IF((AI332+AJ332+AK332+AL332+AM332)&gt;0,(Metoder[[#This Row],[2015]]+Metoder[[#This Row],[2016]]+Metoder[[#This Row],[2017]]+Metoder[[#This Row],[Jan-Apr 2018]]*3+Metoder[[#This Row],[Till Cosmic?]])/COUNT(Metoder[[#This Row],[2015]:[Till Cosmic?]]),"")</f>
        <v>29.666666666666668</v>
      </c>
      <c r="AO332" s="8">
        <f t="shared" si="11"/>
        <v>81</v>
      </c>
      <c r="AP332" s="8">
        <f>IFERROR((_xlfn.RANK.EQ(AO332,AO:AO,1)+COUNTIF($AO$2:AO332,AO332))-1,"")</f>
        <v>61</v>
      </c>
      <c r="AQ332" s="57" t="s">
        <v>2440</v>
      </c>
      <c r="AR332" s="8"/>
      <c r="AS332" s="8"/>
      <c r="AT332" s="8"/>
      <c r="AU332" s="8"/>
      <c r="AV332" s="120">
        <v>43311</v>
      </c>
      <c r="AW332" s="93" t="s">
        <v>46</v>
      </c>
      <c r="AX332" s="99"/>
      <c r="AY332" s="100"/>
      <c r="AZ332" s="142"/>
      <c r="BA332" s="143"/>
      <c r="BC332" s="144"/>
      <c r="BD332" s="144"/>
    </row>
    <row r="333" spans="1:56" ht="120" x14ac:dyDescent="0.25">
      <c r="A333" s="1" t="s">
        <v>893</v>
      </c>
      <c r="B333" s="179" t="s">
        <v>894</v>
      </c>
      <c r="C333" s="53" t="s">
        <v>5120</v>
      </c>
      <c r="D333" s="55" t="s">
        <v>50</v>
      </c>
      <c r="E333" s="59" t="s">
        <v>5121</v>
      </c>
      <c r="F333" s="173" t="s">
        <v>5078</v>
      </c>
      <c r="G333" s="53" t="s">
        <v>5122</v>
      </c>
      <c r="H333" s="53" t="s">
        <v>5123</v>
      </c>
      <c r="I333" s="106" t="s">
        <v>5127</v>
      </c>
      <c r="J333" s="106" t="s">
        <v>5625</v>
      </c>
      <c r="K333" s="106"/>
      <c r="L333" s="56" t="s">
        <v>5124</v>
      </c>
      <c r="M333" s="55" t="s">
        <v>42</v>
      </c>
      <c r="N333" s="58" t="s">
        <v>5668</v>
      </c>
      <c r="O333" s="58"/>
      <c r="P333" s="58"/>
      <c r="Q333" s="58"/>
      <c r="R333" s="58"/>
      <c r="S333" s="58"/>
      <c r="T333" s="106"/>
      <c r="U333" s="106" t="s">
        <v>348</v>
      </c>
      <c r="V333" s="106" t="s">
        <v>4672</v>
      </c>
      <c r="W333" s="106" t="s">
        <v>54</v>
      </c>
      <c r="X333" s="106" t="s">
        <v>5125</v>
      </c>
      <c r="Y333" s="106"/>
      <c r="Z333" s="106"/>
      <c r="AA333" s="106"/>
      <c r="AB333" s="106"/>
      <c r="AC333" s="106"/>
      <c r="AD333" s="106"/>
      <c r="AE333" s="1" t="s">
        <v>5126</v>
      </c>
      <c r="AF333" s="139" t="s">
        <v>1462</v>
      </c>
      <c r="AG333" s="57"/>
      <c r="AH333" s="8"/>
      <c r="AI333" s="8"/>
      <c r="AJ333" s="8"/>
      <c r="AK333" s="8">
        <v>30</v>
      </c>
      <c r="AL333" s="8">
        <v>12</v>
      </c>
      <c r="AM333" s="8">
        <f t="shared" si="10"/>
        <v>1</v>
      </c>
      <c r="AN333" s="189">
        <f>IF((AI333+AJ333+AK333+AL333+AM333)&gt;0,(Metoder[[#This Row],[2015]]+Metoder[[#This Row],[2016]]+Metoder[[#This Row],[2017]]+Metoder[[#This Row],[Jan-Apr 2018]]*3+Metoder[[#This Row],[Till Cosmic?]])/COUNT(Metoder[[#This Row],[2015]:[Till Cosmic?]]),"")</f>
        <v>22.333333333333332</v>
      </c>
      <c r="AO333" s="8">
        <f t="shared" si="11"/>
        <v>95</v>
      </c>
      <c r="AP333" s="8">
        <f>IFERROR((_xlfn.RANK.EQ(AO333,AO:AO,1)+COUNTIF($AO$2:AO333,AO333))-1,"")</f>
        <v>75</v>
      </c>
      <c r="AQ333" s="57" t="s">
        <v>2440</v>
      </c>
      <c r="AR333" s="8"/>
      <c r="AS333" s="8"/>
      <c r="AT333" s="8"/>
      <c r="AU333" s="8"/>
      <c r="AV333" s="120">
        <v>43311</v>
      </c>
      <c r="AW333" s="57" t="s">
        <v>46</v>
      </c>
      <c r="AX333" s="99"/>
      <c r="AY333" s="100"/>
      <c r="AZ333" s="142"/>
      <c r="BA333" s="143"/>
      <c r="BC333" s="144"/>
      <c r="BD333" s="144"/>
    </row>
    <row r="334" spans="1:56" ht="150" x14ac:dyDescent="0.25">
      <c r="A334" s="39" t="s">
        <v>4429</v>
      </c>
      <c r="B334" s="180" t="s">
        <v>5626</v>
      </c>
      <c r="C334" s="181" t="s">
        <v>4513</v>
      </c>
      <c r="D334" s="93" t="s">
        <v>78</v>
      </c>
      <c r="E334" s="94" t="s">
        <v>4547</v>
      </c>
      <c r="F334" s="206" t="s">
        <v>5246</v>
      </c>
      <c r="G334" s="205" t="s">
        <v>4560</v>
      </c>
      <c r="H334" s="95" t="s">
        <v>5627</v>
      </c>
      <c r="I334" s="93"/>
      <c r="J334" s="95" t="s">
        <v>5635</v>
      </c>
      <c r="K334" s="93"/>
      <c r="L334" s="93" t="s">
        <v>2654</v>
      </c>
      <c r="M334" s="51" t="s">
        <v>42</v>
      </c>
      <c r="N334" s="54" t="s">
        <v>5669</v>
      </c>
      <c r="O334" s="66"/>
      <c r="P334" s="66"/>
      <c r="Q334" s="66"/>
      <c r="R334" s="66"/>
      <c r="S334" s="66"/>
      <c r="T334" s="93" t="s">
        <v>4635</v>
      </c>
      <c r="U334" s="93" t="s">
        <v>348</v>
      </c>
      <c r="V334" s="93" t="s">
        <v>4642</v>
      </c>
      <c r="W334" s="95" t="s">
        <v>5628</v>
      </c>
      <c r="X334" s="95" t="s">
        <v>4675</v>
      </c>
      <c r="Y334" s="97"/>
      <c r="Z334" s="97"/>
      <c r="AA334" s="97"/>
      <c r="AB334" s="97"/>
      <c r="AC334" s="1"/>
      <c r="AD334" s="97"/>
      <c r="AE334" s="95" t="s">
        <v>5210</v>
      </c>
      <c r="AF334" s="107" t="s">
        <v>4798</v>
      </c>
      <c r="AG334" s="8"/>
      <c r="AH334" s="8"/>
      <c r="AI334" s="8"/>
      <c r="AJ334" s="8"/>
      <c r="AK334" s="8">
        <v>603</v>
      </c>
      <c r="AL334" s="8">
        <v>174</v>
      </c>
      <c r="AM334" s="8">
        <f t="shared" si="10"/>
        <v>1</v>
      </c>
      <c r="AN334" s="189">
        <f>IF((AI334+AJ334+AK334+AL334+AM334)&gt;0,(Metoder[[#This Row],[2015]]+Metoder[[#This Row],[2016]]+Metoder[[#This Row],[2017]]+Metoder[[#This Row],[Jan-Apr 2018]]*3+Metoder[[#This Row],[Till Cosmic?]])/COUNT(Metoder[[#This Row],[2015]:[Till Cosmic?]]),"")</f>
        <v>375.33333333333331</v>
      </c>
      <c r="AO334" s="8">
        <f t="shared" si="11"/>
        <v>7</v>
      </c>
      <c r="AP334" s="8">
        <f>IFERROR((_xlfn.RANK.EQ(AO334,AO:AO,1)+COUNTIF($AO$2:AO334,AO334))-1,"")</f>
        <v>1</v>
      </c>
      <c r="AQ334" s="57" t="s">
        <v>2440</v>
      </c>
      <c r="AR334" s="8"/>
      <c r="AS334" s="8"/>
      <c r="AT334" s="8"/>
      <c r="AU334" s="8"/>
      <c r="AV334" s="120">
        <v>43311</v>
      </c>
      <c r="AW334" s="95" t="s">
        <v>46</v>
      </c>
      <c r="AX334" s="99"/>
      <c r="AY334" s="100"/>
      <c r="AZ334" s="142"/>
      <c r="BA334" s="143"/>
      <c r="BC334" s="144"/>
      <c r="BD334" s="144"/>
    </row>
    <row r="335" spans="1:56" ht="120" x14ac:dyDescent="0.25">
      <c r="A335" s="39" t="s">
        <v>4432</v>
      </c>
      <c r="B335" s="180" t="s">
        <v>4322</v>
      </c>
      <c r="C335" s="181" t="s">
        <v>4510</v>
      </c>
      <c r="D335" s="93" t="s">
        <v>50</v>
      </c>
      <c r="E335" s="93" t="s">
        <v>5460</v>
      </c>
      <c r="F335" s="176" t="s">
        <v>5459</v>
      </c>
      <c r="G335" s="93"/>
      <c r="H335" s="95" t="s">
        <v>5629</v>
      </c>
      <c r="I335" s="93"/>
      <c r="J335" s="93"/>
      <c r="K335" s="93"/>
      <c r="L335" s="93" t="s">
        <v>348</v>
      </c>
      <c r="M335" s="55" t="s">
        <v>42</v>
      </c>
      <c r="N335" s="54" t="s">
        <v>5691</v>
      </c>
      <c r="O335" s="66"/>
      <c r="P335" s="66"/>
      <c r="Q335" s="66"/>
      <c r="R335" s="66"/>
      <c r="S335" s="66"/>
      <c r="T335" s="93" t="s">
        <v>4635</v>
      </c>
      <c r="U335" s="93" t="s">
        <v>348</v>
      </c>
      <c r="V335" s="106" t="s">
        <v>4679</v>
      </c>
      <c r="W335" s="95" t="s">
        <v>4685</v>
      </c>
      <c r="X335" s="93" t="s">
        <v>4684</v>
      </c>
      <c r="Y335" s="97"/>
      <c r="Z335" s="97"/>
      <c r="AA335" s="97"/>
      <c r="AB335" s="97"/>
      <c r="AC335" s="97"/>
      <c r="AD335" s="97"/>
      <c r="AE335" s="95" t="s">
        <v>4795</v>
      </c>
      <c r="AF335" s="126" t="s">
        <v>4796</v>
      </c>
      <c r="AG335" s="8"/>
      <c r="AH335" s="8"/>
      <c r="AI335" s="8"/>
      <c r="AJ335" s="8"/>
      <c r="AK335" s="8">
        <v>34</v>
      </c>
      <c r="AL335" s="8">
        <v>15</v>
      </c>
      <c r="AM335" s="8">
        <f t="shared" si="10"/>
        <v>1</v>
      </c>
      <c r="AN335" s="189">
        <f>IF((AI335+AJ335+AK335+AL335+AM335)&gt;0,(Metoder[[#This Row],[2015]]+Metoder[[#This Row],[2016]]+Metoder[[#This Row],[2017]]+Metoder[[#This Row],[Jan-Apr 2018]]*3+Metoder[[#This Row],[Till Cosmic?]])/COUNT(Metoder[[#This Row],[2015]:[Till Cosmic?]]),"")</f>
        <v>26.666666666666668</v>
      </c>
      <c r="AO335" s="8">
        <f t="shared" si="11"/>
        <v>87</v>
      </c>
      <c r="AP335" s="8">
        <f>IFERROR((_xlfn.RANK.EQ(AO335,AO:AO,1)+COUNTIF($AO$2:AO335,AO335))-1,"")</f>
        <v>67</v>
      </c>
      <c r="AQ335" s="57" t="s">
        <v>2440</v>
      </c>
      <c r="AR335" s="8"/>
      <c r="AS335" s="8"/>
      <c r="AT335" s="8"/>
      <c r="AU335" s="8"/>
      <c r="AV335" s="120">
        <v>43311</v>
      </c>
      <c r="AW335" s="93" t="s">
        <v>46</v>
      </c>
      <c r="AX335" s="99"/>
      <c r="AY335" s="100"/>
      <c r="AZ335" s="142"/>
      <c r="BA335" s="143"/>
      <c r="BC335" s="144"/>
      <c r="BD335" s="144"/>
    </row>
    <row r="336" spans="1:56" ht="112.5" x14ac:dyDescent="0.25">
      <c r="A336" s="1" t="s">
        <v>4454</v>
      </c>
      <c r="B336" s="180" t="s">
        <v>4304</v>
      </c>
      <c r="C336" s="181" t="s">
        <v>4506</v>
      </c>
      <c r="D336" s="93" t="s">
        <v>5630</v>
      </c>
      <c r="E336" s="94" t="s">
        <v>4547</v>
      </c>
      <c r="F336" s="98" t="s">
        <v>5246</v>
      </c>
      <c r="G336" s="211" t="s">
        <v>4879</v>
      </c>
      <c r="H336" s="205" t="s">
        <v>5632</v>
      </c>
      <c r="I336" s="93"/>
      <c r="J336" s="95" t="s">
        <v>5631</v>
      </c>
      <c r="K336" s="93"/>
      <c r="L336" s="93" t="s">
        <v>348</v>
      </c>
      <c r="M336" s="55" t="s">
        <v>42</v>
      </c>
      <c r="N336" s="54" t="s">
        <v>6191</v>
      </c>
      <c r="O336" s="66"/>
      <c r="P336" s="66"/>
      <c r="Q336" s="66"/>
      <c r="R336" s="66"/>
      <c r="S336" s="66"/>
      <c r="T336" s="93" t="s">
        <v>4635</v>
      </c>
      <c r="U336" s="93" t="s">
        <v>348</v>
      </c>
      <c r="V336" s="93" t="s">
        <v>4642</v>
      </c>
      <c r="W336" s="95" t="s">
        <v>5634</v>
      </c>
      <c r="X336" s="95" t="s">
        <v>5633</v>
      </c>
      <c r="Y336" s="97"/>
      <c r="Z336" s="97"/>
      <c r="AA336" s="97"/>
      <c r="AB336" s="97"/>
      <c r="AC336" s="1"/>
      <c r="AD336" s="97"/>
      <c r="AE336" s="95" t="s">
        <v>5215</v>
      </c>
      <c r="AF336" s="107" t="s">
        <v>4774</v>
      </c>
      <c r="AG336" s="8"/>
      <c r="AH336" s="8"/>
      <c r="AI336" s="8"/>
      <c r="AJ336" s="8"/>
      <c r="AK336" s="8">
        <v>30</v>
      </c>
      <c r="AL336" s="8">
        <v>69</v>
      </c>
      <c r="AM336" s="8">
        <f t="shared" si="10"/>
        <v>1</v>
      </c>
      <c r="AN336" s="189">
        <f>IF((AI336+AJ336+AK336+AL336+AM336)&gt;0,(Metoder[[#This Row],[2015]]+Metoder[[#This Row],[2016]]+Metoder[[#This Row],[2017]]+Metoder[[#This Row],[Jan-Apr 2018]]*3+Metoder[[#This Row],[Till Cosmic?]])/COUNT(Metoder[[#This Row],[2015]:[Till Cosmic?]]),"")</f>
        <v>79.333333333333329</v>
      </c>
      <c r="AO336" s="8">
        <f t="shared" si="11"/>
        <v>47.5</v>
      </c>
      <c r="AP336" s="8">
        <f>IFERROR((_xlfn.RANK.EQ(AO336,AO:AO,1)+COUNTIF($AO$2:AO336,AO336))-1,"")</f>
        <v>28</v>
      </c>
      <c r="AQ336" s="57" t="s">
        <v>2440</v>
      </c>
      <c r="AR336" s="8"/>
      <c r="AS336" s="8"/>
      <c r="AT336" s="8"/>
      <c r="AU336" s="8"/>
      <c r="AV336" s="120">
        <v>43311</v>
      </c>
      <c r="AW336" s="95" t="s">
        <v>46</v>
      </c>
      <c r="AX336" s="99"/>
      <c r="AY336" s="100"/>
      <c r="AZ336" s="142"/>
      <c r="BA336" s="143"/>
      <c r="BC336" s="144"/>
      <c r="BD336" s="144"/>
    </row>
    <row r="337" spans="1:56" ht="135" x14ac:dyDescent="0.25">
      <c r="A337" s="1" t="s">
        <v>4455</v>
      </c>
      <c r="B337" s="180" t="s">
        <v>4303</v>
      </c>
      <c r="C337" s="181" t="s">
        <v>4505</v>
      </c>
      <c r="D337" s="93" t="s">
        <v>50</v>
      </c>
      <c r="E337" s="94" t="s">
        <v>4547</v>
      </c>
      <c r="F337" s="98" t="s">
        <v>5246</v>
      </c>
      <c r="G337" s="211" t="s">
        <v>4560</v>
      </c>
      <c r="H337" s="95" t="s">
        <v>5637</v>
      </c>
      <c r="I337" s="93"/>
      <c r="J337" s="95" t="s">
        <v>5635</v>
      </c>
      <c r="K337" s="93"/>
      <c r="L337" s="93" t="s">
        <v>348</v>
      </c>
      <c r="M337" s="51" t="s">
        <v>42</v>
      </c>
      <c r="N337" s="54" t="s">
        <v>5691</v>
      </c>
      <c r="O337" s="66"/>
      <c r="P337" s="66"/>
      <c r="Q337" s="66"/>
      <c r="R337" s="66"/>
      <c r="S337" s="66"/>
      <c r="T337" s="93" t="s">
        <v>4635</v>
      </c>
      <c r="U337" s="93" t="s">
        <v>348</v>
      </c>
      <c r="V337" s="93" t="s">
        <v>4642</v>
      </c>
      <c r="W337" s="95" t="s">
        <v>5636</v>
      </c>
      <c r="X337" s="95" t="s">
        <v>4673</v>
      </c>
      <c r="Y337" s="97"/>
      <c r="Z337" s="97"/>
      <c r="AA337" s="97"/>
      <c r="AB337" s="97"/>
      <c r="AC337" s="1"/>
      <c r="AD337" s="97"/>
      <c r="AE337" s="95" t="s">
        <v>5214</v>
      </c>
      <c r="AF337" s="107" t="s">
        <v>4773</v>
      </c>
      <c r="AG337" s="8"/>
      <c r="AH337" s="8"/>
      <c r="AI337" s="8"/>
      <c r="AJ337" s="8"/>
      <c r="AK337" s="8">
        <v>30</v>
      </c>
      <c r="AL337" s="8">
        <v>69</v>
      </c>
      <c r="AM337" s="8">
        <f t="shared" si="10"/>
        <v>1</v>
      </c>
      <c r="AN337" s="189">
        <f>IF((AI337+AJ337+AK337+AL337+AM337)&gt;0,(Metoder[[#This Row],[2015]]+Metoder[[#This Row],[2016]]+Metoder[[#This Row],[2017]]+Metoder[[#This Row],[Jan-Apr 2018]]*3+Metoder[[#This Row],[Till Cosmic?]])/COUNT(Metoder[[#This Row],[2015]:[Till Cosmic?]]),"")</f>
        <v>79.333333333333329</v>
      </c>
      <c r="AO337" s="8">
        <f t="shared" si="11"/>
        <v>47.5</v>
      </c>
      <c r="AP337" s="8">
        <f>IFERROR((_xlfn.RANK.EQ(AO337,AO:AO,1)+COUNTIF($AO$2:AO337,AO337))-1,"")</f>
        <v>29</v>
      </c>
      <c r="AQ337" s="57" t="s">
        <v>2440</v>
      </c>
      <c r="AR337" s="8"/>
      <c r="AS337" s="8"/>
      <c r="AT337" s="8"/>
      <c r="AU337" s="8"/>
      <c r="AV337" s="120">
        <v>43311</v>
      </c>
      <c r="AW337" s="95" t="s">
        <v>46</v>
      </c>
      <c r="AX337" s="99"/>
      <c r="AY337" s="100"/>
      <c r="AZ337" s="142"/>
      <c r="BA337" s="143"/>
      <c r="BC337" s="144"/>
      <c r="BD337" s="144"/>
    </row>
    <row r="338" spans="1:56" ht="135" x14ac:dyDescent="0.25">
      <c r="A338" s="1" t="s">
        <v>4460</v>
      </c>
      <c r="B338" s="180" t="s">
        <v>4298</v>
      </c>
      <c r="C338" s="181"/>
      <c r="D338" s="93" t="s">
        <v>50</v>
      </c>
      <c r="E338" s="94" t="s">
        <v>4547</v>
      </c>
      <c r="F338" s="98" t="s">
        <v>5246</v>
      </c>
      <c r="G338" s="94" t="s">
        <v>4580</v>
      </c>
      <c r="H338" s="95" t="s">
        <v>5638</v>
      </c>
      <c r="I338" s="93"/>
      <c r="J338" s="95" t="s">
        <v>5635</v>
      </c>
      <c r="K338" s="93"/>
      <c r="L338" s="93" t="s">
        <v>348</v>
      </c>
      <c r="M338" s="55" t="s">
        <v>42</v>
      </c>
      <c r="N338" s="54" t="s">
        <v>5691</v>
      </c>
      <c r="O338" s="66"/>
      <c r="P338" s="66"/>
      <c r="Q338" s="66"/>
      <c r="R338" s="66"/>
      <c r="S338" s="66"/>
      <c r="T338" s="93" t="s">
        <v>4635</v>
      </c>
      <c r="U338" s="93" t="s">
        <v>348</v>
      </c>
      <c r="V338" s="93" t="s">
        <v>4642</v>
      </c>
      <c r="W338" s="95" t="s">
        <v>5636</v>
      </c>
      <c r="X338" s="95" t="s">
        <v>4667</v>
      </c>
      <c r="Y338" s="97"/>
      <c r="Z338" s="97"/>
      <c r="AA338" s="97"/>
      <c r="AB338" s="97"/>
      <c r="AC338" s="1"/>
      <c r="AD338" s="97"/>
      <c r="AE338" s="95" t="s">
        <v>5211</v>
      </c>
      <c r="AF338" s="107" t="s">
        <v>4770</v>
      </c>
      <c r="AG338" s="8"/>
      <c r="AH338" s="8"/>
      <c r="AI338" s="8"/>
      <c r="AJ338" s="8"/>
      <c r="AK338" s="8">
        <v>46</v>
      </c>
      <c r="AL338" s="8"/>
      <c r="AM338" s="8">
        <f t="shared" si="10"/>
        <v>1</v>
      </c>
      <c r="AN338" s="189">
        <f>IF((AI338+AJ338+AK338+AL338+AM338)&gt;0,(Metoder[[#This Row],[2015]]+Metoder[[#This Row],[2016]]+Metoder[[#This Row],[2017]]+Metoder[[#This Row],[Jan-Apr 2018]]*3+Metoder[[#This Row],[Till Cosmic?]])/COUNT(Metoder[[#This Row],[2015]:[Till Cosmic?]]),"")</f>
        <v>23.5</v>
      </c>
      <c r="AO338" s="8">
        <f t="shared" si="11"/>
        <v>93</v>
      </c>
      <c r="AP338" s="8">
        <f>IFERROR((_xlfn.RANK.EQ(AO338,AO:AO,1)+COUNTIF($AO$2:AO338,AO338))-1,"")</f>
        <v>73</v>
      </c>
      <c r="AQ338" s="57" t="s">
        <v>2440</v>
      </c>
      <c r="AR338" s="8"/>
      <c r="AS338" s="8"/>
      <c r="AT338" s="8"/>
      <c r="AU338" s="8"/>
      <c r="AV338" s="120">
        <v>43311</v>
      </c>
      <c r="AW338" s="95" t="s">
        <v>46</v>
      </c>
      <c r="AX338" s="99"/>
      <c r="AY338" s="100"/>
      <c r="AZ338" s="142"/>
      <c r="BA338" s="143"/>
      <c r="BC338" s="144"/>
      <c r="BD338" s="144"/>
    </row>
    <row r="339" spans="1:56" ht="150" x14ac:dyDescent="0.25">
      <c r="A339" s="1" t="s">
        <v>1616</v>
      </c>
      <c r="B339" s="179" t="s">
        <v>1617</v>
      </c>
      <c r="C339" s="53" t="s">
        <v>1618</v>
      </c>
      <c r="D339" s="55" t="s">
        <v>179</v>
      </c>
      <c r="E339" s="53" t="s">
        <v>6487</v>
      </c>
      <c r="F339" s="175" t="s">
        <v>5750</v>
      </c>
      <c r="G339" s="53"/>
      <c r="H339" s="53" t="s">
        <v>1619</v>
      </c>
      <c r="I339" s="106"/>
      <c r="J339" s="106"/>
      <c r="K339" s="106"/>
      <c r="L339" s="20" t="s">
        <v>6488</v>
      </c>
      <c r="M339" s="55" t="s">
        <v>42</v>
      </c>
      <c r="N339" s="54" t="s">
        <v>6257</v>
      </c>
      <c r="O339" s="54"/>
      <c r="P339" s="54"/>
      <c r="Q339" s="54"/>
      <c r="R339" s="54"/>
      <c r="S339" s="54"/>
      <c r="T339" s="106"/>
      <c r="U339" s="106" t="s">
        <v>41</v>
      </c>
      <c r="V339" s="106" t="s">
        <v>4641</v>
      </c>
      <c r="W339" s="106"/>
      <c r="X339" s="148" t="s">
        <v>1620</v>
      </c>
      <c r="Y339" s="148"/>
      <c r="Z339" s="148"/>
      <c r="AA339" s="148"/>
      <c r="AB339" s="148"/>
      <c r="AC339" s="148"/>
      <c r="AD339" s="148"/>
      <c r="AE339" s="146" t="s">
        <v>4926</v>
      </c>
      <c r="AF339" s="173" t="s">
        <v>1621</v>
      </c>
      <c r="AG339" s="57"/>
      <c r="AH339" s="8"/>
      <c r="AI339" s="8"/>
      <c r="AJ339" s="8"/>
      <c r="AK339" s="8"/>
      <c r="AL339" s="8"/>
      <c r="AM339" s="8">
        <f t="shared" si="10"/>
        <v>1</v>
      </c>
      <c r="AN339" s="189">
        <f>IF((AI339+AJ339+AK339+AL339+AM339)&gt;0,(Metoder[[#This Row],[2015]]+Metoder[[#This Row],[2016]]+Metoder[[#This Row],[2017]]+Metoder[[#This Row],[Jan-Apr 2018]]*3+Metoder[[#This Row],[Till Cosmic?]])/COUNT(Metoder[[#This Row],[2015]:[Till Cosmic?]]),"")</f>
        <v>1</v>
      </c>
      <c r="AO339" s="8">
        <f t="shared" si="11"/>
        <v>315</v>
      </c>
      <c r="AP339" s="8">
        <f>IFERROR((_xlfn.RANK.EQ(AO339,AO:AO,1)+COUNTIF($AO$2:AO339,AO339))-1,"")</f>
        <v>374</v>
      </c>
      <c r="AQ339" s="57" t="s">
        <v>2440</v>
      </c>
      <c r="AR339" s="8"/>
      <c r="AS339" s="8"/>
      <c r="AT339" s="8"/>
      <c r="AU339" s="57"/>
      <c r="AV339" s="120">
        <v>43333</v>
      </c>
      <c r="AW339" s="57" t="s">
        <v>46</v>
      </c>
      <c r="AX339" s="99"/>
      <c r="AY339" s="100"/>
      <c r="AZ339" s="142"/>
      <c r="BA339" s="143"/>
      <c r="BC339" s="144"/>
      <c r="BD339" s="144"/>
    </row>
    <row r="340" spans="1:56" ht="135" x14ac:dyDescent="0.25">
      <c r="A340" s="1" t="s">
        <v>4478</v>
      </c>
      <c r="B340" s="180" t="s">
        <v>5640</v>
      </c>
      <c r="C340" s="181" t="s">
        <v>4500</v>
      </c>
      <c r="D340" s="93" t="s">
        <v>50</v>
      </c>
      <c r="E340" s="94" t="s">
        <v>4547</v>
      </c>
      <c r="F340" s="98" t="s">
        <v>5246</v>
      </c>
      <c r="G340" s="93" t="s">
        <v>4560</v>
      </c>
      <c r="H340" s="95" t="s">
        <v>5641</v>
      </c>
      <c r="I340" s="93"/>
      <c r="J340" s="95" t="s">
        <v>5635</v>
      </c>
      <c r="K340" s="93"/>
      <c r="L340" s="93" t="s">
        <v>348</v>
      </c>
      <c r="M340" s="55" t="s">
        <v>42</v>
      </c>
      <c r="N340" s="54" t="s">
        <v>5691</v>
      </c>
      <c r="O340" s="66"/>
      <c r="P340" s="66"/>
      <c r="Q340" s="66"/>
      <c r="R340" s="66"/>
      <c r="S340" s="66"/>
      <c r="T340" s="93" t="s">
        <v>4635</v>
      </c>
      <c r="U340" s="93" t="s">
        <v>348</v>
      </c>
      <c r="V340" s="93" t="s">
        <v>4642</v>
      </c>
      <c r="W340" s="95" t="s">
        <v>5636</v>
      </c>
      <c r="X340" s="95" t="s">
        <v>4667</v>
      </c>
      <c r="Y340" s="97"/>
      <c r="Z340" s="97"/>
      <c r="AA340" s="97"/>
      <c r="AB340" s="97"/>
      <c r="AC340" s="1"/>
      <c r="AD340" s="97"/>
      <c r="AE340" s="95" t="s">
        <v>5218</v>
      </c>
      <c r="AF340" s="176" t="s">
        <v>4750</v>
      </c>
      <c r="AG340" s="8"/>
      <c r="AH340" s="8"/>
      <c r="AI340" s="8"/>
      <c r="AJ340" s="8"/>
      <c r="AK340" s="8">
        <v>181</v>
      </c>
      <c r="AL340" s="8">
        <v>16</v>
      </c>
      <c r="AM340" s="8">
        <f t="shared" si="10"/>
        <v>1</v>
      </c>
      <c r="AN340" s="189">
        <f>IF((AI340+AJ340+AK340+AL340+AM340)&gt;0,(Metoder[[#This Row],[2015]]+Metoder[[#This Row],[2016]]+Metoder[[#This Row],[2017]]+Metoder[[#This Row],[Jan-Apr 2018]]*3+Metoder[[#This Row],[Till Cosmic?]])/COUNT(Metoder[[#This Row],[2015]:[Till Cosmic?]]),"")</f>
        <v>76.666666666666671</v>
      </c>
      <c r="AO340" s="8">
        <f t="shared" si="11"/>
        <v>49</v>
      </c>
      <c r="AP340" s="8">
        <f>IFERROR((_xlfn.RANK.EQ(AO340,AO:AO,1)+COUNTIF($AO$2:AO340,AO340))-1,"")</f>
        <v>30</v>
      </c>
      <c r="AQ340" s="57" t="s">
        <v>2440</v>
      </c>
      <c r="AR340" s="8"/>
      <c r="AS340" s="8"/>
      <c r="AT340" s="8"/>
      <c r="AU340" s="8"/>
      <c r="AV340" s="120">
        <v>43311</v>
      </c>
      <c r="AW340" s="95" t="s">
        <v>2341</v>
      </c>
      <c r="AX340" s="99"/>
      <c r="AY340" s="100"/>
      <c r="AZ340" s="142"/>
      <c r="BA340" s="143"/>
      <c r="BC340" s="144"/>
      <c r="BD340" s="144"/>
    </row>
    <row r="341" spans="1:56" ht="270" x14ac:dyDescent="0.25">
      <c r="A341" s="39" t="s">
        <v>4480</v>
      </c>
      <c r="B341" s="180" t="s">
        <v>5642</v>
      </c>
      <c r="C341" s="181" t="s">
        <v>5651</v>
      </c>
      <c r="D341" s="93" t="s">
        <v>50</v>
      </c>
      <c r="E341" s="94" t="s">
        <v>4547</v>
      </c>
      <c r="F341" s="98" t="s">
        <v>5246</v>
      </c>
      <c r="G341" s="94" t="s">
        <v>4560</v>
      </c>
      <c r="H341" s="95" t="s">
        <v>5644</v>
      </c>
      <c r="I341" s="95" t="s">
        <v>5643</v>
      </c>
      <c r="J341" s="95" t="s">
        <v>5635</v>
      </c>
      <c r="K341" s="93"/>
      <c r="L341" s="93" t="s">
        <v>348</v>
      </c>
      <c r="M341" s="55" t="s">
        <v>42</v>
      </c>
      <c r="N341" s="54" t="s">
        <v>5691</v>
      </c>
      <c r="O341" s="66"/>
      <c r="P341" s="66"/>
      <c r="Q341" s="66"/>
      <c r="R341" s="66"/>
      <c r="S341" s="66"/>
      <c r="T341" s="93" t="s">
        <v>4635</v>
      </c>
      <c r="U341" s="93" t="s">
        <v>348</v>
      </c>
      <c r="V341" s="93" t="s">
        <v>4642</v>
      </c>
      <c r="W341" s="95" t="s">
        <v>4652</v>
      </c>
      <c r="X341" s="95" t="s">
        <v>4667</v>
      </c>
      <c r="Y341" s="97"/>
      <c r="Z341" s="97"/>
      <c r="AA341" s="97"/>
      <c r="AB341" s="97"/>
      <c r="AC341" s="1"/>
      <c r="AD341" s="97"/>
      <c r="AE341" s="95" t="s">
        <v>5219</v>
      </c>
      <c r="AF341" s="176" t="s">
        <v>4748</v>
      </c>
      <c r="AG341" s="8"/>
      <c r="AH341" s="8"/>
      <c r="AI341" s="8"/>
      <c r="AJ341" s="8"/>
      <c r="AK341" s="8">
        <v>29</v>
      </c>
      <c r="AL341" s="8"/>
      <c r="AM341" s="8">
        <f t="shared" si="10"/>
        <v>0</v>
      </c>
      <c r="AN341" s="189">
        <f>IF((AI341+AJ341+AK341+AL341+AM341)&gt;0,(Metoder[[#This Row],[2015]]+Metoder[[#This Row],[2016]]+Metoder[[#This Row],[2017]]+Metoder[[#This Row],[Jan-Apr 2018]]*3+Metoder[[#This Row],[Till Cosmic?]])/COUNT(Metoder[[#This Row],[2015]:[Till Cosmic?]]),"")</f>
        <v>14.5</v>
      </c>
      <c r="AO341" s="8">
        <f t="shared" si="11"/>
        <v>106</v>
      </c>
      <c r="AP341" s="8">
        <f>IFERROR((_xlfn.RANK.EQ(AO341,AO:AO,1)+COUNTIF($AO$2:AO341,AO341))-1,"")</f>
        <v>86</v>
      </c>
      <c r="AQ341" s="57"/>
      <c r="AR341" s="8"/>
      <c r="AS341" s="8"/>
      <c r="AT341" s="8"/>
      <c r="AU341" s="57" t="s">
        <v>5988</v>
      </c>
      <c r="AV341" s="120">
        <v>43311</v>
      </c>
      <c r="AW341" s="95" t="s">
        <v>46</v>
      </c>
      <c r="AX341" s="99"/>
      <c r="AY341" s="100"/>
      <c r="AZ341" s="142"/>
      <c r="BA341" s="143"/>
      <c r="BC341" s="144"/>
      <c r="BD341" s="144"/>
    </row>
    <row r="342" spans="1:56" ht="135" x14ac:dyDescent="0.25">
      <c r="A342" s="1" t="s">
        <v>4482</v>
      </c>
      <c r="B342" s="180" t="s">
        <v>5645</v>
      </c>
      <c r="C342" s="181" t="s">
        <v>5651</v>
      </c>
      <c r="D342" s="93" t="s">
        <v>50</v>
      </c>
      <c r="E342" s="94" t="s">
        <v>4547</v>
      </c>
      <c r="F342" s="98" t="s">
        <v>5246</v>
      </c>
      <c r="G342" s="94" t="s">
        <v>4560</v>
      </c>
      <c r="H342" s="95" t="s">
        <v>5641</v>
      </c>
      <c r="I342" s="93"/>
      <c r="J342" s="95" t="s">
        <v>5635</v>
      </c>
      <c r="K342" s="93"/>
      <c r="L342" s="93" t="s">
        <v>348</v>
      </c>
      <c r="M342" s="55" t="s">
        <v>42</v>
      </c>
      <c r="N342" s="54" t="s">
        <v>5691</v>
      </c>
      <c r="O342" s="66"/>
      <c r="P342" s="66"/>
      <c r="Q342" s="66"/>
      <c r="R342" s="66"/>
      <c r="S342" s="66"/>
      <c r="T342" s="93" t="s">
        <v>4635</v>
      </c>
      <c r="U342" s="93" t="s">
        <v>348</v>
      </c>
      <c r="V342" s="93" t="s">
        <v>4642</v>
      </c>
      <c r="W342" s="95" t="s">
        <v>5636</v>
      </c>
      <c r="X342" s="95" t="s">
        <v>4667</v>
      </c>
      <c r="Y342" s="97"/>
      <c r="Z342" s="97"/>
      <c r="AA342" s="97"/>
      <c r="AB342" s="97"/>
      <c r="AC342" s="1"/>
      <c r="AD342" s="97"/>
      <c r="AE342" s="95" t="s">
        <v>5217</v>
      </c>
      <c r="AF342" s="107" t="s">
        <v>4746</v>
      </c>
      <c r="AG342" s="8"/>
      <c r="AH342" s="8"/>
      <c r="AI342" s="8"/>
      <c r="AJ342" s="8"/>
      <c r="AK342" s="8"/>
      <c r="AL342" s="8">
        <v>6</v>
      </c>
      <c r="AM342" s="8">
        <f t="shared" si="10"/>
        <v>1</v>
      </c>
      <c r="AN342" s="189">
        <f>IF((AI342+AJ342+AK342+AL342+AM342)&gt;0,(Metoder[[#This Row],[2015]]+Metoder[[#This Row],[2016]]+Metoder[[#This Row],[2017]]+Metoder[[#This Row],[Jan-Apr 2018]]*3+Metoder[[#This Row],[Till Cosmic?]])/COUNT(Metoder[[#This Row],[2015]:[Till Cosmic?]]),"")</f>
        <v>9.5</v>
      </c>
      <c r="AO342" s="8">
        <f t="shared" si="11"/>
        <v>123</v>
      </c>
      <c r="AP342" s="8">
        <f>IFERROR((_xlfn.RANK.EQ(AO342,AO:AO,1)+COUNTIF($AO$2:AO342,AO342))-1,"")</f>
        <v>102</v>
      </c>
      <c r="AQ342" s="57" t="s">
        <v>2440</v>
      </c>
      <c r="AR342" s="8"/>
      <c r="AS342" s="8"/>
      <c r="AT342" s="8"/>
      <c r="AU342" s="8"/>
      <c r="AV342" s="120">
        <v>43311</v>
      </c>
      <c r="AW342" s="95" t="s">
        <v>46</v>
      </c>
      <c r="AX342" s="99"/>
      <c r="AY342" s="100"/>
      <c r="AZ342" s="142"/>
      <c r="BA342" s="143"/>
      <c r="BC342" s="144"/>
      <c r="BD342" s="144"/>
    </row>
    <row r="343" spans="1:56" ht="236.25" x14ac:dyDescent="0.25">
      <c r="A343" s="1" t="s">
        <v>1634</v>
      </c>
      <c r="B343" s="179" t="s">
        <v>1635</v>
      </c>
      <c r="C343" s="53" t="s">
        <v>1636</v>
      </c>
      <c r="D343" s="14" t="s">
        <v>226</v>
      </c>
      <c r="E343" s="53" t="s">
        <v>227</v>
      </c>
      <c r="F343" s="6"/>
      <c r="G343" s="140" t="s">
        <v>1637</v>
      </c>
      <c r="H343" s="53" t="s">
        <v>1638</v>
      </c>
      <c r="I343" s="106" t="s">
        <v>1639</v>
      </c>
      <c r="J343" s="106" t="s">
        <v>6362</v>
      </c>
      <c r="K343" s="106"/>
      <c r="L343" s="15" t="s">
        <v>6478</v>
      </c>
      <c r="M343" s="55" t="s">
        <v>42</v>
      </c>
      <c r="N343" s="58" t="s">
        <v>6363</v>
      </c>
      <c r="O343" s="58"/>
      <c r="P343" s="58"/>
      <c r="Q343" s="58"/>
      <c r="R343" s="58"/>
      <c r="S343" s="58"/>
      <c r="T343" s="106"/>
      <c r="U343" s="106" t="s">
        <v>41</v>
      </c>
      <c r="V343" s="106" t="s">
        <v>4641</v>
      </c>
      <c r="W343" s="106" t="s">
        <v>230</v>
      </c>
      <c r="X343" s="106" t="s">
        <v>231</v>
      </c>
      <c r="Y343" s="106"/>
      <c r="Z343" s="106"/>
      <c r="AA343" s="106"/>
      <c r="AB343" s="106"/>
      <c r="AC343" s="106"/>
      <c r="AD343" s="106"/>
      <c r="AE343" s="1" t="s">
        <v>4918</v>
      </c>
      <c r="AF343" s="17" t="s">
        <v>1640</v>
      </c>
      <c r="AG343" s="57"/>
      <c r="AH343" s="8"/>
      <c r="AI343" s="8"/>
      <c r="AJ343" s="8"/>
      <c r="AK343" s="8"/>
      <c r="AL343" s="8"/>
      <c r="AM343" s="8">
        <f t="shared" si="10"/>
        <v>1</v>
      </c>
      <c r="AN343" s="189">
        <f>IF((AI343+AJ343+AK343+AL343+AM343)&gt;0,(Metoder[[#This Row],[2015]]+Metoder[[#This Row],[2016]]+Metoder[[#This Row],[2017]]+Metoder[[#This Row],[Jan-Apr 2018]]*3+Metoder[[#This Row],[Till Cosmic?]])/COUNT(Metoder[[#This Row],[2015]:[Till Cosmic?]]),"")</f>
        <v>1</v>
      </c>
      <c r="AO343" s="8">
        <f t="shared" si="11"/>
        <v>315</v>
      </c>
      <c r="AP343" s="8">
        <f>IFERROR((_xlfn.RANK.EQ(AO343,AO:AO,1)+COUNTIF($AO$2:AO343,AO343))-1,"")</f>
        <v>375</v>
      </c>
      <c r="AQ343" s="57" t="s">
        <v>2440</v>
      </c>
      <c r="AR343" s="8"/>
      <c r="AS343" s="8"/>
      <c r="AT343" s="8"/>
      <c r="AU343" s="57"/>
      <c r="AV343" s="120">
        <v>43347</v>
      </c>
      <c r="AW343" s="57" t="s">
        <v>46</v>
      </c>
      <c r="AX343" s="99"/>
      <c r="AY343" s="100"/>
      <c r="AZ343" s="142"/>
      <c r="BA343" s="143"/>
      <c r="BC343" s="144"/>
      <c r="BD343" s="144"/>
    </row>
    <row r="344" spans="1:56" ht="78.75" x14ac:dyDescent="0.25">
      <c r="A344" s="1" t="s">
        <v>1663</v>
      </c>
      <c r="B344" s="179" t="s">
        <v>1664</v>
      </c>
      <c r="C344" s="53" t="s">
        <v>1665</v>
      </c>
      <c r="D344" s="55" t="s">
        <v>6328</v>
      </c>
      <c r="E344" s="53" t="s">
        <v>6551</v>
      </c>
      <c r="F344" s="6"/>
      <c r="G344" s="53"/>
      <c r="H344" s="53" t="s">
        <v>6329</v>
      </c>
      <c r="I344" s="106" t="s">
        <v>5374</v>
      </c>
      <c r="J344" s="106"/>
      <c r="K344" s="106"/>
      <c r="L344" s="56" t="s">
        <v>2434</v>
      </c>
      <c r="M344" s="55" t="s">
        <v>42</v>
      </c>
      <c r="N344" s="54"/>
      <c r="O344" s="54"/>
      <c r="P344" s="54"/>
      <c r="Q344" s="54"/>
      <c r="R344" s="54"/>
      <c r="S344" s="54"/>
      <c r="T344" s="106"/>
      <c r="U344" s="106" t="s">
        <v>2434</v>
      </c>
      <c r="V344" s="106" t="s">
        <v>4641</v>
      </c>
      <c r="W344" s="106" t="s">
        <v>6330</v>
      </c>
      <c r="X344" s="106" t="s">
        <v>6331</v>
      </c>
      <c r="Y344" s="106"/>
      <c r="Z344" s="106"/>
      <c r="AA344" s="106"/>
      <c r="AB344" s="106"/>
      <c r="AC344" s="106"/>
      <c r="AD344" s="106"/>
      <c r="AE344" s="1" t="s">
        <v>6296</v>
      </c>
      <c r="AF344" s="173" t="s">
        <v>6408</v>
      </c>
      <c r="AG344" s="57"/>
      <c r="AH344" s="8"/>
      <c r="AI344" s="8"/>
      <c r="AJ344" s="8"/>
      <c r="AK344" s="8"/>
      <c r="AL344" s="8"/>
      <c r="AM344" s="8">
        <f t="shared" si="10"/>
        <v>1</v>
      </c>
      <c r="AN344" s="189">
        <f>IF((AI344+AJ344+AK344+AL344+AM344)&gt;0,(Metoder[[#This Row],[2015]]+Metoder[[#This Row],[2016]]+Metoder[[#This Row],[2017]]+Metoder[[#This Row],[Jan-Apr 2018]]*3+Metoder[[#This Row],[Till Cosmic?]])/COUNT(Metoder[[#This Row],[2015]:[Till Cosmic?]]),"")</f>
        <v>1</v>
      </c>
      <c r="AO344" s="8">
        <f t="shared" si="11"/>
        <v>315</v>
      </c>
      <c r="AP344" s="8">
        <f>IFERROR((_xlfn.RANK.EQ(AO344,AO:AO,1)+COUNTIF($AO$2:AO344,AO344))-1,"")</f>
        <v>376</v>
      </c>
      <c r="AQ344" s="57" t="s">
        <v>2440</v>
      </c>
      <c r="AR344" s="8"/>
      <c r="AS344" s="8"/>
      <c r="AT344" s="8"/>
      <c r="AU344" s="57" t="s">
        <v>6332</v>
      </c>
      <c r="AV344" s="120">
        <v>43340</v>
      </c>
      <c r="AW344" s="57" t="s">
        <v>2341</v>
      </c>
      <c r="AX344" s="99"/>
      <c r="AY344" s="100"/>
      <c r="AZ344" s="142"/>
      <c r="BA344" s="143"/>
      <c r="BC344" s="144"/>
      <c r="BD344" s="144"/>
    </row>
    <row r="345" spans="1:56" ht="135" x14ac:dyDescent="0.25">
      <c r="A345" s="1" t="s">
        <v>1703</v>
      </c>
      <c r="B345" s="179" t="s">
        <v>1704</v>
      </c>
      <c r="C345" s="53" t="s">
        <v>1705</v>
      </c>
      <c r="D345" s="19" t="s">
        <v>226</v>
      </c>
      <c r="E345" s="53" t="s">
        <v>227</v>
      </c>
      <c r="F345" s="6"/>
      <c r="G345" s="140" t="s">
        <v>1706</v>
      </c>
      <c r="H345" s="53" t="s">
        <v>5497</v>
      </c>
      <c r="I345" s="106" t="s">
        <v>1707</v>
      </c>
      <c r="J345" s="106" t="s">
        <v>6353</v>
      </c>
      <c r="K345" s="106"/>
      <c r="L345" s="20" t="s">
        <v>6478</v>
      </c>
      <c r="M345" s="55" t="s">
        <v>42</v>
      </c>
      <c r="N345" s="54" t="s">
        <v>5673</v>
      </c>
      <c r="O345" s="54" t="s">
        <v>35</v>
      </c>
      <c r="P345" s="54"/>
      <c r="Q345" s="54"/>
      <c r="R345" s="54"/>
      <c r="S345" s="54"/>
      <c r="T345" s="106"/>
      <c r="U345" s="106" t="s">
        <v>41</v>
      </c>
      <c r="V345" s="106" t="s">
        <v>4641</v>
      </c>
      <c r="W345" s="106" t="s">
        <v>230</v>
      </c>
      <c r="X345" s="106" t="s">
        <v>231</v>
      </c>
      <c r="Y345" s="106"/>
      <c r="Z345" s="106"/>
      <c r="AA345" s="106"/>
      <c r="AB345" s="106"/>
      <c r="AC345" s="106"/>
      <c r="AD345" s="106"/>
      <c r="AE345" s="1" t="s">
        <v>4918</v>
      </c>
      <c r="AF345" s="17" t="s">
        <v>1708</v>
      </c>
      <c r="AG345" s="57"/>
      <c r="AH345" s="8"/>
      <c r="AI345" s="8"/>
      <c r="AJ345" s="8"/>
      <c r="AK345" s="8"/>
      <c r="AL345" s="8"/>
      <c r="AM345" s="8">
        <f t="shared" si="10"/>
        <v>1</v>
      </c>
      <c r="AN345" s="189">
        <f>IF((AI345+AJ345+AK345+AL345+AM345)&gt;0,(Metoder[[#This Row],[2015]]+Metoder[[#This Row],[2016]]+Metoder[[#This Row],[2017]]+Metoder[[#This Row],[Jan-Apr 2018]]*3+Metoder[[#This Row],[Till Cosmic?]])/COUNT(Metoder[[#This Row],[2015]:[Till Cosmic?]]),"")</f>
        <v>1</v>
      </c>
      <c r="AO345" s="8">
        <f t="shared" si="11"/>
        <v>315</v>
      </c>
      <c r="AP345" s="8">
        <f>IFERROR((_xlfn.RANK.EQ(AO345,AO:AO,1)+COUNTIF($AO$2:AO345,AO345))-1,"")</f>
        <v>377</v>
      </c>
      <c r="AQ345" s="57" t="s">
        <v>2440</v>
      </c>
      <c r="AR345" s="8"/>
      <c r="AS345" s="8"/>
      <c r="AT345" s="8"/>
      <c r="AU345" s="57"/>
      <c r="AV345" s="120">
        <v>43347</v>
      </c>
      <c r="AW345" s="57" t="s">
        <v>46</v>
      </c>
      <c r="AX345" s="99"/>
      <c r="AY345" s="100"/>
      <c r="AZ345" s="142"/>
      <c r="BA345" s="143"/>
      <c r="BC345" s="144"/>
      <c r="BD345" s="144"/>
    </row>
    <row r="346" spans="1:56" ht="90" x14ac:dyDescent="0.25">
      <c r="A346" s="1" t="s">
        <v>1709</v>
      </c>
      <c r="B346" s="179" t="s">
        <v>1710</v>
      </c>
      <c r="C346" s="53" t="s">
        <v>1711</v>
      </c>
      <c r="D346" s="55" t="s">
        <v>124</v>
      </c>
      <c r="E346" s="53" t="s">
        <v>6513</v>
      </c>
      <c r="F346" s="121" t="s">
        <v>4987</v>
      </c>
      <c r="G346" s="53"/>
      <c r="H346" s="53" t="s">
        <v>1712</v>
      </c>
      <c r="I346" s="106" t="s">
        <v>5994</v>
      </c>
      <c r="J346" s="106" t="s">
        <v>5993</v>
      </c>
      <c r="K346" s="106"/>
      <c r="L346" s="56" t="s">
        <v>2434</v>
      </c>
      <c r="M346" s="55" t="s">
        <v>42</v>
      </c>
      <c r="N346" s="54" t="s">
        <v>5982</v>
      </c>
      <c r="O346" s="54"/>
      <c r="P346" s="54"/>
      <c r="Q346" s="54"/>
      <c r="R346" s="54"/>
      <c r="S346" s="54"/>
      <c r="T346" s="106"/>
      <c r="U346" s="106" t="s">
        <v>2434</v>
      </c>
      <c r="V346" s="106" t="s">
        <v>4641</v>
      </c>
      <c r="W346" s="106" t="s">
        <v>1713</v>
      </c>
      <c r="X346" s="106" t="s">
        <v>1714</v>
      </c>
      <c r="Y346" s="106"/>
      <c r="Z346" s="106"/>
      <c r="AA346" s="106"/>
      <c r="AB346" s="106"/>
      <c r="AC346" s="106"/>
      <c r="AD346" s="106"/>
      <c r="AE346" s="1" t="s">
        <v>4920</v>
      </c>
      <c r="AF346" s="17" t="s">
        <v>1715</v>
      </c>
      <c r="AG346" s="57"/>
      <c r="AH346" s="8"/>
      <c r="AI346" s="8"/>
      <c r="AJ346" s="8"/>
      <c r="AK346" s="8"/>
      <c r="AL346" s="8"/>
      <c r="AM346" s="8">
        <f t="shared" si="10"/>
        <v>1</v>
      </c>
      <c r="AN346" s="189">
        <f>IF((AI346+AJ346+AK346+AL346+AM346)&gt;0,(Metoder[[#This Row],[2015]]+Metoder[[#This Row],[2016]]+Metoder[[#This Row],[2017]]+Metoder[[#This Row],[Jan-Apr 2018]]*3+Metoder[[#This Row],[Till Cosmic?]])/COUNT(Metoder[[#This Row],[2015]:[Till Cosmic?]]),"")</f>
        <v>1</v>
      </c>
      <c r="AO346" s="8">
        <f t="shared" si="11"/>
        <v>315</v>
      </c>
      <c r="AP346" s="8">
        <f>IFERROR((_xlfn.RANK.EQ(AO346,AO:AO,1)+COUNTIF($AO$2:AO346,AO346))-1,"")</f>
        <v>378</v>
      </c>
      <c r="AQ346" s="57" t="s">
        <v>2440</v>
      </c>
      <c r="AR346" s="8"/>
      <c r="AS346" s="8"/>
      <c r="AT346" s="8"/>
      <c r="AU346" s="8"/>
      <c r="AV346" s="120">
        <v>43322</v>
      </c>
      <c r="AW346" s="57" t="s">
        <v>46</v>
      </c>
      <c r="AX346" s="99"/>
      <c r="AY346" s="100"/>
      <c r="AZ346" s="142"/>
      <c r="BA346" s="143"/>
      <c r="BC346" s="144"/>
      <c r="BD346" s="144"/>
    </row>
    <row r="347" spans="1:56" ht="409.5" x14ac:dyDescent="0.25">
      <c r="A347" s="1" t="s">
        <v>4494</v>
      </c>
      <c r="B347" s="180" t="s">
        <v>5650</v>
      </c>
      <c r="C347" s="181" t="s">
        <v>5651</v>
      </c>
      <c r="D347" s="93" t="s">
        <v>50</v>
      </c>
      <c r="E347" s="93" t="s">
        <v>4546</v>
      </c>
      <c r="F347" s="176" t="s">
        <v>5453</v>
      </c>
      <c r="G347" s="205" t="s">
        <v>4889</v>
      </c>
      <c r="H347" s="95" t="s">
        <v>4555</v>
      </c>
      <c r="I347" s="93"/>
      <c r="J347" s="95" t="s">
        <v>5653</v>
      </c>
      <c r="K347" s="93"/>
      <c r="L347" s="93" t="s">
        <v>348</v>
      </c>
      <c r="M347" s="55" t="s">
        <v>42</v>
      </c>
      <c r="N347" s="54" t="s">
        <v>5667</v>
      </c>
      <c r="O347" s="66"/>
      <c r="P347" s="66"/>
      <c r="Q347" s="66"/>
      <c r="R347" s="66"/>
      <c r="S347" s="66"/>
      <c r="T347" s="93" t="s">
        <v>4635</v>
      </c>
      <c r="U347" s="93" t="s">
        <v>348</v>
      </c>
      <c r="V347" s="93" t="s">
        <v>4638</v>
      </c>
      <c r="W347" s="95" t="s">
        <v>5652</v>
      </c>
      <c r="X347" s="95" t="s">
        <v>4636</v>
      </c>
      <c r="Y347" s="97"/>
      <c r="Z347" s="97"/>
      <c r="AA347" s="97"/>
      <c r="AB347" s="97"/>
      <c r="AC347" s="1"/>
      <c r="AD347" s="97"/>
      <c r="AE347" s="172" t="s">
        <v>4732</v>
      </c>
      <c r="AF347" s="107" t="s">
        <v>4731</v>
      </c>
      <c r="AG347" s="8"/>
      <c r="AH347" s="8"/>
      <c r="AI347" s="8"/>
      <c r="AJ347" s="8"/>
      <c r="AK347" s="8"/>
      <c r="AL347" s="8">
        <v>6</v>
      </c>
      <c r="AM347" s="8">
        <f t="shared" si="10"/>
        <v>1</v>
      </c>
      <c r="AN347" s="189">
        <f>IF((AI347+AJ347+AK347+AL347+AM347)&gt;0,(Metoder[[#This Row],[2015]]+Metoder[[#This Row],[2016]]+Metoder[[#This Row],[2017]]+Metoder[[#This Row],[Jan-Apr 2018]]*3+Metoder[[#This Row],[Till Cosmic?]])/COUNT(Metoder[[#This Row],[2015]:[Till Cosmic?]]),"")</f>
        <v>9.5</v>
      </c>
      <c r="AO347" s="8">
        <f t="shared" si="11"/>
        <v>123</v>
      </c>
      <c r="AP347" s="8">
        <f>IFERROR((_xlfn.RANK.EQ(AO347,AO:AO,1)+COUNTIF($AO$2:AO347,AO347))-1,"")</f>
        <v>103</v>
      </c>
      <c r="AQ347" s="57" t="s">
        <v>2440</v>
      </c>
      <c r="AR347" s="8"/>
      <c r="AS347" s="8"/>
      <c r="AT347" s="8"/>
      <c r="AU347" s="57"/>
      <c r="AV347" s="120">
        <v>43311</v>
      </c>
      <c r="AW347" s="95" t="s">
        <v>46</v>
      </c>
      <c r="AX347" s="99"/>
      <c r="AY347" s="100"/>
      <c r="AZ347" s="142"/>
      <c r="BA347" s="143"/>
      <c r="BC347" s="144"/>
      <c r="BD347" s="144"/>
    </row>
    <row r="348" spans="1:56" ht="123.75" x14ac:dyDescent="0.25">
      <c r="A348" s="1" t="s">
        <v>2258</v>
      </c>
      <c r="B348" s="179" t="s">
        <v>2259</v>
      </c>
      <c r="C348" s="53" t="s">
        <v>2260</v>
      </c>
      <c r="D348" s="55" t="s">
        <v>179</v>
      </c>
      <c r="E348" s="59" t="s">
        <v>151</v>
      </c>
      <c r="F348" s="60" t="s">
        <v>2406</v>
      </c>
      <c r="G348" s="140" t="s">
        <v>2261</v>
      </c>
      <c r="H348" s="53" t="s">
        <v>1909</v>
      </c>
      <c r="I348" s="106" t="s">
        <v>2262</v>
      </c>
      <c r="J348" s="106" t="s">
        <v>5654</v>
      </c>
      <c r="K348" s="106"/>
      <c r="L348" s="56" t="s">
        <v>6478</v>
      </c>
      <c r="M348" s="55" t="s">
        <v>42</v>
      </c>
      <c r="N348" s="58" t="s">
        <v>5672</v>
      </c>
      <c r="O348" s="58"/>
      <c r="P348" s="58"/>
      <c r="Q348" s="58"/>
      <c r="R348" s="58"/>
      <c r="S348" s="58"/>
      <c r="T348" s="106"/>
      <c r="U348" s="106" t="s">
        <v>2434</v>
      </c>
      <c r="V348" s="106" t="s">
        <v>5382</v>
      </c>
      <c r="W348" s="106" t="s">
        <v>315</v>
      </c>
      <c r="X348" s="148" t="s">
        <v>277</v>
      </c>
      <c r="Y348" s="148"/>
      <c r="Z348" s="148"/>
      <c r="AA348" s="148"/>
      <c r="AB348" s="148"/>
      <c r="AC348" s="148"/>
      <c r="AD348" s="148"/>
      <c r="AE348" s="146" t="s">
        <v>4921</v>
      </c>
      <c r="AF348" s="17" t="s">
        <v>2263</v>
      </c>
      <c r="AG348" s="57"/>
      <c r="AH348" s="8"/>
      <c r="AI348" s="8"/>
      <c r="AJ348" s="8"/>
      <c r="AK348" s="8"/>
      <c r="AL348" s="8"/>
      <c r="AM348" s="8">
        <f t="shared" si="10"/>
        <v>1</v>
      </c>
      <c r="AN348" s="189">
        <f>IF((AI348+AJ348+AK348+AL348+AM348)&gt;0,(Metoder[[#This Row],[2015]]+Metoder[[#This Row],[2016]]+Metoder[[#This Row],[2017]]+Metoder[[#This Row],[Jan-Apr 2018]]*3+Metoder[[#This Row],[Till Cosmic?]])/COUNT(Metoder[[#This Row],[2015]:[Till Cosmic?]]),"")</f>
        <v>1</v>
      </c>
      <c r="AO348" s="8">
        <f t="shared" si="11"/>
        <v>315</v>
      </c>
      <c r="AP348" s="8">
        <f>IFERROR((_xlfn.RANK.EQ(AO348,AO:AO,1)+COUNTIF($AO$2:AO348,AO348))-1,"")</f>
        <v>379</v>
      </c>
      <c r="AQ348" s="57" t="s">
        <v>2440</v>
      </c>
      <c r="AR348" s="8"/>
      <c r="AS348" s="8"/>
      <c r="AT348" s="8"/>
      <c r="AU348" s="8"/>
      <c r="AV348" s="120">
        <v>43311</v>
      </c>
      <c r="AW348" s="57" t="s">
        <v>46</v>
      </c>
      <c r="AX348" s="99"/>
      <c r="AY348" s="100"/>
      <c r="AZ348" s="142"/>
      <c r="BA348" s="143"/>
      <c r="BC348" s="144"/>
      <c r="BD348" s="144"/>
    </row>
    <row r="349" spans="1:56" ht="146.25" x14ac:dyDescent="0.25">
      <c r="A349" s="1" t="s">
        <v>1716</v>
      </c>
      <c r="B349" s="179" t="s">
        <v>1717</v>
      </c>
      <c r="C349" s="53" t="s">
        <v>1718</v>
      </c>
      <c r="D349" s="55" t="s">
        <v>226</v>
      </c>
      <c r="E349" s="53" t="s">
        <v>227</v>
      </c>
      <c r="F349" s="6"/>
      <c r="G349" s="140" t="s">
        <v>1719</v>
      </c>
      <c r="H349" s="53" t="s">
        <v>1321</v>
      </c>
      <c r="I349" s="106"/>
      <c r="J349" s="106" t="s">
        <v>6339</v>
      </c>
      <c r="K349" s="106"/>
      <c r="L349" s="56" t="s">
        <v>6478</v>
      </c>
      <c r="M349" s="55" t="s">
        <v>42</v>
      </c>
      <c r="N349" s="54" t="s">
        <v>5673</v>
      </c>
      <c r="O349" s="54" t="s">
        <v>35</v>
      </c>
      <c r="P349" s="54"/>
      <c r="Q349" s="54"/>
      <c r="R349" s="54"/>
      <c r="S349" s="54"/>
      <c r="T349" s="106"/>
      <c r="U349" s="106" t="s">
        <v>41</v>
      </c>
      <c r="V349" s="106" t="s">
        <v>4641</v>
      </c>
      <c r="W349" s="106" t="s">
        <v>230</v>
      </c>
      <c r="X349" s="106" t="s">
        <v>231</v>
      </c>
      <c r="Y349" s="106"/>
      <c r="Z349" s="106"/>
      <c r="AA349" s="106"/>
      <c r="AB349" s="106"/>
      <c r="AC349" s="106"/>
      <c r="AD349" s="106"/>
      <c r="AE349" s="1" t="s">
        <v>4918</v>
      </c>
      <c r="AF349" s="17" t="s">
        <v>1720</v>
      </c>
      <c r="AG349" s="57"/>
      <c r="AH349" s="8"/>
      <c r="AI349" s="8"/>
      <c r="AJ349" s="8"/>
      <c r="AK349" s="8"/>
      <c r="AL349" s="8"/>
      <c r="AM349" s="8">
        <f t="shared" si="10"/>
        <v>1</v>
      </c>
      <c r="AN349" s="189">
        <f>IF((AI349+AJ349+AK349+AL349+AM349)&gt;0,(Metoder[[#This Row],[2015]]+Metoder[[#This Row],[2016]]+Metoder[[#This Row],[2017]]+Metoder[[#This Row],[Jan-Apr 2018]]*3+Metoder[[#This Row],[Till Cosmic?]])/COUNT(Metoder[[#This Row],[2015]:[Till Cosmic?]]),"")</f>
        <v>1</v>
      </c>
      <c r="AO349" s="8">
        <f t="shared" si="11"/>
        <v>315</v>
      </c>
      <c r="AP349" s="8">
        <f>IFERROR((_xlfn.RANK.EQ(AO349,AO:AO,1)+COUNTIF($AO$2:AO349,AO349))-1,"")</f>
        <v>380</v>
      </c>
      <c r="AQ349" s="57" t="s">
        <v>2440</v>
      </c>
      <c r="AR349" s="8"/>
      <c r="AS349" s="8"/>
      <c r="AT349" s="8"/>
      <c r="AU349" s="57"/>
      <c r="AV349" s="120">
        <v>43347</v>
      </c>
      <c r="AW349" s="57" t="s">
        <v>46</v>
      </c>
      <c r="AX349" s="99"/>
      <c r="AY349" s="100"/>
      <c r="AZ349" s="142"/>
      <c r="BA349" s="143"/>
      <c r="BC349" s="144"/>
      <c r="BD349" s="144"/>
    </row>
    <row r="350" spans="1:56" ht="120" x14ac:dyDescent="0.25">
      <c r="A350" s="39" t="s">
        <v>4380</v>
      </c>
      <c r="B350" s="180" t="s">
        <v>4372</v>
      </c>
      <c r="C350" s="181"/>
      <c r="D350" s="93" t="s">
        <v>50</v>
      </c>
      <c r="E350" s="94" t="s">
        <v>2478</v>
      </c>
      <c r="F350" s="98" t="s">
        <v>2406</v>
      </c>
      <c r="G350" s="94" t="s">
        <v>4853</v>
      </c>
      <c r="H350" s="95" t="s">
        <v>5505</v>
      </c>
      <c r="I350" s="93"/>
      <c r="J350" s="93" t="s">
        <v>5506</v>
      </c>
      <c r="K350" s="93"/>
      <c r="L350" s="93" t="s">
        <v>348</v>
      </c>
      <c r="M350" s="55" t="s">
        <v>42</v>
      </c>
      <c r="N350" s="54" t="s">
        <v>5668</v>
      </c>
      <c r="O350" s="66"/>
      <c r="P350" s="66"/>
      <c r="Q350" s="66"/>
      <c r="R350" s="66"/>
      <c r="S350" s="66"/>
      <c r="T350" s="95" t="s">
        <v>4635</v>
      </c>
      <c r="U350" s="95" t="s">
        <v>348</v>
      </c>
      <c r="V350" s="96" t="s">
        <v>4725</v>
      </c>
      <c r="W350" s="95" t="s">
        <v>4724</v>
      </c>
      <c r="X350" s="96" t="s">
        <v>4723</v>
      </c>
      <c r="Y350" s="97"/>
      <c r="Z350" s="97"/>
      <c r="AA350" s="97"/>
      <c r="AB350" s="97"/>
      <c r="AC350" s="1"/>
      <c r="AD350" s="97"/>
      <c r="AE350" s="95" t="s">
        <v>4843</v>
      </c>
      <c r="AF350" s="206" t="s">
        <v>5504</v>
      </c>
      <c r="AG350" s="8"/>
      <c r="AH350" s="8"/>
      <c r="AI350" s="8"/>
      <c r="AJ350" s="8"/>
      <c r="AK350" s="8"/>
      <c r="AL350" s="8"/>
      <c r="AM350" s="8">
        <f t="shared" si="10"/>
        <v>1</v>
      </c>
      <c r="AN350" s="189">
        <f>IF((AI350+AJ350+AK350+AL350+AM350)&gt;0,(Metoder[[#This Row],[2015]]+Metoder[[#This Row],[2016]]+Metoder[[#This Row],[2017]]+Metoder[[#This Row],[Jan-Apr 2018]]*3+Metoder[[#This Row],[Till Cosmic?]])/COUNT(Metoder[[#This Row],[2015]:[Till Cosmic?]]),"")</f>
        <v>1</v>
      </c>
      <c r="AO350" s="8">
        <f t="shared" si="11"/>
        <v>315</v>
      </c>
      <c r="AP350" s="8">
        <f>IFERROR((_xlfn.RANK.EQ(AO350,AO:AO,1)+COUNTIF($AO$2:AO350,AO350))-1,"")</f>
        <v>381</v>
      </c>
      <c r="AQ350" s="57" t="s">
        <v>2440</v>
      </c>
      <c r="AR350" s="8"/>
      <c r="AS350" s="8"/>
      <c r="AT350" s="8"/>
      <c r="AU350" s="8"/>
      <c r="AV350" s="120">
        <v>43307</v>
      </c>
      <c r="AW350" s="94" t="s">
        <v>46</v>
      </c>
      <c r="AX350" s="99"/>
      <c r="AY350" s="100"/>
      <c r="AZ350" s="142"/>
      <c r="BA350" s="143"/>
      <c r="BC350" s="144"/>
      <c r="BD350" s="144"/>
    </row>
    <row r="351" spans="1:56" ht="105" x14ac:dyDescent="0.25">
      <c r="A351" s="1" t="s">
        <v>924</v>
      </c>
      <c r="B351" s="179" t="s">
        <v>5331</v>
      </c>
      <c r="C351" s="53" t="s">
        <v>5332</v>
      </c>
      <c r="D351" s="55" t="s">
        <v>124</v>
      </c>
      <c r="E351" s="53" t="s">
        <v>5301</v>
      </c>
      <c r="F351" s="60" t="s">
        <v>5300</v>
      </c>
      <c r="G351" s="149" t="s">
        <v>5329</v>
      </c>
      <c r="H351" s="53" t="s">
        <v>925</v>
      </c>
      <c r="I351" s="106"/>
      <c r="J351" s="106" t="s">
        <v>5978</v>
      </c>
      <c r="K351" s="106"/>
      <c r="L351" s="20" t="s">
        <v>89</v>
      </c>
      <c r="M351" s="55" t="s">
        <v>42</v>
      </c>
      <c r="N351" s="58" t="s">
        <v>6186</v>
      </c>
      <c r="O351" s="58"/>
      <c r="P351" s="58"/>
      <c r="Q351" s="58"/>
      <c r="R351" s="58"/>
      <c r="S351" s="58"/>
      <c r="T351" s="106"/>
      <c r="U351" s="106" t="s">
        <v>41</v>
      </c>
      <c r="V351" s="106" t="s">
        <v>4641</v>
      </c>
      <c r="W351" s="106"/>
      <c r="X351" s="106" t="s">
        <v>5330</v>
      </c>
      <c r="Y351" s="106"/>
      <c r="Z351" s="106"/>
      <c r="AA351" s="106"/>
      <c r="AB351" s="106"/>
      <c r="AC351" s="106"/>
      <c r="AD351" s="106"/>
      <c r="AE351" s="1" t="s">
        <v>5309</v>
      </c>
      <c r="AF351" s="30" t="s">
        <v>926</v>
      </c>
      <c r="AG351" s="57"/>
      <c r="AH351" s="8"/>
      <c r="AI351" s="8"/>
      <c r="AJ351" s="8"/>
      <c r="AK351" s="8"/>
      <c r="AL351" s="8"/>
      <c r="AM351" s="8">
        <f t="shared" si="10"/>
        <v>1</v>
      </c>
      <c r="AN351" s="189">
        <f>IF((AI351+AJ351+AK351+AL351+AM351)&gt;0,(Metoder[[#This Row],[2015]]+Metoder[[#This Row],[2016]]+Metoder[[#This Row],[2017]]+Metoder[[#This Row],[Jan-Apr 2018]]*3+Metoder[[#This Row],[Till Cosmic?]])/COUNT(Metoder[[#This Row],[2015]:[Till Cosmic?]]),"")</f>
        <v>1</v>
      </c>
      <c r="AO351" s="8">
        <f t="shared" si="11"/>
        <v>315</v>
      </c>
      <c r="AP351" s="8">
        <f>IFERROR((_xlfn.RANK.EQ(AO351,AO:AO,1)+COUNTIF($AO$2:AO351,AO351))-1,"")</f>
        <v>382</v>
      </c>
      <c r="AQ351" s="57" t="s">
        <v>2440</v>
      </c>
      <c r="AR351" s="8"/>
      <c r="AS351" s="8"/>
      <c r="AT351" s="8"/>
      <c r="AU351" s="8"/>
      <c r="AV351" s="120">
        <v>43280</v>
      </c>
      <c r="AW351" s="57" t="s">
        <v>46</v>
      </c>
      <c r="AX351" s="99"/>
      <c r="AY351" s="100"/>
      <c r="AZ351" s="142"/>
      <c r="BA351" s="143"/>
      <c r="BC351" s="144"/>
      <c r="BD351" s="144"/>
    </row>
    <row r="352" spans="1:56" ht="101.25" x14ac:dyDescent="0.25">
      <c r="A352" s="1" t="s">
        <v>1127</v>
      </c>
      <c r="B352" s="179" t="s">
        <v>1128</v>
      </c>
      <c r="C352" s="53" t="s">
        <v>5507</v>
      </c>
      <c r="D352" s="55" t="s">
        <v>50</v>
      </c>
      <c r="E352" s="53" t="s">
        <v>341</v>
      </c>
      <c r="F352" s="175" t="s">
        <v>5509</v>
      </c>
      <c r="G352" s="6" t="s">
        <v>5511</v>
      </c>
      <c r="H352" s="53" t="s">
        <v>1129</v>
      </c>
      <c r="I352" s="6"/>
      <c r="J352" s="53" t="s">
        <v>5512</v>
      </c>
      <c r="K352" s="53" t="s">
        <v>5516</v>
      </c>
      <c r="L352" s="56" t="s">
        <v>342</v>
      </c>
      <c r="M352" s="55" t="s">
        <v>42</v>
      </c>
      <c r="N352" s="54" t="s">
        <v>5284</v>
      </c>
      <c r="O352" s="54"/>
      <c r="P352" s="54"/>
      <c r="Q352" s="54"/>
      <c r="R352" s="54"/>
      <c r="S352" s="54"/>
      <c r="T352" s="106"/>
      <c r="U352" s="106" t="s">
        <v>41</v>
      </c>
      <c r="V352" s="106" t="s">
        <v>5508</v>
      </c>
      <c r="W352" s="106" t="s">
        <v>54</v>
      </c>
      <c r="X352" s="106" t="s">
        <v>1130</v>
      </c>
      <c r="Y352" s="106"/>
      <c r="Z352" s="106"/>
      <c r="AA352" s="106"/>
      <c r="AB352" s="106"/>
      <c r="AC352" s="106"/>
      <c r="AD352" s="106"/>
      <c r="AE352" s="1" t="s">
        <v>4946</v>
      </c>
      <c r="AF352" s="17" t="s">
        <v>343</v>
      </c>
      <c r="AG352" s="57"/>
      <c r="AH352" s="57"/>
      <c r="AI352" s="57"/>
      <c r="AJ352" s="57"/>
      <c r="AK352" s="57"/>
      <c r="AL352" s="57"/>
      <c r="AM352" s="57">
        <f t="shared" si="10"/>
        <v>1</v>
      </c>
      <c r="AN352" s="190">
        <f>IF((AI352+AJ352+AK352+AL352+AM352)&gt;0,(Metoder[[#This Row],[2015]]+Metoder[[#This Row],[2016]]+Metoder[[#This Row],[2017]]+Metoder[[#This Row],[Jan-Apr 2018]]*3+Metoder[[#This Row],[Till Cosmic?]])/COUNT(Metoder[[#This Row],[2015]:[Till Cosmic?]]),"")</f>
        <v>1</v>
      </c>
      <c r="AO352" s="57">
        <f t="shared" si="11"/>
        <v>315</v>
      </c>
      <c r="AP352" s="57">
        <f>IFERROR((_xlfn.RANK.EQ(AO352,AO:AO,1)+COUNTIF($AO$2:AO352,AO352))-1,"")</f>
        <v>383</v>
      </c>
      <c r="AQ352" s="57" t="s">
        <v>2440</v>
      </c>
      <c r="AR352" s="57"/>
      <c r="AS352" s="57"/>
      <c r="AT352" s="57"/>
      <c r="AU352" s="57"/>
      <c r="AV352" s="120">
        <v>43307</v>
      </c>
      <c r="AW352" s="57" t="s">
        <v>46</v>
      </c>
      <c r="AX352" s="99"/>
      <c r="AY352" s="100"/>
      <c r="AZ352" s="142"/>
      <c r="BA352" s="143"/>
      <c r="BC352" s="144"/>
      <c r="BD352" s="144"/>
    </row>
    <row r="353" spans="1:56" ht="67.5" x14ac:dyDescent="0.25">
      <c r="A353" s="1" t="s">
        <v>280</v>
      </c>
      <c r="B353" s="182" t="s">
        <v>281</v>
      </c>
      <c r="C353" s="59" t="s">
        <v>282</v>
      </c>
      <c r="D353" s="11" t="s">
        <v>283</v>
      </c>
      <c r="E353" s="59" t="s">
        <v>151</v>
      </c>
      <c r="F353" s="60" t="s">
        <v>2406</v>
      </c>
      <c r="G353" s="59"/>
      <c r="H353" s="59" t="s">
        <v>5522</v>
      </c>
      <c r="I353" s="138" t="s">
        <v>284</v>
      </c>
      <c r="J353" s="138"/>
      <c r="K353" s="138"/>
      <c r="L353" s="12" t="s">
        <v>2434</v>
      </c>
      <c r="M353" s="55" t="s">
        <v>42</v>
      </c>
      <c r="N353" s="58" t="s">
        <v>5283</v>
      </c>
      <c r="O353" s="58"/>
      <c r="P353" s="58"/>
      <c r="Q353" s="58"/>
      <c r="R353" s="58"/>
      <c r="S353" s="58"/>
      <c r="T353" s="138"/>
      <c r="U353" s="138" t="s">
        <v>2434</v>
      </c>
      <c r="V353" s="138" t="s">
        <v>4678</v>
      </c>
      <c r="W353" s="138"/>
      <c r="X353" s="138" t="s">
        <v>5523</v>
      </c>
      <c r="Y353" s="138"/>
      <c r="Z353" s="138"/>
      <c r="AA353" s="138"/>
      <c r="AB353" s="138"/>
      <c r="AC353" s="138"/>
      <c r="AD353" s="138"/>
      <c r="AE353" s="97" t="s">
        <v>6552</v>
      </c>
      <c r="AF353" s="16" t="s">
        <v>285</v>
      </c>
      <c r="AG353" s="57"/>
      <c r="AH353" s="8"/>
      <c r="AI353" s="8"/>
      <c r="AJ353" s="8"/>
      <c r="AK353" s="8"/>
      <c r="AL353" s="8"/>
      <c r="AM353" s="8">
        <f t="shared" si="10"/>
        <v>1</v>
      </c>
      <c r="AN353" s="189">
        <f>IF((AI353+AJ353+AK353+AL353+AM353)&gt;0,(Metoder[[#This Row],[2015]]+Metoder[[#This Row],[2016]]+Metoder[[#This Row],[2017]]+Metoder[[#This Row],[Jan-Apr 2018]]*3+Metoder[[#This Row],[Till Cosmic?]])/COUNT(Metoder[[#This Row],[2015]:[Till Cosmic?]]),"")</f>
        <v>1</v>
      </c>
      <c r="AO353" s="8">
        <f t="shared" si="11"/>
        <v>315</v>
      </c>
      <c r="AP353" s="8">
        <f>IFERROR((_xlfn.RANK.EQ(AO353,AO:AO,1)+COUNTIF($AO$2:AO353,AO353))-1,"")</f>
        <v>384</v>
      </c>
      <c r="AQ353" s="57" t="s">
        <v>2440</v>
      </c>
      <c r="AR353" s="8"/>
      <c r="AS353" s="8"/>
      <c r="AT353" s="8"/>
      <c r="AU353" s="8"/>
      <c r="AV353" s="120">
        <v>43307</v>
      </c>
      <c r="AW353" s="57" t="s">
        <v>46</v>
      </c>
      <c r="AX353" s="99"/>
      <c r="AY353" s="100"/>
      <c r="AZ353" s="142"/>
      <c r="BA353" s="143"/>
      <c r="BC353" s="144"/>
      <c r="BD353" s="144"/>
    </row>
    <row r="354" spans="1:56" ht="135" x14ac:dyDescent="0.25">
      <c r="A354" s="1" t="s">
        <v>1728</v>
      </c>
      <c r="B354" s="179" t="s">
        <v>1729</v>
      </c>
      <c r="C354" s="53" t="s">
        <v>1730</v>
      </c>
      <c r="D354" s="55" t="s">
        <v>124</v>
      </c>
      <c r="E354" s="53" t="s">
        <v>5301</v>
      </c>
      <c r="F354" s="173" t="s">
        <v>5300</v>
      </c>
      <c r="G354" s="53"/>
      <c r="H354" s="53" t="s">
        <v>5304</v>
      </c>
      <c r="I354" s="106"/>
      <c r="J354" s="106" t="s">
        <v>5979</v>
      </c>
      <c r="K354" s="106"/>
      <c r="L354" s="20" t="s">
        <v>89</v>
      </c>
      <c r="M354" s="55" t="s">
        <v>42</v>
      </c>
      <c r="N354" s="54" t="s">
        <v>6185</v>
      </c>
      <c r="O354" s="54"/>
      <c r="P354" s="54"/>
      <c r="Q354" s="54"/>
      <c r="R354" s="54"/>
      <c r="S354" s="54"/>
      <c r="T354" s="106" t="s">
        <v>5474</v>
      </c>
      <c r="U354" s="106" t="s">
        <v>41</v>
      </c>
      <c r="V354" s="106" t="s">
        <v>4641</v>
      </c>
      <c r="W354" s="106" t="s">
        <v>5303</v>
      </c>
      <c r="X354" s="106" t="s">
        <v>5305</v>
      </c>
      <c r="Y354" s="106"/>
      <c r="Z354" s="106"/>
      <c r="AA354" s="106"/>
      <c r="AB354" s="106"/>
      <c r="AC354" s="106"/>
      <c r="AD354" s="106"/>
      <c r="AE354" s="1" t="s">
        <v>4920</v>
      </c>
      <c r="AF354" s="173" t="s">
        <v>1731</v>
      </c>
      <c r="AG354" s="57"/>
      <c r="AH354" s="8"/>
      <c r="AI354" s="8"/>
      <c r="AJ354" s="8"/>
      <c r="AK354" s="8"/>
      <c r="AL354" s="8"/>
      <c r="AM354" s="8">
        <f t="shared" si="10"/>
        <v>1</v>
      </c>
      <c r="AN354" s="189">
        <f>IF((AI354+AJ354+AK354+AL354+AM354)&gt;0,(Metoder[[#This Row],[2015]]+Metoder[[#This Row],[2016]]+Metoder[[#This Row],[2017]]+Metoder[[#This Row],[Jan-Apr 2018]]*3+Metoder[[#This Row],[Till Cosmic?]])/COUNT(Metoder[[#This Row],[2015]:[Till Cosmic?]]),"")</f>
        <v>1</v>
      </c>
      <c r="AO354" s="8">
        <f t="shared" si="11"/>
        <v>315</v>
      </c>
      <c r="AP354" s="8">
        <f>IFERROR((_xlfn.RANK.EQ(AO354,AO:AO,1)+COUNTIF($AO$2:AO354,AO354))-1,"")</f>
        <v>385</v>
      </c>
      <c r="AQ354" s="57" t="s">
        <v>2440</v>
      </c>
      <c r="AR354" s="8"/>
      <c r="AS354" s="8"/>
      <c r="AT354" s="8"/>
      <c r="AU354" s="8"/>
      <c r="AV354" s="120">
        <v>43280</v>
      </c>
      <c r="AW354" s="57" t="s">
        <v>46</v>
      </c>
      <c r="AX354" s="99"/>
      <c r="AY354" s="100"/>
      <c r="AZ354" s="142"/>
      <c r="BA354" s="143"/>
      <c r="BC354" s="144"/>
      <c r="BD354" s="144"/>
    </row>
    <row r="355" spans="1:56" ht="90" x14ac:dyDescent="0.25">
      <c r="A355" s="1" t="s">
        <v>1742</v>
      </c>
      <c r="B355" s="179" t="s">
        <v>1743</v>
      </c>
      <c r="C355" s="53" t="s">
        <v>1744</v>
      </c>
      <c r="D355" s="55" t="s">
        <v>124</v>
      </c>
      <c r="E355" s="53" t="s">
        <v>5301</v>
      </c>
      <c r="F355" s="60" t="s">
        <v>5300</v>
      </c>
      <c r="G355" s="151" t="s">
        <v>87</v>
      </c>
      <c r="H355" s="53" t="s">
        <v>5306</v>
      </c>
      <c r="I355" s="106" t="s">
        <v>1745</v>
      </c>
      <c r="J355" s="106" t="s">
        <v>5979</v>
      </c>
      <c r="K355" s="106"/>
      <c r="L355" s="20" t="s">
        <v>89</v>
      </c>
      <c r="M355" s="55" t="s">
        <v>42</v>
      </c>
      <c r="N355" s="54" t="s">
        <v>6185</v>
      </c>
      <c r="O355" s="58"/>
      <c r="P355" s="58"/>
      <c r="Q355" s="58"/>
      <c r="R355" s="58"/>
      <c r="S355" s="58" t="s">
        <v>35</v>
      </c>
      <c r="T355" s="106" t="s">
        <v>5474</v>
      </c>
      <c r="U355" s="106" t="s">
        <v>41</v>
      </c>
      <c r="V355" s="106" t="s">
        <v>4641</v>
      </c>
      <c r="W355" s="106" t="s">
        <v>1746</v>
      </c>
      <c r="X355" s="106" t="s">
        <v>1747</v>
      </c>
      <c r="Y355" s="106"/>
      <c r="Z355" s="106"/>
      <c r="AA355" s="106"/>
      <c r="AB355" s="106"/>
      <c r="AC355" s="106"/>
      <c r="AD355" s="106"/>
      <c r="AE355" s="1" t="s">
        <v>4920</v>
      </c>
      <c r="AF355" s="17" t="s">
        <v>1748</v>
      </c>
      <c r="AG355" s="57"/>
      <c r="AH355" s="8"/>
      <c r="AI355" s="8"/>
      <c r="AJ355" s="8"/>
      <c r="AK355" s="8"/>
      <c r="AL355" s="8"/>
      <c r="AM355" s="8">
        <f t="shared" si="10"/>
        <v>1</v>
      </c>
      <c r="AN355" s="189">
        <f>IF((AI355+AJ355+AK355+AL355+AM355)&gt;0,(Metoder[[#This Row],[2015]]+Metoder[[#This Row],[2016]]+Metoder[[#This Row],[2017]]+Metoder[[#This Row],[Jan-Apr 2018]]*3+Metoder[[#This Row],[Till Cosmic?]])/COUNT(Metoder[[#This Row],[2015]:[Till Cosmic?]]),"")</f>
        <v>1</v>
      </c>
      <c r="AO355" s="8">
        <f t="shared" si="11"/>
        <v>315</v>
      </c>
      <c r="AP355" s="8">
        <f>IFERROR((_xlfn.RANK.EQ(AO355,AO:AO,1)+COUNTIF($AO$2:AO355,AO355))-1,"")</f>
        <v>386</v>
      </c>
      <c r="AQ355" s="57" t="s">
        <v>2440</v>
      </c>
      <c r="AR355" s="8"/>
      <c r="AS355" s="8"/>
      <c r="AT355" s="8"/>
      <c r="AU355" s="8"/>
      <c r="AV355" s="120">
        <v>43322</v>
      </c>
      <c r="AW355" s="57" t="s">
        <v>46</v>
      </c>
      <c r="AX355" s="99"/>
      <c r="AY355" s="100"/>
      <c r="AZ355" s="142"/>
      <c r="BA355" s="143"/>
      <c r="BC355" s="144"/>
      <c r="BD355" s="144"/>
    </row>
    <row r="356" spans="1:56" ht="101.25" x14ac:dyDescent="0.25">
      <c r="A356" s="1" t="s">
        <v>302</v>
      </c>
      <c r="B356" s="184" t="s">
        <v>303</v>
      </c>
      <c r="C356" s="53" t="s">
        <v>304</v>
      </c>
      <c r="D356" s="19" t="s">
        <v>50</v>
      </c>
      <c r="E356" s="53" t="s">
        <v>79</v>
      </c>
      <c r="F356" s="10" t="s">
        <v>5238</v>
      </c>
      <c r="G356" s="53"/>
      <c r="H356" s="53" t="s">
        <v>241</v>
      </c>
      <c r="I356" s="106" t="s">
        <v>305</v>
      </c>
      <c r="J356" s="106"/>
      <c r="K356" s="106" t="s">
        <v>5804</v>
      </c>
      <c r="L356" s="20" t="s">
        <v>6506</v>
      </c>
      <c r="M356" s="55" t="s">
        <v>42</v>
      </c>
      <c r="N356" s="13" t="s">
        <v>5668</v>
      </c>
      <c r="O356" s="21"/>
      <c r="P356" s="21"/>
      <c r="Q356" s="21"/>
      <c r="R356" s="21"/>
      <c r="S356" s="21"/>
      <c r="T356" s="106"/>
      <c r="U356" s="106" t="s">
        <v>2434</v>
      </c>
      <c r="V356" s="106" t="s">
        <v>4642</v>
      </c>
      <c r="W356" s="106" t="s">
        <v>54</v>
      </c>
      <c r="X356" s="106" t="s">
        <v>306</v>
      </c>
      <c r="Y356" s="106"/>
      <c r="Z356" s="106"/>
      <c r="AA356" s="106"/>
      <c r="AB356" s="106"/>
      <c r="AC356" s="106"/>
      <c r="AD356" s="106"/>
      <c r="AE356" s="1" t="s">
        <v>6519</v>
      </c>
      <c r="AF356" s="17" t="s">
        <v>307</v>
      </c>
      <c r="AG356" s="57"/>
      <c r="AH356" s="8"/>
      <c r="AI356" s="8"/>
      <c r="AJ356" s="8"/>
      <c r="AK356" s="8"/>
      <c r="AL356" s="8"/>
      <c r="AM356" s="8">
        <f t="shared" si="10"/>
        <v>1</v>
      </c>
      <c r="AN356" s="189">
        <f>IF((AI356+AJ356+AK356+AL356+AM356)&gt;0,(Metoder[[#This Row],[2015]]+Metoder[[#This Row],[2016]]+Metoder[[#This Row],[2017]]+Metoder[[#This Row],[Jan-Apr 2018]]*3+Metoder[[#This Row],[Till Cosmic?]])/COUNT(Metoder[[#This Row],[2015]:[Till Cosmic?]]),"")</f>
        <v>1</v>
      </c>
      <c r="AO356" s="8">
        <f t="shared" si="11"/>
        <v>315</v>
      </c>
      <c r="AP356" s="8">
        <f>IFERROR((_xlfn.RANK.EQ(AO356,AO:AO,1)+COUNTIF($AO$2:AO356,AO356))-1,"")</f>
        <v>387</v>
      </c>
      <c r="AQ356" s="57" t="s">
        <v>2440</v>
      </c>
      <c r="AR356" s="8"/>
      <c r="AS356" s="8"/>
      <c r="AT356" s="8"/>
      <c r="AU356" s="8"/>
      <c r="AV356" s="120">
        <v>43307</v>
      </c>
      <c r="AW356" s="57" t="s">
        <v>46</v>
      </c>
      <c r="AX356" s="99"/>
      <c r="AY356" s="100"/>
      <c r="AZ356" s="142"/>
      <c r="BA356" s="143"/>
      <c r="BC356" s="144"/>
      <c r="BD356" s="144"/>
    </row>
    <row r="357" spans="1:56" ht="101.25" x14ac:dyDescent="0.25">
      <c r="A357" s="1" t="s">
        <v>308</v>
      </c>
      <c r="B357" s="184" t="s">
        <v>309</v>
      </c>
      <c r="C357" s="53" t="s">
        <v>310</v>
      </c>
      <c r="D357" s="19" t="s">
        <v>311</v>
      </c>
      <c r="E357" s="53" t="s">
        <v>312</v>
      </c>
      <c r="F357" s="175" t="s">
        <v>5248</v>
      </c>
      <c r="G357" s="127" t="s">
        <v>313</v>
      </c>
      <c r="H357" s="53" t="s">
        <v>314</v>
      </c>
      <c r="I357" s="106"/>
      <c r="J357" s="106" t="s">
        <v>5528</v>
      </c>
      <c r="K357" s="106" t="s">
        <v>6281</v>
      </c>
      <c r="L357" s="20" t="s">
        <v>6506</v>
      </c>
      <c r="M357" s="55" t="s">
        <v>42</v>
      </c>
      <c r="N357" s="13" t="s">
        <v>5669</v>
      </c>
      <c r="O357" s="13"/>
      <c r="P357" s="13"/>
      <c r="Q357" s="13"/>
      <c r="R357" s="13"/>
      <c r="S357" s="13"/>
      <c r="T357" s="106"/>
      <c r="U357" s="106" t="s">
        <v>2434</v>
      </c>
      <c r="V357" s="106" t="s">
        <v>4642</v>
      </c>
      <c r="W357" s="106" t="s">
        <v>315</v>
      </c>
      <c r="X357" s="106" t="s">
        <v>5529</v>
      </c>
      <c r="Y357" s="106"/>
      <c r="Z357" s="106"/>
      <c r="AA357" s="106"/>
      <c r="AB357" s="106"/>
      <c r="AC357" s="106"/>
      <c r="AD357" s="106"/>
      <c r="AE357" s="1" t="s">
        <v>6519</v>
      </c>
      <c r="AF357" s="17" t="s">
        <v>316</v>
      </c>
      <c r="AG357" s="57"/>
      <c r="AH357" s="8"/>
      <c r="AI357" s="8"/>
      <c r="AJ357" s="8"/>
      <c r="AK357" s="8"/>
      <c r="AL357" s="8"/>
      <c r="AM357" s="8">
        <f t="shared" si="10"/>
        <v>1</v>
      </c>
      <c r="AN357" s="189">
        <f>IF((AI357+AJ357+AK357+AL357+AM357)&gt;0,(Metoder[[#This Row],[2015]]+Metoder[[#This Row],[2016]]+Metoder[[#This Row],[2017]]+Metoder[[#This Row],[Jan-Apr 2018]]*3+Metoder[[#This Row],[Till Cosmic?]])/COUNT(Metoder[[#This Row],[2015]:[Till Cosmic?]]),"")</f>
        <v>1</v>
      </c>
      <c r="AO357" s="8">
        <f t="shared" si="11"/>
        <v>315</v>
      </c>
      <c r="AP357" s="8">
        <f>IFERROR((_xlfn.RANK.EQ(AO357,AO:AO,1)+COUNTIF($AO$2:AO357,AO357))-1,"")</f>
        <v>388</v>
      </c>
      <c r="AQ357" s="57" t="s">
        <v>2440</v>
      </c>
      <c r="AR357" s="8"/>
      <c r="AS357" s="8"/>
      <c r="AT357" s="8"/>
      <c r="AU357" s="8"/>
      <c r="AV357" s="120">
        <v>43307</v>
      </c>
      <c r="AW357" s="57" t="s">
        <v>46</v>
      </c>
      <c r="AX357" s="99"/>
      <c r="AY357" s="100"/>
      <c r="AZ357" s="142"/>
      <c r="BA357" s="143"/>
      <c r="BC357" s="144"/>
      <c r="BD357" s="144"/>
    </row>
    <row r="358" spans="1:56" ht="90" x14ac:dyDescent="0.25">
      <c r="A358" s="1" t="s">
        <v>317</v>
      </c>
      <c r="B358" s="179" t="s">
        <v>318</v>
      </c>
      <c r="C358" s="53"/>
      <c r="D358" s="55" t="s">
        <v>50</v>
      </c>
      <c r="E358" s="53" t="s">
        <v>51</v>
      </c>
      <c r="F358" s="175" t="s">
        <v>5241</v>
      </c>
      <c r="G358" s="53"/>
      <c r="H358" s="53" t="s">
        <v>5530</v>
      </c>
      <c r="I358" s="106" t="s">
        <v>319</v>
      </c>
      <c r="J358" s="106"/>
      <c r="K358" s="106" t="s">
        <v>5531</v>
      </c>
      <c r="L358" s="56" t="s">
        <v>6499</v>
      </c>
      <c r="M358" s="55" t="s">
        <v>42</v>
      </c>
      <c r="N358" s="54" t="s">
        <v>5668</v>
      </c>
      <c r="O358" s="54"/>
      <c r="P358" s="54"/>
      <c r="Q358" s="54"/>
      <c r="R358" s="54"/>
      <c r="S358" s="54"/>
      <c r="T358" s="106"/>
      <c r="U358" s="106" t="s">
        <v>41</v>
      </c>
      <c r="V358" s="106" t="s">
        <v>4642</v>
      </c>
      <c r="W358" s="106" t="s">
        <v>54</v>
      </c>
      <c r="X358" s="106" t="s">
        <v>5532</v>
      </c>
      <c r="Y358" s="106"/>
      <c r="Z358" s="106"/>
      <c r="AA358" s="106"/>
      <c r="AB358" s="106"/>
      <c r="AC358" s="106"/>
      <c r="AD358" s="106"/>
      <c r="AE358" s="1" t="s">
        <v>4932</v>
      </c>
      <c r="AF358" s="17" t="s">
        <v>320</v>
      </c>
      <c r="AG358" s="57"/>
      <c r="AH358" s="8"/>
      <c r="AI358" s="8"/>
      <c r="AJ358" s="8"/>
      <c r="AK358" s="8"/>
      <c r="AL358" s="8"/>
      <c r="AM358" s="8">
        <f t="shared" si="10"/>
        <v>1</v>
      </c>
      <c r="AN358" s="189">
        <f>IF((AI358+AJ358+AK358+AL358+AM358)&gt;0,(Metoder[[#This Row],[2015]]+Metoder[[#This Row],[2016]]+Metoder[[#This Row],[2017]]+Metoder[[#This Row],[Jan-Apr 2018]]*3+Metoder[[#This Row],[Till Cosmic?]])/COUNT(Metoder[[#This Row],[2015]:[Till Cosmic?]]),"")</f>
        <v>1</v>
      </c>
      <c r="AO358" s="8">
        <f t="shared" si="11"/>
        <v>315</v>
      </c>
      <c r="AP358" s="8">
        <f>IFERROR((_xlfn.RANK.EQ(AO358,AO:AO,1)+COUNTIF($AO$2:AO358,AO358))-1,"")</f>
        <v>389</v>
      </c>
      <c r="AQ358" s="57" t="s">
        <v>2440</v>
      </c>
      <c r="AR358" s="8"/>
      <c r="AS358" s="8"/>
      <c r="AT358" s="8"/>
      <c r="AU358" s="8"/>
      <c r="AV358" s="120">
        <v>43307</v>
      </c>
      <c r="AW358" s="57" t="s">
        <v>46</v>
      </c>
      <c r="AX358" s="99"/>
      <c r="AY358" s="100"/>
      <c r="AZ358" s="142"/>
      <c r="BA358" s="143"/>
      <c r="BC358" s="144"/>
      <c r="BD358" s="144"/>
    </row>
    <row r="359" spans="1:56" ht="101.25" x14ac:dyDescent="0.25">
      <c r="A359" s="1" t="s">
        <v>321</v>
      </c>
      <c r="B359" s="179" t="s">
        <v>322</v>
      </c>
      <c r="C359" s="53" t="s">
        <v>323</v>
      </c>
      <c r="D359" s="55" t="s">
        <v>50</v>
      </c>
      <c r="E359" s="53" t="s">
        <v>6500</v>
      </c>
      <c r="F359" s="121" t="s">
        <v>4987</v>
      </c>
      <c r="G359" s="53"/>
      <c r="H359" s="53" t="s">
        <v>324</v>
      </c>
      <c r="I359" s="106" t="s">
        <v>325</v>
      </c>
      <c r="J359" s="106"/>
      <c r="K359" s="106"/>
      <c r="L359" s="56" t="s">
        <v>6499</v>
      </c>
      <c r="M359" s="55" t="s">
        <v>42</v>
      </c>
      <c r="N359" s="54" t="s">
        <v>5667</v>
      </c>
      <c r="O359" s="54"/>
      <c r="P359" s="54"/>
      <c r="Q359" s="54"/>
      <c r="R359" s="54"/>
      <c r="S359" s="54"/>
      <c r="T359" s="106"/>
      <c r="U359" s="106" t="s">
        <v>41</v>
      </c>
      <c r="V359" s="106"/>
      <c r="W359" s="148" t="s">
        <v>54</v>
      </c>
      <c r="X359" s="148" t="s">
        <v>326</v>
      </c>
      <c r="Y359" s="106"/>
      <c r="Z359" s="106"/>
      <c r="AA359" s="106"/>
      <c r="AB359" s="106"/>
      <c r="AC359" s="106"/>
      <c r="AD359" s="106"/>
      <c r="AE359" s="1" t="s">
        <v>4920</v>
      </c>
      <c r="AF359" s="17" t="s">
        <v>327</v>
      </c>
      <c r="AG359" s="57"/>
      <c r="AH359" s="8"/>
      <c r="AI359" s="8"/>
      <c r="AJ359" s="8"/>
      <c r="AK359" s="8"/>
      <c r="AL359" s="8"/>
      <c r="AM359" s="8">
        <f t="shared" si="10"/>
        <v>1</v>
      </c>
      <c r="AN359" s="189">
        <f>IF((AI359+AJ359+AK359+AL359+AM359)&gt;0,(Metoder[[#This Row],[2015]]+Metoder[[#This Row],[2016]]+Metoder[[#This Row],[2017]]+Metoder[[#This Row],[Jan-Apr 2018]]*3+Metoder[[#This Row],[Till Cosmic?]])/COUNT(Metoder[[#This Row],[2015]:[Till Cosmic?]]),"")</f>
        <v>1</v>
      </c>
      <c r="AO359" s="8">
        <f t="shared" si="11"/>
        <v>315</v>
      </c>
      <c r="AP359" s="8">
        <f>IFERROR((_xlfn.RANK.EQ(AO359,AO:AO,1)+COUNTIF($AO$2:AO359,AO359))-1,"")</f>
        <v>390</v>
      </c>
      <c r="AQ359" s="57" t="s">
        <v>2440</v>
      </c>
      <c r="AR359" s="8"/>
      <c r="AS359" s="8"/>
      <c r="AT359" s="8"/>
      <c r="AU359" s="8"/>
      <c r="AV359" s="120">
        <v>43307</v>
      </c>
      <c r="AW359" s="57" t="s">
        <v>46</v>
      </c>
      <c r="AX359" s="99"/>
      <c r="AY359" s="100"/>
      <c r="AZ359" s="142"/>
      <c r="BA359" s="143"/>
      <c r="BC359" s="144"/>
      <c r="BD359" s="144"/>
    </row>
    <row r="360" spans="1:56" ht="300" x14ac:dyDescent="0.25">
      <c r="A360" s="1" t="s">
        <v>4381</v>
      </c>
      <c r="B360" s="180" t="s">
        <v>4371</v>
      </c>
      <c r="C360" s="181"/>
      <c r="D360" s="93" t="s">
        <v>124</v>
      </c>
      <c r="E360" s="94" t="s">
        <v>5535</v>
      </c>
      <c r="F360" s="176" t="s">
        <v>5536</v>
      </c>
      <c r="G360" s="93" t="s">
        <v>4852</v>
      </c>
      <c r="H360" s="95" t="s">
        <v>4631</v>
      </c>
      <c r="I360" s="95" t="s">
        <v>5533</v>
      </c>
      <c r="J360" s="95" t="s">
        <v>5534</v>
      </c>
      <c r="K360" s="93"/>
      <c r="L360" s="93" t="s">
        <v>2654</v>
      </c>
      <c r="M360" s="51" t="s">
        <v>42</v>
      </c>
      <c r="N360" s="54" t="s">
        <v>5537</v>
      </c>
      <c r="O360" s="66"/>
      <c r="P360" s="66"/>
      <c r="Q360" s="66"/>
      <c r="R360" s="66"/>
      <c r="S360" s="66"/>
      <c r="T360" s="95" t="s">
        <v>4635</v>
      </c>
      <c r="U360" s="95" t="s">
        <v>348</v>
      </c>
      <c r="V360" s="96" t="s">
        <v>4659</v>
      </c>
      <c r="W360" s="96" t="s">
        <v>5538</v>
      </c>
      <c r="X360" s="96" t="s">
        <v>4901</v>
      </c>
      <c r="Y360" s="97"/>
      <c r="Z360" s="97"/>
      <c r="AA360" s="97"/>
      <c r="AB360" s="97"/>
      <c r="AC360" s="1"/>
      <c r="AD360" s="97"/>
      <c r="AE360" s="95" t="s">
        <v>4833</v>
      </c>
      <c r="AF360" s="98" t="s">
        <v>5539</v>
      </c>
      <c r="AG360" s="8"/>
      <c r="AH360" s="8"/>
      <c r="AI360" s="8"/>
      <c r="AJ360" s="8"/>
      <c r="AK360" s="8"/>
      <c r="AL360" s="8"/>
      <c r="AM360" s="8">
        <f t="shared" si="10"/>
        <v>1</v>
      </c>
      <c r="AN360" s="189">
        <f>IF((AI360+AJ360+AK360+AL360+AM360)&gt;0,(Metoder[[#This Row],[2015]]+Metoder[[#This Row],[2016]]+Metoder[[#This Row],[2017]]+Metoder[[#This Row],[Jan-Apr 2018]]*3+Metoder[[#This Row],[Till Cosmic?]])/COUNT(Metoder[[#This Row],[2015]:[Till Cosmic?]]),"")</f>
        <v>1</v>
      </c>
      <c r="AO360" s="8">
        <f t="shared" si="11"/>
        <v>315</v>
      </c>
      <c r="AP360" s="8">
        <f>IFERROR((_xlfn.RANK.EQ(AO360,AO:AO,1)+COUNTIF($AO$2:AO360,AO360))-1,"")</f>
        <v>391</v>
      </c>
      <c r="AQ360" s="57" t="s">
        <v>2440</v>
      </c>
      <c r="AR360" s="8"/>
      <c r="AS360" s="8"/>
      <c r="AT360" s="8"/>
      <c r="AU360" s="8"/>
      <c r="AV360" s="120">
        <v>43307</v>
      </c>
      <c r="AW360" s="94" t="s">
        <v>46</v>
      </c>
      <c r="AX360" s="99"/>
      <c r="AY360" s="100"/>
      <c r="AZ360" s="142"/>
      <c r="BA360" s="143"/>
      <c r="BC360" s="144"/>
      <c r="BD360" s="144"/>
    </row>
    <row r="361" spans="1:56" ht="135" x14ac:dyDescent="0.25">
      <c r="A361" s="1" t="s">
        <v>4382</v>
      </c>
      <c r="B361" s="180" t="s">
        <v>4370</v>
      </c>
      <c r="C361" s="181" t="s">
        <v>4532</v>
      </c>
      <c r="D361" s="93" t="s">
        <v>5540</v>
      </c>
      <c r="E361" s="94" t="s">
        <v>4544</v>
      </c>
      <c r="F361" s="98" t="s">
        <v>5245</v>
      </c>
      <c r="G361" s="94" t="s">
        <v>4855</v>
      </c>
      <c r="H361" s="95" t="s">
        <v>4630</v>
      </c>
      <c r="I361" s="94" t="s">
        <v>4629</v>
      </c>
      <c r="J361" s="96" t="s">
        <v>5541</v>
      </c>
      <c r="K361" s="94"/>
      <c r="L361" s="93" t="s">
        <v>2654</v>
      </c>
      <c r="M361" s="55" t="s">
        <v>42</v>
      </c>
      <c r="N361" s="54" t="s">
        <v>5542</v>
      </c>
      <c r="O361" s="66"/>
      <c r="P361" s="66"/>
      <c r="Q361" s="66"/>
      <c r="R361" s="66"/>
      <c r="S361" s="66"/>
      <c r="T361" s="93" t="s">
        <v>4635</v>
      </c>
      <c r="U361" s="93" t="s">
        <v>348</v>
      </c>
      <c r="V361" s="94" t="s">
        <v>4722</v>
      </c>
      <c r="W361" s="95" t="s">
        <v>4721</v>
      </c>
      <c r="X361" s="95" t="s">
        <v>4720</v>
      </c>
      <c r="Y361" s="97"/>
      <c r="Z361" s="97"/>
      <c r="AA361" s="97"/>
      <c r="AB361" s="97"/>
      <c r="AC361" s="1"/>
      <c r="AD361" s="97"/>
      <c r="AE361" s="95" t="s">
        <v>4842</v>
      </c>
      <c r="AF361" s="107" t="s">
        <v>4841</v>
      </c>
      <c r="AG361" s="8"/>
      <c r="AH361" s="8"/>
      <c r="AI361" s="8"/>
      <c r="AJ361" s="8"/>
      <c r="AK361" s="8"/>
      <c r="AL361" s="8"/>
      <c r="AM361" s="8">
        <f t="shared" si="10"/>
        <v>1</v>
      </c>
      <c r="AN361" s="189">
        <f>IF((AI361+AJ361+AK361+AL361+AM361)&gt;0,(Metoder[[#This Row],[2015]]+Metoder[[#This Row],[2016]]+Metoder[[#This Row],[2017]]+Metoder[[#This Row],[Jan-Apr 2018]]*3+Metoder[[#This Row],[Till Cosmic?]])/COUNT(Metoder[[#This Row],[2015]:[Till Cosmic?]]),"")</f>
        <v>1</v>
      </c>
      <c r="AO361" s="8">
        <f t="shared" si="11"/>
        <v>315</v>
      </c>
      <c r="AP361" s="8">
        <f>IFERROR((_xlfn.RANK.EQ(AO361,AO:AO,1)+COUNTIF($AO$2:AO361,AO361))-1,"")</f>
        <v>392</v>
      </c>
      <c r="AQ361" s="57" t="s">
        <v>2440</v>
      </c>
      <c r="AR361" s="8"/>
      <c r="AS361" s="8"/>
      <c r="AT361" s="8"/>
      <c r="AU361" s="8"/>
      <c r="AV361" s="120">
        <v>43307</v>
      </c>
      <c r="AW361" s="96" t="s">
        <v>46</v>
      </c>
      <c r="AX361" s="99"/>
      <c r="AY361" s="100"/>
      <c r="AZ361" s="142"/>
      <c r="BA361" s="143"/>
      <c r="BC361" s="144"/>
      <c r="BD361" s="144"/>
    </row>
    <row r="362" spans="1:56" ht="123.75" x14ac:dyDescent="0.25">
      <c r="A362" s="1" t="s">
        <v>1749</v>
      </c>
      <c r="B362" s="179" t="s">
        <v>1750</v>
      </c>
      <c r="C362" s="53" t="s">
        <v>1751</v>
      </c>
      <c r="D362" s="55" t="s">
        <v>226</v>
      </c>
      <c r="E362" s="53" t="s">
        <v>227</v>
      </c>
      <c r="F362" s="6"/>
      <c r="G362" s="140" t="s">
        <v>697</v>
      </c>
      <c r="H362" s="53" t="s">
        <v>1752</v>
      </c>
      <c r="I362" s="106"/>
      <c r="J362" s="106" t="s">
        <v>5396</v>
      </c>
      <c r="K362" s="106" t="s">
        <v>5360</v>
      </c>
      <c r="L362" s="56" t="s">
        <v>6478</v>
      </c>
      <c r="M362" s="55" t="s">
        <v>42</v>
      </c>
      <c r="N362" s="58" t="s">
        <v>5673</v>
      </c>
      <c r="O362" s="58" t="s">
        <v>35</v>
      </c>
      <c r="P362" s="58"/>
      <c r="Q362" s="58"/>
      <c r="R362" s="58"/>
      <c r="S362" s="58"/>
      <c r="T362" s="106"/>
      <c r="U362" s="106" t="s">
        <v>41</v>
      </c>
      <c r="V362" s="106" t="s">
        <v>4641</v>
      </c>
      <c r="W362" s="106" t="s">
        <v>1753</v>
      </c>
      <c r="X362" s="106" t="s">
        <v>1754</v>
      </c>
      <c r="Y362" s="106"/>
      <c r="Z362" s="106"/>
      <c r="AA362" s="106"/>
      <c r="AB362" s="106"/>
      <c r="AC362" s="106"/>
      <c r="AD362" s="106"/>
      <c r="AE362" s="1" t="s">
        <v>4918</v>
      </c>
      <c r="AF362" s="174" t="s">
        <v>1755</v>
      </c>
      <c r="AG362" s="57"/>
      <c r="AH362" s="8"/>
      <c r="AI362" s="8">
        <v>34</v>
      </c>
      <c r="AJ362" s="8">
        <v>45</v>
      </c>
      <c r="AK362" s="8"/>
      <c r="AL362" s="8">
        <v>17</v>
      </c>
      <c r="AM362" s="8">
        <f t="shared" si="10"/>
        <v>1</v>
      </c>
      <c r="AN362" s="189">
        <f>IF((AI362+AJ362+AK362+AL362+AM362)&gt;0,(Metoder[[#This Row],[2015]]+Metoder[[#This Row],[2016]]+Metoder[[#This Row],[2017]]+Metoder[[#This Row],[Jan-Apr 2018]]*3+Metoder[[#This Row],[Till Cosmic?]])/COUNT(Metoder[[#This Row],[2015]:[Till Cosmic?]]),"")</f>
        <v>32.75</v>
      </c>
      <c r="AO362" s="8">
        <f t="shared" si="11"/>
        <v>79</v>
      </c>
      <c r="AP362" s="8">
        <f>IFERROR((_xlfn.RANK.EQ(AO362,AO:AO,1)+COUNTIF($AO$2:AO362,AO362))-1,"")</f>
        <v>59</v>
      </c>
      <c r="AQ362" s="57" t="s">
        <v>2440</v>
      </c>
      <c r="AR362" s="8"/>
      <c r="AS362" s="57" t="s">
        <v>5436</v>
      </c>
      <c r="AT362" s="57"/>
      <c r="AU362" s="57"/>
      <c r="AV362" s="120">
        <v>42826</v>
      </c>
      <c r="AW362" s="57" t="s">
        <v>46</v>
      </c>
      <c r="AX362" s="99"/>
      <c r="AY362" s="100"/>
      <c r="AZ362" s="142"/>
      <c r="BA362" s="143"/>
      <c r="BC362" s="144"/>
      <c r="BD362" s="144"/>
    </row>
    <row r="363" spans="1:56" ht="105" x14ac:dyDescent="0.25">
      <c r="A363" s="1" t="s">
        <v>334</v>
      </c>
      <c r="B363" s="179" t="s">
        <v>335</v>
      </c>
      <c r="C363" s="53"/>
      <c r="D363" s="55" t="s">
        <v>179</v>
      </c>
      <c r="E363" s="53" t="s">
        <v>6494</v>
      </c>
      <c r="F363" s="10" t="s">
        <v>5258</v>
      </c>
      <c r="G363" s="53"/>
      <c r="H363" s="53" t="s">
        <v>337</v>
      </c>
      <c r="I363" s="153" t="s">
        <v>338</v>
      </c>
      <c r="J363" s="153"/>
      <c r="K363" s="153"/>
      <c r="L363" s="56" t="s">
        <v>6488</v>
      </c>
      <c r="M363" s="55" t="s">
        <v>42</v>
      </c>
      <c r="N363" s="54" t="s">
        <v>5669</v>
      </c>
      <c r="O363" s="54"/>
      <c r="P363" s="54"/>
      <c r="Q363" s="54"/>
      <c r="R363" s="54"/>
      <c r="S363" s="54"/>
      <c r="T363" s="106"/>
      <c r="U363" s="106" t="s">
        <v>41</v>
      </c>
      <c r="V363" s="106"/>
      <c r="W363" s="106" t="s">
        <v>339</v>
      </c>
      <c r="X363" s="106"/>
      <c r="Y363" s="106"/>
      <c r="Z363" s="106"/>
      <c r="AA363" s="106"/>
      <c r="AB363" s="106"/>
      <c r="AC363" s="106"/>
      <c r="AD363" s="106"/>
      <c r="AE363" s="1" t="s">
        <v>4930</v>
      </c>
      <c r="AF363" s="173" t="s">
        <v>5257</v>
      </c>
      <c r="AG363" s="57"/>
      <c r="AH363" s="8"/>
      <c r="AI363" s="8"/>
      <c r="AJ363" s="8"/>
      <c r="AK363" s="8"/>
      <c r="AL363" s="8"/>
      <c r="AM363" s="8">
        <f t="shared" si="10"/>
        <v>0</v>
      </c>
      <c r="AN363" s="189" t="str">
        <f>IF((AI363+AJ363+AK363+AL363+AM363)&gt;0,(Metoder[[#This Row],[2015]]+Metoder[[#This Row],[2016]]+Metoder[[#This Row],[2017]]+Metoder[[#This Row],[Jan-Apr 2018]]*3+Metoder[[#This Row],[Till Cosmic?]])/COUNT(Metoder[[#This Row],[2015]:[Till Cosmic?]]),"")</f>
        <v/>
      </c>
      <c r="AO363" s="8" t="str">
        <f t="shared" si="11"/>
        <v/>
      </c>
      <c r="AP363" s="8" t="str">
        <f>IFERROR((_xlfn.RANK.EQ(AO363,AO:AO,1)+COUNTIF($AO$2:AO363,AO363))-1,"")</f>
        <v/>
      </c>
      <c r="AQ363" s="57"/>
      <c r="AR363" s="8"/>
      <c r="AS363" s="8"/>
      <c r="AT363" s="8"/>
      <c r="AU363" s="57" t="s">
        <v>6169</v>
      </c>
      <c r="AV363" s="120">
        <v>43307</v>
      </c>
      <c r="AW363" s="57" t="s">
        <v>46</v>
      </c>
      <c r="AX363" s="99"/>
      <c r="AY363" s="100"/>
      <c r="AZ363" s="142"/>
      <c r="BA363" s="143"/>
      <c r="BC363" s="144"/>
      <c r="BD363" s="144"/>
    </row>
    <row r="364" spans="1:56" ht="56.25" x14ac:dyDescent="0.25">
      <c r="A364" s="1" t="s">
        <v>340</v>
      </c>
      <c r="B364" s="179" t="s">
        <v>6407</v>
      </c>
      <c r="C364" s="53"/>
      <c r="D364" s="55" t="s">
        <v>50</v>
      </c>
      <c r="E364" s="53" t="s">
        <v>341</v>
      </c>
      <c r="F364" s="10" t="s">
        <v>5509</v>
      </c>
      <c r="G364" s="6" t="s">
        <v>5511</v>
      </c>
      <c r="H364" s="53" t="s">
        <v>1129</v>
      </c>
      <c r="I364" s="106"/>
      <c r="J364" s="53" t="s">
        <v>5512</v>
      </c>
      <c r="K364" s="53" t="s">
        <v>5517</v>
      </c>
      <c r="L364" s="56" t="s">
        <v>342</v>
      </c>
      <c r="M364" s="55" t="s">
        <v>42</v>
      </c>
      <c r="N364" s="13" t="s">
        <v>5668</v>
      </c>
      <c r="O364" s="54"/>
      <c r="P364" s="54"/>
      <c r="Q364" s="54"/>
      <c r="R364" s="54"/>
      <c r="S364" s="54"/>
      <c r="T364" s="106"/>
      <c r="U364" s="106" t="s">
        <v>41</v>
      </c>
      <c r="V364" s="106" t="s">
        <v>5508</v>
      </c>
      <c r="W364" s="106" t="s">
        <v>54</v>
      </c>
      <c r="X364" s="106"/>
      <c r="Y364" s="106"/>
      <c r="Z364" s="106"/>
      <c r="AA364" s="106"/>
      <c r="AB364" s="106"/>
      <c r="AC364" s="106"/>
      <c r="AD364" s="106"/>
      <c r="AE364" s="1" t="s">
        <v>4946</v>
      </c>
      <c r="AF364" s="17" t="s">
        <v>343</v>
      </c>
      <c r="AG364" s="57"/>
      <c r="AH364" s="8"/>
      <c r="AI364" s="8"/>
      <c r="AJ364" s="8"/>
      <c r="AK364" s="8"/>
      <c r="AL364" s="8"/>
      <c r="AM364" s="8">
        <f t="shared" si="10"/>
        <v>1</v>
      </c>
      <c r="AN364" s="189">
        <f>IF((AI364+AJ364+AK364+AL364+AM364)&gt;0,(Metoder[[#This Row],[2015]]+Metoder[[#This Row],[2016]]+Metoder[[#This Row],[2017]]+Metoder[[#This Row],[Jan-Apr 2018]]*3+Metoder[[#This Row],[Till Cosmic?]])/COUNT(Metoder[[#This Row],[2015]:[Till Cosmic?]]),"")</f>
        <v>1</v>
      </c>
      <c r="AO364" s="8">
        <f t="shared" si="11"/>
        <v>315</v>
      </c>
      <c r="AP364" s="8">
        <f>IFERROR((_xlfn.RANK.EQ(AO364,AO:AO,1)+COUNTIF($AO$2:AO364,AO364))-1,"")</f>
        <v>393</v>
      </c>
      <c r="AQ364" s="57" t="s">
        <v>2440</v>
      </c>
      <c r="AR364" s="8"/>
      <c r="AS364" s="8"/>
      <c r="AT364" s="8"/>
      <c r="AU364" s="57"/>
      <c r="AV364" s="120">
        <v>43307</v>
      </c>
      <c r="AW364" s="57" t="s">
        <v>46</v>
      </c>
      <c r="AX364" s="99"/>
      <c r="AY364" s="100"/>
      <c r="AZ364" s="142"/>
      <c r="BA364" s="143"/>
      <c r="BC364" s="144"/>
      <c r="BD364" s="144"/>
    </row>
    <row r="365" spans="1:56" ht="258.75" x14ac:dyDescent="0.25">
      <c r="A365" s="1" t="s">
        <v>344</v>
      </c>
      <c r="B365" s="183" t="s">
        <v>345</v>
      </c>
      <c r="C365" s="59" t="s">
        <v>6314</v>
      </c>
      <c r="D365" s="14" t="s">
        <v>50</v>
      </c>
      <c r="E365" s="59" t="s">
        <v>346</v>
      </c>
      <c r="F365" s="60" t="s">
        <v>347</v>
      </c>
      <c r="G365" s="151" t="s">
        <v>6171</v>
      </c>
      <c r="H365" s="59" t="s">
        <v>5547</v>
      </c>
      <c r="I365" s="138"/>
      <c r="J365" s="138" t="s">
        <v>5546</v>
      </c>
      <c r="K365" s="138"/>
      <c r="L365" s="15" t="s">
        <v>348</v>
      </c>
      <c r="M365" s="55" t="s">
        <v>42</v>
      </c>
      <c r="N365" s="54" t="s">
        <v>5691</v>
      </c>
      <c r="O365" s="13"/>
      <c r="P365" s="13"/>
      <c r="Q365" s="13"/>
      <c r="R365" s="13"/>
      <c r="S365" s="13"/>
      <c r="T365" s="138"/>
      <c r="U365" s="138"/>
      <c r="V365" s="106" t="s">
        <v>4679</v>
      </c>
      <c r="W365" s="138"/>
      <c r="X365" s="138" t="s">
        <v>277</v>
      </c>
      <c r="Y365" s="138"/>
      <c r="Z365" s="138"/>
      <c r="AA365" s="138"/>
      <c r="AB365" s="138"/>
      <c r="AC365" s="138"/>
      <c r="AD365" s="138"/>
      <c r="AE365" s="1" t="s">
        <v>4914</v>
      </c>
      <c r="AF365" s="16" t="s">
        <v>349</v>
      </c>
      <c r="AG365" s="57"/>
      <c r="AH365" s="8"/>
      <c r="AI365" s="8"/>
      <c r="AJ365" s="8"/>
      <c r="AK365" s="8">
        <v>60</v>
      </c>
      <c r="AL365" s="8">
        <v>12</v>
      </c>
      <c r="AM365" s="8">
        <f t="shared" si="10"/>
        <v>0</v>
      </c>
      <c r="AN365" s="189">
        <f>IF((AI365+AJ365+AK365+AL365+AM365)&gt;0,(Metoder[[#This Row],[2015]]+Metoder[[#This Row],[2016]]+Metoder[[#This Row],[2017]]+Metoder[[#This Row],[Jan-Apr 2018]]*3+Metoder[[#This Row],[Till Cosmic?]])/COUNT(Metoder[[#This Row],[2015]:[Till Cosmic?]]),"")</f>
        <v>32</v>
      </c>
      <c r="AO365" s="8">
        <f t="shared" si="11"/>
        <v>80</v>
      </c>
      <c r="AP365" s="8">
        <f>IFERROR((_xlfn.RANK.EQ(AO365,AO:AO,1)+COUNTIF($AO$2:AO365,AO365))-1,"")</f>
        <v>60</v>
      </c>
      <c r="AQ365" s="57"/>
      <c r="AR365" s="8"/>
      <c r="AS365" s="8"/>
      <c r="AT365" s="8"/>
      <c r="AU365" s="57" t="s">
        <v>6175</v>
      </c>
      <c r="AV365" s="120">
        <v>43307</v>
      </c>
      <c r="AW365" s="57" t="s">
        <v>46</v>
      </c>
      <c r="AX365" s="99"/>
      <c r="AY365" s="100"/>
      <c r="AZ365" s="142"/>
      <c r="BA365" s="143"/>
      <c r="BC365" s="144"/>
      <c r="BD365" s="144"/>
    </row>
    <row r="366" spans="1:56" ht="146.25" x14ac:dyDescent="0.25">
      <c r="A366" s="1" t="s">
        <v>1756</v>
      </c>
      <c r="B366" s="179" t="s">
        <v>1757</v>
      </c>
      <c r="C366" s="53" t="s">
        <v>6365</v>
      </c>
      <c r="D366" s="55" t="s">
        <v>226</v>
      </c>
      <c r="E366" s="53" t="s">
        <v>227</v>
      </c>
      <c r="F366" s="6"/>
      <c r="G366" s="140" t="s">
        <v>1758</v>
      </c>
      <c r="H366" s="53" t="s">
        <v>1759</v>
      </c>
      <c r="I366" s="106" t="s">
        <v>6364</v>
      </c>
      <c r="J366" s="106" t="s">
        <v>6339</v>
      </c>
      <c r="K366" s="106"/>
      <c r="L366" s="56" t="s">
        <v>6478</v>
      </c>
      <c r="M366" s="55" t="s">
        <v>42</v>
      </c>
      <c r="N366" s="58" t="s">
        <v>5681</v>
      </c>
      <c r="O366" s="54" t="s">
        <v>35</v>
      </c>
      <c r="P366" s="54"/>
      <c r="Q366" s="54"/>
      <c r="R366" s="54"/>
      <c r="S366" s="54"/>
      <c r="T366" s="106"/>
      <c r="U366" s="106" t="s">
        <v>41</v>
      </c>
      <c r="V366" s="106" t="s">
        <v>4641</v>
      </c>
      <c r="W366" s="106" t="s">
        <v>230</v>
      </c>
      <c r="X366" s="106" t="s">
        <v>1760</v>
      </c>
      <c r="Y366" s="106"/>
      <c r="Z366" s="106"/>
      <c r="AA366" s="106"/>
      <c r="AB366" s="106"/>
      <c r="AC366" s="106"/>
      <c r="AD366" s="106"/>
      <c r="AE366" s="1" t="s">
        <v>4918</v>
      </c>
      <c r="AF366" s="17" t="s">
        <v>1761</v>
      </c>
      <c r="AG366" s="57"/>
      <c r="AH366" s="8"/>
      <c r="AI366" s="8"/>
      <c r="AJ366" s="8"/>
      <c r="AK366" s="8"/>
      <c r="AL366" s="8"/>
      <c r="AM366" s="8">
        <f t="shared" si="10"/>
        <v>1</v>
      </c>
      <c r="AN366" s="189">
        <f>IF((AI366+AJ366+AK366+AL366+AM366)&gt;0,(Metoder[[#This Row],[2015]]+Metoder[[#This Row],[2016]]+Metoder[[#This Row],[2017]]+Metoder[[#This Row],[Jan-Apr 2018]]*3+Metoder[[#This Row],[Till Cosmic?]])/COUNT(Metoder[[#This Row],[2015]:[Till Cosmic?]]),"")</f>
        <v>1</v>
      </c>
      <c r="AO366" s="8">
        <f t="shared" si="11"/>
        <v>315</v>
      </c>
      <c r="AP366" s="8">
        <f>IFERROR((_xlfn.RANK.EQ(AO366,AO:AO,1)+COUNTIF($AO$2:AO366,AO366))-1,"")</f>
        <v>394</v>
      </c>
      <c r="AQ366" s="57" t="s">
        <v>2440</v>
      </c>
      <c r="AR366" s="8"/>
      <c r="AS366" s="8"/>
      <c r="AT366" s="8"/>
      <c r="AU366" s="57"/>
      <c r="AV366" s="120">
        <v>43347</v>
      </c>
      <c r="AW366" s="57" t="s">
        <v>46</v>
      </c>
      <c r="AX366" s="99"/>
      <c r="AY366" s="100"/>
      <c r="AZ366" s="142"/>
      <c r="BA366" s="143"/>
      <c r="BC366" s="144"/>
      <c r="BD366" s="144"/>
    </row>
    <row r="367" spans="1:56" ht="150" x14ac:dyDescent="0.25">
      <c r="A367" s="1" t="s">
        <v>4384</v>
      </c>
      <c r="B367" s="180" t="s">
        <v>4368</v>
      </c>
      <c r="C367" s="181" t="s">
        <v>5551</v>
      </c>
      <c r="D367" s="93"/>
      <c r="E367" s="94" t="s">
        <v>4546</v>
      </c>
      <c r="F367" s="176" t="s">
        <v>5453</v>
      </c>
      <c r="G367" s="96" t="s">
        <v>4888</v>
      </c>
      <c r="H367" s="95" t="s">
        <v>5553</v>
      </c>
      <c r="I367" s="95" t="s">
        <v>5552</v>
      </c>
      <c r="J367" s="95" t="s">
        <v>5554</v>
      </c>
      <c r="K367" s="93"/>
      <c r="L367" s="93" t="s">
        <v>2654</v>
      </c>
      <c r="M367" s="51" t="s">
        <v>42</v>
      </c>
      <c r="N367" s="66"/>
      <c r="O367" s="66"/>
      <c r="P367" s="66"/>
      <c r="Q367" s="66"/>
      <c r="R367" s="66"/>
      <c r="S367" s="66"/>
      <c r="T367" s="95" t="s">
        <v>4635</v>
      </c>
      <c r="U367" s="95" t="s">
        <v>348</v>
      </c>
      <c r="V367" s="96" t="s">
        <v>4638</v>
      </c>
      <c r="W367" s="95" t="s">
        <v>5555</v>
      </c>
      <c r="X367" s="96" t="s">
        <v>4718</v>
      </c>
      <c r="Y367" s="97"/>
      <c r="Z367" s="97"/>
      <c r="AA367" s="97"/>
      <c r="AB367" s="97"/>
      <c r="AC367" s="1"/>
      <c r="AD367" s="97"/>
      <c r="AE367" s="95" t="s">
        <v>4819</v>
      </c>
      <c r="AF367" s="206" t="s">
        <v>4839</v>
      </c>
      <c r="AG367" s="8"/>
      <c r="AH367" s="8"/>
      <c r="AI367" s="8"/>
      <c r="AJ367" s="8"/>
      <c r="AK367" s="8"/>
      <c r="AL367" s="8"/>
      <c r="AM367" s="8">
        <f t="shared" si="10"/>
        <v>0</v>
      </c>
      <c r="AN367" s="189" t="str">
        <f>IF((AI367+AJ367+AK367+AL367+AM367)&gt;0,(Metoder[[#This Row],[2015]]+Metoder[[#This Row],[2016]]+Metoder[[#This Row],[2017]]+Metoder[[#This Row],[Jan-Apr 2018]]*3+Metoder[[#This Row],[Till Cosmic?]])/COUNT(Metoder[[#This Row],[2015]:[Till Cosmic?]]),"")</f>
        <v/>
      </c>
      <c r="AO367" s="8" t="str">
        <f t="shared" si="11"/>
        <v/>
      </c>
      <c r="AP367" s="8" t="str">
        <f>IFERROR((_xlfn.RANK.EQ(AO367,AO:AO,1)+COUNTIF($AO$2:AO367,AO367))-1,"")</f>
        <v/>
      </c>
      <c r="AQ367" s="57"/>
      <c r="AR367" s="8"/>
      <c r="AS367" s="8"/>
      <c r="AT367" s="8"/>
      <c r="AU367" s="57" t="s">
        <v>6219</v>
      </c>
      <c r="AV367" s="120">
        <v>43307</v>
      </c>
      <c r="AW367" s="94" t="s">
        <v>46</v>
      </c>
      <c r="AX367" s="99"/>
      <c r="AY367" s="100"/>
      <c r="AZ367" s="142"/>
      <c r="BA367" s="143"/>
      <c r="BC367" s="144"/>
      <c r="BD367" s="144"/>
    </row>
    <row r="368" spans="1:56" ht="146.25" x14ac:dyDescent="0.25">
      <c r="A368" s="1" t="s">
        <v>2375</v>
      </c>
      <c r="B368" s="179" t="s">
        <v>2376</v>
      </c>
      <c r="C368" s="61" t="s">
        <v>2377</v>
      </c>
      <c r="D368" s="36" t="s">
        <v>226</v>
      </c>
      <c r="E368" s="56" t="s">
        <v>2365</v>
      </c>
      <c r="F368" s="50"/>
      <c r="G368" s="140" t="s">
        <v>1758</v>
      </c>
      <c r="H368" s="38" t="s">
        <v>5450</v>
      </c>
      <c r="I368" s="38" t="s">
        <v>2378</v>
      </c>
      <c r="J368" s="106" t="s">
        <v>6339</v>
      </c>
      <c r="K368" s="38" t="s">
        <v>5449</v>
      </c>
      <c r="L368" s="56" t="s">
        <v>6478</v>
      </c>
      <c r="M368" s="55" t="s">
        <v>42</v>
      </c>
      <c r="N368" s="58" t="s">
        <v>5673</v>
      </c>
      <c r="O368" s="58"/>
      <c r="P368" s="35"/>
      <c r="Q368" s="35"/>
      <c r="R368" s="35"/>
      <c r="S368" s="35"/>
      <c r="T368" s="97"/>
      <c r="U368" s="1" t="s">
        <v>41</v>
      </c>
      <c r="V368" s="106" t="s">
        <v>4641</v>
      </c>
      <c r="W368" s="1" t="s">
        <v>2367</v>
      </c>
      <c r="X368" s="1" t="s">
        <v>5451</v>
      </c>
      <c r="Y368" s="97"/>
      <c r="Z368" s="97"/>
      <c r="AA368" s="97"/>
      <c r="AB368" s="97"/>
      <c r="AC368" s="1"/>
      <c r="AD368" s="97"/>
      <c r="AE368" s="124" t="s">
        <v>4917</v>
      </c>
      <c r="AF368" s="122" t="s">
        <v>2379</v>
      </c>
      <c r="AG368" s="37"/>
      <c r="AH368" s="37"/>
      <c r="AI368" s="37"/>
      <c r="AJ368" s="37"/>
      <c r="AK368" s="37"/>
      <c r="AL368" s="37"/>
      <c r="AM368" s="37">
        <f t="shared" si="10"/>
        <v>1</v>
      </c>
      <c r="AN368" s="191">
        <f>IF((AI368+AJ368+AK368+AL368+AM368)&gt;0,(Metoder[[#This Row],[2015]]+Metoder[[#This Row],[2016]]+Metoder[[#This Row],[2017]]+Metoder[[#This Row],[Jan-Apr 2018]]*3+Metoder[[#This Row],[Till Cosmic?]])/COUNT(Metoder[[#This Row],[2015]:[Till Cosmic?]]),"")</f>
        <v>1</v>
      </c>
      <c r="AO368" s="37">
        <f t="shared" si="11"/>
        <v>315</v>
      </c>
      <c r="AP368" s="37">
        <f>IFERROR((_xlfn.RANK.EQ(AO368,AO:AO,1)+COUNTIF($AO$2:AO368,AO368))-1,"")</f>
        <v>395</v>
      </c>
      <c r="AQ368" s="37" t="s">
        <v>2440</v>
      </c>
      <c r="AR368" s="37"/>
      <c r="AS368" s="37"/>
      <c r="AT368" s="37"/>
      <c r="AU368" s="37"/>
      <c r="AV368" s="123">
        <v>43347</v>
      </c>
      <c r="AW368" s="38" t="s">
        <v>46</v>
      </c>
      <c r="AX368" s="99"/>
      <c r="AY368" s="100"/>
      <c r="AZ368" s="142"/>
      <c r="BA368" s="143"/>
      <c r="BC368" s="144"/>
      <c r="BD368" s="144"/>
    </row>
    <row r="369" spans="1:56" ht="120" x14ac:dyDescent="0.25">
      <c r="A369" s="1" t="s">
        <v>4386</v>
      </c>
      <c r="B369" s="180" t="s">
        <v>4366</v>
      </c>
      <c r="C369" s="181" t="s">
        <v>5559</v>
      </c>
      <c r="D369" s="93" t="s">
        <v>50</v>
      </c>
      <c r="E369" s="94" t="s">
        <v>4547</v>
      </c>
      <c r="F369" s="98" t="s">
        <v>5246</v>
      </c>
      <c r="G369" s="95" t="s">
        <v>4856</v>
      </c>
      <c r="H369" s="95" t="s">
        <v>5557</v>
      </c>
      <c r="I369" s="95" t="s">
        <v>5558</v>
      </c>
      <c r="J369" s="95" t="s">
        <v>5560</v>
      </c>
      <c r="K369" s="93"/>
      <c r="L369" s="93" t="s">
        <v>348</v>
      </c>
      <c r="M369" s="51" t="s">
        <v>42</v>
      </c>
      <c r="N369" s="54" t="s">
        <v>5691</v>
      </c>
      <c r="O369" s="66"/>
      <c r="P369" s="66"/>
      <c r="Q369" s="66"/>
      <c r="R369" s="66"/>
      <c r="S369" s="66"/>
      <c r="T369" s="93" t="s">
        <v>4635</v>
      </c>
      <c r="U369" s="93" t="s">
        <v>348</v>
      </c>
      <c r="V369" s="93" t="s">
        <v>4642</v>
      </c>
      <c r="W369" s="95" t="s">
        <v>4717</v>
      </c>
      <c r="X369" s="95" t="s">
        <v>5561</v>
      </c>
      <c r="Y369" s="97"/>
      <c r="Z369" s="97"/>
      <c r="AA369" s="97"/>
      <c r="AB369" s="97"/>
      <c r="AC369" s="97"/>
      <c r="AD369" s="97"/>
      <c r="AE369" s="95" t="s">
        <v>5210</v>
      </c>
      <c r="AF369" s="126" t="s">
        <v>4837</v>
      </c>
      <c r="AG369" s="8"/>
      <c r="AH369" s="8"/>
      <c r="AI369" s="8"/>
      <c r="AJ369" s="8"/>
      <c r="AK369" s="8"/>
      <c r="AL369" s="8"/>
      <c r="AM369" s="8">
        <f t="shared" si="10"/>
        <v>1</v>
      </c>
      <c r="AN369" s="189">
        <f>IF((AI369+AJ369+AK369+AL369+AM369)&gt;0,(Metoder[[#This Row],[2015]]+Metoder[[#This Row],[2016]]+Metoder[[#This Row],[2017]]+Metoder[[#This Row],[Jan-Apr 2018]]*3+Metoder[[#This Row],[Till Cosmic?]])/COUNT(Metoder[[#This Row],[2015]:[Till Cosmic?]]),"")</f>
        <v>1</v>
      </c>
      <c r="AO369" s="8">
        <f t="shared" si="11"/>
        <v>315</v>
      </c>
      <c r="AP369" s="8">
        <f>IFERROR((_xlfn.RANK.EQ(AO369,AO:AO,1)+COUNTIF($AO$2:AO369,AO369))-1,"")</f>
        <v>396</v>
      </c>
      <c r="AQ369" s="57" t="s">
        <v>2440</v>
      </c>
      <c r="AR369" s="8"/>
      <c r="AS369" s="8"/>
      <c r="AT369" s="8"/>
      <c r="AU369" s="8"/>
      <c r="AV369" s="120">
        <v>43307</v>
      </c>
      <c r="AW369" s="93" t="s">
        <v>46</v>
      </c>
      <c r="AX369" s="99"/>
      <c r="AY369" s="100"/>
      <c r="AZ369" s="142"/>
      <c r="BA369" s="143"/>
      <c r="BC369" s="144"/>
      <c r="BD369" s="144"/>
    </row>
    <row r="370" spans="1:56" ht="101.25" x14ac:dyDescent="0.25">
      <c r="A370" s="1" t="s">
        <v>1768</v>
      </c>
      <c r="B370" s="179" t="s">
        <v>1769</v>
      </c>
      <c r="C370" s="53" t="s">
        <v>1770</v>
      </c>
      <c r="D370" s="55" t="s">
        <v>116</v>
      </c>
      <c r="E370" s="53" t="s">
        <v>6511</v>
      </c>
      <c r="F370" s="121" t="s">
        <v>4267</v>
      </c>
      <c r="G370" s="127" t="s">
        <v>117</v>
      </c>
      <c r="H370" s="53" t="s">
        <v>5296</v>
      </c>
      <c r="I370" s="106" t="s">
        <v>5297</v>
      </c>
      <c r="J370" s="106" t="s">
        <v>5980</v>
      </c>
      <c r="K370" s="106"/>
      <c r="L370" s="56" t="s">
        <v>2434</v>
      </c>
      <c r="M370" s="55" t="s">
        <v>42</v>
      </c>
      <c r="N370" s="54" t="s">
        <v>5669</v>
      </c>
      <c r="O370" s="54"/>
      <c r="P370" s="54"/>
      <c r="Q370" s="54" t="s">
        <v>35</v>
      </c>
      <c r="R370" s="54" t="s">
        <v>35</v>
      </c>
      <c r="S370" s="54" t="s">
        <v>35</v>
      </c>
      <c r="T370" s="106" t="s">
        <v>114</v>
      </c>
      <c r="U370" s="106" t="s">
        <v>2434</v>
      </c>
      <c r="V370" s="106" t="s">
        <v>4641</v>
      </c>
      <c r="W370" s="106" t="s">
        <v>537</v>
      </c>
      <c r="X370" s="106" t="s">
        <v>426</v>
      </c>
      <c r="Y370" s="106"/>
      <c r="Z370" s="106"/>
      <c r="AA370" s="106"/>
      <c r="AB370" s="106"/>
      <c r="AC370" s="106"/>
      <c r="AD370" s="106"/>
      <c r="AE370" s="1" t="s">
        <v>4920</v>
      </c>
      <c r="AF370" s="173" t="s">
        <v>1771</v>
      </c>
      <c r="AG370" s="57"/>
      <c r="AH370" s="8"/>
      <c r="AI370" s="8"/>
      <c r="AJ370" s="8"/>
      <c r="AK370" s="8"/>
      <c r="AL370" s="8"/>
      <c r="AM370" s="8">
        <f t="shared" si="10"/>
        <v>1</v>
      </c>
      <c r="AN370" s="189">
        <f>IF((AI370+AJ370+AK370+AL370+AM370)&gt;0,(Metoder[[#This Row],[2015]]+Metoder[[#This Row],[2016]]+Metoder[[#This Row],[2017]]+Metoder[[#This Row],[Jan-Apr 2018]]*3+Metoder[[#This Row],[Till Cosmic?]])/COUNT(Metoder[[#This Row],[2015]:[Till Cosmic?]]),"")</f>
        <v>1</v>
      </c>
      <c r="AO370" s="8">
        <f t="shared" si="11"/>
        <v>315</v>
      </c>
      <c r="AP370" s="8">
        <f>IFERROR((_xlfn.RANK.EQ(AO370,AO:AO,1)+COUNTIF($AO$2:AO370,AO370))-1,"")</f>
        <v>397</v>
      </c>
      <c r="AQ370" s="57" t="s">
        <v>2440</v>
      </c>
      <c r="AR370" s="8"/>
      <c r="AS370" s="8"/>
      <c r="AT370" s="8"/>
      <c r="AU370" s="8"/>
      <c r="AV370" s="120">
        <v>43322</v>
      </c>
      <c r="AW370" s="57" t="s">
        <v>46</v>
      </c>
      <c r="AX370" s="99"/>
      <c r="AY370" s="100"/>
      <c r="AZ370" s="142"/>
      <c r="BA370" s="143"/>
      <c r="BC370" s="144"/>
      <c r="BD370" s="144"/>
    </row>
    <row r="371" spans="1:56" ht="105" x14ac:dyDescent="0.25">
      <c r="A371" s="1" t="s">
        <v>361</v>
      </c>
      <c r="B371" s="179" t="s">
        <v>362</v>
      </c>
      <c r="C371" s="53" t="s">
        <v>363</v>
      </c>
      <c r="D371" s="55"/>
      <c r="E371" s="53" t="s">
        <v>364</v>
      </c>
      <c r="F371" s="175" t="s">
        <v>5563</v>
      </c>
      <c r="G371" s="127"/>
      <c r="H371" s="149" t="s">
        <v>365</v>
      </c>
      <c r="I371" s="106" t="s">
        <v>5564</v>
      </c>
      <c r="J371" s="106"/>
      <c r="K371" s="106"/>
      <c r="L371" s="56" t="s">
        <v>2434</v>
      </c>
      <c r="M371" s="55" t="s">
        <v>42</v>
      </c>
      <c r="N371" s="54"/>
      <c r="O371" s="54"/>
      <c r="P371" s="54"/>
      <c r="Q371" s="54"/>
      <c r="R371" s="54"/>
      <c r="S371" s="54"/>
      <c r="T371" s="106"/>
      <c r="U371" s="106" t="s">
        <v>2434</v>
      </c>
      <c r="V371" s="106" t="s">
        <v>4659</v>
      </c>
      <c r="W371" s="106" t="s">
        <v>4893</v>
      </c>
      <c r="X371" s="106" t="s">
        <v>2354</v>
      </c>
      <c r="Y371" s="106"/>
      <c r="Z371" s="106"/>
      <c r="AA371" s="106"/>
      <c r="AB371" s="106"/>
      <c r="AC371" s="106"/>
      <c r="AD371" s="106"/>
      <c r="AE371" s="1" t="s">
        <v>4935</v>
      </c>
      <c r="AF371" s="173" t="s">
        <v>5563</v>
      </c>
      <c r="AG371" s="57"/>
      <c r="AH371" s="8"/>
      <c r="AI371" s="8"/>
      <c r="AJ371" s="8"/>
      <c r="AK371" s="8"/>
      <c r="AL371" s="8"/>
      <c r="AM371" s="8">
        <f t="shared" si="10"/>
        <v>0</v>
      </c>
      <c r="AN371" s="189" t="str">
        <f>IF((AI371+AJ371+AK371+AL371+AM371)&gt;0,(Metoder[[#This Row],[2015]]+Metoder[[#This Row],[2016]]+Metoder[[#This Row],[2017]]+Metoder[[#This Row],[Jan-Apr 2018]]*3+Metoder[[#This Row],[Till Cosmic?]])/COUNT(Metoder[[#This Row],[2015]:[Till Cosmic?]]),"")</f>
        <v/>
      </c>
      <c r="AO371" s="8" t="str">
        <f t="shared" si="11"/>
        <v/>
      </c>
      <c r="AP371" s="8" t="str">
        <f>IFERROR((_xlfn.RANK.EQ(AO371,AO:AO,1)+COUNTIF($AO$2:AO371,AO371))-1,"")</f>
        <v/>
      </c>
      <c r="AQ371" s="57"/>
      <c r="AR371" s="8"/>
      <c r="AS371" s="8"/>
      <c r="AT371" s="8"/>
      <c r="AU371" s="57" t="s">
        <v>6172</v>
      </c>
      <c r="AV371" s="120">
        <v>43307</v>
      </c>
      <c r="AW371" s="57" t="s">
        <v>46</v>
      </c>
      <c r="AX371" s="99"/>
      <c r="AY371" s="100"/>
      <c r="AZ371" s="142"/>
      <c r="BA371" s="143"/>
      <c r="BC371" s="144"/>
      <c r="BD371" s="144"/>
    </row>
    <row r="372" spans="1:56" ht="90" x14ac:dyDescent="0.25">
      <c r="A372" s="1" t="s">
        <v>4457</v>
      </c>
      <c r="B372" s="180" t="s">
        <v>4301</v>
      </c>
      <c r="C372" s="181" t="s">
        <v>4504</v>
      </c>
      <c r="D372" s="93"/>
      <c r="E372" s="94" t="s">
        <v>4548</v>
      </c>
      <c r="F372" s="98" t="s">
        <v>4267</v>
      </c>
      <c r="G372" s="93"/>
      <c r="H372" s="95" t="s">
        <v>4585</v>
      </c>
      <c r="I372" s="93"/>
      <c r="J372" s="93"/>
      <c r="K372" s="93"/>
      <c r="L372" s="93" t="s">
        <v>348</v>
      </c>
      <c r="M372" s="51" t="s">
        <v>42</v>
      </c>
      <c r="N372" s="66"/>
      <c r="O372" s="66"/>
      <c r="P372" s="66"/>
      <c r="Q372" s="66"/>
      <c r="R372" s="66"/>
      <c r="S372" s="66"/>
      <c r="T372" s="93" t="s">
        <v>4635</v>
      </c>
      <c r="U372" s="93" t="s">
        <v>348</v>
      </c>
      <c r="V372" s="93" t="s">
        <v>4641</v>
      </c>
      <c r="W372" s="95" t="s">
        <v>4639</v>
      </c>
      <c r="X372" s="95" t="s">
        <v>4653</v>
      </c>
      <c r="Y372" s="97"/>
      <c r="Z372" s="97"/>
      <c r="AA372" s="97"/>
      <c r="AB372" s="97"/>
      <c r="AC372" s="97"/>
      <c r="AD372" s="97"/>
      <c r="AE372" s="95" t="s">
        <v>4735</v>
      </c>
      <c r="AF372" s="176" t="s">
        <v>6412</v>
      </c>
      <c r="AG372" s="8"/>
      <c r="AH372" s="8"/>
      <c r="AI372" s="8"/>
      <c r="AJ372" s="8"/>
      <c r="AK372" s="8"/>
      <c r="AL372" s="8">
        <v>9</v>
      </c>
      <c r="AM372" s="8">
        <f t="shared" si="10"/>
        <v>0</v>
      </c>
      <c r="AN372" s="189">
        <f>IF((AI372+AJ372+AK372+AL372+AM372)&gt;0,(Metoder[[#This Row],[2015]]+Metoder[[#This Row],[2016]]+Metoder[[#This Row],[2017]]+Metoder[[#This Row],[Jan-Apr 2018]]*3+Metoder[[#This Row],[Till Cosmic?]])/COUNT(Metoder[[#This Row],[2015]:[Till Cosmic?]]),"")</f>
        <v>13.5</v>
      </c>
      <c r="AO372" s="8">
        <f t="shared" si="11"/>
        <v>110.5</v>
      </c>
      <c r="AP372" s="8">
        <f>IFERROR((_xlfn.RANK.EQ(AO372,AO:AO,1)+COUNTIF($AO$2:AO372,AO372))-1,"")</f>
        <v>90</v>
      </c>
      <c r="AQ372" s="8"/>
      <c r="AR372" s="8"/>
      <c r="AS372" s="8"/>
      <c r="AT372" s="8"/>
      <c r="AU372" s="57" t="s">
        <v>6075</v>
      </c>
      <c r="AV372" s="120">
        <v>43030</v>
      </c>
      <c r="AW372" s="95" t="s">
        <v>2341</v>
      </c>
      <c r="AX372" s="99"/>
      <c r="AY372" s="100"/>
      <c r="AZ372" s="142"/>
      <c r="BA372" s="143"/>
      <c r="BC372" s="144"/>
      <c r="BD372" s="144"/>
    </row>
    <row r="373" spans="1:56" ht="146.25" x14ac:dyDescent="0.25">
      <c r="A373" s="1" t="s">
        <v>1777</v>
      </c>
      <c r="B373" s="179" t="s">
        <v>1778</v>
      </c>
      <c r="C373" s="53" t="s">
        <v>6366</v>
      </c>
      <c r="D373" s="55" t="s">
        <v>226</v>
      </c>
      <c r="E373" s="53" t="s">
        <v>227</v>
      </c>
      <c r="F373" s="6"/>
      <c r="G373" s="140" t="s">
        <v>1779</v>
      </c>
      <c r="H373" s="53" t="s">
        <v>834</v>
      </c>
      <c r="I373" s="106" t="s">
        <v>1780</v>
      </c>
      <c r="J373" s="106" t="s">
        <v>6339</v>
      </c>
      <c r="K373" s="106"/>
      <c r="L373" s="56" t="s">
        <v>6478</v>
      </c>
      <c r="M373" s="55" t="s">
        <v>42</v>
      </c>
      <c r="N373" s="58" t="s">
        <v>5673</v>
      </c>
      <c r="O373" s="58" t="s">
        <v>35</v>
      </c>
      <c r="P373" s="58"/>
      <c r="Q373" s="58"/>
      <c r="R373" s="58"/>
      <c r="S373" s="58"/>
      <c r="T373" s="106"/>
      <c r="U373" s="106" t="s">
        <v>41</v>
      </c>
      <c r="V373" s="106" t="s">
        <v>4641</v>
      </c>
      <c r="W373" s="106" t="s">
        <v>1781</v>
      </c>
      <c r="X373" s="1" t="s">
        <v>5451</v>
      </c>
      <c r="Y373" s="106"/>
      <c r="Z373" s="106"/>
      <c r="AA373" s="106"/>
      <c r="AB373" s="106"/>
      <c r="AC373" s="106"/>
      <c r="AD373" s="106"/>
      <c r="AE373" s="1" t="s">
        <v>4918</v>
      </c>
      <c r="AF373" s="17" t="s">
        <v>1782</v>
      </c>
      <c r="AG373" s="57"/>
      <c r="AH373" s="8"/>
      <c r="AI373" s="8"/>
      <c r="AJ373" s="8"/>
      <c r="AK373" s="8"/>
      <c r="AL373" s="8"/>
      <c r="AM373" s="8">
        <f t="shared" si="10"/>
        <v>1</v>
      </c>
      <c r="AN373" s="189">
        <f>IF((AI373+AJ373+AK373+AL373+AM373)&gt;0,(Metoder[[#This Row],[2015]]+Metoder[[#This Row],[2016]]+Metoder[[#This Row],[2017]]+Metoder[[#This Row],[Jan-Apr 2018]]*3+Metoder[[#This Row],[Till Cosmic?]])/COUNT(Metoder[[#This Row],[2015]:[Till Cosmic?]]),"")</f>
        <v>1</v>
      </c>
      <c r="AO373" s="8">
        <f t="shared" si="11"/>
        <v>315</v>
      </c>
      <c r="AP373" s="8">
        <f>IFERROR((_xlfn.RANK.EQ(AO373,AO:AO,1)+COUNTIF($AO$2:AO373,AO373))-1,"")</f>
        <v>398</v>
      </c>
      <c r="AQ373" s="57" t="s">
        <v>2440</v>
      </c>
      <c r="AR373" s="8"/>
      <c r="AS373" s="8"/>
      <c r="AT373" s="8"/>
      <c r="AU373" s="57"/>
      <c r="AV373" s="120">
        <v>43347</v>
      </c>
      <c r="AW373" s="57" t="s">
        <v>46</v>
      </c>
      <c r="AX373" s="99"/>
      <c r="AY373" s="100"/>
      <c r="AZ373" s="142"/>
      <c r="BA373" s="143"/>
      <c r="BC373" s="144"/>
      <c r="BD373" s="144"/>
    </row>
    <row r="374" spans="1:56" ht="90" x14ac:dyDescent="0.25">
      <c r="A374" s="1" t="s">
        <v>1783</v>
      </c>
      <c r="B374" s="179" t="s">
        <v>1784</v>
      </c>
      <c r="C374" s="53" t="s">
        <v>1785</v>
      </c>
      <c r="D374" s="55" t="s">
        <v>530</v>
      </c>
      <c r="E374" s="53" t="s">
        <v>6553</v>
      </c>
      <c r="F374" s="121" t="s">
        <v>4267</v>
      </c>
      <c r="G374" s="53"/>
      <c r="H374" s="53" t="s">
        <v>1765</v>
      </c>
      <c r="I374" s="106"/>
      <c r="J374" s="106" t="s">
        <v>5903</v>
      </c>
      <c r="K374" s="106"/>
      <c r="L374" s="56" t="s">
        <v>2434</v>
      </c>
      <c r="M374" s="55" t="s">
        <v>42</v>
      </c>
      <c r="N374" s="54" t="s">
        <v>5668</v>
      </c>
      <c r="O374" s="54"/>
      <c r="P374" s="54"/>
      <c r="Q374" s="54" t="s">
        <v>35</v>
      </c>
      <c r="R374" s="54"/>
      <c r="S374" s="54"/>
      <c r="T374" s="106"/>
      <c r="U374" s="106" t="s">
        <v>2434</v>
      </c>
      <c r="V374" s="106" t="s">
        <v>4641</v>
      </c>
      <c r="W374" s="106" t="s">
        <v>54</v>
      </c>
      <c r="X374" s="106" t="s">
        <v>1786</v>
      </c>
      <c r="Y374" s="106"/>
      <c r="Z374" s="106"/>
      <c r="AA374" s="106"/>
      <c r="AB374" s="106"/>
      <c r="AC374" s="106"/>
      <c r="AD374" s="106"/>
      <c r="AE374" s="1" t="s">
        <v>4920</v>
      </c>
      <c r="AF374" s="17" t="s">
        <v>1787</v>
      </c>
      <c r="AG374" s="57"/>
      <c r="AH374" s="8"/>
      <c r="AI374" s="8">
        <v>27</v>
      </c>
      <c r="AJ374" s="8">
        <v>47</v>
      </c>
      <c r="AK374" s="8"/>
      <c r="AL374" s="8">
        <v>14</v>
      </c>
      <c r="AM374" s="8">
        <f t="shared" si="10"/>
        <v>1</v>
      </c>
      <c r="AN374" s="189">
        <f>IF((AI374+AJ374+AK374+AL374+AM374)&gt;0,(Metoder[[#This Row],[2015]]+Metoder[[#This Row],[2016]]+Metoder[[#This Row],[2017]]+Metoder[[#This Row],[Jan-Apr 2018]]*3+Metoder[[#This Row],[Till Cosmic?]])/COUNT(Metoder[[#This Row],[2015]:[Till Cosmic?]]),"")</f>
        <v>29.25</v>
      </c>
      <c r="AO374" s="8">
        <f t="shared" si="11"/>
        <v>84</v>
      </c>
      <c r="AP374" s="8">
        <f>IFERROR((_xlfn.RANK.EQ(AO374,AO:AO,1)+COUNTIF($AO$2:AO374,AO374))-1,"")</f>
        <v>64</v>
      </c>
      <c r="AQ374" s="57" t="s">
        <v>2440</v>
      </c>
      <c r="AR374" s="8"/>
      <c r="AS374" s="57" t="s">
        <v>5436</v>
      </c>
      <c r="AT374" s="57"/>
      <c r="AU374" s="57"/>
      <c r="AV374" s="120">
        <v>43334</v>
      </c>
      <c r="AW374" s="57" t="s">
        <v>46</v>
      </c>
      <c r="AX374" s="99"/>
      <c r="AY374" s="100"/>
      <c r="AZ374" s="142"/>
      <c r="BA374" s="143"/>
      <c r="BC374" s="144"/>
      <c r="BD374" s="144"/>
    </row>
    <row r="375" spans="1:56" ht="90" x14ac:dyDescent="0.25">
      <c r="A375" s="1" t="s">
        <v>395</v>
      </c>
      <c r="B375" s="183" t="s">
        <v>396</v>
      </c>
      <c r="C375" s="59" t="s">
        <v>5569</v>
      </c>
      <c r="D375" s="14" t="s">
        <v>50</v>
      </c>
      <c r="E375" s="53" t="s">
        <v>51</v>
      </c>
      <c r="F375" s="10" t="s">
        <v>5241</v>
      </c>
      <c r="G375" s="59"/>
      <c r="H375" s="59" t="s">
        <v>384</v>
      </c>
      <c r="I375" s="138" t="s">
        <v>397</v>
      </c>
      <c r="J375" s="138"/>
      <c r="K375" s="138" t="s">
        <v>5570</v>
      </c>
      <c r="L375" s="15" t="s">
        <v>6499</v>
      </c>
      <c r="M375" s="55" t="s">
        <v>42</v>
      </c>
      <c r="N375" s="13" t="s">
        <v>5668</v>
      </c>
      <c r="O375" s="13"/>
      <c r="P375" s="13"/>
      <c r="Q375" s="13"/>
      <c r="R375" s="13"/>
      <c r="S375" s="13"/>
      <c r="T375" s="138"/>
      <c r="U375" s="138" t="s">
        <v>41</v>
      </c>
      <c r="V375" s="138" t="s">
        <v>4642</v>
      </c>
      <c r="W375" s="138" t="s">
        <v>54</v>
      </c>
      <c r="X375" s="138" t="s">
        <v>175</v>
      </c>
      <c r="Y375" s="138"/>
      <c r="Z375" s="138"/>
      <c r="AA375" s="138"/>
      <c r="AB375" s="138"/>
      <c r="AC375" s="138"/>
      <c r="AD375" s="138"/>
      <c r="AE375" s="1" t="s">
        <v>5129</v>
      </c>
      <c r="AF375" s="17" t="s">
        <v>398</v>
      </c>
      <c r="AG375" s="57"/>
      <c r="AH375" s="8"/>
      <c r="AI375" s="8"/>
      <c r="AJ375" s="8"/>
      <c r="AK375" s="8"/>
      <c r="AL375" s="8"/>
      <c r="AM375" s="8">
        <f t="shared" si="10"/>
        <v>1</v>
      </c>
      <c r="AN375" s="189">
        <f>IF((AI375+AJ375+AK375+AL375+AM375)&gt;0,(Metoder[[#This Row],[2015]]+Metoder[[#This Row],[2016]]+Metoder[[#This Row],[2017]]+Metoder[[#This Row],[Jan-Apr 2018]]*3+Metoder[[#This Row],[Till Cosmic?]])/COUNT(Metoder[[#This Row],[2015]:[Till Cosmic?]]),"")</f>
        <v>1</v>
      </c>
      <c r="AO375" s="8">
        <f t="shared" si="11"/>
        <v>315</v>
      </c>
      <c r="AP375" s="8">
        <f>IFERROR((_xlfn.RANK.EQ(AO375,AO:AO,1)+COUNTIF($AO$2:AO375,AO375))-1,"")</f>
        <v>399</v>
      </c>
      <c r="AQ375" s="57" t="s">
        <v>2440</v>
      </c>
      <c r="AR375" s="8"/>
      <c r="AS375" s="8"/>
      <c r="AT375" s="8"/>
      <c r="AU375" s="8"/>
      <c r="AV375" s="120">
        <v>43307</v>
      </c>
      <c r="AW375" s="57" t="s">
        <v>46</v>
      </c>
      <c r="AX375" s="99"/>
      <c r="AY375" s="100"/>
      <c r="AZ375" s="142"/>
      <c r="BA375" s="143"/>
      <c r="BC375" s="144"/>
      <c r="BD375" s="144"/>
    </row>
    <row r="376" spans="1:56" ht="195" x14ac:dyDescent="0.25">
      <c r="A376" s="1" t="s">
        <v>4389</v>
      </c>
      <c r="B376" s="180" t="s">
        <v>4363</v>
      </c>
      <c r="C376" s="181"/>
      <c r="D376" s="93" t="s">
        <v>4537</v>
      </c>
      <c r="E376" s="94" t="s">
        <v>4547</v>
      </c>
      <c r="F376" s="125" t="s">
        <v>5246</v>
      </c>
      <c r="G376" s="93" t="s">
        <v>4852</v>
      </c>
      <c r="H376" s="95" t="s">
        <v>5571</v>
      </c>
      <c r="I376" s="93"/>
      <c r="J376" s="95" t="s">
        <v>5572</v>
      </c>
      <c r="K376" s="93"/>
      <c r="L376" s="93" t="s">
        <v>2654</v>
      </c>
      <c r="M376" s="55" t="s">
        <v>42</v>
      </c>
      <c r="N376" s="66"/>
      <c r="O376" s="66"/>
      <c r="P376" s="66"/>
      <c r="Q376" s="66"/>
      <c r="R376" s="66"/>
      <c r="S376" s="66"/>
      <c r="T376" s="93" t="s">
        <v>4635</v>
      </c>
      <c r="U376" s="93" t="s">
        <v>348</v>
      </c>
      <c r="V376" s="93" t="s">
        <v>4642</v>
      </c>
      <c r="W376" s="95" t="s">
        <v>5573</v>
      </c>
      <c r="X376" s="95" t="s">
        <v>4715</v>
      </c>
      <c r="Y376" s="97"/>
      <c r="Z376" s="97"/>
      <c r="AA376" s="97"/>
      <c r="AB376" s="97"/>
      <c r="AC376" s="1"/>
      <c r="AD376" s="97"/>
      <c r="AE376" s="95" t="s">
        <v>5224</v>
      </c>
      <c r="AF376" s="176" t="s">
        <v>4835</v>
      </c>
      <c r="AG376" s="8"/>
      <c r="AH376" s="8"/>
      <c r="AI376" s="8"/>
      <c r="AJ376" s="8"/>
      <c r="AK376" s="8">
        <v>124</v>
      </c>
      <c r="AL376" s="8">
        <v>30</v>
      </c>
      <c r="AM376" s="8">
        <f t="shared" si="10"/>
        <v>0</v>
      </c>
      <c r="AN376" s="189">
        <f>IF((AI376+AJ376+AK376+AL376+AM376)&gt;0,(Metoder[[#This Row],[2015]]+Metoder[[#This Row],[2016]]+Metoder[[#This Row],[2017]]+Metoder[[#This Row],[Jan-Apr 2018]]*3+Metoder[[#This Row],[Till Cosmic?]])/COUNT(Metoder[[#This Row],[2015]:[Till Cosmic?]]),"")</f>
        <v>71.333333333333329</v>
      </c>
      <c r="AO376" s="8">
        <f t="shared" si="11"/>
        <v>51</v>
      </c>
      <c r="AP376" s="8">
        <f>IFERROR((_xlfn.RANK.EQ(AO376,AO:AO,1)+COUNTIF($AO$2:AO376,AO376))-1,"")</f>
        <v>32</v>
      </c>
      <c r="AQ376" s="57"/>
      <c r="AR376" s="8"/>
      <c r="AS376" s="8"/>
      <c r="AT376" s="8"/>
      <c r="AU376" s="57" t="s">
        <v>6219</v>
      </c>
      <c r="AV376" s="120">
        <v>43307</v>
      </c>
      <c r="AW376" s="95" t="s">
        <v>46</v>
      </c>
      <c r="AX376" s="99"/>
      <c r="AY376" s="100"/>
      <c r="AZ376" s="142"/>
      <c r="BA376" s="143"/>
      <c r="BC376" s="144"/>
      <c r="BD376" s="144"/>
    </row>
    <row r="377" spans="1:56" ht="120" x14ac:dyDescent="0.25">
      <c r="A377" s="1" t="s">
        <v>1794</v>
      </c>
      <c r="B377" s="179" t="s">
        <v>1795</v>
      </c>
      <c r="C377" s="53"/>
      <c r="D377" s="55" t="s">
        <v>226</v>
      </c>
      <c r="E377" s="53" t="s">
        <v>227</v>
      </c>
      <c r="F377" s="6"/>
      <c r="G377" s="140" t="s">
        <v>690</v>
      </c>
      <c r="H377" s="53" t="s">
        <v>1796</v>
      </c>
      <c r="I377" s="106" t="s">
        <v>1797</v>
      </c>
      <c r="J377" s="106" t="s">
        <v>5398</v>
      </c>
      <c r="K377" s="106"/>
      <c r="L377" s="56" t="s">
        <v>6478</v>
      </c>
      <c r="M377" s="55" t="s">
        <v>42</v>
      </c>
      <c r="N377" s="58" t="s">
        <v>5681</v>
      </c>
      <c r="O377" s="58" t="s">
        <v>35</v>
      </c>
      <c r="P377" s="58" t="s">
        <v>35</v>
      </c>
      <c r="Q377" s="58"/>
      <c r="R377" s="58"/>
      <c r="S377" s="58"/>
      <c r="T377" s="106"/>
      <c r="U377" s="106" t="s">
        <v>41</v>
      </c>
      <c r="V377" s="106" t="s">
        <v>4641</v>
      </c>
      <c r="W377" s="106" t="s">
        <v>1798</v>
      </c>
      <c r="X377" s="106" t="s">
        <v>692</v>
      </c>
      <c r="Y377" s="106"/>
      <c r="Z377" s="106"/>
      <c r="AA377" s="106"/>
      <c r="AB377" s="106"/>
      <c r="AC377" s="106"/>
      <c r="AD377" s="106"/>
      <c r="AE377" s="1" t="s">
        <v>4918</v>
      </c>
      <c r="AF377" s="17" t="s">
        <v>1799</v>
      </c>
      <c r="AG377" s="57"/>
      <c r="AH377" s="8"/>
      <c r="AI377" s="8">
        <v>19</v>
      </c>
      <c r="AJ377" s="8">
        <v>27</v>
      </c>
      <c r="AK377" s="8"/>
      <c r="AL377" s="8">
        <v>13</v>
      </c>
      <c r="AM377" s="8">
        <f t="shared" si="10"/>
        <v>1</v>
      </c>
      <c r="AN377" s="189">
        <f>IF((AI377+AJ377+AK377+AL377+AM377)&gt;0,(Metoder[[#This Row],[2015]]+Metoder[[#This Row],[2016]]+Metoder[[#This Row],[2017]]+Metoder[[#This Row],[Jan-Apr 2018]]*3+Metoder[[#This Row],[Till Cosmic?]])/COUNT(Metoder[[#This Row],[2015]:[Till Cosmic?]]),"")</f>
        <v>21.5</v>
      </c>
      <c r="AO377" s="8">
        <f t="shared" si="11"/>
        <v>97</v>
      </c>
      <c r="AP377" s="8">
        <f>IFERROR((_xlfn.RANK.EQ(AO377,AO:AO,1)+COUNTIF($AO$2:AO377,AO377))-1,"")</f>
        <v>77</v>
      </c>
      <c r="AQ377" s="57" t="s">
        <v>2440</v>
      </c>
      <c r="AR377" s="8"/>
      <c r="AS377" s="57" t="s">
        <v>5436</v>
      </c>
      <c r="AT377" s="57"/>
      <c r="AU377" s="57"/>
      <c r="AV377" s="120">
        <v>42552</v>
      </c>
      <c r="AW377" s="57" t="s">
        <v>46</v>
      </c>
      <c r="AX377" s="99"/>
      <c r="AY377" s="100"/>
      <c r="AZ377" s="142"/>
      <c r="BA377" s="143"/>
      <c r="BC377" s="144"/>
      <c r="BD377" s="144"/>
    </row>
    <row r="378" spans="1:56" ht="225" x14ac:dyDescent="0.25">
      <c r="A378" s="1" t="s">
        <v>399</v>
      </c>
      <c r="B378" s="183" t="s">
        <v>400</v>
      </c>
      <c r="C378" s="53" t="s">
        <v>401</v>
      </c>
      <c r="D378" s="14" t="s">
        <v>179</v>
      </c>
      <c r="E378" s="53" t="s">
        <v>402</v>
      </c>
      <c r="F378" s="175" t="s">
        <v>5575</v>
      </c>
      <c r="G378" s="53"/>
      <c r="H378" s="53" t="s">
        <v>404</v>
      </c>
      <c r="I378" s="106" t="s">
        <v>405</v>
      </c>
      <c r="J378" s="106" t="s">
        <v>5581</v>
      </c>
      <c r="K378" s="106" t="s">
        <v>5576</v>
      </c>
      <c r="L378" s="15" t="s">
        <v>406</v>
      </c>
      <c r="M378" s="55" t="s">
        <v>42</v>
      </c>
      <c r="N378" s="21" t="s">
        <v>5673</v>
      </c>
      <c r="O378" s="21"/>
      <c r="P378" s="21"/>
      <c r="Q378" s="21"/>
      <c r="R378" s="21"/>
      <c r="S378" s="21"/>
      <c r="T378" s="106"/>
      <c r="U378" s="106" t="s">
        <v>41</v>
      </c>
      <c r="V378" s="106" t="s">
        <v>5577</v>
      </c>
      <c r="W378" s="106" t="s">
        <v>407</v>
      </c>
      <c r="X378" s="106" t="s">
        <v>408</v>
      </c>
      <c r="Y378" s="106"/>
      <c r="Z378" s="106"/>
      <c r="AA378" s="106"/>
      <c r="AB378" s="106"/>
      <c r="AC378" s="106"/>
      <c r="AD378" s="106"/>
      <c r="AE378" s="1" t="s">
        <v>4904</v>
      </c>
      <c r="AF378" s="173" t="s">
        <v>5578</v>
      </c>
      <c r="AG378" s="57"/>
      <c r="AH378" s="8"/>
      <c r="AI378" s="8"/>
      <c r="AJ378" s="8"/>
      <c r="AK378" s="8"/>
      <c r="AL378" s="8"/>
      <c r="AM378" s="8">
        <f t="shared" si="10"/>
        <v>1</v>
      </c>
      <c r="AN378" s="189">
        <f>IF((AI378+AJ378+AK378+AL378+AM378)&gt;0,(Metoder[[#This Row],[2015]]+Metoder[[#This Row],[2016]]+Metoder[[#This Row],[2017]]+Metoder[[#This Row],[Jan-Apr 2018]]*3+Metoder[[#This Row],[Till Cosmic?]])/COUNT(Metoder[[#This Row],[2015]:[Till Cosmic?]]),"")</f>
        <v>1</v>
      </c>
      <c r="AO378" s="8">
        <f t="shared" si="11"/>
        <v>315</v>
      </c>
      <c r="AP378" s="8">
        <f>IFERROR((_xlfn.RANK.EQ(AO378,AO:AO,1)+COUNTIF($AO$2:AO378,AO378))-1,"")</f>
        <v>400</v>
      </c>
      <c r="AQ378" s="57" t="s">
        <v>2440</v>
      </c>
      <c r="AR378" s="8"/>
      <c r="AS378" s="8"/>
      <c r="AT378" s="8"/>
      <c r="AU378" s="8"/>
      <c r="AV378" s="120">
        <v>43307</v>
      </c>
      <c r="AW378" s="57" t="s">
        <v>46</v>
      </c>
      <c r="AX378" s="99"/>
      <c r="AY378" s="100"/>
      <c r="AZ378" s="142"/>
      <c r="BA378" s="143"/>
      <c r="BC378" s="144"/>
      <c r="BD378" s="144"/>
    </row>
    <row r="379" spans="1:56" ht="146.25" x14ac:dyDescent="0.25">
      <c r="A379" s="1" t="s">
        <v>409</v>
      </c>
      <c r="B379" s="183" t="s">
        <v>400</v>
      </c>
      <c r="C379" s="53" t="s">
        <v>401</v>
      </c>
      <c r="D379" s="34" t="s">
        <v>124</v>
      </c>
      <c r="E379" s="53" t="s">
        <v>402</v>
      </c>
      <c r="F379" s="175" t="s">
        <v>5575</v>
      </c>
      <c r="G379" s="53"/>
      <c r="H379" s="53" t="s">
        <v>411</v>
      </c>
      <c r="I379" s="106" t="s">
        <v>405</v>
      </c>
      <c r="J379" s="106" t="s">
        <v>5583</v>
      </c>
      <c r="K379" s="106"/>
      <c r="L379" s="15" t="s">
        <v>406</v>
      </c>
      <c r="M379" s="55" t="s">
        <v>42</v>
      </c>
      <c r="N379" s="21" t="s">
        <v>5584</v>
      </c>
      <c r="O379" s="21"/>
      <c r="P379" s="21"/>
      <c r="Q379" s="21"/>
      <c r="R379" s="21"/>
      <c r="S379" s="21"/>
      <c r="T379" s="106"/>
      <c r="U379" s="106" t="s">
        <v>41</v>
      </c>
      <c r="V379" s="106" t="s">
        <v>5577</v>
      </c>
      <c r="W379" s="106"/>
      <c r="X379" s="106" t="s">
        <v>277</v>
      </c>
      <c r="Y379" s="106"/>
      <c r="Z379" s="106"/>
      <c r="AA379" s="106"/>
      <c r="AB379" s="106"/>
      <c r="AC379" s="106"/>
      <c r="AD379" s="106"/>
      <c r="AE379" s="1" t="s">
        <v>4904</v>
      </c>
      <c r="AF379" s="17" t="s">
        <v>5582</v>
      </c>
      <c r="AG379" s="57"/>
      <c r="AH379" s="8"/>
      <c r="AI379" s="8"/>
      <c r="AJ379" s="8"/>
      <c r="AK379" s="8"/>
      <c r="AL379" s="8"/>
      <c r="AM379" s="8">
        <f t="shared" si="10"/>
        <v>1</v>
      </c>
      <c r="AN379" s="189">
        <f>IF((AI379+AJ379+AK379+AL379+AM379)&gt;0,(Metoder[[#This Row],[2015]]+Metoder[[#This Row],[2016]]+Metoder[[#This Row],[2017]]+Metoder[[#This Row],[Jan-Apr 2018]]*3+Metoder[[#This Row],[Till Cosmic?]])/COUNT(Metoder[[#This Row],[2015]:[Till Cosmic?]]),"")</f>
        <v>1</v>
      </c>
      <c r="AO379" s="8">
        <f t="shared" si="11"/>
        <v>315</v>
      </c>
      <c r="AP379" s="8">
        <f>IFERROR((_xlfn.RANK.EQ(AO379,AO:AO,1)+COUNTIF($AO$2:AO379,AO379))-1,"")</f>
        <v>401</v>
      </c>
      <c r="AQ379" s="57" t="s">
        <v>2440</v>
      </c>
      <c r="AR379" s="8"/>
      <c r="AS379" s="8"/>
      <c r="AT379" s="8"/>
      <c r="AU379" s="8"/>
      <c r="AV379" s="120">
        <v>43307</v>
      </c>
      <c r="AW379" s="57" t="s">
        <v>46</v>
      </c>
      <c r="AX379" s="99"/>
      <c r="AY379" s="100"/>
      <c r="AZ379" s="142"/>
      <c r="BA379" s="143"/>
      <c r="BC379" s="144"/>
      <c r="BD379" s="144"/>
    </row>
    <row r="380" spans="1:56" ht="90" x14ac:dyDescent="0.25">
      <c r="A380" s="1" t="s">
        <v>1800</v>
      </c>
      <c r="B380" s="179" t="s">
        <v>1801</v>
      </c>
      <c r="C380" s="53" t="s">
        <v>6276</v>
      </c>
      <c r="D380" s="55" t="s">
        <v>179</v>
      </c>
      <c r="E380" s="53" t="s">
        <v>6741</v>
      </c>
      <c r="F380" s="6"/>
      <c r="G380" s="140"/>
      <c r="H380" s="53" t="s">
        <v>1038</v>
      </c>
      <c r="I380" s="106"/>
      <c r="J380" s="106" t="s">
        <v>6274</v>
      </c>
      <c r="K380" s="106"/>
      <c r="L380" s="56" t="s">
        <v>2434</v>
      </c>
      <c r="M380" s="55" t="s">
        <v>42</v>
      </c>
      <c r="N380" s="13" t="s">
        <v>5669</v>
      </c>
      <c r="O380" s="58"/>
      <c r="P380" s="58"/>
      <c r="Q380" s="58"/>
      <c r="R380" s="58"/>
      <c r="S380" s="58"/>
      <c r="T380" s="106"/>
      <c r="U380" s="106" t="s">
        <v>41</v>
      </c>
      <c r="V380" s="106" t="s">
        <v>6742</v>
      </c>
      <c r="W380" s="148" t="s">
        <v>339</v>
      </c>
      <c r="X380" s="148" t="s">
        <v>6743</v>
      </c>
      <c r="Y380" s="106"/>
      <c r="Z380" s="106"/>
      <c r="AA380" s="106"/>
      <c r="AB380" s="106"/>
      <c r="AC380" s="106"/>
      <c r="AD380" s="106"/>
      <c r="AE380" s="1" t="s">
        <v>6744</v>
      </c>
      <c r="AF380" s="17" t="s">
        <v>6745</v>
      </c>
      <c r="AG380" s="57"/>
      <c r="AH380" s="57" t="s">
        <v>2431</v>
      </c>
      <c r="AI380" s="8">
        <v>387</v>
      </c>
      <c r="AJ380" s="8">
        <v>693</v>
      </c>
      <c r="AK380" s="8"/>
      <c r="AL380" s="8">
        <v>394</v>
      </c>
      <c r="AM380" s="8">
        <f t="shared" si="10"/>
        <v>0</v>
      </c>
      <c r="AN380" s="189">
        <f>IF((AI380+AJ380+AK380+AL380+AM380)&gt;0,(Metoder[[#This Row],[2015]]+Metoder[[#This Row],[2016]]+Metoder[[#This Row],[2017]]+Metoder[[#This Row],[Jan-Apr 2018]]*3+Metoder[[#This Row],[Till Cosmic?]])/COUNT(Metoder[[#This Row],[2015]:[Till Cosmic?]]),"")</f>
        <v>565.5</v>
      </c>
      <c r="AO380" s="8" t="str">
        <f t="shared" si="11"/>
        <v/>
      </c>
      <c r="AP380" s="8" t="str">
        <f>IFERROR((_xlfn.RANK.EQ(AO380,AO:AO,1)+COUNTIF($AO$2:AO380,AO380))-1,"")</f>
        <v/>
      </c>
      <c r="AQ380" s="57" t="s">
        <v>2429</v>
      </c>
      <c r="AR380" s="57"/>
      <c r="AS380" s="57" t="s">
        <v>5436</v>
      </c>
      <c r="AT380" s="57"/>
      <c r="AU380" s="57"/>
      <c r="AV380" s="120">
        <v>43489</v>
      </c>
      <c r="AW380" s="57" t="s">
        <v>6460</v>
      </c>
      <c r="AX380" s="99"/>
      <c r="AY380" s="100"/>
      <c r="AZ380" s="142"/>
      <c r="BA380" s="143"/>
      <c r="BC380" s="144"/>
      <c r="BD380" s="144"/>
    </row>
    <row r="381" spans="1:56" ht="225" x14ac:dyDescent="0.25">
      <c r="A381" s="39" t="s">
        <v>4391</v>
      </c>
      <c r="B381" s="180" t="s">
        <v>4361</v>
      </c>
      <c r="C381" s="181" t="s">
        <v>5592</v>
      </c>
      <c r="D381" s="93"/>
      <c r="E381" s="94" t="s">
        <v>2478</v>
      </c>
      <c r="F381" s="93"/>
      <c r="G381" s="95" t="s">
        <v>4853</v>
      </c>
      <c r="H381" s="95" t="s">
        <v>4624</v>
      </c>
      <c r="I381" s="93"/>
      <c r="J381" s="38" t="s">
        <v>5588</v>
      </c>
      <c r="K381" s="93"/>
      <c r="L381" s="93" t="s">
        <v>2654</v>
      </c>
      <c r="M381" s="55" t="s">
        <v>42</v>
      </c>
      <c r="N381" s="66"/>
      <c r="O381" s="66"/>
      <c r="P381" s="66"/>
      <c r="Q381" s="66"/>
      <c r="R381" s="66"/>
      <c r="S381" s="66"/>
      <c r="T381" s="93" t="s">
        <v>4635</v>
      </c>
      <c r="U381" s="93" t="s">
        <v>348</v>
      </c>
      <c r="V381" s="93" t="s">
        <v>4659</v>
      </c>
      <c r="W381" s="95" t="s">
        <v>4894</v>
      </c>
      <c r="X381" s="95" t="s">
        <v>4714</v>
      </c>
      <c r="Y381" s="97"/>
      <c r="Z381" s="97"/>
      <c r="AA381" s="97"/>
      <c r="AB381" s="97"/>
      <c r="AC381" s="1"/>
      <c r="AD381" s="97"/>
      <c r="AE381" s="95" t="s">
        <v>4833</v>
      </c>
      <c r="AF381" s="107" t="s">
        <v>4832</v>
      </c>
      <c r="AG381" s="8"/>
      <c r="AH381" s="8"/>
      <c r="AI381" s="8"/>
      <c r="AJ381" s="8"/>
      <c r="AK381" s="8"/>
      <c r="AL381" s="8"/>
      <c r="AM381" s="8">
        <f t="shared" si="10"/>
        <v>0</v>
      </c>
      <c r="AN381" s="189" t="str">
        <f>IF((AI381+AJ381+AK381+AL381+AM381)&gt;0,(Metoder[[#This Row],[2015]]+Metoder[[#This Row],[2016]]+Metoder[[#This Row],[2017]]+Metoder[[#This Row],[Jan-Apr 2018]]*3+Metoder[[#This Row],[Till Cosmic?]])/COUNT(Metoder[[#This Row],[2015]:[Till Cosmic?]]),"")</f>
        <v/>
      </c>
      <c r="AO381" s="8" t="str">
        <f t="shared" si="11"/>
        <v/>
      </c>
      <c r="AP381" s="8" t="str">
        <f>IFERROR((_xlfn.RANK.EQ(AO381,AO:AO,1)+COUNTIF($AO$2:AO381,AO381))-1,"")</f>
        <v/>
      </c>
      <c r="AQ381" s="57"/>
      <c r="AR381" s="8"/>
      <c r="AS381" s="8"/>
      <c r="AT381" s="8"/>
      <c r="AU381" s="57" t="s">
        <v>6219</v>
      </c>
      <c r="AV381" s="120">
        <v>43307</v>
      </c>
      <c r="AW381" s="95" t="s">
        <v>46</v>
      </c>
      <c r="AX381" s="99"/>
      <c r="AY381" s="100"/>
      <c r="AZ381" s="142"/>
      <c r="BA381" s="143"/>
      <c r="BC381" s="144"/>
      <c r="BD381" s="144"/>
    </row>
    <row r="382" spans="1:56" ht="405" x14ac:dyDescent="0.25">
      <c r="A382" s="1" t="s">
        <v>4392</v>
      </c>
      <c r="B382" s="180" t="s">
        <v>4360</v>
      </c>
      <c r="C382" s="181"/>
      <c r="D382" s="93"/>
      <c r="E382" s="94" t="s">
        <v>4546</v>
      </c>
      <c r="F382" s="176" t="s">
        <v>5453</v>
      </c>
      <c r="G382" s="93" t="s">
        <v>6167</v>
      </c>
      <c r="H382" s="95" t="s">
        <v>4623</v>
      </c>
      <c r="I382" s="95" t="s">
        <v>4622</v>
      </c>
      <c r="J382" s="95" t="s">
        <v>5593</v>
      </c>
      <c r="K382" s="95"/>
      <c r="L382" s="93" t="s">
        <v>2654</v>
      </c>
      <c r="M382" s="51" t="s">
        <v>42</v>
      </c>
      <c r="N382" s="66"/>
      <c r="O382" s="66"/>
      <c r="P382" s="66"/>
      <c r="Q382" s="66"/>
      <c r="R382" s="66"/>
      <c r="S382" s="66"/>
      <c r="T382" s="93" t="s">
        <v>4635</v>
      </c>
      <c r="U382" s="93" t="s">
        <v>348</v>
      </c>
      <c r="V382" s="94" t="s">
        <v>4638</v>
      </c>
      <c r="W382" s="95" t="s">
        <v>4713</v>
      </c>
      <c r="X382" s="94" t="s">
        <v>4712</v>
      </c>
      <c r="Y382" s="97"/>
      <c r="Z382" s="97"/>
      <c r="AA382" s="97"/>
      <c r="AB382" s="97"/>
      <c r="AC382" s="1"/>
      <c r="AD382" s="97"/>
      <c r="AE382" s="95" t="s">
        <v>4830</v>
      </c>
      <c r="AF382" s="98" t="s">
        <v>4831</v>
      </c>
      <c r="AG382" s="8"/>
      <c r="AH382" s="8"/>
      <c r="AI382" s="8"/>
      <c r="AJ382" s="8"/>
      <c r="AK382" s="8"/>
      <c r="AL382" s="8"/>
      <c r="AM382" s="8">
        <f t="shared" si="10"/>
        <v>0</v>
      </c>
      <c r="AN382" s="189" t="str">
        <f>IF((AI382+AJ382+AK382+AL382+AM382)&gt;0,(Metoder[[#This Row],[2015]]+Metoder[[#This Row],[2016]]+Metoder[[#This Row],[2017]]+Metoder[[#This Row],[Jan-Apr 2018]]*3+Metoder[[#This Row],[Till Cosmic?]])/COUNT(Metoder[[#This Row],[2015]:[Till Cosmic?]]),"")</f>
        <v/>
      </c>
      <c r="AO382" s="8" t="str">
        <f t="shared" si="11"/>
        <v/>
      </c>
      <c r="AP382" s="8" t="str">
        <f>IFERROR((_xlfn.RANK.EQ(AO382,AO:AO,1)+COUNTIF($AO$2:AO382,AO382))-1,"")</f>
        <v/>
      </c>
      <c r="AQ382" s="8"/>
      <c r="AR382" s="8"/>
      <c r="AS382" s="8"/>
      <c r="AT382" s="8"/>
      <c r="AU382" s="57" t="s">
        <v>6219</v>
      </c>
      <c r="AV382" s="120">
        <v>43307</v>
      </c>
      <c r="AW382" s="93" t="s">
        <v>46</v>
      </c>
      <c r="AX382" s="99"/>
      <c r="AY382" s="100"/>
      <c r="AZ382" s="142"/>
      <c r="BA382" s="143"/>
      <c r="BC382" s="144"/>
      <c r="BD382" s="144"/>
    </row>
    <row r="383" spans="1:56" ht="285" x14ac:dyDescent="0.25">
      <c r="A383" s="1" t="s">
        <v>4393</v>
      </c>
      <c r="B383" s="180" t="s">
        <v>4359</v>
      </c>
      <c r="C383" s="181"/>
      <c r="D383" s="93" t="s">
        <v>50</v>
      </c>
      <c r="E383" s="94" t="s">
        <v>4546</v>
      </c>
      <c r="F383" s="176" t="s">
        <v>5453</v>
      </c>
      <c r="G383" s="93" t="s">
        <v>6167</v>
      </c>
      <c r="H383" s="95" t="s">
        <v>5595</v>
      </c>
      <c r="I383" s="95" t="s">
        <v>5597</v>
      </c>
      <c r="J383" s="95" t="s">
        <v>5594</v>
      </c>
      <c r="K383" s="95"/>
      <c r="L383" s="93" t="s">
        <v>2654</v>
      </c>
      <c r="M383" s="55" t="s">
        <v>42</v>
      </c>
      <c r="N383" s="54" t="s">
        <v>5691</v>
      </c>
      <c r="O383" s="66"/>
      <c r="P383" s="66"/>
      <c r="Q383" s="66"/>
      <c r="R383" s="66"/>
      <c r="S383" s="66"/>
      <c r="T383" s="93" t="s">
        <v>4635</v>
      </c>
      <c r="U383" s="93" t="s">
        <v>348</v>
      </c>
      <c r="V383" s="94" t="s">
        <v>4638</v>
      </c>
      <c r="W383" s="95" t="s">
        <v>5596</v>
      </c>
      <c r="X383" s="95" t="s">
        <v>4711</v>
      </c>
      <c r="Y383" s="97"/>
      <c r="Z383" s="97"/>
      <c r="AA383" s="97"/>
      <c r="AB383" s="97"/>
      <c r="AC383" s="1"/>
      <c r="AD383" s="97"/>
      <c r="AE383" s="95" t="s">
        <v>4830</v>
      </c>
      <c r="AF383" s="107" t="s">
        <v>4829</v>
      </c>
      <c r="AG383" s="8"/>
      <c r="AH383" s="8"/>
      <c r="AI383" s="8"/>
      <c r="AJ383" s="8"/>
      <c r="AK383" s="8"/>
      <c r="AL383" s="8"/>
      <c r="AM383" s="8">
        <f t="shared" si="10"/>
        <v>1</v>
      </c>
      <c r="AN383" s="189">
        <f>IF((AI383+AJ383+AK383+AL383+AM383)&gt;0,(Metoder[[#This Row],[2015]]+Metoder[[#This Row],[2016]]+Metoder[[#This Row],[2017]]+Metoder[[#This Row],[Jan-Apr 2018]]*3+Metoder[[#This Row],[Till Cosmic?]])/COUNT(Metoder[[#This Row],[2015]:[Till Cosmic?]]),"")</f>
        <v>1</v>
      </c>
      <c r="AO383" s="8">
        <f t="shared" si="11"/>
        <v>315</v>
      </c>
      <c r="AP383" s="8">
        <f>IFERROR((_xlfn.RANK.EQ(AO383,AO:AO,1)+COUNTIF($AO$2:AO383,AO383))-1,"")</f>
        <v>402</v>
      </c>
      <c r="AQ383" s="57" t="s">
        <v>2440</v>
      </c>
      <c r="AR383" s="8"/>
      <c r="AS383" s="8"/>
      <c r="AT383" s="8"/>
      <c r="AU383" s="8"/>
      <c r="AV383" s="120">
        <v>43307</v>
      </c>
      <c r="AW383" s="95" t="s">
        <v>46</v>
      </c>
      <c r="AX383" s="99"/>
      <c r="AY383" s="100"/>
      <c r="AZ383" s="142"/>
      <c r="BA383" s="143"/>
      <c r="BC383" s="144"/>
      <c r="BD383" s="144"/>
    </row>
    <row r="384" spans="1:56" ht="210" x14ac:dyDescent="0.25">
      <c r="A384" s="1" t="s">
        <v>4418</v>
      </c>
      <c r="B384" s="180" t="s">
        <v>4335</v>
      </c>
      <c r="C384" s="181"/>
      <c r="D384" s="93" t="s">
        <v>50</v>
      </c>
      <c r="E384" s="94" t="s">
        <v>4546</v>
      </c>
      <c r="F384" s="126" t="s">
        <v>5453</v>
      </c>
      <c r="G384" s="96" t="s">
        <v>4607</v>
      </c>
      <c r="H384" s="95" t="s">
        <v>5598</v>
      </c>
      <c r="I384" s="93"/>
      <c r="J384" s="95" t="s">
        <v>5402</v>
      </c>
      <c r="K384" s="93"/>
      <c r="L384" s="93" t="s">
        <v>348</v>
      </c>
      <c r="M384" s="55" t="s">
        <v>42</v>
      </c>
      <c r="N384" s="54" t="s">
        <v>5691</v>
      </c>
      <c r="O384" s="66"/>
      <c r="P384" s="66"/>
      <c r="Q384" s="66"/>
      <c r="R384" s="66"/>
      <c r="S384" s="66"/>
      <c r="T384" s="93" t="s">
        <v>4635</v>
      </c>
      <c r="U384" s="93" t="s">
        <v>348</v>
      </c>
      <c r="V384" s="93" t="s">
        <v>4638</v>
      </c>
      <c r="W384" s="95" t="s">
        <v>4690</v>
      </c>
      <c r="X384" s="95" t="s">
        <v>4636</v>
      </c>
      <c r="Y384" s="97"/>
      <c r="Z384" s="97"/>
      <c r="AA384" s="97"/>
      <c r="AB384" s="97"/>
      <c r="AC384" s="1"/>
      <c r="AD384" s="97"/>
      <c r="AE384" s="95" t="s">
        <v>4777</v>
      </c>
      <c r="AF384" s="107" t="s">
        <v>4806</v>
      </c>
      <c r="AG384" s="8"/>
      <c r="AH384" s="8"/>
      <c r="AI384" s="8"/>
      <c r="AJ384" s="8"/>
      <c r="AK384" s="8"/>
      <c r="AL384" s="8"/>
      <c r="AM384" s="8">
        <f t="shared" si="10"/>
        <v>1</v>
      </c>
      <c r="AN384" s="189">
        <f>IF((AI384+AJ384+AK384+AL384+AM384)&gt;0,(Metoder[[#This Row],[2015]]+Metoder[[#This Row],[2016]]+Metoder[[#This Row],[2017]]+Metoder[[#This Row],[Jan-Apr 2018]]*3+Metoder[[#This Row],[Till Cosmic?]])/COUNT(Metoder[[#This Row],[2015]:[Till Cosmic?]]),"")</f>
        <v>1</v>
      </c>
      <c r="AO384" s="8">
        <f t="shared" si="11"/>
        <v>315</v>
      </c>
      <c r="AP384" s="8">
        <f>IFERROR((_xlfn.RANK.EQ(AO384,AO:AO,1)+COUNTIF($AO$2:AO384,AO384))-1,"")</f>
        <v>403</v>
      </c>
      <c r="AQ384" s="57" t="s">
        <v>2440</v>
      </c>
      <c r="AR384" s="8"/>
      <c r="AS384" s="8"/>
      <c r="AT384" s="8"/>
      <c r="AU384" s="8"/>
      <c r="AV384" s="120">
        <v>43307</v>
      </c>
      <c r="AW384" s="95" t="s">
        <v>46</v>
      </c>
      <c r="AX384" s="99"/>
      <c r="AY384" s="100"/>
      <c r="AZ384" s="142"/>
      <c r="BA384" s="143"/>
      <c r="BC384" s="144"/>
      <c r="BD384" s="144"/>
    </row>
    <row r="385" spans="1:56" ht="90" x14ac:dyDescent="0.25">
      <c r="A385" s="1" t="s">
        <v>1802</v>
      </c>
      <c r="B385" s="179" t="s">
        <v>5736</v>
      </c>
      <c r="C385" s="53" t="s">
        <v>1803</v>
      </c>
      <c r="D385" s="55" t="s">
        <v>78</v>
      </c>
      <c r="E385" s="53" t="s">
        <v>5301</v>
      </c>
      <c r="F385" s="60" t="s">
        <v>5300</v>
      </c>
      <c r="G385" s="151" t="s">
        <v>87</v>
      </c>
      <c r="H385" s="53" t="s">
        <v>5313</v>
      </c>
      <c r="I385" s="106"/>
      <c r="J385" s="106" t="s">
        <v>5730</v>
      </c>
      <c r="K385" s="106"/>
      <c r="L385" s="20" t="s">
        <v>89</v>
      </c>
      <c r="M385" s="55" t="s">
        <v>42</v>
      </c>
      <c r="N385" s="54" t="s">
        <v>5673</v>
      </c>
      <c r="O385" s="54"/>
      <c r="P385" s="54"/>
      <c r="Q385" s="54"/>
      <c r="R385" s="54"/>
      <c r="S385" s="54"/>
      <c r="T385" s="106" t="s">
        <v>114</v>
      </c>
      <c r="U385" s="106" t="s">
        <v>41</v>
      </c>
      <c r="V385" s="106" t="s">
        <v>4641</v>
      </c>
      <c r="W385" s="106" t="s">
        <v>5729</v>
      </c>
      <c r="X385" s="106" t="s">
        <v>5314</v>
      </c>
      <c r="Y385" s="106"/>
      <c r="Z385" s="106"/>
      <c r="AA385" s="106"/>
      <c r="AB385" s="106"/>
      <c r="AC385" s="106"/>
      <c r="AD385" s="106"/>
      <c r="AE385" s="1" t="s">
        <v>4920</v>
      </c>
      <c r="AF385" s="173" t="s">
        <v>1804</v>
      </c>
      <c r="AG385" s="57"/>
      <c r="AH385" s="8"/>
      <c r="AI385" s="8"/>
      <c r="AJ385" s="8"/>
      <c r="AK385" s="8"/>
      <c r="AL385" s="8"/>
      <c r="AM385" s="8">
        <f t="shared" si="10"/>
        <v>1</v>
      </c>
      <c r="AN385" s="189">
        <f>IF((AI385+AJ385+AK385+AL385+AM385)&gt;0,(Metoder[[#This Row],[2015]]+Metoder[[#This Row],[2016]]+Metoder[[#This Row],[2017]]+Metoder[[#This Row],[Jan-Apr 2018]]*3+Metoder[[#This Row],[Till Cosmic?]])/COUNT(Metoder[[#This Row],[2015]:[Till Cosmic?]]),"")</f>
        <v>1</v>
      </c>
      <c r="AO385" s="8">
        <f t="shared" si="11"/>
        <v>315</v>
      </c>
      <c r="AP385" s="8">
        <f>IFERROR((_xlfn.RANK.EQ(AO385,AO:AO,1)+COUNTIF($AO$2:AO385,AO385))-1,"")</f>
        <v>404</v>
      </c>
      <c r="AQ385" s="57" t="s">
        <v>2440</v>
      </c>
      <c r="AR385" s="8"/>
      <c r="AS385" s="8"/>
      <c r="AT385" s="8"/>
      <c r="AU385" s="8"/>
      <c r="AV385" s="120">
        <v>43314</v>
      </c>
      <c r="AW385" s="57" t="s">
        <v>46</v>
      </c>
      <c r="AX385" s="99"/>
      <c r="AY385" s="100"/>
      <c r="AZ385" s="142"/>
      <c r="BA385" s="143"/>
      <c r="BC385" s="144"/>
      <c r="BD385" s="144"/>
    </row>
    <row r="386" spans="1:56" ht="202.5" x14ac:dyDescent="0.25">
      <c r="A386" s="1" t="s">
        <v>1805</v>
      </c>
      <c r="B386" s="179" t="s">
        <v>1806</v>
      </c>
      <c r="C386" s="53" t="s">
        <v>1807</v>
      </c>
      <c r="D386" s="55" t="s">
        <v>78</v>
      </c>
      <c r="E386" s="53" t="s">
        <v>6529</v>
      </c>
      <c r="F386" s="121" t="s">
        <v>4267</v>
      </c>
      <c r="G386" s="127" t="s">
        <v>117</v>
      </c>
      <c r="H386" s="53" t="s">
        <v>728</v>
      </c>
      <c r="I386" s="106" t="s">
        <v>1808</v>
      </c>
      <c r="J386" s="106" t="s">
        <v>6570</v>
      </c>
      <c r="K386" s="106"/>
      <c r="L386" s="56" t="s">
        <v>2434</v>
      </c>
      <c r="M386" s="55" t="s">
        <v>42</v>
      </c>
      <c r="N386" s="58" t="s">
        <v>5671</v>
      </c>
      <c r="O386" s="58"/>
      <c r="P386" s="58"/>
      <c r="Q386" s="58"/>
      <c r="R386" s="58"/>
      <c r="S386" s="58" t="s">
        <v>35</v>
      </c>
      <c r="T386" s="106" t="s">
        <v>299</v>
      </c>
      <c r="U386" s="106" t="s">
        <v>2434</v>
      </c>
      <c r="V386" s="106" t="s">
        <v>4641</v>
      </c>
      <c r="W386" s="106" t="s">
        <v>735</v>
      </c>
      <c r="X386" s="106" t="s">
        <v>730</v>
      </c>
      <c r="Y386" s="106"/>
      <c r="Z386" s="106"/>
      <c r="AA386" s="106"/>
      <c r="AB386" s="106"/>
      <c r="AC386" s="106"/>
      <c r="AD386" s="106"/>
      <c r="AE386" s="1" t="s">
        <v>6033</v>
      </c>
      <c r="AF386" s="17" t="s">
        <v>1809</v>
      </c>
      <c r="AG386" s="57"/>
      <c r="AH386" s="8"/>
      <c r="AI386" s="8"/>
      <c r="AJ386" s="8"/>
      <c r="AK386" s="8"/>
      <c r="AL386" s="8"/>
      <c r="AM386" s="8">
        <f t="shared" ref="AM386:AM449" si="12">IF(AQ386="Nej",1,0)</f>
        <v>1</v>
      </c>
      <c r="AN386" s="189">
        <f>IF((AI386+AJ386+AK386+AL386+AM386)&gt;0,(Metoder[[#This Row],[2015]]+Metoder[[#This Row],[2016]]+Metoder[[#This Row],[2017]]+Metoder[[#This Row],[Jan-Apr 2018]]*3+Metoder[[#This Row],[Till Cosmic?]])/COUNT(Metoder[[#This Row],[2015]:[Till Cosmic?]]),"")</f>
        <v>1</v>
      </c>
      <c r="AO386" s="8">
        <f t="shared" ref="AO386:AO449" si="13">IF(AQ386="Ja","",IFERROR(_xlfn.RANK.AVG(AN386,AN:AN),""))</f>
        <v>315</v>
      </c>
      <c r="AP386" s="8">
        <f>IFERROR((_xlfn.RANK.EQ(AO386,AO:AO,1)+COUNTIF($AO$2:AO386,AO386))-1,"")</f>
        <v>405</v>
      </c>
      <c r="AQ386" s="57" t="s">
        <v>2440</v>
      </c>
      <c r="AR386" s="8"/>
      <c r="AS386" s="8"/>
      <c r="AT386" s="8"/>
      <c r="AU386" s="8"/>
      <c r="AV386" s="120">
        <v>43325</v>
      </c>
      <c r="AW386" s="57" t="s">
        <v>46</v>
      </c>
      <c r="AX386" s="99"/>
      <c r="AY386" s="100"/>
      <c r="AZ386" s="142"/>
      <c r="BA386" s="143"/>
      <c r="BC386" s="144"/>
      <c r="BD386" s="144"/>
    </row>
    <row r="387" spans="1:56" ht="90" x14ac:dyDescent="0.25">
      <c r="A387" s="39" t="s">
        <v>4462</v>
      </c>
      <c r="B387" s="180" t="s">
        <v>4296</v>
      </c>
      <c r="C387" s="181"/>
      <c r="D387" s="93"/>
      <c r="E387" s="94" t="s">
        <v>4548</v>
      </c>
      <c r="F387" s="98" t="s">
        <v>4267</v>
      </c>
      <c r="G387" s="93"/>
      <c r="H387" s="95" t="s">
        <v>4578</v>
      </c>
      <c r="I387" s="93"/>
      <c r="J387" s="93"/>
      <c r="K387" s="93"/>
      <c r="L387" s="93" t="s">
        <v>348</v>
      </c>
      <c r="M387" s="55" t="s">
        <v>42</v>
      </c>
      <c r="N387" s="66"/>
      <c r="O387" s="66"/>
      <c r="P387" s="66"/>
      <c r="Q387" s="66"/>
      <c r="R387" s="66"/>
      <c r="S387" s="66"/>
      <c r="T387" s="93" t="s">
        <v>4635</v>
      </c>
      <c r="U387" s="93" t="s">
        <v>348</v>
      </c>
      <c r="V387" s="93" t="s">
        <v>4641</v>
      </c>
      <c r="W387" s="95" t="s">
        <v>4639</v>
      </c>
      <c r="X387" s="95" t="s">
        <v>4665</v>
      </c>
      <c r="Y387" s="97"/>
      <c r="Z387" s="97"/>
      <c r="AA387" s="97"/>
      <c r="AB387" s="97"/>
      <c r="AC387" s="97"/>
      <c r="AD387" s="97"/>
      <c r="AE387" s="95" t="s">
        <v>4735</v>
      </c>
      <c r="AF387" s="176" t="s">
        <v>6413</v>
      </c>
      <c r="AG387" s="8"/>
      <c r="AH387" s="8"/>
      <c r="AI387" s="8"/>
      <c r="AJ387" s="8"/>
      <c r="AK387" s="8">
        <v>58</v>
      </c>
      <c r="AL387" s="8">
        <v>14</v>
      </c>
      <c r="AM387" s="8">
        <f t="shared" si="12"/>
        <v>0</v>
      </c>
      <c r="AN387" s="189">
        <f>IF((AI387+AJ387+AK387+AL387+AM387)&gt;0,(Metoder[[#This Row],[2015]]+Metoder[[#This Row],[2016]]+Metoder[[#This Row],[2017]]+Metoder[[#This Row],[Jan-Apr 2018]]*3+Metoder[[#This Row],[Till Cosmic?]])/COUNT(Metoder[[#This Row],[2015]:[Till Cosmic?]]),"")</f>
        <v>33.333333333333336</v>
      </c>
      <c r="AO387" s="8">
        <f t="shared" si="13"/>
        <v>78</v>
      </c>
      <c r="AP387" s="8">
        <f>IFERROR((_xlfn.RANK.EQ(AO387,AO:AO,1)+COUNTIF($AO$2:AO387,AO387))-1,"")</f>
        <v>58</v>
      </c>
      <c r="AQ387" s="8"/>
      <c r="AR387" s="8"/>
      <c r="AS387" s="8"/>
      <c r="AT387" s="8"/>
      <c r="AU387" s="57" t="s">
        <v>6219</v>
      </c>
      <c r="AV387" s="120">
        <v>43030</v>
      </c>
      <c r="AW387" s="95" t="s">
        <v>2341</v>
      </c>
      <c r="AX387" s="99"/>
      <c r="AY387" s="100"/>
      <c r="AZ387" s="142"/>
      <c r="BA387" s="143"/>
      <c r="BC387" s="144"/>
      <c r="BD387" s="144"/>
    </row>
    <row r="388" spans="1:56" ht="105" x14ac:dyDescent="0.25">
      <c r="A388" s="1" t="s">
        <v>442</v>
      </c>
      <c r="B388" s="179" t="s">
        <v>443</v>
      </c>
      <c r="C388" s="53"/>
      <c r="D388" s="55" t="s">
        <v>50</v>
      </c>
      <c r="E388" s="53" t="s">
        <v>1071</v>
      </c>
      <c r="F388" s="175" t="s">
        <v>5605</v>
      </c>
      <c r="G388" s="127"/>
      <c r="H388" s="53" t="s">
        <v>5606</v>
      </c>
      <c r="I388" s="106"/>
      <c r="J388" s="106"/>
      <c r="K388" s="106"/>
      <c r="L388" s="56" t="s">
        <v>5124</v>
      </c>
      <c r="M388" s="55" t="s">
        <v>42</v>
      </c>
      <c r="N388" s="13" t="s">
        <v>5667</v>
      </c>
      <c r="O388" s="54"/>
      <c r="P388" s="54"/>
      <c r="Q388" s="54"/>
      <c r="R388" s="54"/>
      <c r="S388" s="54"/>
      <c r="T388" s="106"/>
      <c r="U388" s="106" t="s">
        <v>41</v>
      </c>
      <c r="V388" s="106" t="s">
        <v>4659</v>
      </c>
      <c r="W388" s="106" t="s">
        <v>4892</v>
      </c>
      <c r="X388" s="106" t="s">
        <v>444</v>
      </c>
      <c r="Y388" s="106"/>
      <c r="Z388" s="106"/>
      <c r="AA388" s="106"/>
      <c r="AB388" s="106"/>
      <c r="AC388" s="106"/>
      <c r="AD388" s="106"/>
      <c r="AE388" s="95" t="s">
        <v>4816</v>
      </c>
      <c r="AF388" s="17" t="s">
        <v>445</v>
      </c>
      <c r="AG388" s="57"/>
      <c r="AH388" s="8"/>
      <c r="AI388" s="8"/>
      <c r="AJ388" s="8"/>
      <c r="AK388" s="8"/>
      <c r="AL388" s="8"/>
      <c r="AM388" s="8">
        <f t="shared" si="12"/>
        <v>1</v>
      </c>
      <c r="AN388" s="189">
        <f>IF((AI388+AJ388+AK388+AL388+AM388)&gt;0,(Metoder[[#This Row],[2015]]+Metoder[[#This Row],[2016]]+Metoder[[#This Row],[2017]]+Metoder[[#This Row],[Jan-Apr 2018]]*3+Metoder[[#This Row],[Till Cosmic?]])/COUNT(Metoder[[#This Row],[2015]:[Till Cosmic?]]),"")</f>
        <v>1</v>
      </c>
      <c r="AO388" s="8">
        <f t="shared" si="13"/>
        <v>315</v>
      </c>
      <c r="AP388" s="8">
        <f>IFERROR((_xlfn.RANK.EQ(AO388,AO:AO,1)+COUNTIF($AO$2:AO388,AO388))-1,"")</f>
        <v>406</v>
      </c>
      <c r="AQ388" s="57" t="s">
        <v>2440</v>
      </c>
      <c r="AR388" s="8"/>
      <c r="AS388" s="8"/>
      <c r="AT388" s="8"/>
      <c r="AU388" s="8"/>
      <c r="AV388" s="120">
        <v>43307</v>
      </c>
      <c r="AW388" s="57" t="s">
        <v>46</v>
      </c>
      <c r="AX388" s="99"/>
      <c r="AY388" s="100"/>
      <c r="AZ388" s="142"/>
      <c r="BA388" s="143"/>
      <c r="BC388" s="144"/>
      <c r="BD388" s="144"/>
    </row>
    <row r="389" spans="1:56" ht="75" x14ac:dyDescent="0.25">
      <c r="A389" s="1" t="s">
        <v>2314</v>
      </c>
      <c r="B389" s="179" t="s">
        <v>2315</v>
      </c>
      <c r="C389" s="53" t="s">
        <v>2316</v>
      </c>
      <c r="D389" s="36" t="s">
        <v>50</v>
      </c>
      <c r="E389" s="24" t="s">
        <v>1071</v>
      </c>
      <c r="F389" s="10" t="s">
        <v>5605</v>
      </c>
      <c r="G389" s="127"/>
      <c r="H389" s="53" t="s">
        <v>5607</v>
      </c>
      <c r="I389" s="106"/>
      <c r="J389" s="106"/>
      <c r="K389" s="106"/>
      <c r="L389" s="56" t="s">
        <v>5124</v>
      </c>
      <c r="M389" s="55" t="s">
        <v>42</v>
      </c>
      <c r="N389" s="13" t="s">
        <v>5667</v>
      </c>
      <c r="O389" s="58"/>
      <c r="P389" s="35"/>
      <c r="Q389" s="35"/>
      <c r="R389" s="35"/>
      <c r="S389" s="35"/>
      <c r="T389" s="106"/>
      <c r="U389" s="106" t="s">
        <v>41</v>
      </c>
      <c r="V389" s="106" t="s">
        <v>4659</v>
      </c>
      <c r="W389" s="106" t="s">
        <v>4896</v>
      </c>
      <c r="X389" s="106" t="s">
        <v>2317</v>
      </c>
      <c r="Y389" s="106"/>
      <c r="Z389" s="106"/>
      <c r="AA389" s="106"/>
      <c r="AB389" s="106"/>
      <c r="AC389" s="106"/>
      <c r="AD389" s="106"/>
      <c r="AE389" s="95" t="s">
        <v>4816</v>
      </c>
      <c r="AF389" s="17" t="s">
        <v>2318</v>
      </c>
      <c r="AG389" s="37"/>
      <c r="AH389" s="38"/>
      <c r="AI389" s="38"/>
      <c r="AJ389" s="38"/>
      <c r="AK389" s="38"/>
      <c r="AL389" s="38"/>
      <c r="AM389" s="38">
        <f t="shared" si="12"/>
        <v>1</v>
      </c>
      <c r="AN389" s="192">
        <f>IF((AI389+AJ389+AK389+AL389+AM389)&gt;0,(Metoder[[#This Row],[2015]]+Metoder[[#This Row],[2016]]+Metoder[[#This Row],[2017]]+Metoder[[#This Row],[Jan-Apr 2018]]*3+Metoder[[#This Row],[Till Cosmic?]])/COUNT(Metoder[[#This Row],[2015]:[Till Cosmic?]]),"")</f>
        <v>1</v>
      </c>
      <c r="AO389" s="38">
        <f t="shared" si="13"/>
        <v>315</v>
      </c>
      <c r="AP389" s="38">
        <f>IFERROR((_xlfn.RANK.EQ(AO389,AO:AO,1)+COUNTIF($AO$2:AO389,AO389))-1,"")</f>
        <v>407</v>
      </c>
      <c r="AQ389" s="38" t="s">
        <v>2440</v>
      </c>
      <c r="AR389" s="38"/>
      <c r="AS389" s="38"/>
      <c r="AT389" s="38"/>
      <c r="AU389" s="38"/>
      <c r="AV389" s="123">
        <v>43307</v>
      </c>
      <c r="AW389" s="38" t="s">
        <v>46</v>
      </c>
      <c r="AX389" s="99"/>
      <c r="AY389" s="100"/>
      <c r="AZ389" s="142"/>
      <c r="BA389" s="143"/>
      <c r="BC389" s="144"/>
      <c r="BD389" s="144"/>
    </row>
    <row r="390" spans="1:56" ht="150" x14ac:dyDescent="0.25">
      <c r="A390" s="1" t="s">
        <v>4397</v>
      </c>
      <c r="B390" s="180" t="s">
        <v>4355</v>
      </c>
      <c r="C390" s="181" t="s">
        <v>4529</v>
      </c>
      <c r="D390" s="93" t="s">
        <v>50</v>
      </c>
      <c r="E390" s="93" t="s">
        <v>4547</v>
      </c>
      <c r="F390" s="126" t="s">
        <v>5246</v>
      </c>
      <c r="G390" s="205" t="s">
        <v>5615</v>
      </c>
      <c r="H390" s="95" t="s">
        <v>5609</v>
      </c>
      <c r="I390" s="93" t="s">
        <v>4619</v>
      </c>
      <c r="J390" s="95" t="s">
        <v>5614</v>
      </c>
      <c r="K390" s="93"/>
      <c r="L390" s="93" t="s">
        <v>2654</v>
      </c>
      <c r="M390" s="51" t="s">
        <v>42</v>
      </c>
      <c r="N390" s="54" t="s">
        <v>5691</v>
      </c>
      <c r="O390" s="66"/>
      <c r="P390" s="66"/>
      <c r="Q390" s="66"/>
      <c r="R390" s="66"/>
      <c r="S390" s="66"/>
      <c r="T390" s="93" t="s">
        <v>4635</v>
      </c>
      <c r="U390" s="93" t="s">
        <v>348</v>
      </c>
      <c r="V390" s="93" t="s">
        <v>4642</v>
      </c>
      <c r="W390" s="95" t="s">
        <v>5610</v>
      </c>
      <c r="X390" s="95" t="s">
        <v>5611</v>
      </c>
      <c r="Y390" s="97"/>
      <c r="Z390" s="97"/>
      <c r="AA390" s="97"/>
      <c r="AB390" s="97"/>
      <c r="AC390" s="1"/>
      <c r="AD390" s="97"/>
      <c r="AE390" s="95" t="s">
        <v>5210</v>
      </c>
      <c r="AF390" s="107" t="s">
        <v>4826</v>
      </c>
      <c r="AG390" s="8"/>
      <c r="AH390" s="8"/>
      <c r="AI390" s="8"/>
      <c r="AJ390" s="8"/>
      <c r="AK390" s="8">
        <v>51</v>
      </c>
      <c r="AL390" s="8">
        <v>7</v>
      </c>
      <c r="AM390" s="8">
        <f t="shared" si="12"/>
        <v>1</v>
      </c>
      <c r="AN390" s="189">
        <f>IF((AI390+AJ390+AK390+AL390+AM390)&gt;0,(Metoder[[#This Row],[2015]]+Metoder[[#This Row],[2016]]+Metoder[[#This Row],[2017]]+Metoder[[#This Row],[Jan-Apr 2018]]*3+Metoder[[#This Row],[Till Cosmic?]])/COUNT(Metoder[[#This Row],[2015]:[Till Cosmic?]]),"")</f>
        <v>24.333333333333332</v>
      </c>
      <c r="AO390" s="8">
        <f t="shared" si="13"/>
        <v>89</v>
      </c>
      <c r="AP390" s="8">
        <f>IFERROR((_xlfn.RANK.EQ(AO390,AO:AO,1)+COUNTIF($AO$2:AO390,AO390))-1,"")</f>
        <v>69</v>
      </c>
      <c r="AQ390" s="57" t="s">
        <v>2440</v>
      </c>
      <c r="AR390" s="8"/>
      <c r="AS390" s="8"/>
      <c r="AT390" s="8"/>
      <c r="AU390" s="8"/>
      <c r="AV390" s="155">
        <v>43307</v>
      </c>
      <c r="AW390" s="95" t="s">
        <v>46</v>
      </c>
      <c r="AX390" s="99"/>
      <c r="AY390" s="100"/>
      <c r="AZ390" s="142"/>
      <c r="BA390" s="143"/>
      <c r="BC390" s="144"/>
      <c r="BD390" s="144"/>
    </row>
    <row r="391" spans="1:56" ht="150" x14ac:dyDescent="0.25">
      <c r="A391" s="1" t="s">
        <v>4403</v>
      </c>
      <c r="B391" s="180" t="s">
        <v>4349</v>
      </c>
      <c r="C391" s="181" t="s">
        <v>5612</v>
      </c>
      <c r="D391" s="93" t="s">
        <v>78</v>
      </c>
      <c r="E391" s="94" t="s">
        <v>4547</v>
      </c>
      <c r="F391" s="206" t="s">
        <v>5246</v>
      </c>
      <c r="G391" s="205" t="s">
        <v>5616</v>
      </c>
      <c r="H391" s="95" t="s">
        <v>5617</v>
      </c>
      <c r="I391" s="93"/>
      <c r="J391" s="95" t="s">
        <v>5613</v>
      </c>
      <c r="K391" s="93"/>
      <c r="L391" s="93" t="s">
        <v>348</v>
      </c>
      <c r="M391" s="51" t="s">
        <v>42</v>
      </c>
      <c r="N391" s="54" t="s">
        <v>5672</v>
      </c>
      <c r="O391" s="66"/>
      <c r="P391" s="66"/>
      <c r="Q391" s="66"/>
      <c r="R391" s="66"/>
      <c r="S391" s="66"/>
      <c r="T391" s="93" t="s">
        <v>4635</v>
      </c>
      <c r="U391" s="93" t="s">
        <v>348</v>
      </c>
      <c r="V391" s="94" t="s">
        <v>4642</v>
      </c>
      <c r="W391" s="95" t="s">
        <v>5463</v>
      </c>
      <c r="X391" s="95" t="s">
        <v>4673</v>
      </c>
      <c r="Y391" s="97"/>
      <c r="Z391" s="97"/>
      <c r="AA391" s="97"/>
      <c r="AB391" s="97"/>
      <c r="AC391" s="1"/>
      <c r="AD391" s="97"/>
      <c r="AE391" s="95" t="s">
        <v>5221</v>
      </c>
      <c r="AF391" s="107" t="s">
        <v>4821</v>
      </c>
      <c r="AG391" s="8"/>
      <c r="AH391" s="8"/>
      <c r="AI391" s="8"/>
      <c r="AJ391" s="8"/>
      <c r="AK391" s="8">
        <v>156</v>
      </c>
      <c r="AL391" s="8">
        <v>47</v>
      </c>
      <c r="AM391" s="8">
        <f t="shared" si="12"/>
        <v>1</v>
      </c>
      <c r="AN391" s="189">
        <f>IF((AI391+AJ391+AK391+AL391+AM391)&gt;0,(Metoder[[#This Row],[2015]]+Metoder[[#This Row],[2016]]+Metoder[[#This Row],[2017]]+Metoder[[#This Row],[Jan-Apr 2018]]*3+Metoder[[#This Row],[Till Cosmic?]])/COUNT(Metoder[[#This Row],[2015]:[Till Cosmic?]]),"")</f>
        <v>99.333333333333329</v>
      </c>
      <c r="AO391" s="8">
        <f t="shared" si="13"/>
        <v>39</v>
      </c>
      <c r="AP391" s="8">
        <f>IFERROR((_xlfn.RANK.EQ(AO391,AO:AO,1)+COUNTIF($AO$2:AO391,AO391))-1,"")</f>
        <v>21</v>
      </c>
      <c r="AQ391" s="57" t="s">
        <v>2440</v>
      </c>
      <c r="AR391" s="8"/>
      <c r="AS391" s="8"/>
      <c r="AT391" s="8"/>
      <c r="AU391" s="8"/>
      <c r="AV391" s="155">
        <v>43307</v>
      </c>
      <c r="AW391" s="95" t="s">
        <v>46</v>
      </c>
      <c r="AX391" s="99"/>
      <c r="AY391" s="100"/>
      <c r="AZ391" s="142"/>
      <c r="BA391" s="143"/>
      <c r="BC391" s="144"/>
      <c r="BD391" s="144"/>
    </row>
    <row r="392" spans="1:56" ht="112.5" customHeight="1" x14ac:dyDescent="0.25">
      <c r="A392" s="1" t="s">
        <v>432</v>
      </c>
      <c r="B392" s="184" t="s">
        <v>5602</v>
      </c>
      <c r="C392" s="53" t="s">
        <v>5601</v>
      </c>
      <c r="D392" s="19" t="s">
        <v>433</v>
      </c>
      <c r="E392" s="53" t="s">
        <v>51</v>
      </c>
      <c r="F392" s="10" t="s">
        <v>5241</v>
      </c>
      <c r="G392" s="53"/>
      <c r="H392" s="59" t="s">
        <v>434</v>
      </c>
      <c r="I392" s="106" t="s">
        <v>4974</v>
      </c>
      <c r="J392" s="106" t="s">
        <v>6611</v>
      </c>
      <c r="K392" s="106"/>
      <c r="L392" s="20" t="s">
        <v>6499</v>
      </c>
      <c r="M392" s="55" t="s">
        <v>42</v>
      </c>
      <c r="N392" s="21" t="s">
        <v>5286</v>
      </c>
      <c r="O392" s="21"/>
      <c r="P392" s="21"/>
      <c r="Q392" s="21"/>
      <c r="R392" s="21"/>
      <c r="S392" s="21"/>
      <c r="T392" s="106" t="s">
        <v>5474</v>
      </c>
      <c r="U392" s="106" t="s">
        <v>41</v>
      </c>
      <c r="V392" s="106" t="s">
        <v>4642</v>
      </c>
      <c r="W392" s="106" t="s">
        <v>5603</v>
      </c>
      <c r="X392" s="106" t="s">
        <v>5604</v>
      </c>
      <c r="Y392" s="106"/>
      <c r="Z392" s="106"/>
      <c r="AA392" s="106"/>
      <c r="AB392" s="106"/>
      <c r="AC392" s="106"/>
      <c r="AD392" s="106"/>
      <c r="AE392" s="1" t="s">
        <v>4933</v>
      </c>
      <c r="AF392" s="17" t="s">
        <v>435</v>
      </c>
      <c r="AG392" s="57"/>
      <c r="AH392" s="8"/>
      <c r="AI392" s="8"/>
      <c r="AJ392" s="8"/>
      <c r="AK392" s="8"/>
      <c r="AL392" s="8"/>
      <c r="AM392" s="8">
        <f t="shared" si="12"/>
        <v>0</v>
      </c>
      <c r="AN392" s="189" t="str">
        <f>IF((AI392+AJ392+AK392+AL392+AM392)&gt;0,(Metoder[[#This Row],[2015]]+Metoder[[#This Row],[2016]]+Metoder[[#This Row],[2017]]+Metoder[[#This Row],[Jan-Apr 2018]]*3+Metoder[[#This Row],[Till Cosmic?]])/COUNT(Metoder[[#This Row],[2015]:[Till Cosmic?]]),"")</f>
        <v/>
      </c>
      <c r="AO392" s="8" t="str">
        <f t="shared" si="13"/>
        <v/>
      </c>
      <c r="AP392" s="8" t="str">
        <f>IFERROR((_xlfn.RANK.EQ(AO392,AO:AO,1)+COUNTIF($AO$2:AO392,AO392))-1,"")</f>
        <v/>
      </c>
      <c r="AQ392" s="57"/>
      <c r="AR392" s="8"/>
      <c r="AS392" s="8"/>
      <c r="AT392" s="8"/>
      <c r="AU392" s="57" t="s">
        <v>5973</v>
      </c>
      <c r="AV392" s="120">
        <v>43307</v>
      </c>
      <c r="AW392" s="57" t="s">
        <v>46</v>
      </c>
      <c r="AX392" s="99"/>
      <c r="AY392" s="100"/>
      <c r="AZ392" s="142"/>
      <c r="BA392" s="143"/>
      <c r="BC392" s="144"/>
      <c r="BD392" s="144"/>
    </row>
    <row r="393" spans="1:56" ht="120" x14ac:dyDescent="0.25">
      <c r="A393" s="1" t="s">
        <v>4436</v>
      </c>
      <c r="B393" s="180" t="s">
        <v>4318</v>
      </c>
      <c r="C393" s="181"/>
      <c r="D393" s="93" t="s">
        <v>50</v>
      </c>
      <c r="E393" s="53" t="s">
        <v>341</v>
      </c>
      <c r="F393" s="126" t="s">
        <v>5509</v>
      </c>
      <c r="G393" s="6" t="s">
        <v>5511</v>
      </c>
      <c r="H393" s="53" t="s">
        <v>1129</v>
      </c>
      <c r="I393" s="93"/>
      <c r="J393" s="53" t="s">
        <v>5512</v>
      </c>
      <c r="K393" s="53" t="s">
        <v>5518</v>
      </c>
      <c r="L393" s="93" t="s">
        <v>5124</v>
      </c>
      <c r="M393" s="55" t="s">
        <v>42</v>
      </c>
      <c r="N393" s="54" t="s">
        <v>5668</v>
      </c>
      <c r="O393" s="66"/>
      <c r="P393" s="66"/>
      <c r="Q393" s="66"/>
      <c r="R393" s="66"/>
      <c r="S393" s="66"/>
      <c r="T393" s="93" t="s">
        <v>4635</v>
      </c>
      <c r="U393" s="93" t="s">
        <v>348</v>
      </c>
      <c r="V393" s="106" t="s">
        <v>5508</v>
      </c>
      <c r="W393" s="95" t="s">
        <v>4650</v>
      </c>
      <c r="X393" s="106" t="s">
        <v>1516</v>
      </c>
      <c r="Y393" s="97"/>
      <c r="Z393" s="97"/>
      <c r="AA393" s="97"/>
      <c r="AB393" s="97"/>
      <c r="AC393" s="97"/>
      <c r="AD393" s="97"/>
      <c r="AE393" s="1" t="s">
        <v>4946</v>
      </c>
      <c r="AF393" s="126" t="s">
        <v>4793</v>
      </c>
      <c r="AG393" s="8"/>
      <c r="AH393" s="8"/>
      <c r="AI393" s="8"/>
      <c r="AJ393" s="8"/>
      <c r="AK393" s="8"/>
      <c r="AL393" s="8"/>
      <c r="AM393" s="8">
        <f t="shared" si="12"/>
        <v>1</v>
      </c>
      <c r="AN393" s="189">
        <f>IF((AI393+AJ393+AK393+AL393+AM393)&gt;0,(Metoder[[#This Row],[2015]]+Metoder[[#This Row],[2016]]+Metoder[[#This Row],[2017]]+Metoder[[#This Row],[Jan-Apr 2018]]*3+Metoder[[#This Row],[Till Cosmic?]])/COUNT(Metoder[[#This Row],[2015]:[Till Cosmic?]]),"")</f>
        <v>1</v>
      </c>
      <c r="AO393" s="8">
        <f t="shared" si="13"/>
        <v>315</v>
      </c>
      <c r="AP393" s="8">
        <f>IFERROR((_xlfn.RANK.EQ(AO393,AO:AO,1)+COUNTIF($AO$2:AO393,AO393))-1,"")</f>
        <v>408</v>
      </c>
      <c r="AQ393" s="57" t="s">
        <v>2440</v>
      </c>
      <c r="AR393" s="8"/>
      <c r="AS393" s="8"/>
      <c r="AT393" s="8"/>
      <c r="AU393" s="57"/>
      <c r="AV393" s="120">
        <v>43307</v>
      </c>
      <c r="AW393" s="95" t="s">
        <v>46</v>
      </c>
      <c r="AX393" s="99"/>
      <c r="AY393" s="100"/>
      <c r="AZ393" s="142"/>
      <c r="BA393" s="143"/>
      <c r="BC393" s="144"/>
      <c r="BD393" s="144"/>
    </row>
    <row r="394" spans="1:56" ht="101.25" x14ac:dyDescent="0.25">
      <c r="A394" s="1" t="s">
        <v>1230</v>
      </c>
      <c r="B394" s="179" t="s">
        <v>1231</v>
      </c>
      <c r="C394" s="53" t="s">
        <v>1232</v>
      </c>
      <c r="D394" s="55" t="s">
        <v>50</v>
      </c>
      <c r="E394" s="53" t="s">
        <v>341</v>
      </c>
      <c r="F394" s="126" t="s">
        <v>5509</v>
      </c>
      <c r="G394" s="6" t="s">
        <v>5511</v>
      </c>
      <c r="H394" s="53" t="s">
        <v>1129</v>
      </c>
      <c r="I394" s="106"/>
      <c r="J394" s="53" t="s">
        <v>5512</v>
      </c>
      <c r="K394" s="53" t="s">
        <v>5519</v>
      </c>
      <c r="L394" s="56" t="s">
        <v>342</v>
      </c>
      <c r="M394" s="55" t="s">
        <v>42</v>
      </c>
      <c r="N394" s="54" t="s">
        <v>5668</v>
      </c>
      <c r="O394" s="54"/>
      <c r="P394" s="54"/>
      <c r="Q394" s="54"/>
      <c r="R394" s="54"/>
      <c r="S394" s="54"/>
      <c r="T394" s="106"/>
      <c r="U394" s="106" t="s">
        <v>41</v>
      </c>
      <c r="V394" s="106" t="s">
        <v>5508</v>
      </c>
      <c r="W394" s="106" t="s">
        <v>54</v>
      </c>
      <c r="X394" s="106" t="s">
        <v>1516</v>
      </c>
      <c r="Y394" s="106"/>
      <c r="Z394" s="106"/>
      <c r="AA394" s="106"/>
      <c r="AB394" s="106"/>
      <c r="AC394" s="106"/>
      <c r="AD394" s="106"/>
      <c r="AE394" s="1" t="s">
        <v>4946</v>
      </c>
      <c r="AF394" s="30" t="s">
        <v>1233</v>
      </c>
      <c r="AG394" s="57"/>
      <c r="AH394" s="8"/>
      <c r="AI394" s="8"/>
      <c r="AJ394" s="8"/>
      <c r="AK394" s="8"/>
      <c r="AL394" s="8"/>
      <c r="AM394" s="8">
        <f t="shared" si="12"/>
        <v>1</v>
      </c>
      <c r="AN394" s="189">
        <f>IF((AI394+AJ394+AK394+AL394+AM394)&gt;0,(Metoder[[#This Row],[2015]]+Metoder[[#This Row],[2016]]+Metoder[[#This Row],[2017]]+Metoder[[#This Row],[Jan-Apr 2018]]*3+Metoder[[#This Row],[Till Cosmic?]])/COUNT(Metoder[[#This Row],[2015]:[Till Cosmic?]]),"")</f>
        <v>1</v>
      </c>
      <c r="AO394" s="8">
        <f t="shared" si="13"/>
        <v>315</v>
      </c>
      <c r="AP394" s="8">
        <f>IFERROR((_xlfn.RANK.EQ(AO394,AO:AO,1)+COUNTIF($AO$2:AO394,AO394))-1,"")</f>
        <v>409</v>
      </c>
      <c r="AQ394" s="57" t="s">
        <v>2440</v>
      </c>
      <c r="AR394" s="8"/>
      <c r="AS394" s="8"/>
      <c r="AT394" s="8"/>
      <c r="AU394" s="57"/>
      <c r="AV394" s="120">
        <v>43307</v>
      </c>
      <c r="AW394" s="57" t="s">
        <v>46</v>
      </c>
      <c r="AX394" s="99"/>
      <c r="AY394" s="100"/>
      <c r="AZ394" s="101"/>
      <c r="BA394" s="143"/>
      <c r="BC394" s="144"/>
      <c r="BD394" s="144"/>
    </row>
    <row r="395" spans="1:56" ht="225" x14ac:dyDescent="0.25">
      <c r="A395" s="1" t="s">
        <v>1267</v>
      </c>
      <c r="B395" s="179" t="s">
        <v>1268</v>
      </c>
      <c r="C395" s="53" t="s">
        <v>1269</v>
      </c>
      <c r="D395" s="55" t="s">
        <v>179</v>
      </c>
      <c r="E395" s="53" t="s">
        <v>402</v>
      </c>
      <c r="F395" s="175" t="s">
        <v>5575</v>
      </c>
      <c r="G395" s="127" t="s">
        <v>1270</v>
      </c>
      <c r="H395" s="53" t="s">
        <v>1271</v>
      </c>
      <c r="I395" s="106" t="s">
        <v>405</v>
      </c>
      <c r="J395" s="106" t="s">
        <v>5580</v>
      </c>
      <c r="K395" s="106" t="s">
        <v>5579</v>
      </c>
      <c r="L395" s="15" t="s">
        <v>406</v>
      </c>
      <c r="M395" s="55" t="s">
        <v>42</v>
      </c>
      <c r="N395" s="21" t="s">
        <v>5673</v>
      </c>
      <c r="O395" s="21"/>
      <c r="P395" s="21"/>
      <c r="Q395" s="21"/>
      <c r="R395" s="21"/>
      <c r="S395" s="21"/>
      <c r="T395" s="106"/>
      <c r="U395" s="106" t="s">
        <v>41</v>
      </c>
      <c r="V395" s="106" t="s">
        <v>5577</v>
      </c>
      <c r="W395" s="106" t="s">
        <v>315</v>
      </c>
      <c r="X395" s="106" t="s">
        <v>277</v>
      </c>
      <c r="Y395" s="106"/>
      <c r="Z395" s="106"/>
      <c r="AA395" s="106"/>
      <c r="AB395" s="106"/>
      <c r="AC395" s="106"/>
      <c r="AD395" s="106"/>
      <c r="AE395" s="1" t="s">
        <v>4904</v>
      </c>
      <c r="AF395" s="173" t="s">
        <v>5578</v>
      </c>
      <c r="AG395" s="57"/>
      <c r="AH395" s="8"/>
      <c r="AI395" s="8"/>
      <c r="AJ395" s="8"/>
      <c r="AK395" s="8"/>
      <c r="AL395" s="8"/>
      <c r="AM395" s="8">
        <f t="shared" si="12"/>
        <v>1</v>
      </c>
      <c r="AN395" s="189">
        <f>IF((AI395+AJ395+AK395+AL395+AM395)&gt;0,(Metoder[[#This Row],[2015]]+Metoder[[#This Row],[2016]]+Metoder[[#This Row],[2017]]+Metoder[[#This Row],[Jan-Apr 2018]]*3+Metoder[[#This Row],[Till Cosmic?]])/COUNT(Metoder[[#This Row],[2015]:[Till Cosmic?]]),"")</f>
        <v>1</v>
      </c>
      <c r="AO395" s="8">
        <f t="shared" si="13"/>
        <v>315</v>
      </c>
      <c r="AP395" s="8">
        <f>IFERROR((_xlfn.RANK.EQ(AO395,AO:AO,1)+COUNTIF($AO$2:AO395,AO395))-1,"")</f>
        <v>410</v>
      </c>
      <c r="AQ395" s="57" t="s">
        <v>2440</v>
      </c>
      <c r="AR395" s="8"/>
      <c r="AS395" s="8"/>
      <c r="AT395" s="8"/>
      <c r="AU395" s="8"/>
      <c r="AV395" s="120">
        <v>43307</v>
      </c>
      <c r="AW395" s="57" t="s">
        <v>46</v>
      </c>
      <c r="AX395" s="99"/>
      <c r="AY395" s="100"/>
      <c r="AZ395" s="142"/>
      <c r="BA395" s="143"/>
      <c r="BC395" s="144"/>
      <c r="BD395" s="144"/>
    </row>
    <row r="396" spans="1:56" ht="210" x14ac:dyDescent="0.25">
      <c r="A396" s="1" t="s">
        <v>1353</v>
      </c>
      <c r="B396" s="179" t="s">
        <v>1343</v>
      </c>
      <c r="C396" s="53" t="s">
        <v>1344</v>
      </c>
      <c r="D396" s="55" t="s">
        <v>124</v>
      </c>
      <c r="E396" s="53" t="s">
        <v>402</v>
      </c>
      <c r="F396" s="175" t="s">
        <v>5575</v>
      </c>
      <c r="G396" s="53"/>
      <c r="H396" s="53" t="s">
        <v>411</v>
      </c>
      <c r="I396" s="106" t="s">
        <v>1354</v>
      </c>
      <c r="J396" s="106" t="s">
        <v>5583</v>
      </c>
      <c r="K396" s="106"/>
      <c r="L396" s="15" t="s">
        <v>406</v>
      </c>
      <c r="M396" s="55" t="s">
        <v>42</v>
      </c>
      <c r="N396" s="58" t="s">
        <v>5584</v>
      </c>
      <c r="O396" s="58"/>
      <c r="P396" s="58"/>
      <c r="Q396" s="58"/>
      <c r="R396" s="58"/>
      <c r="S396" s="58"/>
      <c r="T396" s="106"/>
      <c r="U396" s="106" t="s">
        <v>41</v>
      </c>
      <c r="V396" s="106" t="s">
        <v>5577</v>
      </c>
      <c r="W396" s="106"/>
      <c r="X396" s="106" t="s">
        <v>277</v>
      </c>
      <c r="Y396" s="106"/>
      <c r="Z396" s="106"/>
      <c r="AA396" s="106"/>
      <c r="AB396" s="106"/>
      <c r="AC396" s="106"/>
      <c r="AD396" s="106"/>
      <c r="AE396" s="1" t="s">
        <v>4904</v>
      </c>
      <c r="AF396" s="173" t="s">
        <v>5582</v>
      </c>
      <c r="AG396" s="57"/>
      <c r="AH396" s="8"/>
      <c r="AI396" s="8"/>
      <c r="AJ396" s="8"/>
      <c r="AK396" s="8"/>
      <c r="AL396" s="8"/>
      <c r="AM396" s="8">
        <f t="shared" si="12"/>
        <v>1</v>
      </c>
      <c r="AN396" s="189">
        <f>IF((AI396+AJ396+AK396+AL396+AM396)&gt;0,(Metoder[[#This Row],[2015]]+Metoder[[#This Row],[2016]]+Metoder[[#This Row],[2017]]+Metoder[[#This Row],[Jan-Apr 2018]]*3+Metoder[[#This Row],[Till Cosmic?]])/COUNT(Metoder[[#This Row],[2015]:[Till Cosmic?]]),"")</f>
        <v>1</v>
      </c>
      <c r="AO396" s="8">
        <f t="shared" si="13"/>
        <v>315</v>
      </c>
      <c r="AP396" s="8">
        <f>IFERROR((_xlfn.RANK.EQ(AO396,AO:AO,1)+COUNTIF($AO$2:AO396,AO396))-1,"")</f>
        <v>411</v>
      </c>
      <c r="AQ396" s="57" t="s">
        <v>2440</v>
      </c>
      <c r="AR396" s="8"/>
      <c r="AS396" s="8"/>
      <c r="AT396" s="8"/>
      <c r="AU396" s="8"/>
      <c r="AV396" s="120">
        <v>43307</v>
      </c>
      <c r="AW396" s="57" t="s">
        <v>46</v>
      </c>
      <c r="AX396" s="99"/>
      <c r="AY396" s="100"/>
      <c r="AZ396" s="142"/>
      <c r="BA396" s="143"/>
      <c r="BC396" s="144"/>
      <c r="BD396" s="144"/>
    </row>
    <row r="397" spans="1:56" ht="210" x14ac:dyDescent="0.25">
      <c r="A397" s="1" t="s">
        <v>1402</v>
      </c>
      <c r="B397" s="179" t="s">
        <v>1399</v>
      </c>
      <c r="C397" s="53" t="s">
        <v>1400</v>
      </c>
      <c r="D397" s="55" t="s">
        <v>124</v>
      </c>
      <c r="E397" s="53" t="s">
        <v>402</v>
      </c>
      <c r="F397" s="175" t="s">
        <v>5575</v>
      </c>
      <c r="G397" s="53"/>
      <c r="H397" s="53" t="s">
        <v>411</v>
      </c>
      <c r="I397" s="106" t="s">
        <v>405</v>
      </c>
      <c r="J397" s="106" t="s">
        <v>5583</v>
      </c>
      <c r="K397" s="106"/>
      <c r="L397" s="15" t="s">
        <v>406</v>
      </c>
      <c r="M397" s="55" t="s">
        <v>42</v>
      </c>
      <c r="N397" s="58" t="s">
        <v>5584</v>
      </c>
      <c r="O397" s="58"/>
      <c r="P397" s="58"/>
      <c r="Q397" s="58"/>
      <c r="R397" s="58"/>
      <c r="S397" s="58"/>
      <c r="T397" s="106"/>
      <c r="U397" s="106" t="s">
        <v>41</v>
      </c>
      <c r="V397" s="106" t="s">
        <v>5577</v>
      </c>
      <c r="W397" s="106"/>
      <c r="X397" s="106" t="s">
        <v>277</v>
      </c>
      <c r="Y397" s="106"/>
      <c r="Z397" s="106"/>
      <c r="AA397" s="106"/>
      <c r="AB397" s="106"/>
      <c r="AC397" s="106"/>
      <c r="AD397" s="106"/>
      <c r="AE397" s="1" t="s">
        <v>4904</v>
      </c>
      <c r="AF397" s="173" t="s">
        <v>5582</v>
      </c>
      <c r="AG397" s="57"/>
      <c r="AH397" s="8"/>
      <c r="AI397" s="8"/>
      <c r="AJ397" s="8"/>
      <c r="AK397" s="8"/>
      <c r="AL397" s="8"/>
      <c r="AM397" s="8">
        <f t="shared" si="12"/>
        <v>1</v>
      </c>
      <c r="AN397" s="189">
        <f>IF((AI397+AJ397+AK397+AL397+AM397)&gt;0,(Metoder[[#This Row],[2015]]+Metoder[[#This Row],[2016]]+Metoder[[#This Row],[2017]]+Metoder[[#This Row],[Jan-Apr 2018]]*3+Metoder[[#This Row],[Till Cosmic?]])/COUNT(Metoder[[#This Row],[2015]:[Till Cosmic?]]),"")</f>
        <v>1</v>
      </c>
      <c r="AO397" s="8">
        <f t="shared" si="13"/>
        <v>315</v>
      </c>
      <c r="AP397" s="8">
        <f>IFERROR((_xlfn.RANK.EQ(AO397,AO:AO,1)+COUNTIF($AO$2:AO397,AO397))-1,"")</f>
        <v>412</v>
      </c>
      <c r="AQ397" s="57" t="s">
        <v>2440</v>
      </c>
      <c r="AR397" s="8"/>
      <c r="AS397" s="8"/>
      <c r="AT397" s="8"/>
      <c r="AU397" s="8"/>
      <c r="AV397" s="120">
        <v>43307</v>
      </c>
      <c r="AW397" s="57" t="s">
        <v>46</v>
      </c>
      <c r="AX397" s="99"/>
      <c r="AY397" s="100"/>
      <c r="AZ397" s="142"/>
      <c r="BA397" s="143"/>
      <c r="BC397" s="144"/>
      <c r="BD397" s="144"/>
    </row>
    <row r="398" spans="1:56" ht="101.25" x14ac:dyDescent="0.25">
      <c r="A398" s="1" t="s">
        <v>1510</v>
      </c>
      <c r="B398" s="179" t="s">
        <v>1511</v>
      </c>
      <c r="C398" s="53" t="s">
        <v>1512</v>
      </c>
      <c r="D398" s="55" t="s">
        <v>50</v>
      </c>
      <c r="E398" s="53" t="s">
        <v>1513</v>
      </c>
      <c r="F398" s="10" t="s">
        <v>5513</v>
      </c>
      <c r="G398" s="6" t="s">
        <v>5511</v>
      </c>
      <c r="H398" s="53" t="s">
        <v>1514</v>
      </c>
      <c r="I398" s="106"/>
      <c r="J398" s="53" t="s">
        <v>5512</v>
      </c>
      <c r="K398" s="106" t="s">
        <v>5514</v>
      </c>
      <c r="L398" s="12" t="s">
        <v>1515</v>
      </c>
      <c r="M398" s="55" t="s">
        <v>42</v>
      </c>
      <c r="N398" s="54" t="s">
        <v>5668</v>
      </c>
      <c r="O398" s="54"/>
      <c r="P398" s="54"/>
      <c r="Q398" s="54"/>
      <c r="R398" s="54"/>
      <c r="S398" s="54"/>
      <c r="T398" s="106"/>
      <c r="U398" s="106" t="s">
        <v>41</v>
      </c>
      <c r="V398" s="106" t="s">
        <v>5508</v>
      </c>
      <c r="W398" s="106" t="s">
        <v>54</v>
      </c>
      <c r="X398" s="106" t="s">
        <v>1516</v>
      </c>
      <c r="Y398" s="106"/>
      <c r="Z398" s="106"/>
      <c r="AA398" s="106"/>
      <c r="AB398" s="106"/>
      <c r="AC398" s="106"/>
      <c r="AD398" s="106"/>
      <c r="AE398" s="1" t="s">
        <v>4946</v>
      </c>
      <c r="AF398" s="141" t="s">
        <v>343</v>
      </c>
      <c r="AG398" s="57"/>
      <c r="AH398" s="8"/>
      <c r="AI398" s="8"/>
      <c r="AJ398" s="8"/>
      <c r="AK398" s="8"/>
      <c r="AL398" s="8"/>
      <c r="AM398" s="8">
        <f t="shared" si="12"/>
        <v>1</v>
      </c>
      <c r="AN398" s="189">
        <f>IF((AI398+AJ398+AK398+AL398+AM398)&gt;0,(Metoder[[#This Row],[2015]]+Metoder[[#This Row],[2016]]+Metoder[[#This Row],[2017]]+Metoder[[#This Row],[Jan-Apr 2018]]*3+Metoder[[#This Row],[Till Cosmic?]])/COUNT(Metoder[[#This Row],[2015]:[Till Cosmic?]]),"")</f>
        <v>1</v>
      </c>
      <c r="AO398" s="8">
        <f t="shared" si="13"/>
        <v>315</v>
      </c>
      <c r="AP398" s="8">
        <f>IFERROR((_xlfn.RANK.EQ(AO398,AO:AO,1)+COUNTIF($AO$2:AO398,AO398))-1,"")</f>
        <v>413</v>
      </c>
      <c r="AQ398" s="57" t="s">
        <v>2440</v>
      </c>
      <c r="AR398" s="8"/>
      <c r="AS398" s="8"/>
      <c r="AT398" s="8"/>
      <c r="AU398" s="57"/>
      <c r="AV398" s="120">
        <v>43307</v>
      </c>
      <c r="AW398" s="57" t="s">
        <v>46</v>
      </c>
      <c r="AX398" s="99"/>
      <c r="AY398" s="100"/>
      <c r="AZ398" s="142"/>
      <c r="BA398" s="143"/>
      <c r="BC398" s="144"/>
      <c r="BD398" s="144"/>
    </row>
    <row r="399" spans="1:56" ht="101.25" x14ac:dyDescent="0.25">
      <c r="A399" s="1" t="s">
        <v>1630</v>
      </c>
      <c r="B399" s="179" t="s">
        <v>1631</v>
      </c>
      <c r="C399" s="53" t="s">
        <v>1632</v>
      </c>
      <c r="D399" s="55" t="s">
        <v>50</v>
      </c>
      <c r="E399" s="53" t="s">
        <v>1513</v>
      </c>
      <c r="F399" s="10" t="s">
        <v>5513</v>
      </c>
      <c r="G399" s="6" t="s">
        <v>5511</v>
      </c>
      <c r="H399" s="53" t="s">
        <v>850</v>
      </c>
      <c r="I399" s="106" t="s">
        <v>1633</v>
      </c>
      <c r="J399" s="53" t="s">
        <v>5512</v>
      </c>
      <c r="K399" s="106" t="s">
        <v>5515</v>
      </c>
      <c r="L399" s="12" t="s">
        <v>1515</v>
      </c>
      <c r="M399" s="55" t="s">
        <v>42</v>
      </c>
      <c r="N399" s="54" t="s">
        <v>5667</v>
      </c>
      <c r="O399" s="54"/>
      <c r="P399" s="54"/>
      <c r="Q399" s="54"/>
      <c r="R399" s="54"/>
      <c r="S399" s="54"/>
      <c r="T399" s="106"/>
      <c r="U399" s="106" t="s">
        <v>41</v>
      </c>
      <c r="V399" s="106" t="s">
        <v>5508</v>
      </c>
      <c r="W399" s="106" t="s">
        <v>54</v>
      </c>
      <c r="X399" s="106" t="s">
        <v>1516</v>
      </c>
      <c r="Y399" s="106"/>
      <c r="Z399" s="106"/>
      <c r="AA399" s="106"/>
      <c r="AB399" s="106"/>
      <c r="AC399" s="106"/>
      <c r="AD399" s="106"/>
      <c r="AE399" s="1" t="s">
        <v>4946</v>
      </c>
      <c r="AF399" s="17" t="s">
        <v>343</v>
      </c>
      <c r="AG399" s="57"/>
      <c r="AH399" s="8"/>
      <c r="AI399" s="8"/>
      <c r="AJ399" s="8"/>
      <c r="AK399" s="8"/>
      <c r="AL399" s="8"/>
      <c r="AM399" s="8">
        <f t="shared" si="12"/>
        <v>1</v>
      </c>
      <c r="AN399" s="189">
        <f>IF((AI399+AJ399+AK399+AL399+AM399)&gt;0,(Metoder[[#This Row],[2015]]+Metoder[[#This Row],[2016]]+Metoder[[#This Row],[2017]]+Metoder[[#This Row],[Jan-Apr 2018]]*3+Metoder[[#This Row],[Till Cosmic?]])/COUNT(Metoder[[#This Row],[2015]:[Till Cosmic?]]),"")</f>
        <v>1</v>
      </c>
      <c r="AO399" s="8">
        <f t="shared" si="13"/>
        <v>315</v>
      </c>
      <c r="AP399" s="8">
        <f>IFERROR((_xlfn.RANK.EQ(AO399,AO:AO,1)+COUNTIF($AO$2:AO399,AO399))-1,"")</f>
        <v>414</v>
      </c>
      <c r="AQ399" s="57" t="s">
        <v>2440</v>
      </c>
      <c r="AR399" s="8"/>
      <c r="AS399" s="8"/>
      <c r="AT399" s="8"/>
      <c r="AU399" s="57"/>
      <c r="AV399" s="120">
        <v>43307</v>
      </c>
      <c r="AW399" s="57" t="s">
        <v>46</v>
      </c>
      <c r="AX399" s="99"/>
      <c r="AY399" s="100"/>
      <c r="AZ399" s="142"/>
      <c r="BA399" s="143"/>
      <c r="BC399" s="144"/>
      <c r="BD399" s="144"/>
    </row>
    <row r="400" spans="1:56" ht="101.25" x14ac:dyDescent="0.25">
      <c r="A400" s="1" t="s">
        <v>2017</v>
      </c>
      <c r="B400" s="179" t="s">
        <v>2018</v>
      </c>
      <c r="C400" s="53" t="s">
        <v>5510</v>
      </c>
      <c r="D400" s="55" t="s">
        <v>50</v>
      </c>
      <c r="E400" s="53" t="s">
        <v>341</v>
      </c>
      <c r="F400" s="126" t="s">
        <v>5509</v>
      </c>
      <c r="G400" s="6" t="s">
        <v>5511</v>
      </c>
      <c r="H400" s="53" t="s">
        <v>1129</v>
      </c>
      <c r="I400" s="106"/>
      <c r="J400" s="53" t="s">
        <v>5512</v>
      </c>
      <c r="K400" s="53" t="s">
        <v>5520</v>
      </c>
      <c r="L400" s="56" t="s">
        <v>342</v>
      </c>
      <c r="M400" s="55" t="s">
        <v>42</v>
      </c>
      <c r="N400" s="54" t="s">
        <v>5668</v>
      </c>
      <c r="O400" s="54"/>
      <c r="P400" s="54"/>
      <c r="Q400" s="54"/>
      <c r="R400" s="54"/>
      <c r="S400" s="54"/>
      <c r="T400" s="106"/>
      <c r="U400" s="106"/>
      <c r="V400" s="106" t="s">
        <v>5508</v>
      </c>
      <c r="W400" s="106" t="s">
        <v>54</v>
      </c>
      <c r="X400" s="106" t="s">
        <v>1516</v>
      </c>
      <c r="Y400" s="106"/>
      <c r="Z400" s="106"/>
      <c r="AA400" s="106"/>
      <c r="AB400" s="106"/>
      <c r="AC400" s="106"/>
      <c r="AD400" s="106"/>
      <c r="AE400" s="1" t="s">
        <v>4946</v>
      </c>
      <c r="AF400" s="141" t="s">
        <v>343</v>
      </c>
      <c r="AG400" s="57"/>
      <c r="AH400" s="8"/>
      <c r="AI400" s="8"/>
      <c r="AJ400" s="8"/>
      <c r="AK400" s="8"/>
      <c r="AL400" s="8"/>
      <c r="AM400" s="8">
        <f t="shared" si="12"/>
        <v>1</v>
      </c>
      <c r="AN400" s="189">
        <f>IF((AI400+AJ400+AK400+AL400+AM400)&gt;0,(Metoder[[#This Row],[2015]]+Metoder[[#This Row],[2016]]+Metoder[[#This Row],[2017]]+Metoder[[#This Row],[Jan-Apr 2018]]*3+Metoder[[#This Row],[Till Cosmic?]])/COUNT(Metoder[[#This Row],[2015]:[Till Cosmic?]]),"")</f>
        <v>1</v>
      </c>
      <c r="AO400" s="8">
        <f t="shared" si="13"/>
        <v>315</v>
      </c>
      <c r="AP400" s="8">
        <f>IFERROR((_xlfn.RANK.EQ(AO400,AO:AO,1)+COUNTIF($AO$2:AO400,AO400))-1,"")</f>
        <v>415</v>
      </c>
      <c r="AQ400" s="57" t="s">
        <v>2440</v>
      </c>
      <c r="AR400" s="8"/>
      <c r="AS400" s="8"/>
      <c r="AT400" s="8"/>
      <c r="AU400" s="57"/>
      <c r="AV400" s="120">
        <v>43307</v>
      </c>
      <c r="AW400" s="57" t="s">
        <v>46</v>
      </c>
      <c r="AX400" s="99"/>
      <c r="AY400" s="100"/>
      <c r="AZ400" s="142"/>
      <c r="BA400" s="143"/>
      <c r="BC400" s="144"/>
      <c r="BD400" s="144"/>
    </row>
    <row r="401" spans="1:56" ht="101.25" x14ac:dyDescent="0.25">
      <c r="A401" s="1" t="s">
        <v>2152</v>
      </c>
      <c r="B401" s="179" t="s">
        <v>2153</v>
      </c>
      <c r="C401" s="53"/>
      <c r="D401" s="55" t="s">
        <v>50</v>
      </c>
      <c r="E401" s="53" t="s">
        <v>341</v>
      </c>
      <c r="F401" s="126" t="s">
        <v>5509</v>
      </c>
      <c r="G401" s="6" t="s">
        <v>5511</v>
      </c>
      <c r="H401" s="53" t="s">
        <v>1129</v>
      </c>
      <c r="I401" s="106"/>
      <c r="J401" s="53" t="s">
        <v>5512</v>
      </c>
      <c r="K401" s="53" t="s">
        <v>5521</v>
      </c>
      <c r="L401" s="56" t="s">
        <v>342</v>
      </c>
      <c r="M401" s="55" t="s">
        <v>42</v>
      </c>
      <c r="N401" s="54" t="s">
        <v>5668</v>
      </c>
      <c r="O401" s="54"/>
      <c r="P401" s="54"/>
      <c r="Q401" s="54"/>
      <c r="R401" s="54"/>
      <c r="S401" s="54"/>
      <c r="T401" s="106"/>
      <c r="U401" s="106" t="s">
        <v>2434</v>
      </c>
      <c r="V401" s="106" t="s">
        <v>5508</v>
      </c>
      <c r="W401" s="106" t="s">
        <v>54</v>
      </c>
      <c r="X401" s="106" t="s">
        <v>1516</v>
      </c>
      <c r="Y401" s="106"/>
      <c r="Z401" s="106"/>
      <c r="AA401" s="106"/>
      <c r="AB401" s="106"/>
      <c r="AC401" s="106"/>
      <c r="AD401" s="106"/>
      <c r="AE401" s="1" t="s">
        <v>4946</v>
      </c>
      <c r="AF401" s="17" t="s">
        <v>2154</v>
      </c>
      <c r="AG401" s="57"/>
      <c r="AH401" s="8"/>
      <c r="AI401" s="8"/>
      <c r="AJ401" s="8"/>
      <c r="AK401" s="8"/>
      <c r="AL401" s="8"/>
      <c r="AM401" s="8">
        <f t="shared" si="12"/>
        <v>1</v>
      </c>
      <c r="AN401" s="189">
        <f>IF((AI401+AJ401+AK401+AL401+AM401)&gt;0,(Metoder[[#This Row],[2015]]+Metoder[[#This Row],[2016]]+Metoder[[#This Row],[2017]]+Metoder[[#This Row],[Jan-Apr 2018]]*3+Metoder[[#This Row],[Till Cosmic?]])/COUNT(Metoder[[#This Row],[2015]:[Till Cosmic?]]),"")</f>
        <v>1</v>
      </c>
      <c r="AO401" s="8">
        <f t="shared" si="13"/>
        <v>315</v>
      </c>
      <c r="AP401" s="8">
        <f>IFERROR((_xlfn.RANK.EQ(AO401,AO:AO,1)+COUNTIF($AO$2:AO401,AO401))-1,"")</f>
        <v>416</v>
      </c>
      <c r="AQ401" s="57" t="s">
        <v>2440</v>
      </c>
      <c r="AR401" s="8"/>
      <c r="AS401" s="8"/>
      <c r="AT401" s="8"/>
      <c r="AU401" s="57"/>
      <c r="AV401" s="120">
        <v>43307</v>
      </c>
      <c r="AW401" s="57" t="s">
        <v>46</v>
      </c>
      <c r="AX401" s="99"/>
      <c r="AY401" s="100"/>
      <c r="AZ401" s="142"/>
      <c r="BA401" s="143"/>
      <c r="BC401" s="144"/>
      <c r="BD401" s="144"/>
    </row>
    <row r="402" spans="1:56" ht="236.25" x14ac:dyDescent="0.25">
      <c r="A402" s="1" t="s">
        <v>5052</v>
      </c>
      <c r="B402" s="179" t="s">
        <v>5053</v>
      </c>
      <c r="C402" s="53"/>
      <c r="D402" s="55" t="s">
        <v>124</v>
      </c>
      <c r="E402" s="53" t="s">
        <v>5033</v>
      </c>
      <c r="F402" s="10" t="s">
        <v>126</v>
      </c>
      <c r="G402" s="140" t="s">
        <v>5057</v>
      </c>
      <c r="H402" s="53" t="s">
        <v>5054</v>
      </c>
      <c r="I402" s="106" t="s">
        <v>5055</v>
      </c>
      <c r="J402" s="106" t="s">
        <v>5984</v>
      </c>
      <c r="K402" s="106"/>
      <c r="L402" s="56" t="s">
        <v>89</v>
      </c>
      <c r="M402" s="55" t="s">
        <v>42</v>
      </c>
      <c r="N402" s="58" t="s">
        <v>6181</v>
      </c>
      <c r="O402" s="58"/>
      <c r="P402" s="58" t="s">
        <v>35</v>
      </c>
      <c r="Q402" s="58"/>
      <c r="R402" s="58"/>
      <c r="S402" s="58"/>
      <c r="T402" s="106" t="s">
        <v>5474</v>
      </c>
      <c r="U402" s="161" t="s">
        <v>41</v>
      </c>
      <c r="V402" s="106" t="s">
        <v>4641</v>
      </c>
      <c r="W402" s="106" t="s">
        <v>5056</v>
      </c>
      <c r="X402" s="106" t="s">
        <v>6612</v>
      </c>
      <c r="Y402" s="106"/>
      <c r="Z402" s="106"/>
      <c r="AA402" s="106"/>
      <c r="AB402" s="106"/>
      <c r="AC402" s="106"/>
      <c r="AD402" s="106"/>
      <c r="AE402" s="1" t="s">
        <v>4920</v>
      </c>
      <c r="AF402" s="17" t="s">
        <v>1827</v>
      </c>
      <c r="AG402" s="57"/>
      <c r="AH402" s="8"/>
      <c r="AI402" s="8"/>
      <c r="AJ402" s="8"/>
      <c r="AK402" s="8"/>
      <c r="AL402" s="8"/>
      <c r="AM402" s="8">
        <f t="shared" si="12"/>
        <v>1</v>
      </c>
      <c r="AN402" s="189">
        <f>IF((AI402+AJ402+AK402+AL402+AM402)&gt;0,(Metoder[[#This Row],[2015]]+Metoder[[#This Row],[2016]]+Metoder[[#This Row],[2017]]+Metoder[[#This Row],[Jan-Apr 2018]]*3+Metoder[[#This Row],[Till Cosmic?]])/COUNT(Metoder[[#This Row],[2015]:[Till Cosmic?]]),"")</f>
        <v>1</v>
      </c>
      <c r="AO402" s="8">
        <f t="shared" si="13"/>
        <v>315</v>
      </c>
      <c r="AP402" s="8">
        <f>IFERROR((_xlfn.RANK.EQ(AO402,AO:AO,1)+COUNTIF($AO$2:AO402,AO402))-1,"")</f>
        <v>417</v>
      </c>
      <c r="AQ402" s="57" t="s">
        <v>2440</v>
      </c>
      <c r="AR402" s="8"/>
      <c r="AS402" s="8"/>
      <c r="AT402" s="8"/>
      <c r="AU402" s="8"/>
      <c r="AV402" s="120">
        <v>43322</v>
      </c>
      <c r="AW402" s="57" t="s">
        <v>46</v>
      </c>
      <c r="AX402" s="99"/>
      <c r="AY402" s="100"/>
      <c r="AZ402" s="142"/>
      <c r="BA402" s="143"/>
      <c r="BC402" s="144"/>
      <c r="BD402" s="144"/>
    </row>
    <row r="403" spans="1:56" ht="202.5" x14ac:dyDescent="0.25">
      <c r="A403" s="1" t="s">
        <v>1821</v>
      </c>
      <c r="B403" s="179" t="s">
        <v>1822</v>
      </c>
      <c r="C403" s="53"/>
      <c r="D403" s="55" t="s">
        <v>1823</v>
      </c>
      <c r="E403" s="53" t="s">
        <v>5033</v>
      </c>
      <c r="F403" s="175" t="s">
        <v>5471</v>
      </c>
      <c r="G403" s="140" t="s">
        <v>1824</v>
      </c>
      <c r="H403" s="53" t="s">
        <v>5716</v>
      </c>
      <c r="I403" s="106" t="s">
        <v>2401</v>
      </c>
      <c r="J403" s="106" t="s">
        <v>5714</v>
      </c>
      <c r="K403" s="106"/>
      <c r="L403" s="56" t="s">
        <v>89</v>
      </c>
      <c r="M403" s="55" t="s">
        <v>42</v>
      </c>
      <c r="N403" s="58" t="s">
        <v>5715</v>
      </c>
      <c r="O403" s="58"/>
      <c r="P403" s="58" t="s">
        <v>35</v>
      </c>
      <c r="Q403" s="58"/>
      <c r="R403" s="58"/>
      <c r="S403" s="58"/>
      <c r="T403" s="7"/>
      <c r="U403" s="161" t="s">
        <v>41</v>
      </c>
      <c r="V403" s="161" t="s">
        <v>4641</v>
      </c>
      <c r="W403" s="106" t="s">
        <v>1825</v>
      </c>
      <c r="X403" s="106" t="s">
        <v>1826</v>
      </c>
      <c r="Y403" s="106"/>
      <c r="Z403" s="106"/>
      <c r="AA403" s="106"/>
      <c r="AB403" s="106"/>
      <c r="AC403" s="106"/>
      <c r="AD403" s="106"/>
      <c r="AE403" s="1" t="s">
        <v>4920</v>
      </c>
      <c r="AF403" s="17" t="s">
        <v>1827</v>
      </c>
      <c r="AG403" s="57"/>
      <c r="AH403" s="8"/>
      <c r="AI403" s="8">
        <v>38</v>
      </c>
      <c r="AJ403" s="8">
        <v>27</v>
      </c>
      <c r="AK403" s="8"/>
      <c r="AL403" s="8">
        <v>16</v>
      </c>
      <c r="AM403" s="8">
        <f t="shared" si="12"/>
        <v>0</v>
      </c>
      <c r="AN403" s="189">
        <f>IF((AI403+AJ403+AK403+AL403+AM403)&gt;0,(Metoder[[#This Row],[2015]]+Metoder[[#This Row],[2016]]+Metoder[[#This Row],[2017]]+Metoder[[#This Row],[Jan-Apr 2018]]*3+Metoder[[#This Row],[Till Cosmic?]])/COUNT(Metoder[[#This Row],[2015]:[Till Cosmic?]]),"")</f>
        <v>28.25</v>
      </c>
      <c r="AO403" s="8">
        <f t="shared" si="13"/>
        <v>85.5</v>
      </c>
      <c r="AP403" s="8">
        <f>IFERROR((_xlfn.RANK.EQ(AO403,AO:AO,1)+COUNTIF($AO$2:AO403,AO403))-1,"")</f>
        <v>65</v>
      </c>
      <c r="AQ403" s="57"/>
      <c r="AR403" s="8"/>
      <c r="AS403" s="57" t="s">
        <v>5436</v>
      </c>
      <c r="AT403" s="57"/>
      <c r="AU403" s="57" t="s">
        <v>6219</v>
      </c>
      <c r="AV403" s="120">
        <v>43160</v>
      </c>
      <c r="AW403" s="57" t="s">
        <v>2341</v>
      </c>
      <c r="AX403" s="99"/>
      <c r="AY403" s="100"/>
      <c r="AZ403" s="142"/>
      <c r="BA403" s="143"/>
      <c r="BC403" s="144"/>
      <c r="BD403" s="144"/>
    </row>
    <row r="404" spans="1:56" ht="75" x14ac:dyDescent="0.25">
      <c r="A404" s="1" t="s">
        <v>4977</v>
      </c>
      <c r="B404" s="179" t="s">
        <v>4978</v>
      </c>
      <c r="C404" s="1" t="s">
        <v>5481</v>
      </c>
      <c r="D404" s="55" t="s">
        <v>50</v>
      </c>
      <c r="E404" s="56" t="s">
        <v>6484</v>
      </c>
      <c r="F404" s="121" t="s">
        <v>4979</v>
      </c>
      <c r="G404" s="50" t="s">
        <v>4980</v>
      </c>
      <c r="H404" s="53" t="s">
        <v>4981</v>
      </c>
      <c r="I404" s="50" t="s">
        <v>5478</v>
      </c>
      <c r="J404" s="38" t="s">
        <v>5479</v>
      </c>
      <c r="K404" s="50"/>
      <c r="L404" s="56" t="s">
        <v>6478</v>
      </c>
      <c r="M404" s="55" t="s">
        <v>42</v>
      </c>
      <c r="N404" s="54" t="s">
        <v>5691</v>
      </c>
      <c r="O404" s="35"/>
      <c r="P404" s="35"/>
      <c r="Q404" s="35"/>
      <c r="R404" s="35"/>
      <c r="S404" s="63"/>
      <c r="T404" s="97"/>
      <c r="U404" s="1" t="s">
        <v>41</v>
      </c>
      <c r="V404" s="1" t="s">
        <v>5480</v>
      </c>
      <c r="W404" s="106" t="s">
        <v>54</v>
      </c>
      <c r="X404" s="1" t="s">
        <v>4683</v>
      </c>
      <c r="Y404" s="97"/>
      <c r="Z404" s="97"/>
      <c r="AA404" s="97"/>
      <c r="AB404" s="97"/>
      <c r="AC404" s="97"/>
      <c r="AD404" s="97"/>
      <c r="AE404" s="124" t="s">
        <v>6485</v>
      </c>
      <c r="AF404" s="122" t="s">
        <v>4979</v>
      </c>
      <c r="AG404" s="67"/>
      <c r="AH404" s="38"/>
      <c r="AI404" s="38"/>
      <c r="AJ404" s="38"/>
      <c r="AK404" s="38"/>
      <c r="AL404" s="38"/>
      <c r="AM404" s="38">
        <f t="shared" si="12"/>
        <v>1</v>
      </c>
      <c r="AN404" s="192">
        <f>IF((AI404+AJ404+AK404+AL404+AM404)&gt;0,(Metoder[[#This Row],[2015]]+Metoder[[#This Row],[2016]]+Metoder[[#This Row],[2017]]+Metoder[[#This Row],[Jan-Apr 2018]]*3+Metoder[[#This Row],[Till Cosmic?]])/COUNT(Metoder[[#This Row],[2015]:[Till Cosmic?]]),"")</f>
        <v>1</v>
      </c>
      <c r="AO404" s="38">
        <f t="shared" si="13"/>
        <v>315</v>
      </c>
      <c r="AP404" s="38">
        <f>IFERROR((_xlfn.RANK.EQ(AO404,AO:AO,1)+COUNTIF($AO$2:AO404,AO404))-1,"")</f>
        <v>418</v>
      </c>
      <c r="AQ404" s="38" t="s">
        <v>2440</v>
      </c>
      <c r="AR404" s="38"/>
      <c r="AS404" s="38"/>
      <c r="AT404" s="38"/>
      <c r="AU404" s="38"/>
      <c r="AV404" s="120">
        <v>43306</v>
      </c>
      <c r="AW404" s="38" t="s">
        <v>46</v>
      </c>
      <c r="AX404" s="99"/>
      <c r="AY404" s="100"/>
      <c r="AZ404" s="142"/>
      <c r="BA404" s="143"/>
      <c r="BC404" s="144"/>
      <c r="BD404" s="144"/>
    </row>
    <row r="405" spans="1:56" ht="180" x14ac:dyDescent="0.25">
      <c r="A405" s="1" t="s">
        <v>2362</v>
      </c>
      <c r="B405" s="179" t="s">
        <v>2363</v>
      </c>
      <c r="C405" s="61" t="s">
        <v>2364</v>
      </c>
      <c r="D405" s="36" t="s">
        <v>226</v>
      </c>
      <c r="E405" s="56" t="s">
        <v>2365</v>
      </c>
      <c r="F405" s="50"/>
      <c r="G405" s="38" t="s">
        <v>6368</v>
      </c>
      <c r="H405" s="38" t="s">
        <v>6367</v>
      </c>
      <c r="I405" s="38" t="s">
        <v>2366</v>
      </c>
      <c r="J405" s="106" t="s">
        <v>6369</v>
      </c>
      <c r="K405" s="50"/>
      <c r="L405" s="56" t="s">
        <v>6478</v>
      </c>
      <c r="M405" s="55" t="s">
        <v>42</v>
      </c>
      <c r="N405" s="58" t="s">
        <v>5673</v>
      </c>
      <c r="O405" s="58"/>
      <c r="P405" s="35"/>
      <c r="Q405" s="35"/>
      <c r="R405" s="35"/>
      <c r="S405" s="35"/>
      <c r="T405" s="97"/>
      <c r="U405" s="1" t="s">
        <v>41</v>
      </c>
      <c r="V405" s="106" t="s">
        <v>4641</v>
      </c>
      <c r="W405" s="1" t="s">
        <v>2367</v>
      </c>
      <c r="X405" s="1" t="s">
        <v>2368</v>
      </c>
      <c r="Y405" s="97"/>
      <c r="Z405" s="97"/>
      <c r="AA405" s="97"/>
      <c r="AB405" s="97"/>
      <c r="AC405" s="1"/>
      <c r="AD405" s="97"/>
      <c r="AE405" s="124" t="s">
        <v>4917</v>
      </c>
      <c r="AF405" s="122" t="s">
        <v>2370</v>
      </c>
      <c r="AG405" s="37"/>
      <c r="AH405" s="37"/>
      <c r="AI405" s="37"/>
      <c r="AJ405" s="37"/>
      <c r="AK405" s="37"/>
      <c r="AL405" s="37"/>
      <c r="AM405" s="37">
        <f t="shared" si="12"/>
        <v>1</v>
      </c>
      <c r="AN405" s="191">
        <f>IF((AI405+AJ405+AK405+AL405+AM405)&gt;0,(Metoder[[#This Row],[2015]]+Metoder[[#This Row],[2016]]+Metoder[[#This Row],[2017]]+Metoder[[#This Row],[Jan-Apr 2018]]*3+Metoder[[#This Row],[Till Cosmic?]])/COUNT(Metoder[[#This Row],[2015]:[Till Cosmic?]]),"")</f>
        <v>1</v>
      </c>
      <c r="AO405" s="37">
        <f t="shared" si="13"/>
        <v>315</v>
      </c>
      <c r="AP405" s="37">
        <f>IFERROR((_xlfn.RANK.EQ(AO405,AO:AO,1)+COUNTIF($AO$2:AO405,AO405))-1,"")</f>
        <v>419</v>
      </c>
      <c r="AQ405" s="37" t="s">
        <v>2440</v>
      </c>
      <c r="AR405" s="37"/>
      <c r="AS405" s="37"/>
      <c r="AT405" s="37"/>
      <c r="AU405" s="37"/>
      <c r="AV405" s="123">
        <v>43347</v>
      </c>
      <c r="AW405" s="38" t="s">
        <v>46</v>
      </c>
      <c r="AX405" s="99"/>
      <c r="AY405" s="100"/>
      <c r="AZ405" s="142"/>
      <c r="BA405" s="143"/>
      <c r="BC405" s="144"/>
      <c r="BD405" s="144"/>
    </row>
    <row r="406" spans="1:56" ht="146.25" x14ac:dyDescent="0.25">
      <c r="A406" s="1" t="s">
        <v>1828</v>
      </c>
      <c r="B406" s="179" t="s">
        <v>1829</v>
      </c>
      <c r="C406" s="53" t="s">
        <v>1830</v>
      </c>
      <c r="D406" s="55" t="s">
        <v>226</v>
      </c>
      <c r="E406" s="53" t="s">
        <v>227</v>
      </c>
      <c r="F406" s="6"/>
      <c r="G406" s="140" t="s">
        <v>1552</v>
      </c>
      <c r="H406" s="53" t="s">
        <v>1831</v>
      </c>
      <c r="I406" s="106"/>
      <c r="J406" s="106" t="s">
        <v>6339</v>
      </c>
      <c r="K406" s="106"/>
      <c r="L406" s="56" t="s">
        <v>6478</v>
      </c>
      <c r="M406" s="55" t="s">
        <v>42</v>
      </c>
      <c r="N406" s="54" t="s">
        <v>5673</v>
      </c>
      <c r="O406" s="54" t="s">
        <v>35</v>
      </c>
      <c r="P406" s="54"/>
      <c r="Q406" s="54"/>
      <c r="R406" s="54"/>
      <c r="S406" s="54"/>
      <c r="T406" s="106"/>
      <c r="U406" s="106" t="s">
        <v>41</v>
      </c>
      <c r="V406" s="106" t="s">
        <v>4641</v>
      </c>
      <c r="W406" s="106" t="s">
        <v>230</v>
      </c>
      <c r="X406" s="106" t="s">
        <v>1832</v>
      </c>
      <c r="Y406" s="106"/>
      <c r="Z406" s="106"/>
      <c r="AA406" s="106"/>
      <c r="AB406" s="106"/>
      <c r="AC406" s="106"/>
      <c r="AD406" s="106"/>
      <c r="AE406" s="1" t="s">
        <v>4918</v>
      </c>
      <c r="AF406" s="17" t="s">
        <v>1833</v>
      </c>
      <c r="AG406" s="57"/>
      <c r="AH406" s="8"/>
      <c r="AI406" s="8"/>
      <c r="AJ406" s="8"/>
      <c r="AK406" s="8"/>
      <c r="AL406" s="8"/>
      <c r="AM406" s="8">
        <f t="shared" si="12"/>
        <v>1</v>
      </c>
      <c r="AN406" s="189">
        <f>IF((AI406+AJ406+AK406+AL406+AM406)&gt;0,(Metoder[[#This Row],[2015]]+Metoder[[#This Row],[2016]]+Metoder[[#This Row],[2017]]+Metoder[[#This Row],[Jan-Apr 2018]]*3+Metoder[[#This Row],[Till Cosmic?]])/COUNT(Metoder[[#This Row],[2015]:[Till Cosmic?]]),"")</f>
        <v>1</v>
      </c>
      <c r="AO406" s="8">
        <f t="shared" si="13"/>
        <v>315</v>
      </c>
      <c r="AP406" s="8">
        <f>IFERROR((_xlfn.RANK.EQ(AO406,AO:AO,1)+COUNTIF($AO$2:AO406,AO406))-1,"")</f>
        <v>420</v>
      </c>
      <c r="AQ406" s="57" t="s">
        <v>2440</v>
      </c>
      <c r="AR406" s="8"/>
      <c r="AS406" s="8"/>
      <c r="AT406" s="8"/>
      <c r="AU406" s="57"/>
      <c r="AV406" s="120">
        <v>43347</v>
      </c>
      <c r="AW406" s="57" t="s">
        <v>46</v>
      </c>
      <c r="AX406" s="99"/>
      <c r="AY406" s="100"/>
      <c r="AZ406" s="142"/>
      <c r="BA406" s="143"/>
      <c r="BC406" s="144"/>
      <c r="BD406" s="144"/>
    </row>
    <row r="407" spans="1:56" ht="123.75" x14ac:dyDescent="0.25">
      <c r="A407" s="1" t="s">
        <v>1834</v>
      </c>
      <c r="B407" s="179" t="s">
        <v>1835</v>
      </c>
      <c r="C407" s="53" t="s">
        <v>1836</v>
      </c>
      <c r="D407" s="55" t="s">
        <v>410</v>
      </c>
      <c r="E407" s="53" t="s">
        <v>6511</v>
      </c>
      <c r="F407" s="121" t="s">
        <v>4267</v>
      </c>
      <c r="G407" s="127" t="s">
        <v>1837</v>
      </c>
      <c r="H407" s="53" t="s">
        <v>1838</v>
      </c>
      <c r="I407" s="106" t="s">
        <v>1839</v>
      </c>
      <c r="J407" s="106" t="s">
        <v>6034</v>
      </c>
      <c r="K407" s="106"/>
      <c r="L407" s="56" t="s">
        <v>2434</v>
      </c>
      <c r="M407" s="55" t="s">
        <v>42</v>
      </c>
      <c r="N407" s="58" t="s">
        <v>6179</v>
      </c>
      <c r="O407" s="58"/>
      <c r="P407" s="58"/>
      <c r="Q407" s="58"/>
      <c r="R407" s="58"/>
      <c r="S407" s="58"/>
      <c r="T407" s="106"/>
      <c r="U407" s="106" t="s">
        <v>2434</v>
      </c>
      <c r="V407" s="106" t="s">
        <v>4641</v>
      </c>
      <c r="W407" s="106" t="s">
        <v>6035</v>
      </c>
      <c r="X407" s="106" t="s">
        <v>1840</v>
      </c>
      <c r="Y407" s="106"/>
      <c r="Z407" s="106"/>
      <c r="AA407" s="106"/>
      <c r="AB407" s="106"/>
      <c r="AC407" s="106"/>
      <c r="AD407" s="106"/>
      <c r="AE407" s="1" t="s">
        <v>4920</v>
      </c>
      <c r="AF407" s="17" t="s">
        <v>1841</v>
      </c>
      <c r="AG407" s="57"/>
      <c r="AH407" s="8"/>
      <c r="AI407" s="8"/>
      <c r="AJ407" s="8"/>
      <c r="AK407" s="8"/>
      <c r="AL407" s="8"/>
      <c r="AM407" s="8">
        <f t="shared" si="12"/>
        <v>1</v>
      </c>
      <c r="AN407" s="189">
        <f>IF((AI407+AJ407+AK407+AL407+AM407)&gt;0,(Metoder[[#This Row],[2015]]+Metoder[[#This Row],[2016]]+Metoder[[#This Row],[2017]]+Metoder[[#This Row],[Jan-Apr 2018]]*3+Metoder[[#This Row],[Till Cosmic?]])/COUNT(Metoder[[#This Row],[2015]:[Till Cosmic?]]),"")</f>
        <v>1</v>
      </c>
      <c r="AO407" s="8">
        <f t="shared" si="13"/>
        <v>315</v>
      </c>
      <c r="AP407" s="8">
        <f>IFERROR((_xlfn.RANK.EQ(AO407,AO:AO,1)+COUNTIF($AO$2:AO407,AO407))-1,"")</f>
        <v>421</v>
      </c>
      <c r="AQ407" s="57" t="s">
        <v>2440</v>
      </c>
      <c r="AR407" s="8"/>
      <c r="AS407" s="8"/>
      <c r="AT407" s="8"/>
      <c r="AU407" s="8"/>
      <c r="AV407" s="120">
        <v>43325</v>
      </c>
      <c r="AW407" s="57" t="s">
        <v>46</v>
      </c>
      <c r="AX407" s="99"/>
      <c r="AY407" s="100"/>
      <c r="AZ407" s="142"/>
      <c r="BA407" s="143"/>
      <c r="BC407" s="144"/>
      <c r="BD407" s="144"/>
    </row>
    <row r="408" spans="1:56" ht="202.5" x14ac:dyDescent="0.25">
      <c r="A408" s="1" t="s">
        <v>186</v>
      </c>
      <c r="B408" s="184" t="s">
        <v>187</v>
      </c>
      <c r="C408" s="53" t="s">
        <v>188</v>
      </c>
      <c r="D408" s="19" t="s">
        <v>50</v>
      </c>
      <c r="E408" s="9" t="s">
        <v>6525</v>
      </c>
      <c r="F408" s="175" t="s">
        <v>5486</v>
      </c>
      <c r="G408" s="53"/>
      <c r="H408" s="53" t="s">
        <v>5655</v>
      </c>
      <c r="I408" s="106" t="s">
        <v>190</v>
      </c>
      <c r="J408" s="106" t="s">
        <v>5485</v>
      </c>
      <c r="K408" s="106"/>
      <c r="L408" s="20" t="s">
        <v>2434</v>
      </c>
      <c r="M408" s="55" t="s">
        <v>42</v>
      </c>
      <c r="N408" s="21" t="s">
        <v>5676</v>
      </c>
      <c r="O408" s="21"/>
      <c r="P408" s="21"/>
      <c r="Q408" s="21"/>
      <c r="R408" s="21"/>
      <c r="S408" s="21"/>
      <c r="T408" s="106"/>
      <c r="U408" s="106" t="s">
        <v>2434</v>
      </c>
      <c r="V408" s="106" t="s">
        <v>4679</v>
      </c>
      <c r="W408" s="106" t="s">
        <v>191</v>
      </c>
      <c r="X408" s="106" t="s">
        <v>192</v>
      </c>
      <c r="Y408" s="106"/>
      <c r="Z408" s="106"/>
      <c r="AA408" s="106"/>
      <c r="AB408" s="106"/>
      <c r="AC408" s="106"/>
      <c r="AD408" s="106"/>
      <c r="AE408" s="1" t="s">
        <v>6526</v>
      </c>
      <c r="AF408" s="173" t="s">
        <v>5484</v>
      </c>
      <c r="AG408" s="57"/>
      <c r="AH408" s="8"/>
      <c r="AI408" s="8"/>
      <c r="AJ408" s="8"/>
      <c r="AK408" s="8"/>
      <c r="AL408" s="8"/>
      <c r="AM408" s="8">
        <f t="shared" si="12"/>
        <v>1</v>
      </c>
      <c r="AN408" s="189">
        <f>IF((AI408+AJ408+AK408+AL408+AM408)&gt;0,(Metoder[[#This Row],[2015]]+Metoder[[#This Row],[2016]]+Metoder[[#This Row],[2017]]+Metoder[[#This Row],[Jan-Apr 2018]]*3+Metoder[[#This Row],[Till Cosmic?]])/COUNT(Metoder[[#This Row],[2015]:[Till Cosmic?]]),"")</f>
        <v>1</v>
      </c>
      <c r="AO408" s="8">
        <f t="shared" si="13"/>
        <v>315</v>
      </c>
      <c r="AP408" s="8">
        <f>IFERROR((_xlfn.RANK.EQ(AO408,AO:AO,1)+COUNTIF($AO$2:AO408,AO408))-1,"")</f>
        <v>422</v>
      </c>
      <c r="AQ408" s="57" t="s">
        <v>2440</v>
      </c>
      <c r="AR408" s="8"/>
      <c r="AS408" s="8"/>
      <c r="AT408" s="8"/>
      <c r="AU408" s="8"/>
      <c r="AV408" s="120">
        <v>43306</v>
      </c>
      <c r="AW408" s="57" t="s">
        <v>46</v>
      </c>
      <c r="AX408" s="99"/>
      <c r="AY408" s="100"/>
      <c r="AZ408" s="142"/>
      <c r="BA408" s="143"/>
      <c r="BC408" s="144"/>
      <c r="BD408" s="144"/>
    </row>
    <row r="409" spans="1:56" ht="101.25" x14ac:dyDescent="0.25">
      <c r="A409" s="1" t="s">
        <v>1849</v>
      </c>
      <c r="B409" s="179" t="s">
        <v>1850</v>
      </c>
      <c r="C409" s="53" t="s">
        <v>1851</v>
      </c>
      <c r="D409" s="55" t="s">
        <v>50</v>
      </c>
      <c r="E409" s="53" t="s">
        <v>6511</v>
      </c>
      <c r="F409" s="121" t="s">
        <v>4267</v>
      </c>
      <c r="G409" s="53"/>
      <c r="H409" s="53" t="s">
        <v>66</v>
      </c>
      <c r="I409" s="106" t="s">
        <v>1852</v>
      </c>
      <c r="J409" s="106"/>
      <c r="K409" s="106"/>
      <c r="L409" s="56" t="s">
        <v>2434</v>
      </c>
      <c r="M409" s="55" t="s">
        <v>42</v>
      </c>
      <c r="N409" s="54" t="s">
        <v>5668</v>
      </c>
      <c r="O409" s="54"/>
      <c r="P409" s="54"/>
      <c r="Q409" s="54"/>
      <c r="R409" s="54"/>
      <c r="S409" s="54"/>
      <c r="T409" s="106"/>
      <c r="U409" s="1" t="s">
        <v>2434</v>
      </c>
      <c r="V409" s="106" t="s">
        <v>4641</v>
      </c>
      <c r="W409" s="106" t="s">
        <v>54</v>
      </c>
      <c r="X409" s="106" t="s">
        <v>1853</v>
      </c>
      <c r="Y409" s="106"/>
      <c r="Z409" s="106"/>
      <c r="AA409" s="106"/>
      <c r="AB409" s="106"/>
      <c r="AC409" s="106"/>
      <c r="AD409" s="106"/>
      <c r="AE409" s="1" t="s">
        <v>4920</v>
      </c>
      <c r="AF409" s="173" t="s">
        <v>1854</v>
      </c>
      <c r="AG409" s="57"/>
      <c r="AH409" s="8"/>
      <c r="AI409" s="8"/>
      <c r="AJ409" s="8"/>
      <c r="AK409" s="8"/>
      <c r="AL409" s="8"/>
      <c r="AM409" s="8">
        <f t="shared" si="12"/>
        <v>0</v>
      </c>
      <c r="AN409" s="189" t="str">
        <f>IF((AI409+AJ409+AK409+AL409+AM409)&gt;0,(Metoder[[#This Row],[2015]]+Metoder[[#This Row],[2016]]+Metoder[[#This Row],[2017]]+Metoder[[#This Row],[Jan-Apr 2018]]*3+Metoder[[#This Row],[Till Cosmic?]])/COUNT(Metoder[[#This Row],[2015]:[Till Cosmic?]]),"")</f>
        <v/>
      </c>
      <c r="AO409" s="8" t="str">
        <f t="shared" si="13"/>
        <v/>
      </c>
      <c r="AP409" s="8" t="str">
        <f>IFERROR((_xlfn.RANK.EQ(AO409,AO:AO,1)+COUNTIF($AO$2:AO409,AO409))-1,"")</f>
        <v/>
      </c>
      <c r="AQ409" s="8"/>
      <c r="AR409" s="8"/>
      <c r="AS409" s="8"/>
      <c r="AT409" s="8"/>
      <c r="AU409" s="57" t="s">
        <v>6026</v>
      </c>
      <c r="AV409" s="120">
        <v>42816</v>
      </c>
      <c r="AW409" s="57" t="s">
        <v>46</v>
      </c>
      <c r="AX409" s="99"/>
      <c r="AY409" s="100"/>
      <c r="AZ409" s="142"/>
      <c r="BA409" s="143"/>
      <c r="BC409" s="144"/>
      <c r="BD409" s="144"/>
    </row>
    <row r="410" spans="1:56" ht="101.25" x14ac:dyDescent="0.25">
      <c r="A410" s="1" t="s">
        <v>1517</v>
      </c>
      <c r="B410" s="179" t="s">
        <v>5943</v>
      </c>
      <c r="C410" s="53" t="s">
        <v>5944</v>
      </c>
      <c r="D410" s="55" t="s">
        <v>50</v>
      </c>
      <c r="E410" s="53" t="s">
        <v>151</v>
      </c>
      <c r="F410" s="121"/>
      <c r="G410" s="53"/>
      <c r="H410" s="53" t="s">
        <v>5946</v>
      </c>
      <c r="I410" s="106" t="s">
        <v>5945</v>
      </c>
      <c r="J410" s="106"/>
      <c r="K410" s="106"/>
      <c r="L410" s="56" t="s">
        <v>2434</v>
      </c>
      <c r="M410" s="55" t="s">
        <v>42</v>
      </c>
      <c r="N410" s="54" t="s">
        <v>5668</v>
      </c>
      <c r="O410" s="54"/>
      <c r="P410" s="54"/>
      <c r="Q410" s="54"/>
      <c r="R410" s="54"/>
      <c r="S410" s="54"/>
      <c r="T410" s="106"/>
      <c r="U410" s="106" t="s">
        <v>2434</v>
      </c>
      <c r="V410" s="106" t="s">
        <v>4641</v>
      </c>
      <c r="W410" s="106" t="s">
        <v>54</v>
      </c>
      <c r="X410" s="106" t="s">
        <v>746</v>
      </c>
      <c r="Y410" s="106"/>
      <c r="Z410" s="106"/>
      <c r="AA410" s="106"/>
      <c r="AB410" s="106"/>
      <c r="AC410" s="106"/>
      <c r="AD410" s="106"/>
      <c r="AE410" s="1" t="s">
        <v>4920</v>
      </c>
      <c r="AF410" s="173" t="s">
        <v>5942</v>
      </c>
      <c r="AG410" s="57"/>
      <c r="AH410" s="8"/>
      <c r="AI410" s="8"/>
      <c r="AJ410" s="8"/>
      <c r="AK410" s="8"/>
      <c r="AL410" s="8"/>
      <c r="AM410" s="8">
        <f t="shared" si="12"/>
        <v>1</v>
      </c>
      <c r="AN410" s="189">
        <f>IF((AI410+AJ410+AK410+AL410+AM410)&gt;0,(Metoder[[#This Row],[2015]]+Metoder[[#This Row],[2016]]+Metoder[[#This Row],[2017]]+Metoder[[#This Row],[Jan-Apr 2018]]*3+Metoder[[#This Row],[Till Cosmic?]])/COUNT(Metoder[[#This Row],[2015]:[Till Cosmic?]]),"")</f>
        <v>1</v>
      </c>
      <c r="AO410" s="8">
        <f t="shared" si="13"/>
        <v>315</v>
      </c>
      <c r="AP410" s="8">
        <f>IFERROR((_xlfn.RANK.EQ(AO410,AO:AO,1)+COUNTIF($AO$2:AO410,AO410))-1,"")</f>
        <v>423</v>
      </c>
      <c r="AQ410" s="57" t="s">
        <v>2440</v>
      </c>
      <c r="AR410" s="8"/>
      <c r="AS410" s="8"/>
      <c r="AT410" s="8"/>
      <c r="AU410" s="8"/>
      <c r="AV410" s="120">
        <v>43320</v>
      </c>
      <c r="AW410" s="57" t="s">
        <v>46</v>
      </c>
      <c r="AX410" s="99"/>
      <c r="AY410" s="100"/>
      <c r="AZ410" s="142"/>
      <c r="BA410" s="143"/>
      <c r="BC410" s="144"/>
      <c r="BD410" s="144"/>
    </row>
    <row r="411" spans="1:56" ht="105" x14ac:dyDescent="0.25">
      <c r="A411" s="1" t="s">
        <v>4464</v>
      </c>
      <c r="B411" s="180" t="s">
        <v>4294</v>
      </c>
      <c r="C411" s="181"/>
      <c r="D411" s="93" t="s">
        <v>50</v>
      </c>
      <c r="E411" s="94" t="s">
        <v>4548</v>
      </c>
      <c r="F411" s="98" t="s">
        <v>4267</v>
      </c>
      <c r="G411" s="93"/>
      <c r="H411" s="95" t="s">
        <v>4566</v>
      </c>
      <c r="I411" s="93"/>
      <c r="J411" s="93"/>
      <c r="K411" s="93"/>
      <c r="L411" s="93" t="s">
        <v>348</v>
      </c>
      <c r="M411" s="55" t="s">
        <v>42</v>
      </c>
      <c r="N411" s="54" t="s">
        <v>5691</v>
      </c>
      <c r="O411" s="66"/>
      <c r="P411" s="66"/>
      <c r="Q411" s="66"/>
      <c r="R411" s="66"/>
      <c r="S411" s="66"/>
      <c r="T411" s="93" t="s">
        <v>4635</v>
      </c>
      <c r="U411" s="93" t="s">
        <v>348</v>
      </c>
      <c r="V411" s="93" t="s">
        <v>4641</v>
      </c>
      <c r="W411" s="95" t="s">
        <v>4646</v>
      </c>
      <c r="X411" s="95" t="s">
        <v>4663</v>
      </c>
      <c r="Y411" s="97"/>
      <c r="Z411" s="97"/>
      <c r="AA411" s="97"/>
      <c r="AB411" s="97"/>
      <c r="AC411" s="97"/>
      <c r="AD411" s="97"/>
      <c r="AE411" s="95" t="s">
        <v>4735</v>
      </c>
      <c r="AF411" s="176" t="s">
        <v>5639</v>
      </c>
      <c r="AG411" s="8"/>
      <c r="AH411" s="8"/>
      <c r="AI411" s="8"/>
      <c r="AJ411" s="8"/>
      <c r="AK411" s="8"/>
      <c r="AL411" s="8">
        <v>9</v>
      </c>
      <c r="AM411" s="8">
        <f t="shared" si="12"/>
        <v>1</v>
      </c>
      <c r="AN411" s="189">
        <f>IF((AI411+AJ411+AK411+AL411+AM411)&gt;0,(Metoder[[#This Row],[2015]]+Metoder[[#This Row],[2016]]+Metoder[[#This Row],[2017]]+Metoder[[#This Row],[Jan-Apr 2018]]*3+Metoder[[#This Row],[Till Cosmic?]])/COUNT(Metoder[[#This Row],[2015]:[Till Cosmic?]]),"")</f>
        <v>14</v>
      </c>
      <c r="AO411" s="8">
        <f t="shared" si="13"/>
        <v>108</v>
      </c>
      <c r="AP411" s="8">
        <f>IFERROR((_xlfn.RANK.EQ(AO411,AO:AO,1)+COUNTIF($AO$2:AO411,AO411))-1,"")</f>
        <v>88</v>
      </c>
      <c r="AQ411" s="57" t="s">
        <v>2440</v>
      </c>
      <c r="AR411" s="8"/>
      <c r="AS411" s="8"/>
      <c r="AT411" s="8"/>
      <c r="AU411" s="8"/>
      <c r="AV411" s="120">
        <v>43311</v>
      </c>
      <c r="AW411" s="95" t="s">
        <v>46</v>
      </c>
      <c r="AX411" s="99"/>
      <c r="AY411" s="100"/>
      <c r="AZ411" s="142"/>
      <c r="BA411" s="143"/>
      <c r="BC411" s="144"/>
      <c r="BD411" s="144"/>
    </row>
    <row r="412" spans="1:56" ht="75" x14ac:dyDescent="0.25">
      <c r="A412" s="1" t="s">
        <v>218</v>
      </c>
      <c r="B412" s="183" t="s">
        <v>219</v>
      </c>
      <c r="C412" s="59"/>
      <c r="D412" s="19" t="s">
        <v>50</v>
      </c>
      <c r="E412" s="59" t="s">
        <v>220</v>
      </c>
      <c r="F412" s="60" t="s">
        <v>5495</v>
      </c>
      <c r="G412" s="127"/>
      <c r="H412" s="59" t="s">
        <v>221</v>
      </c>
      <c r="I412" s="138"/>
      <c r="J412" s="138" t="s">
        <v>5496</v>
      </c>
      <c r="K412" s="138" t="s">
        <v>6065</v>
      </c>
      <c r="L412" s="20" t="s">
        <v>2434</v>
      </c>
      <c r="M412" s="55" t="s">
        <v>42</v>
      </c>
      <c r="N412" s="54" t="s">
        <v>5691</v>
      </c>
      <c r="O412" s="54" t="s">
        <v>35</v>
      </c>
      <c r="P412" s="54"/>
      <c r="Q412" s="54"/>
      <c r="R412" s="54"/>
      <c r="S412" s="54"/>
      <c r="T412" s="138"/>
      <c r="U412" s="138" t="s">
        <v>2434</v>
      </c>
      <c r="V412" s="138" t="s">
        <v>4659</v>
      </c>
      <c r="W412" s="138" t="s">
        <v>4895</v>
      </c>
      <c r="X412" s="138" t="s">
        <v>222</v>
      </c>
      <c r="Y412" s="138"/>
      <c r="Z412" s="138"/>
      <c r="AA412" s="138"/>
      <c r="AB412" s="138"/>
      <c r="AC412" s="138"/>
      <c r="AD412" s="138"/>
      <c r="AE412" s="1" t="s">
        <v>4941</v>
      </c>
      <c r="AF412" s="16" t="s">
        <v>223</v>
      </c>
      <c r="AG412" s="57"/>
      <c r="AH412" s="8"/>
      <c r="AI412" s="8"/>
      <c r="AJ412" s="8"/>
      <c r="AK412" s="8"/>
      <c r="AL412" s="8"/>
      <c r="AM412" s="8">
        <f t="shared" si="12"/>
        <v>1</v>
      </c>
      <c r="AN412" s="189">
        <f>IF((AI412+AJ412+AK412+AL412+AM412)&gt;0,(Metoder[[#This Row],[2015]]+Metoder[[#This Row],[2016]]+Metoder[[#This Row],[2017]]+Metoder[[#This Row],[Jan-Apr 2018]]*3+Metoder[[#This Row],[Till Cosmic?]])/COUNT(Metoder[[#This Row],[2015]:[Till Cosmic?]]),"")</f>
        <v>1</v>
      </c>
      <c r="AO412" s="8">
        <f t="shared" si="13"/>
        <v>315</v>
      </c>
      <c r="AP412" s="8">
        <f>IFERROR((_xlfn.RANK.EQ(AO412,AO:AO,1)+COUNTIF($AO$2:AO412,AO412))-1,"")</f>
        <v>424</v>
      </c>
      <c r="AQ412" s="57" t="s">
        <v>2440</v>
      </c>
      <c r="AR412" s="8"/>
      <c r="AS412" s="8"/>
      <c r="AT412" s="8"/>
      <c r="AU412" s="8"/>
      <c r="AV412" s="120">
        <v>43306</v>
      </c>
      <c r="AW412" s="57" t="s">
        <v>46</v>
      </c>
      <c r="AX412" s="99"/>
      <c r="AY412" s="100"/>
      <c r="AZ412" s="142"/>
      <c r="BA412" s="143"/>
      <c r="BC412" s="144"/>
      <c r="BD412" s="144"/>
    </row>
    <row r="413" spans="1:56" ht="146.25" x14ac:dyDescent="0.25">
      <c r="A413" s="1" t="s">
        <v>1890</v>
      </c>
      <c r="B413" s="179" t="s">
        <v>1891</v>
      </c>
      <c r="C413" s="53" t="s">
        <v>1892</v>
      </c>
      <c r="D413" s="55" t="s">
        <v>78</v>
      </c>
      <c r="E413" s="53" t="s">
        <v>227</v>
      </c>
      <c r="F413" s="6"/>
      <c r="G413" s="140" t="s">
        <v>1552</v>
      </c>
      <c r="H413" s="53" t="s">
        <v>1893</v>
      </c>
      <c r="I413" s="106" t="s">
        <v>1894</v>
      </c>
      <c r="J413" s="106" t="s">
        <v>6017</v>
      </c>
      <c r="K413" s="106" t="s">
        <v>6018</v>
      </c>
      <c r="L413" s="56" t="s">
        <v>6478</v>
      </c>
      <c r="M413" s="55" t="s">
        <v>42</v>
      </c>
      <c r="N413" s="54" t="s">
        <v>5673</v>
      </c>
      <c r="O413" s="54"/>
      <c r="P413" s="54"/>
      <c r="Q413" s="54"/>
      <c r="R413" s="54"/>
      <c r="S413" s="54"/>
      <c r="T413" s="106"/>
      <c r="U413" s="106" t="s">
        <v>2434</v>
      </c>
      <c r="V413" s="106" t="s">
        <v>4641</v>
      </c>
      <c r="W413" s="106" t="s">
        <v>292</v>
      </c>
      <c r="X413" s="106" t="s">
        <v>293</v>
      </c>
      <c r="Y413" s="106"/>
      <c r="Z413" s="106"/>
      <c r="AA413" s="106"/>
      <c r="AB413" s="106"/>
      <c r="AC413" s="106"/>
      <c r="AD413" s="106"/>
      <c r="AE413" s="1" t="s">
        <v>4918</v>
      </c>
      <c r="AF413" s="17" t="s">
        <v>1895</v>
      </c>
      <c r="AG413" s="57"/>
      <c r="AH413" s="8"/>
      <c r="AI413" s="8"/>
      <c r="AJ413" s="8"/>
      <c r="AK413" s="8"/>
      <c r="AL413" s="8"/>
      <c r="AM413" s="8">
        <f t="shared" si="12"/>
        <v>1</v>
      </c>
      <c r="AN413" s="189">
        <f>IF((AI413+AJ413+AK413+AL413+AM413)&gt;0,(Metoder[[#This Row],[2015]]+Metoder[[#This Row],[2016]]+Metoder[[#This Row],[2017]]+Metoder[[#This Row],[Jan-Apr 2018]]*3+Metoder[[#This Row],[Till Cosmic?]])/COUNT(Metoder[[#This Row],[2015]:[Till Cosmic?]]),"")</f>
        <v>1</v>
      </c>
      <c r="AO413" s="8">
        <f t="shared" si="13"/>
        <v>315</v>
      </c>
      <c r="AP413" s="8">
        <f>IFERROR((_xlfn.RANK.EQ(AO413,AO:AO,1)+COUNTIF($AO$2:AO413,AO413))-1,"")</f>
        <v>425</v>
      </c>
      <c r="AQ413" s="57" t="s">
        <v>2440</v>
      </c>
      <c r="AR413" s="8"/>
      <c r="AS413" s="8"/>
      <c r="AT413" s="8"/>
      <c r="AU413" s="8"/>
      <c r="AV413" s="120">
        <v>43322</v>
      </c>
      <c r="AW413" s="57" t="s">
        <v>46</v>
      </c>
      <c r="AX413" s="99"/>
      <c r="AY413" s="100"/>
      <c r="AZ413" s="142"/>
      <c r="BA413" s="143"/>
      <c r="BC413" s="144"/>
      <c r="BD413" s="144"/>
    </row>
    <row r="414" spans="1:56" ht="210" x14ac:dyDescent="0.25">
      <c r="A414" s="1" t="s">
        <v>4466</v>
      </c>
      <c r="B414" s="180" t="s">
        <v>4292</v>
      </c>
      <c r="C414" s="181" t="s">
        <v>1892</v>
      </c>
      <c r="D414" s="93" t="s">
        <v>78</v>
      </c>
      <c r="E414" s="93" t="s">
        <v>6482</v>
      </c>
      <c r="F414" s="126" t="s">
        <v>4543</v>
      </c>
      <c r="G414" s="93"/>
      <c r="H414" s="95" t="s">
        <v>6158</v>
      </c>
      <c r="I414" s="93"/>
      <c r="J414" s="93"/>
      <c r="K414" s="93"/>
      <c r="L414" s="93" t="s">
        <v>6478</v>
      </c>
      <c r="M414" s="55" t="s">
        <v>42</v>
      </c>
      <c r="N414" s="66"/>
      <c r="O414" s="66"/>
      <c r="P414" s="66"/>
      <c r="Q414" s="66"/>
      <c r="R414" s="66"/>
      <c r="S414" s="66"/>
      <c r="T414" s="93" t="s">
        <v>4635</v>
      </c>
      <c r="U414" s="93" t="s">
        <v>348</v>
      </c>
      <c r="V414" s="93" t="s">
        <v>4641</v>
      </c>
      <c r="W414" s="93" t="s">
        <v>4660</v>
      </c>
      <c r="X414" s="95" t="s">
        <v>6486</v>
      </c>
      <c r="Y414" s="97"/>
      <c r="Z414" s="97"/>
      <c r="AA414" s="97"/>
      <c r="AB414" s="97"/>
      <c r="AC414" s="97"/>
      <c r="AD414" s="97"/>
      <c r="AE414" s="95" t="s">
        <v>6480</v>
      </c>
      <c r="AF414" s="126" t="s">
        <v>1895</v>
      </c>
      <c r="AG414" s="8"/>
      <c r="AH414" s="8"/>
      <c r="AI414" s="8"/>
      <c r="AJ414" s="8"/>
      <c r="AK414" s="8"/>
      <c r="AL414" s="8"/>
      <c r="AM414" s="8">
        <f t="shared" si="12"/>
        <v>0</v>
      </c>
      <c r="AN414" s="189" t="str">
        <f>IF((AI414+AJ414+AK414+AL414+AM414)&gt;0,(Metoder[[#This Row],[2015]]+Metoder[[#This Row],[2016]]+Metoder[[#This Row],[2017]]+Metoder[[#This Row],[Jan-Apr 2018]]*3+Metoder[[#This Row],[Till Cosmic?]])/COUNT(Metoder[[#This Row],[2015]:[Till Cosmic?]]),"")</f>
        <v/>
      </c>
      <c r="AO414" s="8" t="str">
        <f t="shared" si="13"/>
        <v/>
      </c>
      <c r="AP414" s="8" t="str">
        <f>IFERROR((_xlfn.RANK.EQ(AO414,AO:AO,1)+COUNTIF($AO$2:AO414,AO414))-1,"")</f>
        <v/>
      </c>
      <c r="AQ414" s="8"/>
      <c r="AR414" s="8"/>
      <c r="AS414" s="8"/>
      <c r="AT414" s="8"/>
      <c r="AU414" s="57" t="s">
        <v>6159</v>
      </c>
      <c r="AV414" s="120">
        <v>43030</v>
      </c>
      <c r="AW414" s="93" t="s">
        <v>2341</v>
      </c>
      <c r="AX414" s="99"/>
      <c r="AY414" s="100"/>
      <c r="AZ414" s="142"/>
      <c r="BA414" s="143"/>
      <c r="BC414" s="144"/>
      <c r="BD414" s="144"/>
    </row>
    <row r="415" spans="1:56" ht="75" x14ac:dyDescent="0.25">
      <c r="A415" s="1" t="s">
        <v>235</v>
      </c>
      <c r="B415" s="179" t="s">
        <v>236</v>
      </c>
      <c r="C415" s="53"/>
      <c r="D415" s="55" t="s">
        <v>124</v>
      </c>
      <c r="E415" s="53" t="s">
        <v>151</v>
      </c>
      <c r="F415" s="60" t="s">
        <v>2406</v>
      </c>
      <c r="G415" s="53"/>
      <c r="H415" s="53" t="s">
        <v>237</v>
      </c>
      <c r="I415" s="106"/>
      <c r="J415" s="106"/>
      <c r="K415" s="106"/>
      <c r="L415" s="56" t="s">
        <v>2434</v>
      </c>
      <c r="M415" s="55" t="s">
        <v>42</v>
      </c>
      <c r="N415" s="54" t="s">
        <v>6183</v>
      </c>
      <c r="O415" s="54"/>
      <c r="P415" s="54"/>
      <c r="Q415" s="54"/>
      <c r="R415" s="54"/>
      <c r="S415" s="54"/>
      <c r="T415" s="106"/>
      <c r="U415" s="106" t="s">
        <v>2434</v>
      </c>
      <c r="V415" s="106" t="s">
        <v>4679</v>
      </c>
      <c r="W415" s="106"/>
      <c r="X415" s="106" t="s">
        <v>238</v>
      </c>
      <c r="Y415" s="106"/>
      <c r="Z415" s="106"/>
      <c r="AA415" s="106"/>
      <c r="AB415" s="106"/>
      <c r="AC415" s="106"/>
      <c r="AD415" s="106"/>
      <c r="AE415" s="1" t="s">
        <v>6526</v>
      </c>
      <c r="AF415" s="17" t="s">
        <v>239</v>
      </c>
      <c r="AG415" s="57"/>
      <c r="AH415" s="8"/>
      <c r="AI415" s="8"/>
      <c r="AJ415" s="8"/>
      <c r="AK415" s="8"/>
      <c r="AL415" s="8"/>
      <c r="AM415" s="8">
        <f t="shared" si="12"/>
        <v>1</v>
      </c>
      <c r="AN415" s="189">
        <f>IF((AI415+AJ415+AK415+AL415+AM415)&gt;0,(Metoder[[#This Row],[2015]]+Metoder[[#This Row],[2016]]+Metoder[[#This Row],[2017]]+Metoder[[#This Row],[Jan-Apr 2018]]*3+Metoder[[#This Row],[Till Cosmic?]])/COUNT(Metoder[[#This Row],[2015]:[Till Cosmic?]]),"")</f>
        <v>1</v>
      </c>
      <c r="AO415" s="8">
        <f t="shared" si="13"/>
        <v>315</v>
      </c>
      <c r="AP415" s="8">
        <f>IFERROR((_xlfn.RANK.EQ(AO415,AO:AO,1)+COUNTIF($AO$2:AO415,AO415))-1,"")</f>
        <v>426</v>
      </c>
      <c r="AQ415" s="57" t="s">
        <v>2440</v>
      </c>
      <c r="AR415" s="8"/>
      <c r="AS415" s="8"/>
      <c r="AT415" s="8"/>
      <c r="AU415" s="8"/>
      <c r="AV415" s="120">
        <v>43306</v>
      </c>
      <c r="AW415" s="57" t="s">
        <v>46</v>
      </c>
      <c r="AX415" s="99"/>
      <c r="AY415" s="100"/>
      <c r="AZ415" s="142"/>
      <c r="BA415" s="143"/>
      <c r="BC415" s="144"/>
      <c r="BD415" s="144"/>
    </row>
    <row r="416" spans="1:56" ht="146.25" x14ac:dyDescent="0.25">
      <c r="A416" s="1" t="s">
        <v>249</v>
      </c>
      <c r="B416" s="183" t="s">
        <v>250</v>
      </c>
      <c r="C416" s="59" t="s">
        <v>5498</v>
      </c>
      <c r="D416" s="14" t="s">
        <v>59</v>
      </c>
      <c r="E416" s="9" t="s">
        <v>6532</v>
      </c>
      <c r="F416" s="175" t="s">
        <v>196</v>
      </c>
      <c r="G416" s="53"/>
      <c r="H416" s="59" t="s">
        <v>251</v>
      </c>
      <c r="I416" s="106"/>
      <c r="J416" s="106" t="s">
        <v>5411</v>
      </c>
      <c r="K416" s="106" t="s">
        <v>6070</v>
      </c>
      <c r="L416" s="15" t="s">
        <v>2434</v>
      </c>
      <c r="M416" s="55" t="s">
        <v>42</v>
      </c>
      <c r="N416" s="54" t="s">
        <v>5337</v>
      </c>
      <c r="O416" s="54"/>
      <c r="P416" s="54"/>
      <c r="Q416" s="54"/>
      <c r="R416" s="54"/>
      <c r="S416" s="54"/>
      <c r="T416" s="138"/>
      <c r="U416" s="138" t="s">
        <v>2434</v>
      </c>
      <c r="V416" s="106" t="s">
        <v>4679</v>
      </c>
      <c r="W416" s="138" t="s">
        <v>252</v>
      </c>
      <c r="X416" s="138" t="s">
        <v>253</v>
      </c>
      <c r="Y416" s="138"/>
      <c r="Z416" s="138"/>
      <c r="AA416" s="138"/>
      <c r="AB416" s="138"/>
      <c r="AC416" s="138"/>
      <c r="AD416" s="138"/>
      <c r="AE416" s="1" t="s">
        <v>6526</v>
      </c>
      <c r="AF416" s="16" t="s">
        <v>254</v>
      </c>
      <c r="AG416" s="57"/>
      <c r="AH416" s="8"/>
      <c r="AI416" s="8"/>
      <c r="AJ416" s="8"/>
      <c r="AK416" s="8"/>
      <c r="AL416" s="8"/>
      <c r="AM416" s="8">
        <f t="shared" si="12"/>
        <v>1</v>
      </c>
      <c r="AN416" s="189">
        <f>IF((AI416+AJ416+AK416+AL416+AM416)&gt;0,(Metoder[[#This Row],[2015]]+Metoder[[#This Row],[2016]]+Metoder[[#This Row],[2017]]+Metoder[[#This Row],[Jan-Apr 2018]]*3+Metoder[[#This Row],[Till Cosmic?]])/COUNT(Metoder[[#This Row],[2015]:[Till Cosmic?]]),"")</f>
        <v>1</v>
      </c>
      <c r="AO416" s="8">
        <f t="shared" si="13"/>
        <v>315</v>
      </c>
      <c r="AP416" s="8">
        <f>IFERROR((_xlfn.RANK.EQ(AO416,AO:AO,1)+COUNTIF($AO$2:AO416,AO416))-1,"")</f>
        <v>427</v>
      </c>
      <c r="AQ416" s="57" t="s">
        <v>2440</v>
      </c>
      <c r="AR416" s="8"/>
      <c r="AS416" s="8"/>
      <c r="AT416" s="8"/>
      <c r="AU416" s="8"/>
      <c r="AV416" s="120">
        <v>43306</v>
      </c>
      <c r="AW416" s="57" t="s">
        <v>46</v>
      </c>
      <c r="AX416" s="99"/>
      <c r="AY416" s="100"/>
      <c r="AZ416" s="142"/>
      <c r="BA416" s="143"/>
      <c r="BC416" s="144"/>
      <c r="BD416" s="144"/>
    </row>
    <row r="417" spans="1:56" ht="135" x14ac:dyDescent="0.25">
      <c r="A417" s="1" t="s">
        <v>4235</v>
      </c>
      <c r="B417" s="179" t="s">
        <v>2392</v>
      </c>
      <c r="C417" s="61" t="s">
        <v>2384</v>
      </c>
      <c r="D417" s="36" t="s">
        <v>2385</v>
      </c>
      <c r="E417" s="52" t="s">
        <v>2386</v>
      </c>
      <c r="F417" s="175" t="s">
        <v>5251</v>
      </c>
      <c r="G417" s="38" t="s">
        <v>5500</v>
      </c>
      <c r="H417" s="52" t="s">
        <v>2387</v>
      </c>
      <c r="I417" s="38" t="s">
        <v>2388</v>
      </c>
      <c r="J417" s="38" t="s">
        <v>5499</v>
      </c>
      <c r="K417" s="38"/>
      <c r="L417" s="41" t="s">
        <v>3682</v>
      </c>
      <c r="M417" s="51" t="s">
        <v>42</v>
      </c>
      <c r="N417" s="58" t="s">
        <v>6168</v>
      </c>
      <c r="O417" s="42"/>
      <c r="P417" s="43"/>
      <c r="Q417" s="43"/>
      <c r="R417" s="43"/>
      <c r="S417" s="43"/>
      <c r="T417" s="97"/>
      <c r="U417" s="1" t="s">
        <v>3682</v>
      </c>
      <c r="V417" s="1" t="s">
        <v>4642</v>
      </c>
      <c r="W417" s="1" t="s">
        <v>2390</v>
      </c>
      <c r="X417" s="1" t="s">
        <v>2389</v>
      </c>
      <c r="Y417" s="97"/>
      <c r="Z417" s="97"/>
      <c r="AA417" s="97"/>
      <c r="AB417" s="97"/>
      <c r="AC417" s="97"/>
      <c r="AD417" s="97"/>
      <c r="AE417" s="124" t="s">
        <v>4939</v>
      </c>
      <c r="AF417" s="122" t="s">
        <v>2391</v>
      </c>
      <c r="AG417" s="44"/>
      <c r="AH417" s="44"/>
      <c r="AI417" s="44"/>
      <c r="AJ417" s="44"/>
      <c r="AK417" s="44"/>
      <c r="AL417" s="44"/>
      <c r="AM417" s="44">
        <f t="shared" si="12"/>
        <v>1</v>
      </c>
      <c r="AN417" s="193">
        <f>IF((AI417+AJ417+AK417+AL417+AM417)&gt;0,(Metoder[[#This Row],[2015]]+Metoder[[#This Row],[2016]]+Metoder[[#This Row],[2017]]+Metoder[[#This Row],[Jan-Apr 2018]]*3+Metoder[[#This Row],[Till Cosmic?]])/COUNT(Metoder[[#This Row],[2015]:[Till Cosmic?]]),"")</f>
        <v>1</v>
      </c>
      <c r="AO417" s="44">
        <f t="shared" si="13"/>
        <v>315</v>
      </c>
      <c r="AP417" s="44">
        <f>IFERROR((_xlfn.RANK.EQ(AO417,AO:AO,1)+COUNTIF($AO$2:AO417,AO417))-1,"")</f>
        <v>428</v>
      </c>
      <c r="AQ417" s="37" t="s">
        <v>2440</v>
      </c>
      <c r="AR417" s="44"/>
      <c r="AS417" s="44"/>
      <c r="AT417" s="44"/>
      <c r="AU417" s="44"/>
      <c r="AV417" s="155">
        <v>43306</v>
      </c>
      <c r="AW417" s="38" t="s">
        <v>46</v>
      </c>
      <c r="AX417" s="99"/>
      <c r="AY417" s="100"/>
      <c r="AZ417" s="142"/>
      <c r="BA417" s="143"/>
      <c r="BC417" s="144"/>
      <c r="BD417" s="144"/>
    </row>
    <row r="418" spans="1:56" ht="409.5" x14ac:dyDescent="0.25">
      <c r="A418" s="61">
        <v>147</v>
      </c>
      <c r="B418" s="179" t="s">
        <v>3701</v>
      </c>
      <c r="C418" s="53" t="s">
        <v>3702</v>
      </c>
      <c r="D418" s="36"/>
      <c r="E418" s="24" t="s">
        <v>3703</v>
      </c>
      <c r="F418" s="6"/>
      <c r="G418" s="6" t="s">
        <v>4880</v>
      </c>
      <c r="H418" s="53" t="s">
        <v>5464</v>
      </c>
      <c r="I418" s="6" t="s">
        <v>3704</v>
      </c>
      <c r="J418" s="6"/>
      <c r="K418" s="6"/>
      <c r="L418" s="56" t="s">
        <v>348</v>
      </c>
      <c r="M418" s="62" t="s">
        <v>2420</v>
      </c>
      <c r="N418" s="58"/>
      <c r="O418" s="58"/>
      <c r="P418" s="35"/>
      <c r="Q418" s="35"/>
      <c r="R418" s="35"/>
      <c r="S418" s="35"/>
      <c r="T418" s="64" t="s">
        <v>6580</v>
      </c>
      <c r="U418" s="106" t="s">
        <v>348</v>
      </c>
      <c r="V418" s="106" t="s">
        <v>2712</v>
      </c>
      <c r="W418" s="106" t="s">
        <v>2704</v>
      </c>
      <c r="X418" s="64" t="s">
        <v>3705</v>
      </c>
      <c r="Y418" s="64" t="s">
        <v>3706</v>
      </c>
      <c r="Z418" s="106" t="s">
        <v>2704</v>
      </c>
      <c r="AA418" s="64" t="s">
        <v>3707</v>
      </c>
      <c r="AB418" s="106" t="s">
        <v>3030</v>
      </c>
      <c r="AC418" s="106" t="s">
        <v>2429</v>
      </c>
      <c r="AD418" s="106"/>
      <c r="AE418" s="97"/>
      <c r="AF418" s="141"/>
      <c r="AG418" s="37" t="s">
        <v>3031</v>
      </c>
      <c r="AH418" s="37" t="s">
        <v>2431</v>
      </c>
      <c r="AI418" s="37"/>
      <c r="AJ418" s="37"/>
      <c r="AK418" s="37"/>
      <c r="AL418" s="37"/>
      <c r="AM418" s="37">
        <f t="shared" si="12"/>
        <v>0</v>
      </c>
      <c r="AN418" s="191" t="str">
        <f>IF((AI418+AJ418+AK418+AL418+AM418)&gt;0,(Metoder[[#This Row],[2015]]+Metoder[[#This Row],[2016]]+Metoder[[#This Row],[2017]]+Metoder[[#This Row],[Jan-Apr 2018]]*3+Metoder[[#This Row],[Till Cosmic?]])/COUNT(Metoder[[#This Row],[2015]:[Till Cosmic?]]),"")</f>
        <v/>
      </c>
      <c r="AO418" s="37" t="str">
        <f t="shared" si="13"/>
        <v/>
      </c>
      <c r="AP418" s="37" t="str">
        <f>IFERROR((_xlfn.RANK.EQ(AO418,AO:AO,1)+COUNTIF($AO$2:AO418,AO418))-1,"")</f>
        <v/>
      </c>
      <c r="AQ418" s="37"/>
      <c r="AR418" s="37"/>
      <c r="AS418" s="37"/>
      <c r="AT418" s="37"/>
      <c r="AU418" s="37"/>
      <c r="AV418" s="123">
        <v>43306</v>
      </c>
      <c r="AW418" s="38" t="s">
        <v>46</v>
      </c>
      <c r="AX418" s="99"/>
      <c r="AY418" s="100"/>
      <c r="AZ418" s="142"/>
      <c r="BA418" s="143"/>
      <c r="BC418" s="144"/>
      <c r="BD418" s="144"/>
    </row>
    <row r="419" spans="1:56" ht="75" x14ac:dyDescent="0.25">
      <c r="A419" s="1" t="s">
        <v>150</v>
      </c>
      <c r="B419" s="183" t="s">
        <v>5477</v>
      </c>
      <c r="C419" s="59" t="s">
        <v>5476</v>
      </c>
      <c r="D419" s="14" t="s">
        <v>50</v>
      </c>
      <c r="E419" s="59" t="s">
        <v>151</v>
      </c>
      <c r="F419" s="60" t="s">
        <v>2406</v>
      </c>
      <c r="G419" s="127"/>
      <c r="H419" s="59" t="s">
        <v>152</v>
      </c>
      <c r="I419" s="138"/>
      <c r="J419" s="138"/>
      <c r="K419" s="138"/>
      <c r="L419" s="15" t="s">
        <v>2434</v>
      </c>
      <c r="M419" s="55" t="s">
        <v>42</v>
      </c>
      <c r="N419" s="54" t="s">
        <v>5667</v>
      </c>
      <c r="O419" s="54"/>
      <c r="P419" s="54"/>
      <c r="Q419" s="54"/>
      <c r="R419" s="54"/>
      <c r="S419" s="54"/>
      <c r="T419" s="138"/>
      <c r="U419" s="138" t="s">
        <v>2434</v>
      </c>
      <c r="V419" s="138" t="s">
        <v>4659</v>
      </c>
      <c r="W419" s="138" t="s">
        <v>4898</v>
      </c>
      <c r="X419" s="138" t="s">
        <v>153</v>
      </c>
      <c r="Y419" s="138"/>
      <c r="Z419" s="138"/>
      <c r="AA419" s="138"/>
      <c r="AB419" s="138"/>
      <c r="AC419" s="138"/>
      <c r="AD419" s="138"/>
      <c r="AE419" s="1" t="s">
        <v>4935</v>
      </c>
      <c r="AF419" s="173" t="s">
        <v>154</v>
      </c>
      <c r="AG419" s="57"/>
      <c r="AH419" s="8"/>
      <c r="AI419" s="8"/>
      <c r="AJ419" s="8"/>
      <c r="AK419" s="8"/>
      <c r="AL419" s="8"/>
      <c r="AM419" s="8">
        <f t="shared" si="12"/>
        <v>1</v>
      </c>
      <c r="AN419" s="189">
        <f>IF((AI419+AJ419+AK419+AL419+AM419)&gt;0,(Metoder[[#This Row],[2015]]+Metoder[[#This Row],[2016]]+Metoder[[#This Row],[2017]]+Metoder[[#This Row],[Jan-Apr 2018]]*3+Metoder[[#This Row],[Till Cosmic?]])/COUNT(Metoder[[#This Row],[2015]:[Till Cosmic?]]),"")</f>
        <v>1</v>
      </c>
      <c r="AO419" s="8">
        <f t="shared" si="13"/>
        <v>315</v>
      </c>
      <c r="AP419" s="8">
        <f>IFERROR((_xlfn.RANK.EQ(AO419,AO:AO,1)+COUNTIF($AO$2:AO419,AO419))-1,"")</f>
        <v>429</v>
      </c>
      <c r="AQ419" s="57" t="s">
        <v>2440</v>
      </c>
      <c r="AR419" s="8"/>
      <c r="AS419" s="8"/>
      <c r="AT419" s="8"/>
      <c r="AU419" s="8"/>
      <c r="AV419" s="120">
        <v>43306</v>
      </c>
      <c r="AW419" s="57" t="s">
        <v>46</v>
      </c>
      <c r="AX419" s="99"/>
      <c r="AY419" s="100"/>
      <c r="AZ419" s="142"/>
      <c r="BA419" s="143"/>
      <c r="BC419" s="144"/>
      <c r="BD419" s="144"/>
    </row>
    <row r="420" spans="1:56" ht="101.25" x14ac:dyDescent="0.25">
      <c r="A420" s="1" t="s">
        <v>115</v>
      </c>
      <c r="B420" s="182" t="s">
        <v>5466</v>
      </c>
      <c r="C420" s="59" t="s">
        <v>5467</v>
      </c>
      <c r="D420" s="11" t="s">
        <v>116</v>
      </c>
      <c r="E420" s="53" t="s">
        <v>6511</v>
      </c>
      <c r="F420" s="121"/>
      <c r="G420" s="151" t="s">
        <v>117</v>
      </c>
      <c r="H420" s="59" t="s">
        <v>5468</v>
      </c>
      <c r="I420" s="138" t="s">
        <v>118</v>
      </c>
      <c r="J420" s="138" t="s">
        <v>5470</v>
      </c>
      <c r="K420" s="138"/>
      <c r="L420" s="56" t="s">
        <v>2434</v>
      </c>
      <c r="M420" s="55" t="s">
        <v>42</v>
      </c>
      <c r="N420" s="58" t="s">
        <v>5672</v>
      </c>
      <c r="O420" s="58"/>
      <c r="P420" s="58"/>
      <c r="Q420" s="58" t="s">
        <v>35</v>
      </c>
      <c r="R420" s="58" t="s">
        <v>35</v>
      </c>
      <c r="S420" s="58" t="s">
        <v>35</v>
      </c>
      <c r="T420" s="138" t="s">
        <v>2581</v>
      </c>
      <c r="U420" s="138" t="s">
        <v>2434</v>
      </c>
      <c r="V420" s="138"/>
      <c r="W420" s="138" t="s">
        <v>5469</v>
      </c>
      <c r="X420" s="138" t="s">
        <v>44</v>
      </c>
      <c r="Y420" s="138"/>
      <c r="Z420" s="138"/>
      <c r="AA420" s="138"/>
      <c r="AB420" s="138"/>
      <c r="AC420" s="138"/>
      <c r="AD420" s="138"/>
      <c r="AE420" s="1" t="s">
        <v>4920</v>
      </c>
      <c r="AF420" s="17" t="s">
        <v>119</v>
      </c>
      <c r="AG420" s="57"/>
      <c r="AH420" s="8"/>
      <c r="AI420" s="8"/>
      <c r="AJ420" s="8"/>
      <c r="AK420" s="8"/>
      <c r="AL420" s="8"/>
      <c r="AM420" s="8">
        <f t="shared" si="12"/>
        <v>1</v>
      </c>
      <c r="AN420" s="189">
        <f>IF((AI420+AJ420+AK420+AL420+AM420)&gt;0,(Metoder[[#This Row],[2015]]+Metoder[[#This Row],[2016]]+Metoder[[#This Row],[2017]]+Metoder[[#This Row],[Jan-Apr 2018]]*3+Metoder[[#This Row],[Till Cosmic?]])/COUNT(Metoder[[#This Row],[2015]:[Till Cosmic?]]),"")</f>
        <v>1</v>
      </c>
      <c r="AO420" s="8">
        <f t="shared" si="13"/>
        <v>315</v>
      </c>
      <c r="AP420" s="8">
        <f>IFERROR((_xlfn.RANK.EQ(AO420,AO:AO,1)+COUNTIF($AO$2:AO420,AO420))-1,"")</f>
        <v>430</v>
      </c>
      <c r="AQ420" s="57" t="s">
        <v>2440</v>
      </c>
      <c r="AR420" s="8"/>
      <c r="AS420" s="8"/>
      <c r="AT420" s="8"/>
      <c r="AU420" s="8"/>
      <c r="AV420" s="120">
        <v>43306</v>
      </c>
      <c r="AW420" s="57" t="s">
        <v>46</v>
      </c>
      <c r="AX420" s="99"/>
      <c r="AY420" s="100"/>
      <c r="AZ420" s="142"/>
      <c r="BA420" s="143"/>
      <c r="BC420" s="144"/>
      <c r="BD420" s="144"/>
    </row>
    <row r="421" spans="1:56" ht="146.25" x14ac:dyDescent="0.25">
      <c r="A421" s="1" t="s">
        <v>1901</v>
      </c>
      <c r="B421" s="179" t="s">
        <v>1902</v>
      </c>
      <c r="C421" s="53" t="s">
        <v>1903</v>
      </c>
      <c r="D421" s="55" t="s">
        <v>226</v>
      </c>
      <c r="E421" s="53" t="s">
        <v>227</v>
      </c>
      <c r="F421" s="6"/>
      <c r="G421" s="140" t="s">
        <v>1904</v>
      </c>
      <c r="H421" s="53" t="s">
        <v>1321</v>
      </c>
      <c r="I421" s="106" t="s">
        <v>508</v>
      </c>
      <c r="J421" s="106" t="s">
        <v>6339</v>
      </c>
      <c r="K421" s="106"/>
      <c r="L421" s="56" t="s">
        <v>6478</v>
      </c>
      <c r="M421" s="55" t="s">
        <v>42</v>
      </c>
      <c r="N421" s="54" t="s">
        <v>5673</v>
      </c>
      <c r="O421" s="58" t="s">
        <v>35</v>
      </c>
      <c r="P421" s="58"/>
      <c r="Q421" s="58"/>
      <c r="R421" s="58"/>
      <c r="S421" s="58"/>
      <c r="T421" s="106"/>
      <c r="U421" s="106" t="s">
        <v>2434</v>
      </c>
      <c r="V421" s="106" t="s">
        <v>4641</v>
      </c>
      <c r="W421" s="106" t="s">
        <v>230</v>
      </c>
      <c r="X421" s="106" t="s">
        <v>231</v>
      </c>
      <c r="Y421" s="106"/>
      <c r="Z421" s="106"/>
      <c r="AA421" s="106"/>
      <c r="AB421" s="106"/>
      <c r="AC421" s="106"/>
      <c r="AD421" s="106"/>
      <c r="AE421" s="1" t="s">
        <v>4918</v>
      </c>
      <c r="AF421" s="17" t="s">
        <v>1905</v>
      </c>
      <c r="AG421" s="57"/>
      <c r="AH421" s="8"/>
      <c r="AI421" s="8"/>
      <c r="AJ421" s="8"/>
      <c r="AK421" s="8"/>
      <c r="AL421" s="8"/>
      <c r="AM421" s="8">
        <f t="shared" si="12"/>
        <v>1</v>
      </c>
      <c r="AN421" s="189">
        <f>IF((AI421+AJ421+AK421+AL421+AM421)&gt;0,(Metoder[[#This Row],[2015]]+Metoder[[#This Row],[2016]]+Metoder[[#This Row],[2017]]+Metoder[[#This Row],[Jan-Apr 2018]]*3+Metoder[[#This Row],[Till Cosmic?]])/COUNT(Metoder[[#This Row],[2015]:[Till Cosmic?]]),"")</f>
        <v>1</v>
      </c>
      <c r="AO421" s="8">
        <f t="shared" si="13"/>
        <v>315</v>
      </c>
      <c r="AP421" s="8">
        <f>IFERROR((_xlfn.RANK.EQ(AO421,AO:AO,1)+COUNTIF($AO$2:AO421,AO421))-1,"")</f>
        <v>431</v>
      </c>
      <c r="AQ421" s="57" t="s">
        <v>2440</v>
      </c>
      <c r="AR421" s="8"/>
      <c r="AS421" s="8"/>
      <c r="AT421" s="8"/>
      <c r="AU421" s="57"/>
      <c r="AV421" s="120">
        <v>43347</v>
      </c>
      <c r="AW421" s="57" t="s">
        <v>46</v>
      </c>
      <c r="AX421" s="99"/>
      <c r="AY421" s="100"/>
      <c r="AZ421" s="142"/>
      <c r="BA421" s="143"/>
      <c r="BC421" s="144"/>
      <c r="BD421" s="144"/>
    </row>
    <row r="422" spans="1:56" ht="90" x14ac:dyDescent="0.25">
      <c r="A422" s="1" t="s">
        <v>47</v>
      </c>
      <c r="B422" s="179" t="s">
        <v>48</v>
      </c>
      <c r="C422" s="53" t="s">
        <v>49</v>
      </c>
      <c r="D422" s="55" t="s">
        <v>50</v>
      </c>
      <c r="E422" s="9" t="s">
        <v>51</v>
      </c>
      <c r="F422" s="175" t="s">
        <v>5241</v>
      </c>
      <c r="G422" s="53"/>
      <c r="H422" s="53" t="s">
        <v>1162</v>
      </c>
      <c r="I422" s="106" t="s">
        <v>53</v>
      </c>
      <c r="J422" s="106"/>
      <c r="K422" s="106" t="s">
        <v>5809</v>
      </c>
      <c r="L422" s="56" t="s">
        <v>6499</v>
      </c>
      <c r="M422" s="55" t="s">
        <v>42</v>
      </c>
      <c r="N422" s="58" t="s">
        <v>5668</v>
      </c>
      <c r="O422" s="58"/>
      <c r="P422" s="58"/>
      <c r="Q422" s="58"/>
      <c r="R422" s="58"/>
      <c r="S422" s="58"/>
      <c r="T422" s="106"/>
      <c r="U422" s="106" t="s">
        <v>41</v>
      </c>
      <c r="V422" s="106" t="s">
        <v>4642</v>
      </c>
      <c r="W422" s="106" t="s">
        <v>54</v>
      </c>
      <c r="X422" s="106" t="s">
        <v>5452</v>
      </c>
      <c r="Y422" s="106"/>
      <c r="Z422" s="106"/>
      <c r="AA422" s="106"/>
      <c r="AB422" s="106"/>
      <c r="AC422" s="106"/>
      <c r="AD422" s="106"/>
      <c r="AE422" s="1" t="s">
        <v>5129</v>
      </c>
      <c r="AF422" s="30" t="s">
        <v>55</v>
      </c>
      <c r="AG422" s="57"/>
      <c r="AH422" s="8"/>
      <c r="AI422" s="8"/>
      <c r="AJ422" s="8"/>
      <c r="AK422" s="8"/>
      <c r="AL422" s="8"/>
      <c r="AM422" s="8">
        <f t="shared" si="12"/>
        <v>1</v>
      </c>
      <c r="AN422" s="189">
        <f>IF((AI422+AJ422+AK422+AL422+AM422)&gt;0,(Metoder[[#This Row],[2015]]+Metoder[[#This Row],[2016]]+Metoder[[#This Row],[2017]]+Metoder[[#This Row],[Jan-Apr 2018]]*3+Metoder[[#This Row],[Till Cosmic?]])/COUNT(Metoder[[#This Row],[2015]:[Till Cosmic?]]),"")</f>
        <v>1</v>
      </c>
      <c r="AO422" s="8">
        <f t="shared" si="13"/>
        <v>315</v>
      </c>
      <c r="AP422" s="8">
        <f>IFERROR((_xlfn.RANK.EQ(AO422,AO:AO,1)+COUNTIF($AO$2:AO422,AO422))-1,"")</f>
        <v>432</v>
      </c>
      <c r="AQ422" s="57" t="s">
        <v>2440</v>
      </c>
      <c r="AR422" s="8"/>
      <c r="AS422" s="8"/>
      <c r="AT422" s="8"/>
      <c r="AU422" s="8"/>
      <c r="AV422" s="120">
        <v>43304</v>
      </c>
      <c r="AW422" s="57" t="s">
        <v>46</v>
      </c>
      <c r="AX422" s="99"/>
      <c r="AY422" s="100"/>
      <c r="AZ422" s="142"/>
      <c r="BA422" s="143"/>
      <c r="BC422" s="144"/>
      <c r="BD422" s="144"/>
    </row>
    <row r="423" spans="1:56" ht="236.25" x14ac:dyDescent="0.25">
      <c r="A423" s="39" t="s">
        <v>4377</v>
      </c>
      <c r="B423" s="180" t="s">
        <v>4375</v>
      </c>
      <c r="C423" s="181"/>
      <c r="D423" s="93"/>
      <c r="E423" s="93" t="s">
        <v>4546</v>
      </c>
      <c r="F423" s="176" t="s">
        <v>5453</v>
      </c>
      <c r="G423" s="93"/>
      <c r="H423" s="205" t="s">
        <v>4634</v>
      </c>
      <c r="I423" s="93" t="s">
        <v>4633</v>
      </c>
      <c r="J423" s="93" t="s">
        <v>4635</v>
      </c>
      <c r="K423" s="93"/>
      <c r="L423" s="93" t="s">
        <v>2654</v>
      </c>
      <c r="M423" s="51" t="s">
        <v>42</v>
      </c>
      <c r="N423" s="66"/>
      <c r="O423" s="66"/>
      <c r="P423" s="66"/>
      <c r="Q423" s="66"/>
      <c r="R423" s="66"/>
      <c r="S423" s="66"/>
      <c r="T423" s="93" t="s">
        <v>4635</v>
      </c>
      <c r="U423" s="93" t="s">
        <v>348</v>
      </c>
      <c r="V423" s="93" t="s">
        <v>4638</v>
      </c>
      <c r="W423" s="93" t="s">
        <v>4729</v>
      </c>
      <c r="X423" s="95" t="s">
        <v>4728</v>
      </c>
      <c r="Y423" s="97"/>
      <c r="Z423" s="97"/>
      <c r="AA423" s="97"/>
      <c r="AB423" s="97"/>
      <c r="AC423" s="1"/>
      <c r="AD423" s="97"/>
      <c r="AE423" s="95" t="s">
        <v>4847</v>
      </c>
      <c r="AF423" s="107" t="s">
        <v>4846</v>
      </c>
      <c r="AG423" s="8"/>
      <c r="AH423" s="8"/>
      <c r="AI423" s="8"/>
      <c r="AJ423" s="8"/>
      <c r="AK423" s="8"/>
      <c r="AL423" s="8"/>
      <c r="AM423" s="8">
        <f t="shared" si="12"/>
        <v>0</v>
      </c>
      <c r="AN423" s="189" t="str">
        <f>IF((AI423+AJ423+AK423+AL423+AM423)&gt;0,(Metoder[[#This Row],[2015]]+Metoder[[#This Row],[2016]]+Metoder[[#This Row],[2017]]+Metoder[[#This Row],[Jan-Apr 2018]]*3+Metoder[[#This Row],[Till Cosmic?]])/COUNT(Metoder[[#This Row],[2015]:[Till Cosmic?]]),"")</f>
        <v/>
      </c>
      <c r="AO423" s="8" t="str">
        <f t="shared" si="13"/>
        <v/>
      </c>
      <c r="AP423" s="8" t="str">
        <f>IFERROR((_xlfn.RANK.EQ(AO423,AO:AO,1)+COUNTIF($AO$2:AO423,AO423))-1,"")</f>
        <v/>
      </c>
      <c r="AQ423" s="57"/>
      <c r="AR423" s="8"/>
      <c r="AS423" s="8"/>
      <c r="AT423" s="8"/>
      <c r="AU423" s="57" t="s">
        <v>6219</v>
      </c>
      <c r="AV423" s="120">
        <v>43304</v>
      </c>
      <c r="AW423" s="93" t="s">
        <v>46</v>
      </c>
      <c r="AX423" s="99"/>
      <c r="AY423" s="100"/>
      <c r="AZ423" s="142"/>
      <c r="BA423" s="143"/>
      <c r="BC423" s="144"/>
      <c r="BD423" s="144"/>
    </row>
    <row r="424" spans="1:56" ht="105" x14ac:dyDescent="0.25">
      <c r="A424" s="1" t="s">
        <v>1917</v>
      </c>
      <c r="B424" s="179" t="s">
        <v>1918</v>
      </c>
      <c r="C424" s="53" t="s">
        <v>1919</v>
      </c>
      <c r="D424" s="55" t="s">
        <v>50</v>
      </c>
      <c r="E424" s="53" t="s">
        <v>6511</v>
      </c>
      <c r="F424" s="121" t="s">
        <v>4267</v>
      </c>
      <c r="G424" s="149"/>
      <c r="H424" s="53" t="s">
        <v>66</v>
      </c>
      <c r="I424" s="106" t="s">
        <v>6036</v>
      </c>
      <c r="J424" s="106"/>
      <c r="K424" s="106" t="s">
        <v>6037</v>
      </c>
      <c r="L424" s="56" t="s">
        <v>2434</v>
      </c>
      <c r="M424" s="55" t="s">
        <v>42</v>
      </c>
      <c r="N424" s="54" t="s">
        <v>5668</v>
      </c>
      <c r="O424" s="54"/>
      <c r="P424" s="54" t="s">
        <v>35</v>
      </c>
      <c r="Q424" s="54"/>
      <c r="R424" s="54"/>
      <c r="S424" s="54"/>
      <c r="T424" s="106"/>
      <c r="U424" s="106" t="s">
        <v>2434</v>
      </c>
      <c r="V424" s="106" t="s">
        <v>4641</v>
      </c>
      <c r="W424" s="106" t="s">
        <v>54</v>
      </c>
      <c r="X424" s="106" t="s">
        <v>2057</v>
      </c>
      <c r="Y424" s="106"/>
      <c r="Z424" s="106"/>
      <c r="AA424" s="106"/>
      <c r="AB424" s="106"/>
      <c r="AC424" s="106"/>
      <c r="AD424" s="106"/>
      <c r="AE424" s="1" t="s">
        <v>4919</v>
      </c>
      <c r="AF424" s="17" t="s">
        <v>1920</v>
      </c>
      <c r="AG424" s="57"/>
      <c r="AH424" s="8"/>
      <c r="AI424" s="8"/>
      <c r="AJ424" s="8"/>
      <c r="AK424" s="8"/>
      <c r="AL424" s="8"/>
      <c r="AM424" s="8">
        <f t="shared" si="12"/>
        <v>1</v>
      </c>
      <c r="AN424" s="189">
        <f>IF((AI424+AJ424+AK424+AL424+AM424)&gt;0,(Metoder[[#This Row],[2015]]+Metoder[[#This Row],[2016]]+Metoder[[#This Row],[2017]]+Metoder[[#This Row],[Jan-Apr 2018]]*3+Metoder[[#This Row],[Till Cosmic?]])/COUNT(Metoder[[#This Row],[2015]:[Till Cosmic?]]),"")</f>
        <v>1</v>
      </c>
      <c r="AO424" s="8">
        <f t="shared" si="13"/>
        <v>315</v>
      </c>
      <c r="AP424" s="8">
        <f>IFERROR((_xlfn.RANK.EQ(AO424,AO:AO,1)+COUNTIF($AO$2:AO424,AO424))-1,"")</f>
        <v>433</v>
      </c>
      <c r="AQ424" s="57" t="s">
        <v>2440</v>
      </c>
      <c r="AR424" s="8"/>
      <c r="AS424" s="8"/>
      <c r="AT424" s="8"/>
      <c r="AU424" s="8"/>
      <c r="AV424" s="120">
        <v>43325</v>
      </c>
      <c r="AW424" s="57" t="s">
        <v>46</v>
      </c>
      <c r="AX424" s="99"/>
      <c r="AY424" s="100"/>
      <c r="AZ424" s="142"/>
      <c r="BA424" s="143"/>
      <c r="BC424" s="144"/>
      <c r="BD424" s="144"/>
    </row>
    <row r="425" spans="1:56" ht="101.25" x14ac:dyDescent="0.25">
      <c r="A425" s="1" t="s">
        <v>69</v>
      </c>
      <c r="B425" s="182" t="s">
        <v>70</v>
      </c>
      <c r="C425" s="53" t="s">
        <v>5455</v>
      </c>
      <c r="D425" s="11" t="s">
        <v>50</v>
      </c>
      <c r="E425" s="9" t="s">
        <v>6500</v>
      </c>
      <c r="F425" s="121" t="s">
        <v>4987</v>
      </c>
      <c r="G425" s="53"/>
      <c r="H425" s="53" t="s">
        <v>71</v>
      </c>
      <c r="I425" s="106" t="s">
        <v>72</v>
      </c>
      <c r="J425" s="106"/>
      <c r="K425" s="106"/>
      <c r="L425" s="12" t="s">
        <v>6499</v>
      </c>
      <c r="M425" s="55" t="s">
        <v>42</v>
      </c>
      <c r="N425" s="13" t="s">
        <v>5667</v>
      </c>
      <c r="O425" s="13"/>
      <c r="P425" s="13"/>
      <c r="Q425" s="13"/>
      <c r="R425" s="13"/>
      <c r="S425" s="13"/>
      <c r="T425" s="106"/>
      <c r="U425" s="106" t="s">
        <v>41</v>
      </c>
      <c r="V425" s="106"/>
      <c r="W425" s="106" t="s">
        <v>54</v>
      </c>
      <c r="X425" s="106" t="s">
        <v>73</v>
      </c>
      <c r="Y425" s="106"/>
      <c r="Z425" s="106"/>
      <c r="AA425" s="106"/>
      <c r="AB425" s="106"/>
      <c r="AC425" s="106"/>
      <c r="AD425" s="106"/>
      <c r="AE425" s="1" t="s">
        <v>4920</v>
      </c>
      <c r="AF425" s="17" t="s">
        <v>74</v>
      </c>
      <c r="AG425" s="57"/>
      <c r="AH425" s="8"/>
      <c r="AI425" s="8"/>
      <c r="AJ425" s="8"/>
      <c r="AK425" s="8"/>
      <c r="AL425" s="8"/>
      <c r="AM425" s="8">
        <f t="shared" si="12"/>
        <v>1</v>
      </c>
      <c r="AN425" s="189">
        <f>IF((AI425+AJ425+AK425+AL425+AM425)&gt;0,(Metoder[[#This Row],[2015]]+Metoder[[#This Row],[2016]]+Metoder[[#This Row],[2017]]+Metoder[[#This Row],[Jan-Apr 2018]]*3+Metoder[[#This Row],[Till Cosmic?]])/COUNT(Metoder[[#This Row],[2015]:[Till Cosmic?]]),"")</f>
        <v>1</v>
      </c>
      <c r="AO425" s="8">
        <f t="shared" si="13"/>
        <v>315</v>
      </c>
      <c r="AP425" s="8">
        <f>IFERROR((_xlfn.RANK.EQ(AO425,AO:AO,1)+COUNTIF($AO$2:AO425,AO425))-1,"")</f>
        <v>434</v>
      </c>
      <c r="AQ425" s="57" t="s">
        <v>2440</v>
      </c>
      <c r="AR425" s="8"/>
      <c r="AS425" s="8"/>
      <c r="AT425" s="8"/>
      <c r="AU425" s="8"/>
      <c r="AV425" s="120">
        <v>43304</v>
      </c>
      <c r="AW425" s="57" t="s">
        <v>46</v>
      </c>
      <c r="AX425" s="99"/>
      <c r="AY425" s="100"/>
      <c r="AZ425" s="142"/>
      <c r="BA425" s="143"/>
      <c r="BC425" s="144"/>
      <c r="BD425" s="144"/>
    </row>
    <row r="426" spans="1:56" ht="180" x14ac:dyDescent="0.25">
      <c r="A426" s="1" t="s">
        <v>105</v>
      </c>
      <c r="B426" s="179" t="s">
        <v>5456</v>
      </c>
      <c r="C426" s="53" t="s">
        <v>106</v>
      </c>
      <c r="D426" s="55" t="s">
        <v>50</v>
      </c>
      <c r="E426" s="53" t="s">
        <v>6500</v>
      </c>
      <c r="F426" s="121" t="s">
        <v>4987</v>
      </c>
      <c r="G426" s="127" t="s">
        <v>107</v>
      </c>
      <c r="H426" s="53" t="s">
        <v>108</v>
      </c>
      <c r="I426" s="106" t="s">
        <v>5457</v>
      </c>
      <c r="J426" s="106" t="s">
        <v>5458</v>
      </c>
      <c r="K426" s="106"/>
      <c r="L426" s="56" t="s">
        <v>6499</v>
      </c>
      <c r="M426" s="55" t="s">
        <v>42</v>
      </c>
      <c r="N426" s="54" t="s">
        <v>5667</v>
      </c>
      <c r="O426" s="54"/>
      <c r="P426" s="54"/>
      <c r="Q426" s="54"/>
      <c r="R426" s="54"/>
      <c r="S426" s="54"/>
      <c r="T426" s="106"/>
      <c r="U426" s="106" t="s">
        <v>41</v>
      </c>
      <c r="V426" s="106"/>
      <c r="W426" s="138" t="s">
        <v>54</v>
      </c>
      <c r="X426" s="106" t="s">
        <v>109</v>
      </c>
      <c r="Y426" s="106"/>
      <c r="Z426" s="106"/>
      <c r="AA426" s="106"/>
      <c r="AB426" s="106"/>
      <c r="AC426" s="106"/>
      <c r="AD426" s="106"/>
      <c r="AE426" s="1" t="s">
        <v>4920</v>
      </c>
      <c r="AF426" s="17" t="s">
        <v>110</v>
      </c>
      <c r="AG426" s="57"/>
      <c r="AH426" s="8"/>
      <c r="AI426" s="8"/>
      <c r="AJ426" s="8"/>
      <c r="AK426" s="8"/>
      <c r="AL426" s="8"/>
      <c r="AM426" s="8">
        <f t="shared" si="12"/>
        <v>1</v>
      </c>
      <c r="AN426" s="189">
        <f>IF((AI426+AJ426+AK426+AL426+AM426)&gt;0,(Metoder[[#This Row],[2015]]+Metoder[[#This Row],[2016]]+Metoder[[#This Row],[2017]]+Metoder[[#This Row],[Jan-Apr 2018]]*3+Metoder[[#This Row],[Till Cosmic?]])/COUNT(Metoder[[#This Row],[2015]:[Till Cosmic?]]),"")</f>
        <v>1</v>
      </c>
      <c r="AO426" s="8">
        <f t="shared" si="13"/>
        <v>315</v>
      </c>
      <c r="AP426" s="8">
        <f>IFERROR((_xlfn.RANK.EQ(AO426,AO:AO,1)+COUNTIF($AO$2:AO426,AO426))-1,"")</f>
        <v>435</v>
      </c>
      <c r="AQ426" s="57" t="s">
        <v>2440</v>
      </c>
      <c r="AR426" s="8"/>
      <c r="AS426" s="8"/>
      <c r="AT426" s="8"/>
      <c r="AU426" s="8"/>
      <c r="AV426" s="120">
        <v>43304</v>
      </c>
      <c r="AW426" s="57" t="s">
        <v>46</v>
      </c>
      <c r="AX426" s="99"/>
      <c r="AY426" s="100"/>
      <c r="AZ426" s="142"/>
      <c r="BA426" s="143"/>
      <c r="BC426" s="144"/>
      <c r="BD426" s="144"/>
    </row>
    <row r="427" spans="1:56" ht="225" x14ac:dyDescent="0.25">
      <c r="A427" s="1" t="s">
        <v>111</v>
      </c>
      <c r="B427" s="179" t="s">
        <v>112</v>
      </c>
      <c r="C427" s="53" t="s">
        <v>6664</v>
      </c>
      <c r="D427" s="55" t="s">
        <v>78</v>
      </c>
      <c r="E427" s="53" t="s">
        <v>6665</v>
      </c>
      <c r="F427" s="175" t="s">
        <v>6666</v>
      </c>
      <c r="G427" s="127"/>
      <c r="H427" s="53" t="s">
        <v>6667</v>
      </c>
      <c r="I427" s="106" t="s">
        <v>6668</v>
      </c>
      <c r="J427" s="106" t="s">
        <v>2849</v>
      </c>
      <c r="K427" s="106"/>
      <c r="L427" s="56" t="s">
        <v>2434</v>
      </c>
      <c r="M427" s="55" t="s">
        <v>42</v>
      </c>
      <c r="N427" s="54" t="s">
        <v>5671</v>
      </c>
      <c r="O427" s="54"/>
      <c r="P427" s="54"/>
      <c r="Q427" s="54"/>
      <c r="R427" s="54"/>
      <c r="S427" s="54" t="s">
        <v>35</v>
      </c>
      <c r="T427" s="106" t="s">
        <v>114</v>
      </c>
      <c r="U427" s="106" t="s">
        <v>2434</v>
      </c>
      <c r="V427" s="106"/>
      <c r="W427" s="106" t="s">
        <v>6669</v>
      </c>
      <c r="X427" s="106" t="s">
        <v>6670</v>
      </c>
      <c r="Y427" s="106"/>
      <c r="Z427" s="106"/>
      <c r="AA427" s="106"/>
      <c r="AB427" s="106"/>
      <c r="AC427" s="106"/>
      <c r="AD427" s="106"/>
      <c r="AE427" s="1" t="s">
        <v>6671</v>
      </c>
      <c r="AF427" s="173" t="s">
        <v>6672</v>
      </c>
      <c r="AG427" s="57"/>
      <c r="AH427" s="8"/>
      <c r="AI427" s="8"/>
      <c r="AJ427" s="8"/>
      <c r="AK427" s="8"/>
      <c r="AL427" s="8"/>
      <c r="AM427" s="8">
        <f t="shared" si="12"/>
        <v>1</v>
      </c>
      <c r="AN427" s="189">
        <f>IF((AI427+AJ427+AK427+AL427+AM427)&gt;0,(Metoder[[#This Row],[2015]]+Metoder[[#This Row],[2016]]+Metoder[[#This Row],[2017]]+Metoder[[#This Row],[Jan-Apr 2018]]*3+Metoder[[#This Row],[Till Cosmic?]])/COUNT(Metoder[[#This Row],[2015]:[Till Cosmic?]]),"")</f>
        <v>1</v>
      </c>
      <c r="AO427" s="8">
        <f t="shared" si="13"/>
        <v>315</v>
      </c>
      <c r="AP427" s="8">
        <f>IFERROR((_xlfn.RANK.EQ(AO427,AO:AO,1)+COUNTIF($AO$2:AO427,AO427))-1,"")</f>
        <v>436</v>
      </c>
      <c r="AQ427" s="57" t="s">
        <v>2440</v>
      </c>
      <c r="AR427" s="8"/>
      <c r="AS427" s="8"/>
      <c r="AT427" s="8"/>
      <c r="AU427" s="8"/>
      <c r="AV427" s="120">
        <v>43452</v>
      </c>
      <c r="AW427" s="57" t="s">
        <v>2341</v>
      </c>
      <c r="AX427" s="99"/>
      <c r="AY427" s="100"/>
      <c r="AZ427" s="142"/>
      <c r="BA427" s="143"/>
      <c r="BC427" s="144"/>
      <c r="BD427" s="144"/>
    </row>
    <row r="428" spans="1:56" ht="90" x14ac:dyDescent="0.25">
      <c r="A428" s="1" t="s">
        <v>92</v>
      </c>
      <c r="B428" s="179" t="s">
        <v>94</v>
      </c>
      <c r="C428" s="53" t="s">
        <v>93</v>
      </c>
      <c r="D428" s="55" t="s">
        <v>95</v>
      </c>
      <c r="E428" s="53" t="s">
        <v>6528</v>
      </c>
      <c r="F428" s="175" t="s">
        <v>96</v>
      </c>
      <c r="G428" s="53"/>
      <c r="H428" s="53" t="s">
        <v>97</v>
      </c>
      <c r="I428" s="106" t="s">
        <v>98</v>
      </c>
      <c r="J428" s="106" t="s">
        <v>6613</v>
      </c>
      <c r="K428" s="106"/>
      <c r="L428" s="56" t="s">
        <v>2434</v>
      </c>
      <c r="M428" s="55" t="s">
        <v>42</v>
      </c>
      <c r="N428" s="54" t="s">
        <v>5669</v>
      </c>
      <c r="O428" s="54"/>
      <c r="P428" s="54"/>
      <c r="Q428" s="54"/>
      <c r="R428" s="54"/>
      <c r="S428" s="54" t="s">
        <v>35</v>
      </c>
      <c r="T428" s="106" t="s">
        <v>5474</v>
      </c>
      <c r="U428" s="106" t="s">
        <v>2434</v>
      </c>
      <c r="V428" s="106"/>
      <c r="W428" s="106" t="s">
        <v>2719</v>
      </c>
      <c r="X428" s="106" t="s">
        <v>99</v>
      </c>
      <c r="Y428" s="106"/>
      <c r="Z428" s="106"/>
      <c r="AA428" s="106"/>
      <c r="AB428" s="106"/>
      <c r="AC428" s="106"/>
      <c r="AD428" s="106"/>
      <c r="AE428" s="1" t="s">
        <v>6526</v>
      </c>
      <c r="AF428" s="17" t="s">
        <v>100</v>
      </c>
      <c r="AG428" s="57"/>
      <c r="AH428" s="8"/>
      <c r="AI428" s="8"/>
      <c r="AJ428" s="8"/>
      <c r="AK428" s="8"/>
      <c r="AL428" s="8"/>
      <c r="AM428" s="8">
        <f t="shared" si="12"/>
        <v>1</v>
      </c>
      <c r="AN428" s="189">
        <f>IF((AI428+AJ428+AK428+AL428+AM428)&gt;0,(Metoder[[#This Row],[2015]]+Metoder[[#This Row],[2016]]+Metoder[[#This Row],[2017]]+Metoder[[#This Row],[Jan-Apr 2018]]*3+Metoder[[#This Row],[Till Cosmic?]])/COUNT(Metoder[[#This Row],[2015]:[Till Cosmic?]]),"")</f>
        <v>1</v>
      </c>
      <c r="AO428" s="8">
        <f t="shared" si="13"/>
        <v>315</v>
      </c>
      <c r="AP428" s="8">
        <f>IFERROR((_xlfn.RANK.EQ(AO428,AO:AO,1)+COUNTIF($AO$2:AO428,AO428))-1,"")</f>
        <v>437</v>
      </c>
      <c r="AQ428" s="57" t="s">
        <v>2440</v>
      </c>
      <c r="AR428" s="8"/>
      <c r="AS428" s="8"/>
      <c r="AT428" s="8"/>
      <c r="AU428" s="8"/>
      <c r="AV428" s="120">
        <v>43304</v>
      </c>
      <c r="AW428" s="57" t="s">
        <v>46</v>
      </c>
      <c r="AX428" s="99"/>
      <c r="AY428" s="100"/>
      <c r="AZ428" s="142"/>
      <c r="BA428" s="143"/>
      <c r="BC428" s="144"/>
      <c r="BD428" s="144"/>
    </row>
    <row r="429" spans="1:56" ht="75" x14ac:dyDescent="0.25">
      <c r="A429" s="1" t="s">
        <v>101</v>
      </c>
      <c r="B429" s="179" t="s">
        <v>94</v>
      </c>
      <c r="C429" s="53" t="s">
        <v>93</v>
      </c>
      <c r="D429" s="55" t="s">
        <v>50</v>
      </c>
      <c r="E429" s="53" t="s">
        <v>6528</v>
      </c>
      <c r="F429" s="175" t="s">
        <v>96</v>
      </c>
      <c r="G429" s="53"/>
      <c r="H429" s="53" t="s">
        <v>102</v>
      </c>
      <c r="I429" s="106"/>
      <c r="J429" s="106"/>
      <c r="K429" s="106"/>
      <c r="L429" s="56" t="s">
        <v>2434</v>
      </c>
      <c r="M429" s="55" t="s">
        <v>42</v>
      </c>
      <c r="N429" s="54" t="s">
        <v>5691</v>
      </c>
      <c r="O429" s="54"/>
      <c r="P429" s="54"/>
      <c r="Q429" s="54"/>
      <c r="R429" s="54"/>
      <c r="S429" s="54"/>
      <c r="T429" s="106"/>
      <c r="U429" s="106" t="s">
        <v>2434</v>
      </c>
      <c r="V429" s="106"/>
      <c r="W429" s="106" t="s">
        <v>54</v>
      </c>
      <c r="X429" s="106" t="s">
        <v>103</v>
      </c>
      <c r="Y429" s="106"/>
      <c r="Z429" s="106"/>
      <c r="AA429" s="106"/>
      <c r="AB429" s="106"/>
      <c r="AC429" s="106"/>
      <c r="AD429" s="106"/>
      <c r="AE429" s="1" t="s">
        <v>6526</v>
      </c>
      <c r="AF429" s="173" t="s">
        <v>104</v>
      </c>
      <c r="AG429" s="57"/>
      <c r="AH429" s="8"/>
      <c r="AI429" s="8"/>
      <c r="AJ429" s="8"/>
      <c r="AK429" s="8"/>
      <c r="AL429" s="8"/>
      <c r="AM429" s="8">
        <f t="shared" si="12"/>
        <v>1</v>
      </c>
      <c r="AN429" s="189">
        <f>IF((AI429+AJ429+AK429+AL429+AM429)&gt;0,(Metoder[[#This Row],[2015]]+Metoder[[#This Row],[2016]]+Metoder[[#This Row],[2017]]+Metoder[[#This Row],[Jan-Apr 2018]]*3+Metoder[[#This Row],[Till Cosmic?]])/COUNT(Metoder[[#This Row],[2015]:[Till Cosmic?]]),"")</f>
        <v>1</v>
      </c>
      <c r="AO429" s="8">
        <f t="shared" si="13"/>
        <v>315</v>
      </c>
      <c r="AP429" s="8">
        <f>IFERROR((_xlfn.RANK.EQ(AO429,AO:AO,1)+COUNTIF($AO$2:AO429,AO429))-1,"")</f>
        <v>438</v>
      </c>
      <c r="AQ429" s="57" t="s">
        <v>2440</v>
      </c>
      <c r="AR429" s="8"/>
      <c r="AS429" s="8"/>
      <c r="AT429" s="8"/>
      <c r="AU429" s="8"/>
      <c r="AV429" s="120">
        <v>43304</v>
      </c>
      <c r="AW429" s="57" t="s">
        <v>46</v>
      </c>
      <c r="AX429" s="99"/>
      <c r="AY429" s="100"/>
      <c r="AZ429" s="142"/>
      <c r="BA429" s="143"/>
      <c r="BC429" s="144"/>
      <c r="BD429" s="144"/>
    </row>
    <row r="430" spans="1:56" ht="157.5" x14ac:dyDescent="0.25">
      <c r="A430" s="1" t="s">
        <v>1925</v>
      </c>
      <c r="B430" s="179" t="s">
        <v>1926</v>
      </c>
      <c r="C430" s="53" t="s">
        <v>6372</v>
      </c>
      <c r="D430" s="55" t="s">
        <v>226</v>
      </c>
      <c r="E430" s="53" t="s">
        <v>227</v>
      </c>
      <c r="F430" s="6"/>
      <c r="G430" s="140" t="s">
        <v>1779</v>
      </c>
      <c r="H430" s="53" t="s">
        <v>1927</v>
      </c>
      <c r="I430" s="106"/>
      <c r="J430" s="106" t="s">
        <v>6373</v>
      </c>
      <c r="K430" s="106"/>
      <c r="L430" s="56" t="s">
        <v>6478</v>
      </c>
      <c r="M430" s="55" t="s">
        <v>42</v>
      </c>
      <c r="N430" s="54" t="s">
        <v>5673</v>
      </c>
      <c r="O430" s="54" t="s">
        <v>35</v>
      </c>
      <c r="P430" s="54"/>
      <c r="Q430" s="54"/>
      <c r="R430" s="54"/>
      <c r="S430" s="54"/>
      <c r="T430" s="106" t="s">
        <v>501</v>
      </c>
      <c r="U430" s="106" t="s">
        <v>2434</v>
      </c>
      <c r="V430" s="106" t="s">
        <v>4641</v>
      </c>
      <c r="W430" s="106" t="s">
        <v>1928</v>
      </c>
      <c r="X430" s="106" t="s">
        <v>1929</v>
      </c>
      <c r="Y430" s="106"/>
      <c r="Z430" s="106"/>
      <c r="AA430" s="106"/>
      <c r="AB430" s="106"/>
      <c r="AC430" s="106"/>
      <c r="AD430" s="106"/>
      <c r="AE430" s="1" t="s">
        <v>4918</v>
      </c>
      <c r="AF430" s="17" t="s">
        <v>1930</v>
      </c>
      <c r="AG430" s="57"/>
      <c r="AH430" s="8"/>
      <c r="AI430" s="8"/>
      <c r="AJ430" s="8"/>
      <c r="AK430" s="8"/>
      <c r="AL430" s="8"/>
      <c r="AM430" s="8">
        <f t="shared" si="12"/>
        <v>1</v>
      </c>
      <c r="AN430" s="189">
        <f>IF((AI430+AJ430+AK430+AL430+AM430)&gt;0,(Metoder[[#This Row],[2015]]+Metoder[[#This Row],[2016]]+Metoder[[#This Row],[2017]]+Metoder[[#This Row],[Jan-Apr 2018]]*3+Metoder[[#This Row],[Till Cosmic?]])/COUNT(Metoder[[#This Row],[2015]:[Till Cosmic?]]),"")</f>
        <v>1</v>
      </c>
      <c r="AO430" s="8">
        <f t="shared" si="13"/>
        <v>315</v>
      </c>
      <c r="AP430" s="8">
        <f>IFERROR((_xlfn.RANK.EQ(AO430,AO:AO,1)+COUNTIF($AO$2:AO430,AO430))-1,"")</f>
        <v>439</v>
      </c>
      <c r="AQ430" s="57" t="s">
        <v>2440</v>
      </c>
      <c r="AR430" s="8"/>
      <c r="AS430" s="8"/>
      <c r="AT430" s="8"/>
      <c r="AU430" s="57"/>
      <c r="AV430" s="120">
        <v>43347</v>
      </c>
      <c r="AW430" s="57" t="s">
        <v>46</v>
      </c>
      <c r="AX430" s="99"/>
      <c r="AY430" s="100"/>
      <c r="AZ430" s="142"/>
      <c r="BA430" s="143"/>
      <c r="BC430" s="144"/>
      <c r="BD430" s="144"/>
    </row>
    <row r="431" spans="1:56" ht="101.25" x14ac:dyDescent="0.25">
      <c r="A431" s="1" t="s">
        <v>485</v>
      </c>
      <c r="B431" s="184" t="s">
        <v>486</v>
      </c>
      <c r="C431" s="53"/>
      <c r="D431" s="22" t="s">
        <v>50</v>
      </c>
      <c r="E431" s="24" t="s">
        <v>6554</v>
      </c>
      <c r="F431" s="175" t="s">
        <v>487</v>
      </c>
      <c r="G431" s="6"/>
      <c r="H431" s="6" t="s">
        <v>39</v>
      </c>
      <c r="I431" s="106"/>
      <c r="J431" s="106"/>
      <c r="K431" s="106" t="s">
        <v>5357</v>
      </c>
      <c r="L431" s="25" t="s">
        <v>2434</v>
      </c>
      <c r="M431" s="55" t="s">
        <v>42</v>
      </c>
      <c r="N431" s="21" t="s">
        <v>5667</v>
      </c>
      <c r="O431" s="21"/>
      <c r="P431" s="21"/>
      <c r="Q431" s="21"/>
      <c r="R431" s="21"/>
      <c r="S431" s="21"/>
      <c r="T431" s="106"/>
      <c r="U431" s="106" t="s">
        <v>2434</v>
      </c>
      <c r="V431" s="106" t="s">
        <v>4679</v>
      </c>
      <c r="W431" s="106" t="s">
        <v>54</v>
      </c>
      <c r="X431" s="106" t="s">
        <v>238</v>
      </c>
      <c r="Y431" s="106"/>
      <c r="Z431" s="106"/>
      <c r="AA431" s="106"/>
      <c r="AB431" s="106"/>
      <c r="AC431" s="106"/>
      <c r="AD431" s="106"/>
      <c r="AE431" s="1" t="s">
        <v>6526</v>
      </c>
      <c r="AF431" s="173" t="s">
        <v>488</v>
      </c>
      <c r="AG431" s="57"/>
      <c r="AH431" s="57"/>
      <c r="AI431" s="57">
        <v>71</v>
      </c>
      <c r="AJ431" s="57">
        <v>82</v>
      </c>
      <c r="AK431" s="57"/>
      <c r="AL431" s="57">
        <v>30</v>
      </c>
      <c r="AM431" s="57">
        <f t="shared" si="12"/>
        <v>1</v>
      </c>
      <c r="AN431" s="190">
        <f>IF((AI431+AJ431+AK431+AL431+AM431)&gt;0,(Metoder[[#This Row],[2015]]+Metoder[[#This Row],[2016]]+Metoder[[#This Row],[2017]]+Metoder[[#This Row],[Jan-Apr 2018]]*3+Metoder[[#This Row],[Till Cosmic?]])/COUNT(Metoder[[#This Row],[2015]:[Till Cosmic?]]),"")</f>
        <v>61</v>
      </c>
      <c r="AO431" s="57">
        <f t="shared" si="13"/>
        <v>59</v>
      </c>
      <c r="AP431" s="57">
        <f>IFERROR((_xlfn.RANK.EQ(AO431,AO:AO,1)+COUNTIF($AO$2:AO431,AO431))-1,"")</f>
        <v>40</v>
      </c>
      <c r="AQ431" s="57" t="s">
        <v>2440</v>
      </c>
      <c r="AR431" s="57"/>
      <c r="AS431" s="57" t="s">
        <v>5436</v>
      </c>
      <c r="AT431" s="57"/>
      <c r="AU431" s="57"/>
      <c r="AV431" s="120">
        <v>43304</v>
      </c>
      <c r="AW431" s="57" t="s">
        <v>46</v>
      </c>
      <c r="AX431" s="99"/>
      <c r="AY431" s="100"/>
      <c r="AZ431" s="142"/>
      <c r="BA431" s="143"/>
      <c r="BC431" s="144"/>
      <c r="BD431" s="144"/>
    </row>
    <row r="432" spans="1:56" ht="75" x14ac:dyDescent="0.25">
      <c r="A432" s="1" t="s">
        <v>888</v>
      </c>
      <c r="B432" s="179" t="s">
        <v>889</v>
      </c>
      <c r="C432" s="53"/>
      <c r="D432" s="55" t="s">
        <v>530</v>
      </c>
      <c r="E432" s="53" t="s">
        <v>79</v>
      </c>
      <c r="F432" s="10" t="s">
        <v>5238</v>
      </c>
      <c r="G432" s="53"/>
      <c r="H432" s="53" t="s">
        <v>890</v>
      </c>
      <c r="I432" s="106"/>
      <c r="J432" s="106" t="s">
        <v>5390</v>
      </c>
      <c r="K432" s="106"/>
      <c r="L432" s="56" t="s">
        <v>6506</v>
      </c>
      <c r="M432" s="55" t="s">
        <v>42</v>
      </c>
      <c r="N432" s="54" t="s">
        <v>5668</v>
      </c>
      <c r="O432" s="54"/>
      <c r="P432" s="54"/>
      <c r="Q432" s="54"/>
      <c r="R432" s="54"/>
      <c r="S432" s="54"/>
      <c r="T432" s="106"/>
      <c r="U432" s="106" t="s">
        <v>2434</v>
      </c>
      <c r="V432" s="106" t="s">
        <v>4642</v>
      </c>
      <c r="W432" s="106" t="s">
        <v>54</v>
      </c>
      <c r="X432" s="106" t="s">
        <v>891</v>
      </c>
      <c r="Y432" s="106"/>
      <c r="Z432" s="106"/>
      <c r="AA432" s="106"/>
      <c r="AB432" s="106"/>
      <c r="AC432" s="106"/>
      <c r="AD432" s="106"/>
      <c r="AE432" s="1" t="s">
        <v>6519</v>
      </c>
      <c r="AF432" s="174" t="s">
        <v>892</v>
      </c>
      <c r="AG432" s="57"/>
      <c r="AH432" s="8"/>
      <c r="AI432" s="8">
        <v>52</v>
      </c>
      <c r="AJ432" s="8">
        <v>76</v>
      </c>
      <c r="AK432" s="8"/>
      <c r="AL432" s="8">
        <v>18</v>
      </c>
      <c r="AM432" s="8">
        <f t="shared" si="12"/>
        <v>1</v>
      </c>
      <c r="AN432" s="189">
        <f>IF((AI432+AJ432+AK432+AL432+AM432)&gt;0,(Metoder[[#This Row],[2015]]+Metoder[[#This Row],[2016]]+Metoder[[#This Row],[2017]]+Metoder[[#This Row],[Jan-Apr 2018]]*3+Metoder[[#This Row],[Till Cosmic?]])/COUNT(Metoder[[#This Row],[2015]:[Till Cosmic?]]),"")</f>
        <v>45.75</v>
      </c>
      <c r="AO432" s="8">
        <f t="shared" si="13"/>
        <v>68</v>
      </c>
      <c r="AP432" s="8">
        <f>IFERROR((_xlfn.RANK.EQ(AO432,AO:AO,1)+COUNTIF($AO$2:AO432,AO432))-1,"")</f>
        <v>49</v>
      </c>
      <c r="AQ432" s="57" t="s">
        <v>2440</v>
      </c>
      <c r="AR432" s="8"/>
      <c r="AS432" s="57" t="s">
        <v>5436</v>
      </c>
      <c r="AT432" s="57"/>
      <c r="AU432" s="57"/>
      <c r="AV432" s="120">
        <v>43304</v>
      </c>
      <c r="AW432" s="57" t="s">
        <v>46</v>
      </c>
      <c r="AX432" s="99"/>
      <c r="AY432" s="100"/>
      <c r="AZ432" s="142"/>
      <c r="BA432" s="143"/>
      <c r="BC432" s="144"/>
      <c r="BD432" s="144"/>
    </row>
    <row r="433" spans="1:56" ht="123.75" x14ac:dyDescent="0.25">
      <c r="A433" s="1" t="s">
        <v>1008</v>
      </c>
      <c r="B433" s="179" t="s">
        <v>1009</v>
      </c>
      <c r="C433" s="53" t="s">
        <v>1010</v>
      </c>
      <c r="D433" s="55" t="s">
        <v>410</v>
      </c>
      <c r="E433" s="53" t="s">
        <v>638</v>
      </c>
      <c r="F433" s="10" t="s">
        <v>5250</v>
      </c>
      <c r="G433" s="127" t="s">
        <v>5443</v>
      </c>
      <c r="H433" s="53" t="s">
        <v>5444</v>
      </c>
      <c r="I433" s="106" t="s">
        <v>5391</v>
      </c>
      <c r="J433" s="106" t="s">
        <v>5392</v>
      </c>
      <c r="K433" s="106"/>
      <c r="L433" s="15" t="s">
        <v>6506</v>
      </c>
      <c r="M433" s="55" t="s">
        <v>42</v>
      </c>
      <c r="N433" s="58" t="s">
        <v>6187</v>
      </c>
      <c r="O433" s="58"/>
      <c r="P433" s="58"/>
      <c r="Q433" s="58"/>
      <c r="R433" s="58"/>
      <c r="S433" s="58"/>
      <c r="T433" s="106"/>
      <c r="U433" s="106" t="s">
        <v>2434</v>
      </c>
      <c r="V433" s="106" t="s">
        <v>4642</v>
      </c>
      <c r="W433" s="106" t="s">
        <v>6739</v>
      </c>
      <c r="X433" s="106" t="s">
        <v>1012</v>
      </c>
      <c r="Y433" s="106"/>
      <c r="Z433" s="106"/>
      <c r="AA433" s="106"/>
      <c r="AB433" s="106"/>
      <c r="AC433" s="106"/>
      <c r="AD433" s="106"/>
      <c r="AE433" s="1" t="s">
        <v>6519</v>
      </c>
      <c r="AF433" s="17" t="s">
        <v>1013</v>
      </c>
      <c r="AG433" s="57"/>
      <c r="AH433" s="8"/>
      <c r="AI433" s="8">
        <v>87</v>
      </c>
      <c r="AJ433" s="8">
        <v>89</v>
      </c>
      <c r="AK433" s="8"/>
      <c r="AL433" s="8">
        <v>27</v>
      </c>
      <c r="AM433" s="8">
        <f t="shared" si="12"/>
        <v>1</v>
      </c>
      <c r="AN433" s="189">
        <f>IF((AI433+AJ433+AK433+AL433+AM433)&gt;0,(Metoder[[#This Row],[2015]]+Metoder[[#This Row],[2016]]+Metoder[[#This Row],[2017]]+Metoder[[#This Row],[Jan-Apr 2018]]*3+Metoder[[#This Row],[Till Cosmic?]])/COUNT(Metoder[[#This Row],[2015]:[Till Cosmic?]]),"")</f>
        <v>64.5</v>
      </c>
      <c r="AO433" s="8">
        <f t="shared" si="13"/>
        <v>55.5</v>
      </c>
      <c r="AP433" s="8">
        <f>IFERROR((_xlfn.RANK.EQ(AO433,AO:AO,1)+COUNTIF($AO$2:AO433,AO433))-1,"")</f>
        <v>36</v>
      </c>
      <c r="AQ433" s="57" t="s">
        <v>2440</v>
      </c>
      <c r="AR433" s="8"/>
      <c r="AS433" s="57" t="s">
        <v>5436</v>
      </c>
      <c r="AT433" s="57"/>
      <c r="AU433" s="57"/>
      <c r="AV433" s="120">
        <v>43483</v>
      </c>
      <c r="AW433" s="57" t="s">
        <v>6460</v>
      </c>
      <c r="AX433" s="99"/>
      <c r="AY433" s="100"/>
      <c r="AZ433" s="142"/>
      <c r="BA433" s="143"/>
      <c r="BC433" s="144"/>
      <c r="BD433" s="144"/>
    </row>
    <row r="434" spans="1:56" ht="180" x14ac:dyDescent="0.25">
      <c r="A434" s="1" t="s">
        <v>1296</v>
      </c>
      <c r="B434" s="179" t="s">
        <v>1297</v>
      </c>
      <c r="C434" s="53" t="s">
        <v>1298</v>
      </c>
      <c r="D434" s="55" t="s">
        <v>410</v>
      </c>
      <c r="E434" s="53" t="s">
        <v>638</v>
      </c>
      <c r="F434" s="10" t="s">
        <v>5250</v>
      </c>
      <c r="G434" s="127" t="s">
        <v>5443</v>
      </c>
      <c r="H434" s="53" t="s">
        <v>5445</v>
      </c>
      <c r="I434" s="106" t="s">
        <v>1299</v>
      </c>
      <c r="J434" s="106" t="s">
        <v>5393</v>
      </c>
      <c r="K434" s="106"/>
      <c r="L434" s="15" t="s">
        <v>6506</v>
      </c>
      <c r="M434" s="55" t="s">
        <v>42</v>
      </c>
      <c r="N434" s="58" t="s">
        <v>6187</v>
      </c>
      <c r="O434" s="58"/>
      <c r="P434" s="58"/>
      <c r="Q434" s="58"/>
      <c r="R434" s="58"/>
      <c r="S434" s="58"/>
      <c r="T434" s="106"/>
      <c r="U434" s="106" t="s">
        <v>2434</v>
      </c>
      <c r="V434" s="106" t="s">
        <v>4642</v>
      </c>
      <c r="W434" s="106" t="s">
        <v>6739</v>
      </c>
      <c r="X434" s="106" t="s">
        <v>1012</v>
      </c>
      <c r="Y434" s="106"/>
      <c r="Z434" s="106"/>
      <c r="AA434" s="106"/>
      <c r="AB434" s="106"/>
      <c r="AC434" s="106"/>
      <c r="AD434" s="106"/>
      <c r="AE434" s="1" t="s">
        <v>6519</v>
      </c>
      <c r="AF434" s="30" t="s">
        <v>1300</v>
      </c>
      <c r="AG434" s="57"/>
      <c r="AH434" s="8"/>
      <c r="AI434" s="8">
        <v>80</v>
      </c>
      <c r="AJ434" s="8">
        <v>78</v>
      </c>
      <c r="AK434" s="8"/>
      <c r="AL434" s="8">
        <v>18</v>
      </c>
      <c r="AM434" s="8">
        <f t="shared" si="12"/>
        <v>1</v>
      </c>
      <c r="AN434" s="189">
        <f>IF((AI434+AJ434+AK434+AL434+AM434)&gt;0,(Metoder[[#This Row],[2015]]+Metoder[[#This Row],[2016]]+Metoder[[#This Row],[2017]]+Metoder[[#This Row],[Jan-Apr 2018]]*3+Metoder[[#This Row],[Till Cosmic?]])/COUNT(Metoder[[#This Row],[2015]:[Till Cosmic?]]),"")</f>
        <v>53.25</v>
      </c>
      <c r="AO434" s="8">
        <f t="shared" si="13"/>
        <v>62</v>
      </c>
      <c r="AP434" s="8">
        <f>IFERROR((_xlfn.RANK.EQ(AO434,AO:AO,1)+COUNTIF($AO$2:AO434,AO434))-1,"")</f>
        <v>43</v>
      </c>
      <c r="AQ434" s="57" t="s">
        <v>2440</v>
      </c>
      <c r="AR434" s="8"/>
      <c r="AS434" s="57" t="s">
        <v>5436</v>
      </c>
      <c r="AT434" s="57"/>
      <c r="AU434" s="57"/>
      <c r="AV434" s="120">
        <v>43483</v>
      </c>
      <c r="AW434" s="57" t="s">
        <v>6460</v>
      </c>
      <c r="AX434" s="99"/>
      <c r="AY434" s="100"/>
      <c r="AZ434" s="142"/>
      <c r="BA434" s="143"/>
      <c r="BC434" s="144"/>
      <c r="BD434" s="144"/>
    </row>
    <row r="435" spans="1:56" ht="300" x14ac:dyDescent="0.25">
      <c r="A435" s="39" t="s">
        <v>4471</v>
      </c>
      <c r="B435" s="180" t="s">
        <v>4287</v>
      </c>
      <c r="C435" s="65" t="s">
        <v>6161</v>
      </c>
      <c r="D435" s="93" t="s">
        <v>226</v>
      </c>
      <c r="E435" s="93" t="s">
        <v>6482</v>
      </c>
      <c r="F435" s="126" t="s">
        <v>4543</v>
      </c>
      <c r="G435" s="95" t="s">
        <v>4884</v>
      </c>
      <c r="H435" s="95" t="s">
        <v>4574</v>
      </c>
      <c r="I435" s="93"/>
      <c r="J435" s="106" t="s">
        <v>6374</v>
      </c>
      <c r="K435" s="93"/>
      <c r="L435" s="93" t="s">
        <v>6478</v>
      </c>
      <c r="M435" s="51" t="s">
        <v>42</v>
      </c>
      <c r="N435" s="54" t="s">
        <v>5673</v>
      </c>
      <c r="O435" s="66"/>
      <c r="P435" s="66"/>
      <c r="Q435" s="66"/>
      <c r="R435" s="66"/>
      <c r="S435" s="66"/>
      <c r="T435" s="93" t="s">
        <v>4635</v>
      </c>
      <c r="U435" s="93" t="s">
        <v>348</v>
      </c>
      <c r="V435" s="93" t="s">
        <v>4641</v>
      </c>
      <c r="W435" s="93" t="s">
        <v>4660</v>
      </c>
      <c r="X435" s="95" t="s">
        <v>6162</v>
      </c>
      <c r="Y435" s="97"/>
      <c r="Z435" s="97"/>
      <c r="AA435" s="97"/>
      <c r="AB435" s="97"/>
      <c r="AC435" s="1"/>
      <c r="AD435" s="97"/>
      <c r="AE435" s="95" t="s">
        <v>6480</v>
      </c>
      <c r="AF435" s="107" t="s">
        <v>1931</v>
      </c>
      <c r="AG435" s="8"/>
      <c r="AH435" s="8"/>
      <c r="AI435" s="8"/>
      <c r="AJ435" s="8"/>
      <c r="AK435" s="8"/>
      <c r="AL435" s="8"/>
      <c r="AM435" s="8">
        <f t="shared" si="12"/>
        <v>1</v>
      </c>
      <c r="AN435" s="189">
        <f>IF((AI435+AJ435+AK435+AL435+AM435)&gt;0,(Metoder[[#This Row],[2015]]+Metoder[[#This Row],[2016]]+Metoder[[#This Row],[2017]]+Metoder[[#This Row],[Jan-Apr 2018]]*3+Metoder[[#This Row],[Till Cosmic?]])/COUNT(Metoder[[#This Row],[2015]:[Till Cosmic?]]),"")</f>
        <v>1</v>
      </c>
      <c r="AO435" s="8">
        <f t="shared" si="13"/>
        <v>315</v>
      </c>
      <c r="AP435" s="8">
        <f>IFERROR((_xlfn.RANK.EQ(AO435,AO:AO,1)+COUNTIF($AO$2:AO435,AO435))-1,"")</f>
        <v>440</v>
      </c>
      <c r="AQ435" s="57" t="s">
        <v>2440</v>
      </c>
      <c r="AR435" s="8"/>
      <c r="AS435" s="8"/>
      <c r="AT435" s="8"/>
      <c r="AU435" s="57"/>
      <c r="AV435" s="120">
        <v>43347</v>
      </c>
      <c r="AW435" s="93" t="s">
        <v>46</v>
      </c>
      <c r="AX435" s="99"/>
      <c r="AY435" s="100"/>
      <c r="AZ435" s="142"/>
      <c r="BA435" s="143"/>
      <c r="BC435" s="144"/>
      <c r="BD435" s="144"/>
    </row>
    <row r="436" spans="1:56" ht="123.75" x14ac:dyDescent="0.25">
      <c r="A436" s="1" t="s">
        <v>1932</v>
      </c>
      <c r="B436" s="179" t="s">
        <v>1933</v>
      </c>
      <c r="C436" s="53" t="s">
        <v>4265</v>
      </c>
      <c r="D436" s="55" t="s">
        <v>226</v>
      </c>
      <c r="E436" s="53" t="s">
        <v>227</v>
      </c>
      <c r="F436" s="6"/>
      <c r="G436" s="140" t="s">
        <v>1540</v>
      </c>
      <c r="H436" s="53" t="s">
        <v>1934</v>
      </c>
      <c r="I436" s="106" t="s">
        <v>1935</v>
      </c>
      <c r="J436" s="106" t="s">
        <v>5396</v>
      </c>
      <c r="K436" s="106" t="s">
        <v>5437</v>
      </c>
      <c r="L436" s="56" t="s">
        <v>6478</v>
      </c>
      <c r="M436" s="55" t="s">
        <v>42</v>
      </c>
      <c r="N436" s="58" t="s">
        <v>5673</v>
      </c>
      <c r="O436" s="58" t="s">
        <v>35</v>
      </c>
      <c r="P436" s="58"/>
      <c r="Q436" s="58"/>
      <c r="R436" s="58"/>
      <c r="S436" s="58"/>
      <c r="T436" s="106"/>
      <c r="U436" s="106" t="s">
        <v>2434</v>
      </c>
      <c r="V436" s="106" t="s">
        <v>4641</v>
      </c>
      <c r="W436" s="106" t="s">
        <v>230</v>
      </c>
      <c r="X436" s="106" t="s">
        <v>231</v>
      </c>
      <c r="Y436" s="106"/>
      <c r="Z436" s="106"/>
      <c r="AA436" s="106"/>
      <c r="AB436" s="106"/>
      <c r="AC436" s="106"/>
      <c r="AD436" s="106"/>
      <c r="AE436" s="1" t="s">
        <v>4918</v>
      </c>
      <c r="AF436" s="17" t="s">
        <v>1936</v>
      </c>
      <c r="AG436" s="57"/>
      <c r="AH436" s="8"/>
      <c r="AI436" s="8"/>
      <c r="AJ436" s="8"/>
      <c r="AK436" s="8"/>
      <c r="AL436" s="8">
        <v>7</v>
      </c>
      <c r="AM436" s="8">
        <f t="shared" si="12"/>
        <v>1</v>
      </c>
      <c r="AN436" s="189">
        <f>IF((AI436+AJ436+AK436+AL436+AM436)&gt;0,(Metoder[[#This Row],[2015]]+Metoder[[#This Row],[2016]]+Metoder[[#This Row],[2017]]+Metoder[[#This Row],[Jan-Apr 2018]]*3+Metoder[[#This Row],[Till Cosmic?]])/COUNT(Metoder[[#This Row],[2015]:[Till Cosmic?]]),"")</f>
        <v>11</v>
      </c>
      <c r="AO436" s="8">
        <f t="shared" si="13"/>
        <v>117.5</v>
      </c>
      <c r="AP436" s="8">
        <f>IFERROR((_xlfn.RANK.EQ(AO436,AO:AO,1)+COUNTIF($AO$2:AO436,AO436))-1,"")</f>
        <v>97</v>
      </c>
      <c r="AQ436" s="57" t="s">
        <v>2440</v>
      </c>
      <c r="AR436" s="8"/>
      <c r="AS436" s="57" t="s">
        <v>5436</v>
      </c>
      <c r="AT436" s="57"/>
      <c r="AU436" s="57"/>
      <c r="AV436" s="120">
        <v>43033</v>
      </c>
      <c r="AW436" s="57" t="s">
        <v>2341</v>
      </c>
      <c r="AX436" s="99"/>
      <c r="AY436" s="100"/>
      <c r="AZ436" s="142"/>
      <c r="BA436" s="143"/>
      <c r="BC436" s="144"/>
      <c r="BD436" s="144"/>
    </row>
    <row r="437" spans="1:56" ht="101.25" x14ac:dyDescent="0.25">
      <c r="A437" s="1" t="s">
        <v>1845</v>
      </c>
      <c r="B437" s="179" t="s">
        <v>1846</v>
      </c>
      <c r="C437" s="53" t="s">
        <v>1847</v>
      </c>
      <c r="D437" s="55" t="s">
        <v>78</v>
      </c>
      <c r="E437" s="53" t="s">
        <v>6511</v>
      </c>
      <c r="F437" s="121" t="s">
        <v>4267</v>
      </c>
      <c r="G437" s="53"/>
      <c r="H437" s="53" t="s">
        <v>4964</v>
      </c>
      <c r="I437" s="106"/>
      <c r="J437" s="106"/>
      <c r="K437" s="106"/>
      <c r="L437" s="56" t="s">
        <v>2434</v>
      </c>
      <c r="M437" s="55" t="s">
        <v>42</v>
      </c>
      <c r="N437" s="54" t="s">
        <v>5669</v>
      </c>
      <c r="O437" s="54"/>
      <c r="P437" s="54"/>
      <c r="Q437" s="54"/>
      <c r="R437" s="54"/>
      <c r="S437" s="54"/>
      <c r="T437" s="106"/>
      <c r="U437" s="1" t="s">
        <v>2434</v>
      </c>
      <c r="V437" s="106" t="s">
        <v>4641</v>
      </c>
      <c r="W437" s="106" t="s">
        <v>292</v>
      </c>
      <c r="X437" s="106" t="s">
        <v>242</v>
      </c>
      <c r="Y437" s="106"/>
      <c r="Z437" s="106"/>
      <c r="AA437" s="106"/>
      <c r="AB437" s="106"/>
      <c r="AC437" s="106"/>
      <c r="AD437" s="106"/>
      <c r="AE437" s="1" t="s">
        <v>4920</v>
      </c>
      <c r="AF437" s="17" t="s">
        <v>1848</v>
      </c>
      <c r="AG437" s="57"/>
      <c r="AH437" s="8"/>
      <c r="AI437" s="8">
        <v>77</v>
      </c>
      <c r="AJ437" s="8">
        <v>84</v>
      </c>
      <c r="AK437" s="8"/>
      <c r="AL437" s="8">
        <v>34</v>
      </c>
      <c r="AM437" s="8">
        <f t="shared" si="12"/>
        <v>1</v>
      </c>
      <c r="AN437" s="189">
        <f>IF((AI437+AJ437+AK437+AL437+AM437)&gt;0,(Metoder[[#This Row],[2015]]+Metoder[[#This Row],[2016]]+Metoder[[#This Row],[2017]]+Metoder[[#This Row],[Jan-Apr 2018]]*3+Metoder[[#This Row],[Till Cosmic?]])/COUNT(Metoder[[#This Row],[2015]:[Till Cosmic?]]),"")</f>
        <v>66</v>
      </c>
      <c r="AO437" s="8">
        <f t="shared" si="13"/>
        <v>54</v>
      </c>
      <c r="AP437" s="8">
        <f>IFERROR((_xlfn.RANK.EQ(AO437,AO:AO,1)+COUNTIF($AO$2:AO437,AO437))-1,"")</f>
        <v>35</v>
      </c>
      <c r="AQ437" s="57" t="s">
        <v>2440</v>
      </c>
      <c r="AR437" s="8"/>
      <c r="AS437" s="57" t="s">
        <v>5436</v>
      </c>
      <c r="AT437" s="57"/>
      <c r="AU437" s="57"/>
      <c r="AV437" s="120">
        <v>43493</v>
      </c>
      <c r="AW437" s="57" t="s">
        <v>6460</v>
      </c>
      <c r="AX437" s="99"/>
      <c r="AY437" s="100"/>
      <c r="AZ437" s="142"/>
      <c r="BA437" s="143"/>
      <c r="BC437" s="144"/>
      <c r="BD437" s="144"/>
    </row>
    <row r="438" spans="1:56" ht="157.5" x14ac:dyDescent="0.25">
      <c r="A438" s="1" t="s">
        <v>1937</v>
      </c>
      <c r="B438" s="179" t="s">
        <v>1938</v>
      </c>
      <c r="C438" s="53" t="s">
        <v>6375</v>
      </c>
      <c r="D438" s="55" t="s">
        <v>226</v>
      </c>
      <c r="E438" s="53" t="s">
        <v>6432</v>
      </c>
      <c r="F438" s="6"/>
      <c r="G438" s="140" t="s">
        <v>1939</v>
      </c>
      <c r="H438" s="53" t="s">
        <v>1940</v>
      </c>
      <c r="I438" s="106"/>
      <c r="J438" s="106" t="s">
        <v>6376</v>
      </c>
      <c r="K438" s="106"/>
      <c r="L438" s="56" t="s">
        <v>6478</v>
      </c>
      <c r="M438" s="55" t="s">
        <v>42</v>
      </c>
      <c r="N438" s="58" t="s">
        <v>5673</v>
      </c>
      <c r="O438" s="54"/>
      <c r="P438" s="54"/>
      <c r="Q438" s="54"/>
      <c r="R438" s="54"/>
      <c r="S438" s="54"/>
      <c r="T438" s="106"/>
      <c r="U438" s="106" t="s">
        <v>2434</v>
      </c>
      <c r="V438" s="106" t="s">
        <v>4641</v>
      </c>
      <c r="W438" s="106" t="s">
        <v>230</v>
      </c>
      <c r="X438" s="106" t="s">
        <v>672</v>
      </c>
      <c r="Y438" s="106"/>
      <c r="Z438" s="106"/>
      <c r="AA438" s="106"/>
      <c r="AB438" s="106"/>
      <c r="AC438" s="106"/>
      <c r="AD438" s="106"/>
      <c r="AE438" s="1" t="s">
        <v>4918</v>
      </c>
      <c r="AF438" s="17" t="s">
        <v>1941</v>
      </c>
      <c r="AG438" s="57"/>
      <c r="AH438" s="8"/>
      <c r="AI438" s="8"/>
      <c r="AJ438" s="8"/>
      <c r="AK438" s="8"/>
      <c r="AL438" s="8"/>
      <c r="AM438" s="8">
        <f t="shared" si="12"/>
        <v>1</v>
      </c>
      <c r="AN438" s="189">
        <f>IF((AI438+AJ438+AK438+AL438+AM438)&gt;0,(Metoder[[#This Row],[2015]]+Metoder[[#This Row],[2016]]+Metoder[[#This Row],[2017]]+Metoder[[#This Row],[Jan-Apr 2018]]*3+Metoder[[#This Row],[Till Cosmic?]])/COUNT(Metoder[[#This Row],[2015]:[Till Cosmic?]]),"")</f>
        <v>1</v>
      </c>
      <c r="AO438" s="8">
        <f t="shared" si="13"/>
        <v>315</v>
      </c>
      <c r="AP438" s="8">
        <f>IFERROR((_xlfn.RANK.EQ(AO438,AO:AO,1)+COUNTIF($AO$2:AO438,AO438))-1,"")</f>
        <v>441</v>
      </c>
      <c r="AQ438" s="57" t="s">
        <v>2440</v>
      </c>
      <c r="AR438" s="8"/>
      <c r="AS438" s="8"/>
      <c r="AT438" s="8"/>
      <c r="AU438" s="57"/>
      <c r="AV438" s="120">
        <v>43347</v>
      </c>
      <c r="AW438" s="57" t="s">
        <v>46</v>
      </c>
      <c r="AX438" s="99"/>
      <c r="AY438" s="100"/>
      <c r="AZ438" s="142"/>
      <c r="BA438" s="143"/>
      <c r="BC438" s="144"/>
      <c r="BD438" s="144"/>
    </row>
    <row r="439" spans="1:56" ht="75" x14ac:dyDescent="0.25">
      <c r="A439" s="1" t="s">
        <v>2005</v>
      </c>
      <c r="B439" s="179" t="s">
        <v>2006</v>
      </c>
      <c r="C439" s="53" t="s">
        <v>2007</v>
      </c>
      <c r="D439" s="55" t="s">
        <v>124</v>
      </c>
      <c r="E439" s="59" t="s">
        <v>151</v>
      </c>
      <c r="F439" s="60" t="s">
        <v>2406</v>
      </c>
      <c r="G439" s="53"/>
      <c r="H439" s="53" t="s">
        <v>2008</v>
      </c>
      <c r="I439" s="106"/>
      <c r="J439" s="106"/>
      <c r="K439" s="106"/>
      <c r="L439" s="56" t="s">
        <v>2434</v>
      </c>
      <c r="M439" s="55" t="s">
        <v>42</v>
      </c>
      <c r="N439" s="58"/>
      <c r="O439" s="58"/>
      <c r="P439" s="58"/>
      <c r="Q439" s="58"/>
      <c r="R439" s="58"/>
      <c r="S439" s="58"/>
      <c r="T439" s="106"/>
      <c r="U439" s="106"/>
      <c r="V439" s="106" t="s">
        <v>4672</v>
      </c>
      <c r="W439" s="106" t="s">
        <v>2008</v>
      </c>
      <c r="X439" s="106" t="s">
        <v>2009</v>
      </c>
      <c r="Y439" s="106"/>
      <c r="Z439" s="106"/>
      <c r="AA439" s="106"/>
      <c r="AB439" s="106"/>
      <c r="AC439" s="106"/>
      <c r="AD439" s="106"/>
      <c r="AE439" s="1" t="s">
        <v>4937</v>
      </c>
      <c r="AF439" s="17" t="s">
        <v>991</v>
      </c>
      <c r="AG439" s="57"/>
      <c r="AH439" s="8"/>
      <c r="AI439" s="8">
        <v>100</v>
      </c>
      <c r="AJ439" s="8">
        <v>77</v>
      </c>
      <c r="AK439" s="8"/>
      <c r="AL439" s="8">
        <v>54</v>
      </c>
      <c r="AM439" s="8">
        <f t="shared" si="12"/>
        <v>1</v>
      </c>
      <c r="AN439" s="189">
        <f>IF((AI439+AJ439+AK439+AL439+AM439)&gt;0,(Metoder[[#This Row],[2015]]+Metoder[[#This Row],[2016]]+Metoder[[#This Row],[2017]]+Metoder[[#This Row],[Jan-Apr 2018]]*3+Metoder[[#This Row],[Till Cosmic?]])/COUNT(Metoder[[#This Row],[2015]:[Till Cosmic?]]),"")</f>
        <v>85</v>
      </c>
      <c r="AO439" s="8">
        <f t="shared" si="13"/>
        <v>44</v>
      </c>
      <c r="AP439" s="8">
        <f>IFERROR((_xlfn.RANK.EQ(AO439,AO:AO,1)+COUNTIF($AO$2:AO439,AO439))-1,"")</f>
        <v>26</v>
      </c>
      <c r="AQ439" s="57" t="s">
        <v>2440</v>
      </c>
      <c r="AR439" s="8"/>
      <c r="AS439" s="57" t="s">
        <v>5436</v>
      </c>
      <c r="AT439" s="57"/>
      <c r="AU439" s="57"/>
      <c r="AV439" s="120">
        <v>43304</v>
      </c>
      <c r="AW439" s="57" t="s">
        <v>46</v>
      </c>
      <c r="AX439" s="99"/>
      <c r="AY439" s="100"/>
      <c r="AZ439" s="142"/>
      <c r="BA439" s="143"/>
      <c r="BC439" s="144"/>
      <c r="BD439" s="144"/>
    </row>
    <row r="440" spans="1:56" ht="123.75" x14ac:dyDescent="0.25">
      <c r="A440" s="1" t="s">
        <v>2286</v>
      </c>
      <c r="B440" s="179" t="s">
        <v>2287</v>
      </c>
      <c r="C440" s="53"/>
      <c r="D440" s="55" t="s">
        <v>50</v>
      </c>
      <c r="E440" s="53" t="s">
        <v>2288</v>
      </c>
      <c r="F440" s="175" t="s">
        <v>2289</v>
      </c>
      <c r="G440" s="127" t="s">
        <v>2290</v>
      </c>
      <c r="H440" s="53" t="s">
        <v>2291</v>
      </c>
      <c r="I440" s="106" t="s">
        <v>2292</v>
      </c>
      <c r="J440" s="106" t="s">
        <v>5394</v>
      </c>
      <c r="K440" s="106"/>
      <c r="L440" s="56" t="s">
        <v>1156</v>
      </c>
      <c r="M440" s="55" t="s">
        <v>42</v>
      </c>
      <c r="N440" s="54" t="s">
        <v>5668</v>
      </c>
      <c r="O440" s="54"/>
      <c r="P440" s="54"/>
      <c r="Q440" s="54"/>
      <c r="R440" s="54"/>
      <c r="S440" s="54"/>
      <c r="T440" s="106"/>
      <c r="U440" s="106" t="s">
        <v>2434</v>
      </c>
      <c r="V440" s="106" t="s">
        <v>4679</v>
      </c>
      <c r="W440" s="106" t="s">
        <v>578</v>
      </c>
      <c r="X440" s="106" t="s">
        <v>5448</v>
      </c>
      <c r="Y440" s="106"/>
      <c r="Z440" s="106"/>
      <c r="AA440" s="106"/>
      <c r="AB440" s="106"/>
      <c r="AC440" s="106"/>
      <c r="AD440" s="106"/>
      <c r="AE440" s="97" t="s">
        <v>1157</v>
      </c>
      <c r="AF440" s="17" t="s">
        <v>2293</v>
      </c>
      <c r="AG440" s="57"/>
      <c r="AH440" s="8"/>
      <c r="AI440" s="8">
        <v>86</v>
      </c>
      <c r="AJ440" s="8">
        <v>69</v>
      </c>
      <c r="AK440" s="8"/>
      <c r="AL440" s="8">
        <v>29</v>
      </c>
      <c r="AM440" s="8">
        <f t="shared" si="12"/>
        <v>1</v>
      </c>
      <c r="AN440" s="189">
        <f>IF((AI440+AJ440+AK440+AL440+AM440)&gt;0,(Metoder[[#This Row],[2015]]+Metoder[[#This Row],[2016]]+Metoder[[#This Row],[2017]]+Metoder[[#This Row],[Jan-Apr 2018]]*3+Metoder[[#This Row],[Till Cosmic?]])/COUNT(Metoder[[#This Row],[2015]:[Till Cosmic?]]),"")</f>
        <v>60.75</v>
      </c>
      <c r="AO440" s="8">
        <f t="shared" si="13"/>
        <v>60</v>
      </c>
      <c r="AP440" s="8">
        <f>IFERROR((_xlfn.RANK.EQ(AO440,AO:AO,1)+COUNTIF($AO$2:AO440,AO440))-1,"")</f>
        <v>41</v>
      </c>
      <c r="AQ440" s="57" t="s">
        <v>2440</v>
      </c>
      <c r="AR440" s="8"/>
      <c r="AS440" s="57" t="s">
        <v>5436</v>
      </c>
      <c r="AT440" s="57"/>
      <c r="AU440" s="57"/>
      <c r="AV440" s="120">
        <v>43304</v>
      </c>
      <c r="AW440" s="57" t="s">
        <v>46</v>
      </c>
      <c r="AX440" s="99"/>
      <c r="AY440" s="100"/>
      <c r="AZ440" s="142"/>
      <c r="BA440" s="143"/>
      <c r="BC440" s="144"/>
      <c r="BD440" s="144"/>
    </row>
    <row r="441" spans="1:56" ht="382.5" x14ac:dyDescent="0.25">
      <c r="A441" s="1" t="s">
        <v>1849</v>
      </c>
      <c r="B441" s="179" t="s">
        <v>6707</v>
      </c>
      <c r="C441" s="1" t="s">
        <v>6708</v>
      </c>
      <c r="D441" s="36"/>
      <c r="E441" s="56" t="s">
        <v>6709</v>
      </c>
      <c r="F441" s="175" t="s">
        <v>6710</v>
      </c>
      <c r="G441" s="204" t="s">
        <v>6711</v>
      </c>
      <c r="H441" s="38" t="s">
        <v>6712</v>
      </c>
      <c r="I441" s="38" t="s">
        <v>6713</v>
      </c>
      <c r="J441" s="50"/>
      <c r="K441" s="50"/>
      <c r="L441" s="56" t="s">
        <v>3682</v>
      </c>
      <c r="M441" s="55" t="s">
        <v>42</v>
      </c>
      <c r="N441" s="58"/>
      <c r="O441" s="58"/>
      <c r="P441" s="35"/>
      <c r="Q441" s="35"/>
      <c r="R441" s="35"/>
      <c r="S441" s="35"/>
      <c r="T441" s="1" t="s">
        <v>6714</v>
      </c>
      <c r="U441" s="1" t="s">
        <v>6556</v>
      </c>
      <c r="V441" s="1" t="s">
        <v>6715</v>
      </c>
      <c r="W441" s="1"/>
      <c r="X441" s="1" t="s">
        <v>6723</v>
      </c>
      <c r="Y441" s="1" t="s">
        <v>3051</v>
      </c>
      <c r="Z441" s="1" t="s">
        <v>6716</v>
      </c>
      <c r="AA441" s="1" t="s">
        <v>5439</v>
      </c>
      <c r="AB441" s="1"/>
      <c r="AC441" s="1" t="s">
        <v>2440</v>
      </c>
      <c r="AD441" s="97" t="s">
        <v>6688</v>
      </c>
      <c r="AE441" s="291" t="s">
        <v>6721</v>
      </c>
      <c r="AF441" s="141"/>
      <c r="AG441" s="37" t="s">
        <v>6722</v>
      </c>
      <c r="AH441" s="37" t="s">
        <v>2441</v>
      </c>
      <c r="AI441" s="37"/>
      <c r="AJ441" s="37"/>
      <c r="AK441" s="37"/>
      <c r="AL441" s="37"/>
      <c r="AM441" s="37">
        <f t="shared" si="12"/>
        <v>0</v>
      </c>
      <c r="AN441" s="191" t="str">
        <f>IF((AI441+AJ441+AK441+AL441+AM441)&gt;0,(Metoder[[#This Row],[2015]]+Metoder[[#This Row],[2016]]+Metoder[[#This Row],[2017]]+Metoder[[#This Row],[Jan-Apr 2018]]*3+Metoder[[#This Row],[Till Cosmic?]])/COUNT(Metoder[[#This Row],[2015]:[Till Cosmic?]]),"")</f>
        <v/>
      </c>
      <c r="AO441" s="37" t="str">
        <f t="shared" si="13"/>
        <v/>
      </c>
      <c r="AP441" s="37" t="str">
        <f>IFERROR((_xlfn.RANK.EQ(AO441,AO:AO,1)+COUNTIF($AO$2:AO441,AO441))-1,"")</f>
        <v/>
      </c>
      <c r="AQ441" s="37"/>
      <c r="AR441" s="37"/>
      <c r="AS441" s="37"/>
      <c r="AT441" s="37"/>
      <c r="AU441" s="37"/>
      <c r="AV441" s="123">
        <v>43479</v>
      </c>
      <c r="AW441" s="38" t="s">
        <v>6460</v>
      </c>
      <c r="AX441" s="99"/>
      <c r="AY441" s="100"/>
      <c r="AZ441" s="142"/>
      <c r="BA441" s="143"/>
      <c r="BC441" s="144"/>
      <c r="BD441" s="144"/>
    </row>
    <row r="442" spans="1:56" ht="90" x14ac:dyDescent="0.25">
      <c r="A442" s="1" t="s">
        <v>859</v>
      </c>
      <c r="B442" s="187" t="s">
        <v>860</v>
      </c>
      <c r="C442" s="53" t="s">
        <v>4264</v>
      </c>
      <c r="D442" s="55" t="s">
        <v>226</v>
      </c>
      <c r="E442" s="53" t="s">
        <v>6428</v>
      </c>
      <c r="F442" s="175" t="s">
        <v>5238</v>
      </c>
      <c r="G442" s="53"/>
      <c r="H442" s="53" t="s">
        <v>2355</v>
      </c>
      <c r="I442" s="106" t="s">
        <v>861</v>
      </c>
      <c r="J442" s="106"/>
      <c r="K442" s="106" t="s">
        <v>5434</v>
      </c>
      <c r="L442" s="56" t="s">
        <v>6506</v>
      </c>
      <c r="M442" s="55" t="s">
        <v>42</v>
      </c>
      <c r="N442" s="54" t="s">
        <v>5668</v>
      </c>
      <c r="O442" s="54"/>
      <c r="P442" s="54"/>
      <c r="Q442" s="54"/>
      <c r="R442" s="54"/>
      <c r="S442" s="54"/>
      <c r="T442" s="106"/>
      <c r="U442" s="106" t="s">
        <v>2434</v>
      </c>
      <c r="V442" s="106" t="s">
        <v>4642</v>
      </c>
      <c r="W442" s="106" t="s">
        <v>230</v>
      </c>
      <c r="X442" s="106" t="s">
        <v>5433</v>
      </c>
      <c r="Y442" s="106"/>
      <c r="Z442" s="106"/>
      <c r="AA442" s="106"/>
      <c r="AB442" s="106"/>
      <c r="AC442" s="106"/>
      <c r="AD442" s="106"/>
      <c r="AE442" s="290" t="s">
        <v>6717</v>
      </c>
      <c r="AF442" s="30" t="s">
        <v>862</v>
      </c>
      <c r="AG442" s="57"/>
      <c r="AH442" s="8"/>
      <c r="AI442" s="8">
        <v>101</v>
      </c>
      <c r="AJ442" s="8">
        <v>91</v>
      </c>
      <c r="AK442" s="8"/>
      <c r="AL442" s="8"/>
      <c r="AM442" s="8">
        <f t="shared" si="12"/>
        <v>1</v>
      </c>
      <c r="AN442" s="189">
        <f>IF((AI442+AJ442+AK442+AL442+AM442)&gt;0,(Metoder[[#This Row],[2015]]+Metoder[[#This Row],[2016]]+Metoder[[#This Row],[2017]]+Metoder[[#This Row],[Jan-Apr 2018]]*3+Metoder[[#This Row],[Till Cosmic?]])/COUNT(Metoder[[#This Row],[2015]:[Till Cosmic?]]),"")</f>
        <v>64.333333333333329</v>
      </c>
      <c r="AO442" s="8">
        <f t="shared" si="13"/>
        <v>57.5</v>
      </c>
      <c r="AP442" s="8">
        <f>IFERROR((_xlfn.RANK.EQ(AO442,AO:AO,1)+COUNTIF($AO$2:AO442,AO442))-1,"")</f>
        <v>39</v>
      </c>
      <c r="AQ442" s="57" t="s">
        <v>2440</v>
      </c>
      <c r="AR442" s="8"/>
      <c r="AS442" s="57" t="s">
        <v>5436</v>
      </c>
      <c r="AT442" s="57"/>
      <c r="AU442" s="57"/>
      <c r="AV442" s="120">
        <v>43286</v>
      </c>
      <c r="AW442" s="57" t="s">
        <v>46</v>
      </c>
      <c r="AX442" s="99"/>
      <c r="AY442" s="100"/>
      <c r="AZ442" s="142"/>
      <c r="BA442" s="143"/>
      <c r="BC442" s="144"/>
      <c r="BD442" s="144"/>
    </row>
    <row r="443" spans="1:56" ht="56.25" x14ac:dyDescent="0.25">
      <c r="A443" s="1" t="s">
        <v>499</v>
      </c>
      <c r="B443" s="183" t="s">
        <v>5081</v>
      </c>
      <c r="C443" s="53" t="s">
        <v>5082</v>
      </c>
      <c r="D443" s="27" t="s">
        <v>78</v>
      </c>
      <c r="E443" s="53" t="s">
        <v>79</v>
      </c>
      <c r="F443" s="10" t="s">
        <v>5238</v>
      </c>
      <c r="G443" s="53"/>
      <c r="H443" s="53" t="s">
        <v>6400</v>
      </c>
      <c r="I443" s="106" t="s">
        <v>500</v>
      </c>
      <c r="J443" s="106" t="s">
        <v>6571</v>
      </c>
      <c r="K443" s="106"/>
      <c r="L443" s="25" t="s">
        <v>6506</v>
      </c>
      <c r="M443" s="55" t="s">
        <v>42</v>
      </c>
      <c r="N443" s="54" t="s">
        <v>5668</v>
      </c>
      <c r="O443" s="54"/>
      <c r="P443" s="54"/>
      <c r="Q443" s="54"/>
      <c r="R443" s="54"/>
      <c r="S443" s="54"/>
      <c r="T443" s="106" t="s">
        <v>501</v>
      </c>
      <c r="U443" s="106" t="s">
        <v>2434</v>
      </c>
      <c r="V443" s="106" t="s">
        <v>4642</v>
      </c>
      <c r="W443" s="106" t="s">
        <v>502</v>
      </c>
      <c r="X443" s="106" t="s">
        <v>426</v>
      </c>
      <c r="Y443" s="106"/>
      <c r="Z443" s="106"/>
      <c r="AA443" s="106"/>
      <c r="AB443" s="106"/>
      <c r="AC443" s="106"/>
      <c r="AD443" s="106"/>
      <c r="AE443" s="290" t="s">
        <v>6718</v>
      </c>
      <c r="AF443" s="17" t="s">
        <v>503</v>
      </c>
      <c r="AG443" s="57"/>
      <c r="AH443" s="8"/>
      <c r="AI443" s="8">
        <v>103</v>
      </c>
      <c r="AJ443" s="8">
        <v>99</v>
      </c>
      <c r="AK443" s="8"/>
      <c r="AL443" s="8">
        <v>46</v>
      </c>
      <c r="AM443" s="8">
        <f t="shared" si="12"/>
        <v>1</v>
      </c>
      <c r="AN443" s="189">
        <f>IF((AI443+AJ443+AK443+AL443+AM443)&gt;0,(Metoder[[#This Row],[2015]]+Metoder[[#This Row],[2016]]+Metoder[[#This Row],[2017]]+Metoder[[#This Row],[Jan-Apr 2018]]*3+Metoder[[#This Row],[Till Cosmic?]])/COUNT(Metoder[[#This Row],[2015]:[Till Cosmic?]]),"")</f>
        <v>85.25</v>
      </c>
      <c r="AO443" s="8">
        <f t="shared" si="13"/>
        <v>43</v>
      </c>
      <c r="AP443" s="8">
        <f>IFERROR((_xlfn.RANK.EQ(AO443,AO:AO,1)+COUNTIF($AO$2:AO443,AO443))-1,"")</f>
        <v>25</v>
      </c>
      <c r="AQ443" s="57" t="s">
        <v>2440</v>
      </c>
      <c r="AR443" s="8"/>
      <c r="AS443" s="57" t="s">
        <v>5436</v>
      </c>
      <c r="AT443" s="57"/>
      <c r="AU443" s="57"/>
      <c r="AV443" s="120">
        <v>43286</v>
      </c>
      <c r="AW443" s="57" t="s">
        <v>46</v>
      </c>
      <c r="AX443" s="99"/>
      <c r="AY443" s="100"/>
      <c r="AZ443" s="142"/>
      <c r="BA443" s="143"/>
      <c r="BC443" s="144"/>
      <c r="BD443" s="144"/>
    </row>
    <row r="444" spans="1:56" ht="101.25" x14ac:dyDescent="0.25">
      <c r="A444" s="1" t="s">
        <v>6235</v>
      </c>
      <c r="B444" s="179" t="s">
        <v>6236</v>
      </c>
      <c r="C444" s="53" t="s">
        <v>6237</v>
      </c>
      <c r="D444" s="86" t="s">
        <v>50</v>
      </c>
      <c r="E444" s="87" t="s">
        <v>6500</v>
      </c>
      <c r="F444" s="175" t="s">
        <v>4987</v>
      </c>
      <c r="G444" s="38" t="s">
        <v>6238</v>
      </c>
      <c r="H444" s="38" t="s">
        <v>6239</v>
      </c>
      <c r="I444" s="38" t="s">
        <v>6240</v>
      </c>
      <c r="J444" s="38" t="s">
        <v>5458</v>
      </c>
      <c r="K444" s="106"/>
      <c r="L444" s="88" t="s">
        <v>6499</v>
      </c>
      <c r="M444" s="88" t="s">
        <v>42</v>
      </c>
      <c r="N444" s="58" t="s">
        <v>5667</v>
      </c>
      <c r="O444" s="35"/>
      <c r="P444" s="35"/>
      <c r="Q444" s="89"/>
      <c r="R444" s="90"/>
      <c r="S444" s="63"/>
      <c r="T444" s="106"/>
      <c r="U444" s="106"/>
      <c r="V444" s="106" t="s">
        <v>4641</v>
      </c>
      <c r="W444" s="106"/>
      <c r="X444" s="106" t="s">
        <v>6241</v>
      </c>
      <c r="Y444" s="97"/>
      <c r="Z444" s="106"/>
      <c r="AA444" s="106"/>
      <c r="AB444" s="106"/>
      <c r="AC444" s="106"/>
      <c r="AD444" s="106"/>
      <c r="AE444" s="290" t="s">
        <v>6719</v>
      </c>
      <c r="AF444" s="173" t="s">
        <v>6242</v>
      </c>
      <c r="AG444" s="226"/>
      <c r="AH444" s="156"/>
      <c r="AI444" s="156"/>
      <c r="AJ444" s="156"/>
      <c r="AK444" s="57"/>
      <c r="AL444" s="156"/>
      <c r="AM444" s="227">
        <f t="shared" si="12"/>
        <v>1</v>
      </c>
      <c r="AN444" s="190">
        <f>IF((AI444+AJ444+AK444+AL444+AM444)&gt;0,(Metoder[[#This Row],[2015]]+Metoder[[#This Row],[2016]]+Metoder[[#This Row],[2017]]+Metoder[[#This Row],[Jan-Apr 2018]]*3+Metoder[[#This Row],[Till Cosmic?]])/COUNT(Metoder[[#This Row],[2015]:[Till Cosmic?]]),"")</f>
        <v>1</v>
      </c>
      <c r="AO444" s="223">
        <f t="shared" si="13"/>
        <v>315</v>
      </c>
      <c r="AP444" s="199">
        <f>IFERROR((_xlfn.RANK.EQ(AO444,AO:AO,1)+COUNTIF($AO$2:AO444,AO444))-1,"")</f>
        <v>442</v>
      </c>
      <c r="AQ444" s="156" t="s">
        <v>2440</v>
      </c>
      <c r="AR444" s="57"/>
      <c r="AS444" s="57"/>
      <c r="AT444" s="57"/>
      <c r="AU444" s="57"/>
      <c r="AV444" s="120">
        <v>43332</v>
      </c>
      <c r="AW444" s="156" t="s">
        <v>46</v>
      </c>
      <c r="AX444" s="99"/>
      <c r="AY444" s="100"/>
      <c r="AZ444" s="142"/>
      <c r="BA444" s="143"/>
      <c r="BC444" s="144"/>
      <c r="BD444" s="144"/>
    </row>
    <row r="445" spans="1:56" ht="78.75" x14ac:dyDescent="0.25">
      <c r="A445" s="1" t="s">
        <v>75</v>
      </c>
      <c r="B445" s="182" t="s">
        <v>76</v>
      </c>
      <c r="C445" s="53" t="s">
        <v>77</v>
      </c>
      <c r="D445" s="11" t="s">
        <v>78</v>
      </c>
      <c r="E445" s="9" t="s">
        <v>6417</v>
      </c>
      <c r="F445" s="10" t="s">
        <v>5238</v>
      </c>
      <c r="G445" s="53"/>
      <c r="H445" s="53" t="s">
        <v>80</v>
      </c>
      <c r="I445" s="106" t="s">
        <v>81</v>
      </c>
      <c r="J445" s="106" t="s">
        <v>6605</v>
      </c>
      <c r="K445" s="106"/>
      <c r="L445" s="12" t="s">
        <v>6506</v>
      </c>
      <c r="M445" s="55" t="s">
        <v>42</v>
      </c>
      <c r="N445" s="58" t="s">
        <v>5669</v>
      </c>
      <c r="O445" s="58"/>
      <c r="P445" s="58"/>
      <c r="Q445" s="58"/>
      <c r="R445" s="58"/>
      <c r="S445" s="58" t="s">
        <v>35</v>
      </c>
      <c r="T445" s="106" t="s">
        <v>6636</v>
      </c>
      <c r="U445" s="106" t="s">
        <v>2434</v>
      </c>
      <c r="V445" s="106" t="s">
        <v>4642</v>
      </c>
      <c r="W445" s="106" t="s">
        <v>6644</v>
      </c>
      <c r="X445" s="106" t="s">
        <v>83</v>
      </c>
      <c r="Y445" s="53"/>
      <c r="Z445" s="53"/>
      <c r="AA445" s="53"/>
      <c r="AB445" s="53"/>
      <c r="AC445" s="106"/>
      <c r="AD445" s="106"/>
      <c r="AE445" s="290" t="s">
        <v>6720</v>
      </c>
      <c r="AF445" s="173" t="s">
        <v>84</v>
      </c>
      <c r="AG445" s="57"/>
      <c r="AH445" s="8"/>
      <c r="AI445" s="8">
        <v>187</v>
      </c>
      <c r="AJ445" s="8">
        <v>194</v>
      </c>
      <c r="AK445" s="8"/>
      <c r="AL445" s="8">
        <v>49</v>
      </c>
      <c r="AM445" s="8">
        <f t="shared" si="12"/>
        <v>1</v>
      </c>
      <c r="AN445" s="189">
        <f>IF((AI445+AJ445+AK445+AL445+AM445)&gt;0,(Metoder[[#This Row],[2015]]+Metoder[[#This Row],[2016]]+Metoder[[#This Row],[2017]]+Metoder[[#This Row],[Jan-Apr 2018]]*3+Metoder[[#This Row],[Till Cosmic?]])/COUNT(Metoder[[#This Row],[2015]:[Till Cosmic?]]),"")</f>
        <v>132.25</v>
      </c>
      <c r="AO445" s="8">
        <f t="shared" si="13"/>
        <v>28</v>
      </c>
      <c r="AP445" s="8">
        <f>IFERROR((_xlfn.RANK.EQ(AO445,AO:AO,1)+COUNTIF($AO$2:AO445,AO445))-1,"")</f>
        <v>11</v>
      </c>
      <c r="AQ445" s="57" t="s">
        <v>2440</v>
      </c>
      <c r="AR445" s="8"/>
      <c r="AS445" s="57" t="s">
        <v>5436</v>
      </c>
      <c r="AT445" s="57"/>
      <c r="AU445" s="57"/>
      <c r="AV445" s="120">
        <v>43285</v>
      </c>
      <c r="AW445" s="57" t="s">
        <v>46</v>
      </c>
      <c r="AX445" s="99"/>
      <c r="AY445" s="100"/>
      <c r="AZ445" s="142"/>
      <c r="BA445" s="143"/>
      <c r="BC445" s="144"/>
      <c r="BD445" s="144"/>
    </row>
    <row r="446" spans="1:56" ht="146.25" x14ac:dyDescent="0.25">
      <c r="A446" s="1" t="s">
        <v>135</v>
      </c>
      <c r="B446" s="182" t="s">
        <v>136</v>
      </c>
      <c r="C446" s="53" t="s">
        <v>137</v>
      </c>
      <c r="D446" s="11" t="s">
        <v>78</v>
      </c>
      <c r="E446" s="9" t="s">
        <v>4255</v>
      </c>
      <c r="F446" s="10" t="s">
        <v>5238</v>
      </c>
      <c r="G446" s="53"/>
      <c r="H446" s="53" t="s">
        <v>138</v>
      </c>
      <c r="I446" s="106" t="s">
        <v>139</v>
      </c>
      <c r="J446" s="106" t="s">
        <v>6565</v>
      </c>
      <c r="K446" s="106" t="s">
        <v>5340</v>
      </c>
      <c r="L446" s="12" t="s">
        <v>6506</v>
      </c>
      <c r="M446" s="55" t="s">
        <v>42</v>
      </c>
      <c r="N446" s="13" t="s">
        <v>5669</v>
      </c>
      <c r="O446" s="13"/>
      <c r="P446" s="13"/>
      <c r="Q446" s="13"/>
      <c r="R446" s="13"/>
      <c r="S446" s="13" t="s">
        <v>35</v>
      </c>
      <c r="T446" s="106" t="s">
        <v>2359</v>
      </c>
      <c r="U446" s="106" t="s">
        <v>2434</v>
      </c>
      <c r="V446" s="106" t="s">
        <v>4642</v>
      </c>
      <c r="W446" s="169" t="s">
        <v>140</v>
      </c>
      <c r="X446" s="169" t="s">
        <v>141</v>
      </c>
      <c r="Y446" s="106"/>
      <c r="Z446" s="106"/>
      <c r="AA446" s="106"/>
      <c r="AB446" s="106"/>
      <c r="AC446" s="106"/>
      <c r="AD446" s="106"/>
      <c r="AE446" s="1" t="s">
        <v>6519</v>
      </c>
      <c r="AF446" s="17" t="s">
        <v>142</v>
      </c>
      <c r="AG446" s="57"/>
      <c r="AH446" s="8"/>
      <c r="AI446" s="8">
        <v>218</v>
      </c>
      <c r="AJ446" s="8">
        <v>325</v>
      </c>
      <c r="AK446" s="8"/>
      <c r="AL446" s="8">
        <v>70</v>
      </c>
      <c r="AM446" s="8">
        <f t="shared" si="12"/>
        <v>0</v>
      </c>
      <c r="AN446" s="189">
        <f>IF((AI446+AJ446+AK446+AL446+AM446)&gt;0,(Metoder[[#This Row],[2015]]+Metoder[[#This Row],[2016]]+Metoder[[#This Row],[2017]]+Metoder[[#This Row],[Jan-Apr 2018]]*3+Metoder[[#This Row],[Till Cosmic?]])/COUNT(Metoder[[#This Row],[2015]:[Till Cosmic?]]),"")</f>
        <v>188.25</v>
      </c>
      <c r="AO446" s="8" t="str">
        <f t="shared" si="13"/>
        <v/>
      </c>
      <c r="AP446" s="8" t="str">
        <f>IFERROR((_xlfn.RANK.EQ(AO446,AO:AO,1)+COUNTIF($AO$2:AO446,AO446))-1,"")</f>
        <v/>
      </c>
      <c r="AQ446" s="57" t="s">
        <v>2429</v>
      </c>
      <c r="AR446" s="57" t="s">
        <v>2429</v>
      </c>
      <c r="AS446" s="57"/>
      <c r="AT446" s="57"/>
      <c r="AU446" s="57"/>
      <c r="AV446" s="120">
        <v>43285</v>
      </c>
      <c r="AW446" s="57" t="s">
        <v>46</v>
      </c>
      <c r="AX446" s="99"/>
      <c r="AY446" s="100"/>
      <c r="AZ446" s="142"/>
      <c r="BA446" s="143"/>
      <c r="BC446" s="144"/>
      <c r="BD446" s="144"/>
    </row>
    <row r="447" spans="1:56" ht="180" x14ac:dyDescent="0.25">
      <c r="A447" s="1" t="s">
        <v>193</v>
      </c>
      <c r="B447" s="184" t="s">
        <v>194</v>
      </c>
      <c r="C447" s="53" t="s">
        <v>195</v>
      </c>
      <c r="D447" s="19" t="s">
        <v>59</v>
      </c>
      <c r="E447" s="9" t="s">
        <v>6532</v>
      </c>
      <c r="F447" s="10" t="s">
        <v>196</v>
      </c>
      <c r="G447" s="53"/>
      <c r="H447" s="53" t="s">
        <v>197</v>
      </c>
      <c r="I447" s="106" t="s">
        <v>5430</v>
      </c>
      <c r="J447" s="106" t="s">
        <v>5429</v>
      </c>
      <c r="K447" s="106" t="s">
        <v>6070</v>
      </c>
      <c r="L447" s="20" t="s">
        <v>2434</v>
      </c>
      <c r="M447" s="55" t="s">
        <v>42</v>
      </c>
      <c r="N447" s="21" t="s">
        <v>5337</v>
      </c>
      <c r="O447" s="21"/>
      <c r="P447" s="21"/>
      <c r="Q447" s="21"/>
      <c r="R447" s="21"/>
      <c r="S447" s="21"/>
      <c r="T447" s="106"/>
      <c r="U447" s="106" t="s">
        <v>2434</v>
      </c>
      <c r="V447" s="106" t="s">
        <v>4679</v>
      </c>
      <c r="W447" s="106" t="s">
        <v>198</v>
      </c>
      <c r="X447" s="106" t="s">
        <v>199</v>
      </c>
      <c r="Y447" s="106"/>
      <c r="Z447" s="106"/>
      <c r="AA447" s="106"/>
      <c r="AB447" s="106"/>
      <c r="AC447" s="106"/>
      <c r="AD447" s="106"/>
      <c r="AE447" s="1" t="s">
        <v>4936</v>
      </c>
      <c r="AF447" s="17" t="s">
        <v>200</v>
      </c>
      <c r="AG447" s="57"/>
      <c r="AH447" s="8"/>
      <c r="AI447" s="8">
        <v>117</v>
      </c>
      <c r="AJ447" s="8">
        <v>116</v>
      </c>
      <c r="AK447" s="8"/>
      <c r="AL447" s="8">
        <v>32</v>
      </c>
      <c r="AM447" s="8">
        <f t="shared" si="12"/>
        <v>0</v>
      </c>
      <c r="AN447" s="189">
        <f>IF((AI447+AJ447+AK447+AL447+AM447)&gt;0,(Metoder[[#This Row],[2015]]+Metoder[[#This Row],[2016]]+Metoder[[#This Row],[2017]]+Metoder[[#This Row],[Jan-Apr 2018]]*3+Metoder[[#This Row],[Till Cosmic?]])/COUNT(Metoder[[#This Row],[2015]:[Till Cosmic?]]),"")</f>
        <v>82.25</v>
      </c>
      <c r="AO447" s="8" t="str">
        <f t="shared" si="13"/>
        <v/>
      </c>
      <c r="AP447" s="8" t="str">
        <f>IFERROR((_xlfn.RANK.EQ(AO447,AO:AO,1)+COUNTIF($AO$2:AO447,AO447))-1,"")</f>
        <v/>
      </c>
      <c r="AQ447" s="57" t="s">
        <v>2429</v>
      </c>
      <c r="AR447" s="57" t="s">
        <v>2429</v>
      </c>
      <c r="AS447" s="57"/>
      <c r="AT447" s="57"/>
      <c r="AU447" s="57"/>
      <c r="AV447" s="120">
        <v>43285</v>
      </c>
      <c r="AW447" s="57" t="s">
        <v>46</v>
      </c>
      <c r="AX447" s="99"/>
      <c r="AY447" s="100"/>
      <c r="AZ447" s="142"/>
      <c r="BA447" s="143"/>
      <c r="BC447" s="144"/>
      <c r="BD447" s="144"/>
    </row>
    <row r="448" spans="1:56" ht="75" x14ac:dyDescent="0.25">
      <c r="A448" s="1" t="s">
        <v>380</v>
      </c>
      <c r="B448" s="183" t="s">
        <v>381</v>
      </c>
      <c r="C448" s="53" t="s">
        <v>382</v>
      </c>
      <c r="D448" s="14" t="s">
        <v>50</v>
      </c>
      <c r="E448" s="53" t="s">
        <v>383</v>
      </c>
      <c r="F448" s="10"/>
      <c r="G448" s="53"/>
      <c r="H448" s="53" t="s">
        <v>384</v>
      </c>
      <c r="I448" s="106" t="s">
        <v>385</v>
      </c>
      <c r="J448" s="106"/>
      <c r="K448" s="106" t="s">
        <v>5347</v>
      </c>
      <c r="L448" s="15" t="s">
        <v>6499</v>
      </c>
      <c r="M448" s="55" t="s">
        <v>42</v>
      </c>
      <c r="N448" s="13" t="s">
        <v>5668</v>
      </c>
      <c r="O448" s="13"/>
      <c r="P448" s="13"/>
      <c r="Q448" s="13"/>
      <c r="R448" s="13"/>
      <c r="S448" s="13"/>
      <c r="T448" s="106"/>
      <c r="U448" s="106" t="s">
        <v>41</v>
      </c>
      <c r="V448" s="106" t="s">
        <v>4642</v>
      </c>
      <c r="W448" s="106" t="s">
        <v>386</v>
      </c>
      <c r="X448" s="106" t="s">
        <v>387</v>
      </c>
      <c r="Y448" s="106"/>
      <c r="Z448" s="106"/>
      <c r="AA448" s="106"/>
      <c r="AB448" s="106"/>
      <c r="AC448" s="106"/>
      <c r="AD448" s="106"/>
      <c r="AE448" s="1" t="s">
        <v>4933</v>
      </c>
      <c r="AF448" s="17" t="s">
        <v>388</v>
      </c>
      <c r="AG448" s="57"/>
      <c r="AH448" s="8"/>
      <c r="AI448" s="8">
        <v>220</v>
      </c>
      <c r="AJ448" s="8">
        <v>204</v>
      </c>
      <c r="AK448" s="8"/>
      <c r="AL448" s="8">
        <v>54</v>
      </c>
      <c r="AM448" s="8">
        <f t="shared" si="12"/>
        <v>0</v>
      </c>
      <c r="AN448" s="189">
        <f>IF((AI448+AJ448+AK448+AL448+AM448)&gt;0,(Metoder[[#This Row],[2015]]+Metoder[[#This Row],[2016]]+Metoder[[#This Row],[2017]]+Metoder[[#This Row],[Jan-Apr 2018]]*3+Metoder[[#This Row],[Till Cosmic?]])/COUNT(Metoder[[#This Row],[2015]:[Till Cosmic?]]),"")</f>
        <v>146.5</v>
      </c>
      <c r="AO448" s="8" t="str">
        <f t="shared" si="13"/>
        <v/>
      </c>
      <c r="AP448" s="8" t="str">
        <f>IFERROR((_xlfn.RANK.EQ(AO448,AO:AO,1)+COUNTIF($AO$2:AO448,AO448))-1,"")</f>
        <v/>
      </c>
      <c r="AQ448" s="57" t="s">
        <v>2429</v>
      </c>
      <c r="AR448" s="57" t="s">
        <v>2429</v>
      </c>
      <c r="AS448" s="57"/>
      <c r="AT448" s="57"/>
      <c r="AU448" s="57"/>
      <c r="AV448" s="120">
        <v>43285</v>
      </c>
      <c r="AW448" s="57" t="s">
        <v>46</v>
      </c>
      <c r="AX448" s="99"/>
      <c r="AY448" s="100"/>
      <c r="AZ448" s="142"/>
      <c r="BA448" s="143"/>
      <c r="BC448" s="144"/>
      <c r="BD448" s="144"/>
    </row>
    <row r="449" spans="1:56" ht="236.25" x14ac:dyDescent="0.25">
      <c r="A449" s="1" t="s">
        <v>1942</v>
      </c>
      <c r="B449" s="179" t="s">
        <v>1943</v>
      </c>
      <c r="C449" s="53" t="s">
        <v>1944</v>
      </c>
      <c r="D449" s="55" t="s">
        <v>78</v>
      </c>
      <c r="E449" s="53" t="s">
        <v>227</v>
      </c>
      <c r="F449" s="6"/>
      <c r="G449" s="140" t="s">
        <v>1945</v>
      </c>
      <c r="H449" s="53" t="s">
        <v>290</v>
      </c>
      <c r="I449" s="106" t="s">
        <v>1946</v>
      </c>
      <c r="J449" s="106" t="s">
        <v>6020</v>
      </c>
      <c r="K449" s="106"/>
      <c r="L449" s="56" t="s">
        <v>6478</v>
      </c>
      <c r="M449" s="55" t="s">
        <v>42</v>
      </c>
      <c r="N449" s="54" t="s">
        <v>5671</v>
      </c>
      <c r="O449" s="54" t="s">
        <v>35</v>
      </c>
      <c r="P449" s="54"/>
      <c r="Q449" s="54"/>
      <c r="R449" s="54"/>
      <c r="S449" s="54"/>
      <c r="T449" s="106"/>
      <c r="U449" s="106" t="s">
        <v>2434</v>
      </c>
      <c r="V449" s="106" t="s">
        <v>4641</v>
      </c>
      <c r="W449" s="106" t="s">
        <v>292</v>
      </c>
      <c r="X449" s="106" t="s">
        <v>293</v>
      </c>
      <c r="Y449" s="106"/>
      <c r="Z449" s="106"/>
      <c r="AA449" s="106"/>
      <c r="AB449" s="106"/>
      <c r="AC449" s="106"/>
      <c r="AD449" s="106"/>
      <c r="AE449" s="1" t="s">
        <v>4918</v>
      </c>
      <c r="AF449" s="17" t="s">
        <v>1947</v>
      </c>
      <c r="AG449" s="57"/>
      <c r="AH449" s="8"/>
      <c r="AI449" s="8"/>
      <c r="AJ449" s="8"/>
      <c r="AK449" s="8"/>
      <c r="AL449" s="8"/>
      <c r="AM449" s="8">
        <f t="shared" si="12"/>
        <v>1</v>
      </c>
      <c r="AN449" s="189">
        <f>IF((AI449+AJ449+AK449+AL449+AM449)&gt;0,(Metoder[[#This Row],[2015]]+Metoder[[#This Row],[2016]]+Metoder[[#This Row],[2017]]+Metoder[[#This Row],[Jan-Apr 2018]]*3+Metoder[[#This Row],[Till Cosmic?]])/COUNT(Metoder[[#This Row],[2015]:[Till Cosmic?]]),"")</f>
        <v>1</v>
      </c>
      <c r="AO449" s="8">
        <f t="shared" si="13"/>
        <v>315</v>
      </c>
      <c r="AP449" s="8">
        <f>IFERROR((_xlfn.RANK.EQ(AO449,AO:AO,1)+COUNTIF($AO$2:AO449,AO449))-1,"")</f>
        <v>443</v>
      </c>
      <c r="AQ449" s="57" t="s">
        <v>2440</v>
      </c>
      <c r="AR449" s="8"/>
      <c r="AS449" s="8"/>
      <c r="AT449" s="8"/>
      <c r="AU449" s="8"/>
      <c r="AV449" s="120">
        <v>43322</v>
      </c>
      <c r="AW449" s="57" t="s">
        <v>46</v>
      </c>
      <c r="AX449" s="99"/>
      <c r="AY449" s="100"/>
      <c r="AZ449" s="142"/>
      <c r="BA449" s="143"/>
      <c r="BC449" s="144"/>
      <c r="BD449" s="144"/>
    </row>
    <row r="450" spans="1:56" ht="75" x14ac:dyDescent="0.25">
      <c r="A450" s="1" t="s">
        <v>446</v>
      </c>
      <c r="B450" s="183" t="s">
        <v>447</v>
      </c>
      <c r="C450" s="53" t="s">
        <v>448</v>
      </c>
      <c r="D450" s="14" t="s">
        <v>50</v>
      </c>
      <c r="E450" s="59" t="s">
        <v>4255</v>
      </c>
      <c r="F450" s="10" t="s">
        <v>5238</v>
      </c>
      <c r="G450" s="59"/>
      <c r="H450" s="53" t="s">
        <v>66</v>
      </c>
      <c r="I450" s="138" t="s">
        <v>449</v>
      </c>
      <c r="J450" s="138"/>
      <c r="K450" s="106" t="s">
        <v>6059</v>
      </c>
      <c r="L450" s="15" t="s">
        <v>6506</v>
      </c>
      <c r="M450" s="55" t="s">
        <v>42</v>
      </c>
      <c r="N450" s="13" t="s">
        <v>5668</v>
      </c>
      <c r="O450" s="13"/>
      <c r="P450" s="13"/>
      <c r="Q450" s="13"/>
      <c r="R450" s="13"/>
      <c r="S450" s="13"/>
      <c r="T450" s="106"/>
      <c r="U450" s="106" t="s">
        <v>2434</v>
      </c>
      <c r="V450" s="106" t="s">
        <v>4642</v>
      </c>
      <c r="W450" s="138" t="s">
        <v>450</v>
      </c>
      <c r="X450" s="138" t="s">
        <v>5421</v>
      </c>
      <c r="Y450" s="138"/>
      <c r="Z450" s="138"/>
      <c r="AA450" s="138"/>
      <c r="AB450" s="138"/>
      <c r="AC450" s="138"/>
      <c r="AD450" s="138"/>
      <c r="AE450" s="1" t="s">
        <v>6519</v>
      </c>
      <c r="AF450" s="17" t="s">
        <v>451</v>
      </c>
      <c r="AG450" s="57"/>
      <c r="AH450" s="8"/>
      <c r="AI450" s="8">
        <v>231</v>
      </c>
      <c r="AJ450" s="8">
        <v>242</v>
      </c>
      <c r="AK450" s="8"/>
      <c r="AL450" s="8">
        <v>107</v>
      </c>
      <c r="AM450" s="8">
        <f t="shared" ref="AM450:AM513" si="14">IF(AQ450="Nej",1,0)</f>
        <v>0</v>
      </c>
      <c r="AN450" s="189">
        <f>IF((AI450+AJ450+AK450+AL450+AM450)&gt;0,(Metoder[[#This Row],[2015]]+Metoder[[#This Row],[2016]]+Metoder[[#This Row],[2017]]+Metoder[[#This Row],[Jan-Apr 2018]]*3+Metoder[[#This Row],[Till Cosmic?]])/COUNT(Metoder[[#This Row],[2015]:[Till Cosmic?]]),"")</f>
        <v>198.5</v>
      </c>
      <c r="AO450" s="8" t="str">
        <f t="shared" ref="AO450:AO513" si="15">IF(AQ450="Ja","",IFERROR(_xlfn.RANK.AVG(AN450,AN:AN),""))</f>
        <v/>
      </c>
      <c r="AP450" s="8" t="str">
        <f>IFERROR((_xlfn.RANK.EQ(AO450,AO:AO,1)+COUNTIF($AO$2:AO450,AO450))-1,"")</f>
        <v/>
      </c>
      <c r="AQ450" s="57" t="s">
        <v>2429</v>
      </c>
      <c r="AR450" s="57" t="s">
        <v>2429</v>
      </c>
      <c r="AS450" s="57"/>
      <c r="AT450" s="57"/>
      <c r="AU450" s="57"/>
      <c r="AV450" s="120">
        <v>43285</v>
      </c>
      <c r="AW450" s="57" t="s">
        <v>46</v>
      </c>
      <c r="AX450" s="99"/>
      <c r="AY450" s="100"/>
      <c r="AZ450" s="142"/>
      <c r="BA450" s="143"/>
      <c r="BC450" s="144"/>
      <c r="BD450" s="144"/>
    </row>
    <row r="451" spans="1:56" ht="75" x14ac:dyDescent="0.25">
      <c r="A451" s="1" t="s">
        <v>452</v>
      </c>
      <c r="B451" s="183" t="s">
        <v>453</v>
      </c>
      <c r="C451" s="53" t="s">
        <v>454</v>
      </c>
      <c r="D451" s="14" t="s">
        <v>50</v>
      </c>
      <c r="E451" s="59" t="s">
        <v>383</v>
      </c>
      <c r="F451" s="10"/>
      <c r="G451" s="59"/>
      <c r="H451" s="53" t="s">
        <v>66</v>
      </c>
      <c r="I451" s="138" t="s">
        <v>449</v>
      </c>
      <c r="J451" s="138"/>
      <c r="K451" s="138"/>
      <c r="L451" s="15" t="s">
        <v>6506</v>
      </c>
      <c r="M451" s="55" t="s">
        <v>42</v>
      </c>
      <c r="N451" s="213" t="s">
        <v>5668</v>
      </c>
      <c r="O451" s="13"/>
      <c r="P451" s="13"/>
      <c r="Q451" s="13"/>
      <c r="R451" s="13"/>
      <c r="S451" s="13"/>
      <c r="T451" s="106"/>
      <c r="U451" s="106" t="s">
        <v>2434</v>
      </c>
      <c r="V451" s="106" t="s">
        <v>4642</v>
      </c>
      <c r="W451" s="138" t="s">
        <v>450</v>
      </c>
      <c r="X451" s="138" t="s">
        <v>5415</v>
      </c>
      <c r="Y451" s="138"/>
      <c r="Z451" s="138"/>
      <c r="AA451" s="138"/>
      <c r="AB451" s="138"/>
      <c r="AC451" s="138"/>
      <c r="AD451" s="138"/>
      <c r="AE451" s="1" t="s">
        <v>6519</v>
      </c>
      <c r="AF451" s="17" t="s">
        <v>455</v>
      </c>
      <c r="AG451" s="57"/>
      <c r="AH451" s="8"/>
      <c r="AI451" s="8">
        <v>444</v>
      </c>
      <c r="AJ451" s="8">
        <v>557</v>
      </c>
      <c r="AK451" s="8"/>
      <c r="AL451" s="8">
        <v>215</v>
      </c>
      <c r="AM451" s="8">
        <f t="shared" si="14"/>
        <v>0</v>
      </c>
      <c r="AN451" s="189">
        <f>IF((AI451+AJ451+AK451+AL451+AM451)&gt;0,(Metoder[[#This Row],[2015]]+Metoder[[#This Row],[2016]]+Metoder[[#This Row],[2017]]+Metoder[[#This Row],[Jan-Apr 2018]]*3+Metoder[[#This Row],[Till Cosmic?]])/COUNT(Metoder[[#This Row],[2015]:[Till Cosmic?]]),"")</f>
        <v>411.5</v>
      </c>
      <c r="AO451" s="8" t="str">
        <f t="shared" si="15"/>
        <v/>
      </c>
      <c r="AP451" s="8" t="str">
        <f>IFERROR((_xlfn.RANK.EQ(AO451,AO:AO,1)+COUNTIF($AO$2:AO451,AO451))-1,"")</f>
        <v/>
      </c>
      <c r="AQ451" s="57" t="s">
        <v>2429</v>
      </c>
      <c r="AR451" s="57" t="s">
        <v>2429</v>
      </c>
      <c r="AS451" s="57"/>
      <c r="AT451" s="57"/>
      <c r="AU451" s="57"/>
      <c r="AV451" s="120">
        <v>43285</v>
      </c>
      <c r="AW451" s="57" t="s">
        <v>46</v>
      </c>
      <c r="AX451" s="99"/>
      <c r="AY451" s="100"/>
      <c r="AZ451" s="142"/>
      <c r="BA451" s="143"/>
      <c r="BC451" s="144"/>
      <c r="BD451" s="144"/>
    </row>
    <row r="452" spans="1:56" ht="135" x14ac:dyDescent="0.25">
      <c r="A452" s="1" t="s">
        <v>1963</v>
      </c>
      <c r="B452" s="179" t="s">
        <v>1964</v>
      </c>
      <c r="C452" s="53" t="s">
        <v>6377</v>
      </c>
      <c r="D452" s="55" t="s">
        <v>226</v>
      </c>
      <c r="E452" s="53" t="s">
        <v>227</v>
      </c>
      <c r="F452" s="6"/>
      <c r="G452" s="140" t="s">
        <v>1965</v>
      </c>
      <c r="H452" s="53" t="s">
        <v>1831</v>
      </c>
      <c r="I452" s="106"/>
      <c r="J452" s="106" t="s">
        <v>6353</v>
      </c>
      <c r="K452" s="106"/>
      <c r="L452" s="56" t="s">
        <v>6478</v>
      </c>
      <c r="M452" s="55" t="s">
        <v>42</v>
      </c>
      <c r="N452" s="58" t="s">
        <v>5673</v>
      </c>
      <c r="O452" s="54" t="s">
        <v>35</v>
      </c>
      <c r="P452" s="54"/>
      <c r="Q452" s="54"/>
      <c r="R452" s="54"/>
      <c r="S452" s="54"/>
      <c r="T452" s="106"/>
      <c r="U452" s="106" t="s">
        <v>2434</v>
      </c>
      <c r="V452" s="106" t="s">
        <v>4641</v>
      </c>
      <c r="W452" s="106" t="s">
        <v>230</v>
      </c>
      <c r="X452" s="106" t="s">
        <v>1929</v>
      </c>
      <c r="Y452" s="106"/>
      <c r="Z452" s="106"/>
      <c r="AA452" s="106"/>
      <c r="AB452" s="106"/>
      <c r="AC452" s="106"/>
      <c r="AD452" s="106"/>
      <c r="AE452" s="1" t="s">
        <v>4918</v>
      </c>
      <c r="AF452" s="17" t="s">
        <v>1966</v>
      </c>
      <c r="AG452" s="57"/>
      <c r="AH452" s="8"/>
      <c r="AI452" s="8"/>
      <c r="AJ452" s="8"/>
      <c r="AK452" s="8"/>
      <c r="AL452" s="8"/>
      <c r="AM452" s="8">
        <f t="shared" si="14"/>
        <v>1</v>
      </c>
      <c r="AN452" s="189">
        <f>IF((AI452+AJ452+AK452+AL452+AM452)&gt;0,(Metoder[[#This Row],[2015]]+Metoder[[#This Row],[2016]]+Metoder[[#This Row],[2017]]+Metoder[[#This Row],[Jan-Apr 2018]]*3+Metoder[[#This Row],[Till Cosmic?]])/COUNT(Metoder[[#This Row],[2015]:[Till Cosmic?]]),"")</f>
        <v>1</v>
      </c>
      <c r="AO452" s="8">
        <f t="shared" si="15"/>
        <v>315</v>
      </c>
      <c r="AP452" s="8">
        <f>IFERROR((_xlfn.RANK.EQ(AO452,AO:AO,1)+COUNTIF($AO$2:AO452,AO452))-1,"")</f>
        <v>444</v>
      </c>
      <c r="AQ452" s="57" t="s">
        <v>2440</v>
      </c>
      <c r="AR452" s="8"/>
      <c r="AS452" s="8"/>
      <c r="AT452" s="8"/>
      <c r="AU452" s="57"/>
      <c r="AV452" s="120">
        <v>43347</v>
      </c>
      <c r="AW452" s="57" t="s">
        <v>46</v>
      </c>
      <c r="AX452" s="99"/>
      <c r="AY452" s="100"/>
      <c r="AZ452" s="142"/>
      <c r="BA452" s="143"/>
      <c r="BC452" s="144"/>
      <c r="BD452" s="144"/>
    </row>
    <row r="453" spans="1:56" ht="75" x14ac:dyDescent="0.25">
      <c r="A453" s="1" t="s">
        <v>682</v>
      </c>
      <c r="B453" s="179" t="s">
        <v>683</v>
      </c>
      <c r="C453" s="53" t="s">
        <v>684</v>
      </c>
      <c r="D453" s="55" t="s">
        <v>50</v>
      </c>
      <c r="E453" s="53" t="s">
        <v>383</v>
      </c>
      <c r="F453" s="10"/>
      <c r="G453" s="53"/>
      <c r="H453" s="53" t="s">
        <v>685</v>
      </c>
      <c r="I453" s="106" t="s">
        <v>508</v>
      </c>
      <c r="J453" s="106" t="s">
        <v>5426</v>
      </c>
      <c r="K453" s="106"/>
      <c r="L453" s="56" t="s">
        <v>6506</v>
      </c>
      <c r="M453" s="55" t="s">
        <v>42</v>
      </c>
      <c r="N453" s="54" t="s">
        <v>5668</v>
      </c>
      <c r="O453" s="54"/>
      <c r="P453" s="54"/>
      <c r="Q453" s="54"/>
      <c r="R453" s="54"/>
      <c r="S453" s="54"/>
      <c r="T453" s="106"/>
      <c r="U453" s="106" t="s">
        <v>2434</v>
      </c>
      <c r="V453" s="106" t="s">
        <v>4642</v>
      </c>
      <c r="W453" s="106" t="s">
        <v>54</v>
      </c>
      <c r="X453" s="106" t="s">
        <v>686</v>
      </c>
      <c r="Y453" s="106"/>
      <c r="Z453" s="106"/>
      <c r="AA453" s="106"/>
      <c r="AB453" s="106"/>
      <c r="AC453" s="106"/>
      <c r="AD453" s="106"/>
      <c r="AE453" s="1" t="s">
        <v>6519</v>
      </c>
      <c r="AF453" s="30" t="s">
        <v>687</v>
      </c>
      <c r="AG453" s="57"/>
      <c r="AH453" s="8"/>
      <c r="AI453" s="8">
        <v>213</v>
      </c>
      <c r="AJ453" s="8">
        <v>190</v>
      </c>
      <c r="AK453" s="8"/>
      <c r="AL453" s="8">
        <v>111</v>
      </c>
      <c r="AM453" s="8">
        <f t="shared" si="14"/>
        <v>0</v>
      </c>
      <c r="AN453" s="189">
        <f>IF((AI453+AJ453+AK453+AL453+AM453)&gt;0,(Metoder[[#This Row],[2015]]+Metoder[[#This Row],[2016]]+Metoder[[#This Row],[2017]]+Metoder[[#This Row],[Jan-Apr 2018]]*3+Metoder[[#This Row],[Till Cosmic?]])/COUNT(Metoder[[#This Row],[2015]:[Till Cosmic?]]),"")</f>
        <v>184</v>
      </c>
      <c r="AO453" s="8" t="str">
        <f t="shared" si="15"/>
        <v/>
      </c>
      <c r="AP453" s="8" t="str">
        <f>IFERROR((_xlfn.RANK.EQ(AO453,AO:AO,1)+COUNTIF($AO$2:AO453,AO453))-1,"")</f>
        <v/>
      </c>
      <c r="AQ453" s="57" t="s">
        <v>2429</v>
      </c>
      <c r="AR453" s="57" t="s">
        <v>2429</v>
      </c>
      <c r="AS453" s="57"/>
      <c r="AT453" s="57"/>
      <c r="AU453" s="57"/>
      <c r="AV453" s="120">
        <v>43285</v>
      </c>
      <c r="AW453" s="57" t="s">
        <v>46</v>
      </c>
      <c r="AX453" s="99"/>
      <c r="AY453" s="100"/>
      <c r="AZ453" s="142"/>
      <c r="BA453" s="143"/>
      <c r="BC453" s="144"/>
      <c r="BD453" s="144"/>
    </row>
    <row r="454" spans="1:56" ht="135" x14ac:dyDescent="0.25">
      <c r="A454" s="1" t="s">
        <v>742</v>
      </c>
      <c r="B454" s="179" t="s">
        <v>743</v>
      </c>
      <c r="C454" s="53" t="s">
        <v>744</v>
      </c>
      <c r="D454" s="55" t="s">
        <v>179</v>
      </c>
      <c r="E454" s="53" t="s">
        <v>6418</v>
      </c>
      <c r="F454" s="10" t="s">
        <v>5248</v>
      </c>
      <c r="G454" s="127" t="s">
        <v>745</v>
      </c>
      <c r="H454" s="53" t="s">
        <v>314</v>
      </c>
      <c r="I454" s="106" t="s">
        <v>508</v>
      </c>
      <c r="J454" s="106" t="s">
        <v>5409</v>
      </c>
      <c r="K454" s="106" t="s">
        <v>6285</v>
      </c>
      <c r="L454" s="56" t="s">
        <v>6506</v>
      </c>
      <c r="M454" s="55" t="s">
        <v>42</v>
      </c>
      <c r="N454" s="13" t="s">
        <v>5669</v>
      </c>
      <c r="O454" s="13"/>
      <c r="P454" s="13"/>
      <c r="Q454" s="13"/>
      <c r="R454" s="13"/>
      <c r="S454" s="13"/>
      <c r="T454" s="106"/>
      <c r="U454" s="106" t="s">
        <v>2434</v>
      </c>
      <c r="V454" s="106" t="s">
        <v>4642</v>
      </c>
      <c r="W454" s="106" t="s">
        <v>315</v>
      </c>
      <c r="X454" s="106" t="s">
        <v>5422</v>
      </c>
      <c r="Y454" s="106"/>
      <c r="Z454" s="106"/>
      <c r="AA454" s="106"/>
      <c r="AB454" s="106"/>
      <c r="AC454" s="106"/>
      <c r="AD454" s="106"/>
      <c r="AE454" s="1" t="s">
        <v>6519</v>
      </c>
      <c r="AF454" s="30" t="s">
        <v>747</v>
      </c>
      <c r="AG454" s="57"/>
      <c r="AH454" s="8"/>
      <c r="AI454" s="8">
        <v>236</v>
      </c>
      <c r="AJ454" s="8">
        <v>222</v>
      </c>
      <c r="AK454" s="8"/>
      <c r="AL454" s="8">
        <v>52</v>
      </c>
      <c r="AM454" s="8">
        <f t="shared" si="14"/>
        <v>1</v>
      </c>
      <c r="AN454" s="189">
        <f>IF((AI454+AJ454+AK454+AL454+AM454)&gt;0,(Metoder[[#This Row],[2015]]+Metoder[[#This Row],[2016]]+Metoder[[#This Row],[2017]]+Metoder[[#This Row],[Jan-Apr 2018]]*3+Metoder[[#This Row],[Till Cosmic?]])/COUNT(Metoder[[#This Row],[2015]:[Till Cosmic?]]),"")</f>
        <v>153.75</v>
      </c>
      <c r="AO454" s="8">
        <f t="shared" si="15"/>
        <v>24</v>
      </c>
      <c r="AP454" s="8">
        <f>IFERROR((_xlfn.RANK.EQ(AO454,AO:AO,1)+COUNTIF($AO$2:AO454,AO454))-1,"")</f>
        <v>8</v>
      </c>
      <c r="AQ454" s="57" t="s">
        <v>2440</v>
      </c>
      <c r="AR454" s="8"/>
      <c r="AS454" s="57" t="s">
        <v>5436</v>
      </c>
      <c r="AT454" s="57"/>
      <c r="AU454" s="57"/>
      <c r="AV454" s="120">
        <v>43285</v>
      </c>
      <c r="AW454" s="57" t="s">
        <v>46</v>
      </c>
      <c r="AX454" s="99"/>
      <c r="AY454" s="100"/>
      <c r="AZ454" s="142"/>
      <c r="BA454" s="143"/>
      <c r="BC454" s="144"/>
      <c r="BD454" s="144"/>
    </row>
    <row r="455" spans="1:56" ht="101.25" x14ac:dyDescent="0.25">
      <c r="A455" s="1" t="s">
        <v>870</v>
      </c>
      <c r="B455" s="179" t="s">
        <v>871</v>
      </c>
      <c r="C455" s="53" t="s">
        <v>872</v>
      </c>
      <c r="D455" s="55" t="s">
        <v>50</v>
      </c>
      <c r="E455" s="53" t="s">
        <v>6419</v>
      </c>
      <c r="F455" s="175" t="s">
        <v>5241</v>
      </c>
      <c r="G455" s="53"/>
      <c r="H455" s="53" t="s">
        <v>5349</v>
      </c>
      <c r="I455" s="106" t="s">
        <v>873</v>
      </c>
      <c r="J455" s="106"/>
      <c r="K455" s="106" t="s">
        <v>5348</v>
      </c>
      <c r="L455" s="15" t="s">
        <v>6506</v>
      </c>
      <c r="M455" s="55" t="s">
        <v>42</v>
      </c>
      <c r="N455" s="54" t="s">
        <v>5668</v>
      </c>
      <c r="O455" s="54"/>
      <c r="P455" s="54"/>
      <c r="Q455" s="54"/>
      <c r="R455" s="54"/>
      <c r="S455" s="54"/>
      <c r="T455" s="106"/>
      <c r="U455" s="106" t="s">
        <v>2434</v>
      </c>
      <c r="V455" s="106" t="s">
        <v>4642</v>
      </c>
      <c r="W455" s="106" t="s">
        <v>5424</v>
      </c>
      <c r="X455" s="106" t="s">
        <v>5425</v>
      </c>
      <c r="Y455" s="106"/>
      <c r="Z455" s="106"/>
      <c r="AA455" s="106"/>
      <c r="AB455" s="106"/>
      <c r="AC455" s="106"/>
      <c r="AD455" s="106"/>
      <c r="AE455" s="1" t="s">
        <v>6519</v>
      </c>
      <c r="AF455" s="30" t="s">
        <v>874</v>
      </c>
      <c r="AG455" s="57"/>
      <c r="AH455" s="8"/>
      <c r="AI455" s="8">
        <v>136</v>
      </c>
      <c r="AJ455" s="8">
        <v>193</v>
      </c>
      <c r="AK455" s="8"/>
      <c r="AL455" s="8">
        <v>46</v>
      </c>
      <c r="AM455" s="8">
        <f t="shared" si="14"/>
        <v>1</v>
      </c>
      <c r="AN455" s="189">
        <f>IF((AI455+AJ455+AK455+AL455+AM455)&gt;0,(Metoder[[#This Row],[2015]]+Metoder[[#This Row],[2016]]+Metoder[[#This Row],[2017]]+Metoder[[#This Row],[Jan-Apr 2018]]*3+Metoder[[#This Row],[Till Cosmic?]])/COUNT(Metoder[[#This Row],[2015]:[Till Cosmic?]]),"")</f>
        <v>117</v>
      </c>
      <c r="AO455" s="8">
        <f t="shared" si="15"/>
        <v>32</v>
      </c>
      <c r="AP455" s="8">
        <f>IFERROR((_xlfn.RANK.EQ(AO455,AO:AO,1)+COUNTIF($AO$2:AO455,AO455))-1,"")</f>
        <v>15</v>
      </c>
      <c r="AQ455" s="57" t="s">
        <v>2440</v>
      </c>
      <c r="AR455" s="8"/>
      <c r="AS455" s="57" t="s">
        <v>5436</v>
      </c>
      <c r="AT455" s="57"/>
      <c r="AU455" s="57"/>
      <c r="AV455" s="120">
        <v>43285</v>
      </c>
      <c r="AW455" s="57" t="s">
        <v>46</v>
      </c>
      <c r="AX455" s="99"/>
      <c r="AY455" s="100"/>
      <c r="AZ455" s="142"/>
      <c r="BA455" s="143"/>
      <c r="BC455" s="144"/>
      <c r="BD455" s="144"/>
    </row>
    <row r="456" spans="1:56" ht="78.75" x14ac:dyDescent="0.25">
      <c r="A456" s="1" t="s">
        <v>883</v>
      </c>
      <c r="B456" s="179" t="s">
        <v>884</v>
      </c>
      <c r="C456" s="53" t="s">
        <v>885</v>
      </c>
      <c r="D456" s="55" t="s">
        <v>530</v>
      </c>
      <c r="E456" s="59" t="s">
        <v>6417</v>
      </c>
      <c r="F456" s="10" t="s">
        <v>5238</v>
      </c>
      <c r="G456" s="53"/>
      <c r="H456" s="53" t="s">
        <v>524</v>
      </c>
      <c r="I456" s="106"/>
      <c r="J456" s="106" t="s">
        <v>5407</v>
      </c>
      <c r="K456" s="106"/>
      <c r="L456" s="15" t="s">
        <v>6506</v>
      </c>
      <c r="M456" s="55" t="s">
        <v>42</v>
      </c>
      <c r="N456" s="54" t="s">
        <v>5668</v>
      </c>
      <c r="O456" s="54"/>
      <c r="P456" s="54"/>
      <c r="Q456" s="54" t="s">
        <v>35</v>
      </c>
      <c r="R456" s="54"/>
      <c r="S456" s="54"/>
      <c r="T456" s="106"/>
      <c r="U456" s="106" t="s">
        <v>2434</v>
      </c>
      <c r="V456" s="106" t="s">
        <v>4642</v>
      </c>
      <c r="W456" s="106" t="s">
        <v>54</v>
      </c>
      <c r="X456" s="106" t="s">
        <v>886</v>
      </c>
      <c r="Y456" s="106"/>
      <c r="Z456" s="106"/>
      <c r="AA456" s="106"/>
      <c r="AB456" s="106"/>
      <c r="AC456" s="106"/>
      <c r="AD456" s="106"/>
      <c r="AE456" s="1" t="s">
        <v>6519</v>
      </c>
      <c r="AF456" s="30" t="s">
        <v>887</v>
      </c>
      <c r="AG456" s="57"/>
      <c r="AH456" s="8"/>
      <c r="AI456" s="8">
        <v>152</v>
      </c>
      <c r="AJ456" s="8">
        <v>158</v>
      </c>
      <c r="AK456" s="8"/>
      <c r="AL456" s="8">
        <v>65</v>
      </c>
      <c r="AM456" s="8">
        <f t="shared" si="14"/>
        <v>1</v>
      </c>
      <c r="AN456" s="189">
        <f>IF((AI456+AJ456+AK456+AL456+AM456)&gt;0,(Metoder[[#This Row],[2015]]+Metoder[[#This Row],[2016]]+Metoder[[#This Row],[2017]]+Metoder[[#This Row],[Jan-Apr 2018]]*3+Metoder[[#This Row],[Till Cosmic?]])/COUNT(Metoder[[#This Row],[2015]:[Till Cosmic?]]),"")</f>
        <v>126.5</v>
      </c>
      <c r="AO456" s="8">
        <f t="shared" si="15"/>
        <v>29</v>
      </c>
      <c r="AP456" s="8">
        <f>IFERROR((_xlfn.RANK.EQ(AO456,AO:AO,1)+COUNTIF($AO$2:AO456,AO456))-1,"")</f>
        <v>12</v>
      </c>
      <c r="AQ456" s="57" t="s">
        <v>2440</v>
      </c>
      <c r="AR456" s="8"/>
      <c r="AS456" s="57" t="s">
        <v>5436</v>
      </c>
      <c r="AT456" s="57"/>
      <c r="AU456" s="57"/>
      <c r="AV456" s="120">
        <v>43285</v>
      </c>
      <c r="AW456" s="57" t="s">
        <v>46</v>
      </c>
      <c r="AX456" s="99"/>
      <c r="AY456" s="100"/>
      <c r="AZ456" s="142"/>
      <c r="BA456" s="143"/>
      <c r="BC456" s="144"/>
      <c r="BD456" s="144"/>
    </row>
    <row r="457" spans="1:56" ht="75" x14ac:dyDescent="0.25">
      <c r="A457" s="1" t="s">
        <v>1141</v>
      </c>
      <c r="B457" s="179" t="s">
        <v>1142</v>
      </c>
      <c r="C457" s="53" t="s">
        <v>1143</v>
      </c>
      <c r="D457" s="55" t="s">
        <v>50</v>
      </c>
      <c r="E457" s="53" t="s">
        <v>383</v>
      </c>
      <c r="F457" s="10"/>
      <c r="G457" s="53"/>
      <c r="H457" s="53" t="s">
        <v>1144</v>
      </c>
      <c r="I457" s="106"/>
      <c r="J457" s="106"/>
      <c r="K457" s="106"/>
      <c r="L457" s="56" t="s">
        <v>6506</v>
      </c>
      <c r="M457" s="55" t="s">
        <v>42</v>
      </c>
      <c r="N457" s="213" t="s">
        <v>5668</v>
      </c>
      <c r="O457" s="54"/>
      <c r="P457" s="54"/>
      <c r="Q457" s="54"/>
      <c r="R457" s="54"/>
      <c r="S457" s="54"/>
      <c r="T457" s="106"/>
      <c r="U457" s="106" t="s">
        <v>2434</v>
      </c>
      <c r="V457" s="106" t="s">
        <v>4642</v>
      </c>
      <c r="W457" s="106" t="s">
        <v>54</v>
      </c>
      <c r="X457" s="106" t="s">
        <v>1145</v>
      </c>
      <c r="Y457" s="106"/>
      <c r="Z457" s="106"/>
      <c r="AA457" s="106"/>
      <c r="AB457" s="106"/>
      <c r="AC457" s="106"/>
      <c r="AD457" s="106"/>
      <c r="AE457" s="1" t="s">
        <v>6519</v>
      </c>
      <c r="AF457" s="30" t="s">
        <v>1146</v>
      </c>
      <c r="AG457" s="57"/>
      <c r="AH457" s="8"/>
      <c r="AI457" s="8">
        <v>717</v>
      </c>
      <c r="AJ457" s="8">
        <v>782</v>
      </c>
      <c r="AK457" s="8"/>
      <c r="AL457" s="8">
        <v>222</v>
      </c>
      <c r="AM457" s="8">
        <f t="shared" si="14"/>
        <v>0</v>
      </c>
      <c r="AN457" s="189">
        <f>IF((AI457+AJ457+AK457+AL457+AM457)&gt;0,(Metoder[[#This Row],[2015]]+Metoder[[#This Row],[2016]]+Metoder[[#This Row],[2017]]+Metoder[[#This Row],[Jan-Apr 2018]]*3+Metoder[[#This Row],[Till Cosmic?]])/COUNT(Metoder[[#This Row],[2015]:[Till Cosmic?]]),"")</f>
        <v>541.25</v>
      </c>
      <c r="AO457" s="8" t="str">
        <f t="shared" si="15"/>
        <v/>
      </c>
      <c r="AP457" s="8" t="str">
        <f>IFERROR((_xlfn.RANK.EQ(AO457,AO:AO,1)+COUNTIF($AO$2:AO457,AO457))-1,"")</f>
        <v/>
      </c>
      <c r="AQ457" s="57" t="s">
        <v>2429</v>
      </c>
      <c r="AR457" s="57" t="s">
        <v>2429</v>
      </c>
      <c r="AS457" s="57"/>
      <c r="AT457" s="57"/>
      <c r="AU457" s="57"/>
      <c r="AV457" s="120">
        <v>43285</v>
      </c>
      <c r="AW457" s="57" t="s">
        <v>46</v>
      </c>
      <c r="AX457" s="99"/>
      <c r="AY457" s="100"/>
      <c r="AZ457" s="142"/>
      <c r="BA457" s="143"/>
      <c r="BC457" s="144"/>
      <c r="BD457" s="144"/>
    </row>
    <row r="458" spans="1:56" ht="101.25" x14ac:dyDescent="0.25">
      <c r="A458" s="1" t="s">
        <v>1159</v>
      </c>
      <c r="B458" s="179" t="s">
        <v>1160</v>
      </c>
      <c r="C458" s="53" t="s">
        <v>1161</v>
      </c>
      <c r="D458" s="55" t="s">
        <v>50</v>
      </c>
      <c r="E458" s="53" t="s">
        <v>6419</v>
      </c>
      <c r="F458" s="10" t="s">
        <v>5241</v>
      </c>
      <c r="G458" s="53"/>
      <c r="H458" s="53" t="s">
        <v>5419</v>
      </c>
      <c r="I458" s="106"/>
      <c r="J458" s="106"/>
      <c r="K458" s="106" t="s">
        <v>5341</v>
      </c>
      <c r="L458" s="15" t="s">
        <v>6499</v>
      </c>
      <c r="M458" s="55" t="s">
        <v>42</v>
      </c>
      <c r="N458" s="54" t="s">
        <v>5668</v>
      </c>
      <c r="O458" s="54"/>
      <c r="P458" s="54"/>
      <c r="Q458" s="54"/>
      <c r="R458" s="54"/>
      <c r="S458" s="54"/>
      <c r="T458" s="106"/>
      <c r="U458" s="106"/>
      <c r="V458" s="106" t="s">
        <v>4642</v>
      </c>
      <c r="W458" s="106" t="s">
        <v>54</v>
      </c>
      <c r="X458" s="106" t="s">
        <v>5420</v>
      </c>
      <c r="Y458" s="106"/>
      <c r="Z458" s="106"/>
      <c r="AA458" s="106"/>
      <c r="AB458" s="106"/>
      <c r="AC458" s="106"/>
      <c r="AD458" s="106"/>
      <c r="AE458" s="1" t="s">
        <v>5129</v>
      </c>
      <c r="AF458" s="174" t="s">
        <v>5275</v>
      </c>
      <c r="AG458" s="57"/>
      <c r="AH458" s="8"/>
      <c r="AI458" s="8">
        <v>288</v>
      </c>
      <c r="AJ458" s="8">
        <v>255</v>
      </c>
      <c r="AK458" s="8"/>
      <c r="AL458" s="8">
        <v>59</v>
      </c>
      <c r="AM458" s="8">
        <f t="shared" si="14"/>
        <v>1</v>
      </c>
      <c r="AN458" s="189">
        <f>IF((AI458+AJ458+AK458+AL458+AM458)&gt;0,(Metoder[[#This Row],[2015]]+Metoder[[#This Row],[2016]]+Metoder[[#This Row],[2017]]+Metoder[[#This Row],[Jan-Apr 2018]]*3+Metoder[[#This Row],[Till Cosmic?]])/COUNT(Metoder[[#This Row],[2015]:[Till Cosmic?]]),"")</f>
        <v>180.25</v>
      </c>
      <c r="AO458" s="8">
        <f t="shared" si="15"/>
        <v>20</v>
      </c>
      <c r="AP458" s="8">
        <f>IFERROR((_xlfn.RANK.EQ(AO458,AO:AO,1)+COUNTIF($AO$2:AO458,AO458))-1,"")</f>
        <v>7</v>
      </c>
      <c r="AQ458" s="57" t="s">
        <v>2440</v>
      </c>
      <c r="AR458" s="8"/>
      <c r="AS458" s="57" t="s">
        <v>5436</v>
      </c>
      <c r="AT458" s="57"/>
      <c r="AU458" s="57"/>
      <c r="AV458" s="120">
        <v>43285</v>
      </c>
      <c r="AW458" s="57" t="s">
        <v>46</v>
      </c>
      <c r="AX458" s="99"/>
      <c r="AY458" s="100"/>
      <c r="AZ458" s="142"/>
      <c r="BA458" s="143"/>
      <c r="BC458" s="144"/>
      <c r="BD458" s="144"/>
    </row>
    <row r="459" spans="1:56" ht="105" x14ac:dyDescent="0.25">
      <c r="A459" s="1" t="s">
        <v>1257</v>
      </c>
      <c r="B459" s="179" t="s">
        <v>1258</v>
      </c>
      <c r="C459" s="53" t="s">
        <v>1259</v>
      </c>
      <c r="D459" s="55" t="s">
        <v>179</v>
      </c>
      <c r="E459" s="53" t="s">
        <v>1260</v>
      </c>
      <c r="F459" s="10" t="s">
        <v>336</v>
      </c>
      <c r="G459" s="152" t="s">
        <v>634</v>
      </c>
      <c r="H459" s="53" t="s">
        <v>5431</v>
      </c>
      <c r="I459" s="106" t="s">
        <v>2395</v>
      </c>
      <c r="J459" s="106" t="s">
        <v>5389</v>
      </c>
      <c r="K459" s="106"/>
      <c r="L459" s="56" t="s">
        <v>6488</v>
      </c>
      <c r="M459" s="55" t="s">
        <v>42</v>
      </c>
      <c r="N459" s="13" t="s">
        <v>5672</v>
      </c>
      <c r="O459" s="13"/>
      <c r="P459" s="13"/>
      <c r="Q459" s="13"/>
      <c r="R459" s="13"/>
      <c r="S459" s="13"/>
      <c r="T459" s="106"/>
      <c r="U459" s="106" t="s">
        <v>41</v>
      </c>
      <c r="V459" s="106" t="s">
        <v>4642</v>
      </c>
      <c r="W459" s="106" t="s">
        <v>339</v>
      </c>
      <c r="X459" s="106" t="s">
        <v>2361</v>
      </c>
      <c r="Y459" s="106"/>
      <c r="Z459" s="106"/>
      <c r="AA459" s="106"/>
      <c r="AB459" s="106"/>
      <c r="AC459" s="106"/>
      <c r="AD459" s="106"/>
      <c r="AE459" s="1" t="s">
        <v>4929</v>
      </c>
      <c r="AF459" s="174" t="s">
        <v>5257</v>
      </c>
      <c r="AG459" s="57"/>
      <c r="AH459" s="8"/>
      <c r="AI459" s="8">
        <v>98</v>
      </c>
      <c r="AJ459" s="8">
        <v>111</v>
      </c>
      <c r="AK459" s="8"/>
      <c r="AL459" s="8">
        <v>84</v>
      </c>
      <c r="AM459" s="8">
        <f t="shared" si="14"/>
        <v>1</v>
      </c>
      <c r="AN459" s="189">
        <f>IF((AI459+AJ459+AK459+AL459+AM459)&gt;0,(Metoder[[#This Row],[2015]]+Metoder[[#This Row],[2016]]+Metoder[[#This Row],[2017]]+Metoder[[#This Row],[Jan-Apr 2018]]*3+Metoder[[#This Row],[Till Cosmic?]])/COUNT(Metoder[[#This Row],[2015]:[Till Cosmic?]]),"")</f>
        <v>115.5</v>
      </c>
      <c r="AO459" s="8">
        <f t="shared" si="15"/>
        <v>33</v>
      </c>
      <c r="AP459" s="8">
        <f>IFERROR((_xlfn.RANK.EQ(AO459,AO:AO,1)+COUNTIF($AO$2:AO459,AO459))-1,"")</f>
        <v>16</v>
      </c>
      <c r="AQ459" s="57" t="s">
        <v>2440</v>
      </c>
      <c r="AR459" s="8"/>
      <c r="AS459" s="57" t="s">
        <v>5436</v>
      </c>
      <c r="AT459" s="57"/>
      <c r="AU459" s="57"/>
      <c r="AV459" s="120">
        <v>43285</v>
      </c>
      <c r="AW459" s="57" t="s">
        <v>46</v>
      </c>
      <c r="AX459" s="99"/>
      <c r="AY459" s="100"/>
      <c r="AZ459" s="142"/>
      <c r="BA459" s="143"/>
      <c r="BC459" s="144"/>
      <c r="BD459" s="144"/>
    </row>
    <row r="460" spans="1:56" ht="75" x14ac:dyDescent="0.25">
      <c r="A460" s="1" t="s">
        <v>1279</v>
      </c>
      <c r="B460" s="179" t="s">
        <v>1280</v>
      </c>
      <c r="C460" s="53"/>
      <c r="D460" s="55" t="s">
        <v>50</v>
      </c>
      <c r="E460" s="53" t="s">
        <v>383</v>
      </c>
      <c r="F460" s="10"/>
      <c r="G460" s="53"/>
      <c r="H460" s="53" t="s">
        <v>1281</v>
      </c>
      <c r="I460" s="106" t="s">
        <v>1282</v>
      </c>
      <c r="J460" s="106"/>
      <c r="K460" s="106" t="s">
        <v>5339</v>
      </c>
      <c r="L460" s="15" t="s">
        <v>6506</v>
      </c>
      <c r="M460" s="55" t="s">
        <v>42</v>
      </c>
      <c r="N460" s="213" t="s">
        <v>5668</v>
      </c>
      <c r="O460" s="54"/>
      <c r="P460" s="54"/>
      <c r="Q460" s="54"/>
      <c r="R460" s="54"/>
      <c r="S460" s="54"/>
      <c r="T460" s="106"/>
      <c r="U460" s="106" t="s">
        <v>2434</v>
      </c>
      <c r="V460" s="106" t="s">
        <v>4642</v>
      </c>
      <c r="W460" s="106" t="s">
        <v>386</v>
      </c>
      <c r="X460" s="106" t="s">
        <v>387</v>
      </c>
      <c r="Y460" s="106"/>
      <c r="Z460" s="106"/>
      <c r="AA460" s="106"/>
      <c r="AB460" s="106"/>
      <c r="AC460" s="106"/>
      <c r="AD460" s="106"/>
      <c r="AE460" s="1" t="s">
        <v>6519</v>
      </c>
      <c r="AF460" s="30" t="s">
        <v>1283</v>
      </c>
      <c r="AG460" s="57"/>
      <c r="AH460" s="8"/>
      <c r="AI460" s="8">
        <v>386</v>
      </c>
      <c r="AJ460" s="8">
        <v>334</v>
      </c>
      <c r="AK460" s="8"/>
      <c r="AL460" s="8">
        <v>88</v>
      </c>
      <c r="AM460" s="8">
        <f t="shared" si="14"/>
        <v>0</v>
      </c>
      <c r="AN460" s="189">
        <f>IF((AI460+AJ460+AK460+AL460+AM460)&gt;0,(Metoder[[#This Row],[2015]]+Metoder[[#This Row],[2016]]+Metoder[[#This Row],[2017]]+Metoder[[#This Row],[Jan-Apr 2018]]*3+Metoder[[#This Row],[Till Cosmic?]])/COUNT(Metoder[[#This Row],[2015]:[Till Cosmic?]]),"")</f>
        <v>246</v>
      </c>
      <c r="AO460" s="8" t="str">
        <f t="shared" si="15"/>
        <v/>
      </c>
      <c r="AP460" s="8" t="str">
        <f>IFERROR((_xlfn.RANK.EQ(AO460,AO:AO,1)+COUNTIF($AO$2:AO460,AO460))-1,"")</f>
        <v/>
      </c>
      <c r="AQ460" s="57" t="s">
        <v>2429</v>
      </c>
      <c r="AR460" s="57" t="s">
        <v>2429</v>
      </c>
      <c r="AS460" s="57"/>
      <c r="AT460" s="57"/>
      <c r="AU460" s="57"/>
      <c r="AV460" s="120">
        <v>43285</v>
      </c>
      <c r="AW460" s="57" t="s">
        <v>46</v>
      </c>
      <c r="AX460" s="99"/>
      <c r="AY460" s="100"/>
      <c r="AZ460" s="142"/>
      <c r="BA460" s="143"/>
      <c r="BC460" s="144"/>
      <c r="BD460" s="144"/>
    </row>
    <row r="461" spans="1:56" ht="105" x14ac:dyDescent="0.25">
      <c r="A461" s="1" t="s">
        <v>1406</v>
      </c>
      <c r="B461" s="179" t="s">
        <v>1294</v>
      </c>
      <c r="C461" s="53" t="s">
        <v>1404</v>
      </c>
      <c r="D461" s="55" t="s">
        <v>179</v>
      </c>
      <c r="E461" s="53" t="s">
        <v>6494</v>
      </c>
      <c r="F461" s="10" t="s">
        <v>5258</v>
      </c>
      <c r="G461" s="152" t="s">
        <v>634</v>
      </c>
      <c r="H461" s="53" t="s">
        <v>811</v>
      </c>
      <c r="I461" s="106" t="s">
        <v>5428</v>
      </c>
      <c r="J461" s="106" t="s">
        <v>5389</v>
      </c>
      <c r="K461" s="106"/>
      <c r="L461" s="56" t="s">
        <v>6488</v>
      </c>
      <c r="M461" s="55" t="s">
        <v>42</v>
      </c>
      <c r="N461" s="58" t="s">
        <v>5673</v>
      </c>
      <c r="O461" s="58"/>
      <c r="P461" s="58"/>
      <c r="Q461" s="58"/>
      <c r="R461" s="58"/>
      <c r="S461" s="58"/>
      <c r="T461" s="106"/>
      <c r="U461" s="106"/>
      <c r="V461" s="106" t="s">
        <v>4642</v>
      </c>
      <c r="W461" s="106" t="s">
        <v>339</v>
      </c>
      <c r="X461" s="106" t="s">
        <v>1407</v>
      </c>
      <c r="Y461" s="106"/>
      <c r="Z461" s="106"/>
      <c r="AA461" s="106"/>
      <c r="AB461" s="106"/>
      <c r="AC461" s="106"/>
      <c r="AD461" s="106"/>
      <c r="AE461" s="1" t="s">
        <v>4929</v>
      </c>
      <c r="AF461" s="174" t="s">
        <v>5257</v>
      </c>
      <c r="AG461" s="57"/>
      <c r="AH461" s="8"/>
      <c r="AI461" s="8">
        <v>132</v>
      </c>
      <c r="AJ461" s="8">
        <v>124</v>
      </c>
      <c r="AK461" s="8"/>
      <c r="AL461" s="8">
        <v>32</v>
      </c>
      <c r="AM461" s="8">
        <f t="shared" si="14"/>
        <v>1</v>
      </c>
      <c r="AN461" s="189">
        <f>IF((AI461+AJ461+AK461+AL461+AM461)&gt;0,(Metoder[[#This Row],[2015]]+Metoder[[#This Row],[2016]]+Metoder[[#This Row],[2017]]+Metoder[[#This Row],[Jan-Apr 2018]]*3+Metoder[[#This Row],[Till Cosmic?]])/COUNT(Metoder[[#This Row],[2015]:[Till Cosmic?]]),"")</f>
        <v>88.25</v>
      </c>
      <c r="AO461" s="8">
        <f t="shared" si="15"/>
        <v>42</v>
      </c>
      <c r="AP461" s="8">
        <f>IFERROR((_xlfn.RANK.EQ(AO461,AO:AO,1)+COUNTIF($AO$2:AO461,AO461))-1,"")</f>
        <v>24</v>
      </c>
      <c r="AQ461" s="57" t="s">
        <v>2440</v>
      </c>
      <c r="AR461" s="8"/>
      <c r="AS461" s="57" t="s">
        <v>5436</v>
      </c>
      <c r="AT461" s="57"/>
      <c r="AU461" s="57"/>
      <c r="AV461" s="120">
        <v>43285</v>
      </c>
      <c r="AW461" s="57" t="s">
        <v>46</v>
      </c>
      <c r="AX461" s="99"/>
      <c r="AY461" s="100"/>
      <c r="AZ461" s="142"/>
      <c r="BA461" s="143"/>
      <c r="BC461" s="144"/>
      <c r="BD461" s="144"/>
    </row>
    <row r="462" spans="1:56" ht="75" x14ac:dyDescent="0.25">
      <c r="A462" s="1" t="s">
        <v>1423</v>
      </c>
      <c r="B462" s="179" t="s">
        <v>4254</v>
      </c>
      <c r="C462" s="53" t="s">
        <v>1424</v>
      </c>
      <c r="D462" s="55" t="s">
        <v>311</v>
      </c>
      <c r="E462" s="53" t="s">
        <v>4253</v>
      </c>
      <c r="F462" s="31" t="s">
        <v>5248</v>
      </c>
      <c r="G462" s="147" t="s">
        <v>1425</v>
      </c>
      <c r="H462" s="53" t="s">
        <v>1426</v>
      </c>
      <c r="I462" s="9"/>
      <c r="J462" s="9" t="s">
        <v>6273</v>
      </c>
      <c r="K462" s="9"/>
      <c r="L462" s="56" t="s">
        <v>6506</v>
      </c>
      <c r="M462" s="55" t="s">
        <v>42</v>
      </c>
      <c r="N462" s="13" t="s">
        <v>5669</v>
      </c>
      <c r="O462" s="13"/>
      <c r="P462" s="13"/>
      <c r="Q462" s="13"/>
      <c r="R462" s="13"/>
      <c r="S462" s="13"/>
      <c r="T462" s="106"/>
      <c r="U462" s="106"/>
      <c r="V462" s="106" t="s">
        <v>4642</v>
      </c>
      <c r="W462" s="106" t="s">
        <v>315</v>
      </c>
      <c r="X462" s="106" t="s">
        <v>900</v>
      </c>
      <c r="Y462" s="106"/>
      <c r="Z462" s="106"/>
      <c r="AA462" s="106"/>
      <c r="AB462" s="106"/>
      <c r="AC462" s="106"/>
      <c r="AD462" s="106"/>
      <c r="AE462" s="1" t="s">
        <v>6519</v>
      </c>
      <c r="AF462" s="30" t="s">
        <v>1428</v>
      </c>
      <c r="AG462" s="57"/>
      <c r="AH462" s="8"/>
      <c r="AI462" s="8">
        <v>671</v>
      </c>
      <c r="AJ462" s="8">
        <v>757</v>
      </c>
      <c r="AK462" s="8"/>
      <c r="AL462" s="8">
        <v>220</v>
      </c>
      <c r="AM462" s="8">
        <f t="shared" si="14"/>
        <v>0</v>
      </c>
      <c r="AN462" s="189">
        <f>IF((AI462+AJ462+AK462+AL462+AM462)&gt;0,(Metoder[[#This Row],[2015]]+Metoder[[#This Row],[2016]]+Metoder[[#This Row],[2017]]+Metoder[[#This Row],[Jan-Apr 2018]]*3+Metoder[[#This Row],[Till Cosmic?]])/COUNT(Metoder[[#This Row],[2015]:[Till Cosmic?]]),"")</f>
        <v>522</v>
      </c>
      <c r="AO462" s="8" t="str">
        <f t="shared" si="15"/>
        <v/>
      </c>
      <c r="AP462" s="8" t="str">
        <f>IFERROR((_xlfn.RANK.EQ(AO462,AO:AO,1)+COUNTIF($AO$2:AO462,AO462))-1,"")</f>
        <v/>
      </c>
      <c r="AQ462" s="57" t="s">
        <v>2429</v>
      </c>
      <c r="AR462" s="57" t="s">
        <v>2429</v>
      </c>
      <c r="AS462" s="57"/>
      <c r="AT462" s="57"/>
      <c r="AU462" s="57"/>
      <c r="AV462" s="120">
        <v>43285</v>
      </c>
      <c r="AW462" s="57" t="s">
        <v>46</v>
      </c>
      <c r="AX462" s="99"/>
      <c r="AY462" s="100"/>
      <c r="AZ462" s="142"/>
      <c r="BA462" s="143"/>
      <c r="BC462" s="144"/>
      <c r="BD462" s="144"/>
    </row>
    <row r="463" spans="1:56" ht="135" x14ac:dyDescent="0.25">
      <c r="A463" s="1" t="s">
        <v>1974</v>
      </c>
      <c r="B463" s="179" t="s">
        <v>1975</v>
      </c>
      <c r="C463" s="53" t="s">
        <v>1976</v>
      </c>
      <c r="D463" s="55" t="s">
        <v>226</v>
      </c>
      <c r="E463" s="53" t="s">
        <v>227</v>
      </c>
      <c r="F463" s="6"/>
      <c r="G463" s="140" t="s">
        <v>353</v>
      </c>
      <c r="H463" s="53" t="s">
        <v>1977</v>
      </c>
      <c r="I463" s="106" t="s">
        <v>1978</v>
      </c>
      <c r="J463" s="106" t="s">
        <v>6353</v>
      </c>
      <c r="K463" s="106" t="s">
        <v>6378</v>
      </c>
      <c r="L463" s="56" t="s">
        <v>6478</v>
      </c>
      <c r="M463" s="55" t="s">
        <v>42</v>
      </c>
      <c r="N463" s="58" t="s">
        <v>5673</v>
      </c>
      <c r="O463" s="58"/>
      <c r="P463" s="58"/>
      <c r="Q463" s="58"/>
      <c r="R463" s="58"/>
      <c r="S463" s="58"/>
      <c r="T463" s="106"/>
      <c r="U463" s="106" t="s">
        <v>2434</v>
      </c>
      <c r="V463" s="106" t="s">
        <v>4641</v>
      </c>
      <c r="W463" s="106" t="s">
        <v>230</v>
      </c>
      <c r="X463" s="106" t="s">
        <v>231</v>
      </c>
      <c r="Y463" s="106"/>
      <c r="Z463" s="106"/>
      <c r="AA463" s="106"/>
      <c r="AB463" s="106"/>
      <c r="AC463" s="106"/>
      <c r="AD463" s="106"/>
      <c r="AE463" s="1" t="s">
        <v>4918</v>
      </c>
      <c r="AF463" s="17" t="s">
        <v>1979</v>
      </c>
      <c r="AG463" s="57"/>
      <c r="AH463" s="8"/>
      <c r="AI463" s="8"/>
      <c r="AJ463" s="8"/>
      <c r="AK463" s="8"/>
      <c r="AL463" s="8"/>
      <c r="AM463" s="8">
        <f t="shared" si="14"/>
        <v>1</v>
      </c>
      <c r="AN463" s="189">
        <f>IF((AI463+AJ463+AK463+AL463+AM463)&gt;0,(Metoder[[#This Row],[2015]]+Metoder[[#This Row],[2016]]+Metoder[[#This Row],[2017]]+Metoder[[#This Row],[Jan-Apr 2018]]*3+Metoder[[#This Row],[Till Cosmic?]])/COUNT(Metoder[[#This Row],[2015]:[Till Cosmic?]]),"")</f>
        <v>1</v>
      </c>
      <c r="AO463" s="8">
        <f t="shared" si="15"/>
        <v>315</v>
      </c>
      <c r="AP463" s="8">
        <f>IFERROR((_xlfn.RANK.EQ(AO463,AO:AO,1)+COUNTIF($AO$2:AO463,AO463))-1,"")</f>
        <v>445</v>
      </c>
      <c r="AQ463" s="57" t="s">
        <v>2440</v>
      </c>
      <c r="AR463" s="8"/>
      <c r="AS463" s="8"/>
      <c r="AT463" s="8"/>
      <c r="AU463" s="57"/>
      <c r="AV463" s="120">
        <v>43347</v>
      </c>
      <c r="AW463" s="57" t="s">
        <v>46</v>
      </c>
      <c r="AX463" s="99"/>
      <c r="AY463" s="100"/>
      <c r="AZ463" s="142"/>
      <c r="BA463" s="143"/>
      <c r="BC463" s="144"/>
      <c r="BD463" s="144"/>
    </row>
    <row r="464" spans="1:56" ht="157.5" x14ac:dyDescent="0.25">
      <c r="A464" s="1" t="s">
        <v>1470</v>
      </c>
      <c r="B464" s="179" t="s">
        <v>1471</v>
      </c>
      <c r="C464" s="53" t="s">
        <v>1472</v>
      </c>
      <c r="D464" s="55" t="s">
        <v>78</v>
      </c>
      <c r="E464" s="53" t="s">
        <v>6417</v>
      </c>
      <c r="F464" s="10" t="s">
        <v>5238</v>
      </c>
      <c r="G464" s="53"/>
      <c r="H464" s="53" t="s">
        <v>5670</v>
      </c>
      <c r="I464" s="106" t="s">
        <v>5418</v>
      </c>
      <c r="J464" s="106" t="s">
        <v>6520</v>
      </c>
      <c r="K464" s="106" t="s">
        <v>5800</v>
      </c>
      <c r="L464" s="56" t="s">
        <v>6506</v>
      </c>
      <c r="M464" s="55" t="s">
        <v>42</v>
      </c>
      <c r="N464" s="58" t="s">
        <v>5671</v>
      </c>
      <c r="O464" s="58"/>
      <c r="P464" s="58"/>
      <c r="Q464" s="58"/>
      <c r="R464" s="58"/>
      <c r="S464" s="58" t="s">
        <v>35</v>
      </c>
      <c r="T464" s="106" t="s">
        <v>501</v>
      </c>
      <c r="U464" s="106" t="s">
        <v>2434</v>
      </c>
      <c r="V464" s="106" t="s">
        <v>4642</v>
      </c>
      <c r="W464" s="106" t="s">
        <v>5432</v>
      </c>
      <c r="X464" s="150" t="s">
        <v>5417</v>
      </c>
      <c r="Y464" s="53"/>
      <c r="Z464" s="53"/>
      <c r="AA464" s="53"/>
      <c r="AB464" s="53"/>
      <c r="AC464" s="53"/>
      <c r="AD464" s="53"/>
      <c r="AE464" s="1" t="s">
        <v>6519</v>
      </c>
      <c r="AF464" s="30" t="s">
        <v>1473</v>
      </c>
      <c r="AG464" s="57"/>
      <c r="AH464" s="8"/>
      <c r="AI464" s="8">
        <v>316</v>
      </c>
      <c r="AJ464" s="8">
        <v>300</v>
      </c>
      <c r="AK464" s="8"/>
      <c r="AL464" s="8">
        <v>88</v>
      </c>
      <c r="AM464" s="8">
        <f t="shared" si="14"/>
        <v>1</v>
      </c>
      <c r="AN464" s="189">
        <f>IF((AI464+AJ464+AK464+AL464+AM464)&gt;0,(Metoder[[#This Row],[2015]]+Metoder[[#This Row],[2016]]+Metoder[[#This Row],[2017]]+Metoder[[#This Row],[Jan-Apr 2018]]*3+Metoder[[#This Row],[Till Cosmic?]])/COUNT(Metoder[[#This Row],[2015]:[Till Cosmic?]]),"")</f>
        <v>220.25</v>
      </c>
      <c r="AO464" s="8">
        <f t="shared" si="15"/>
        <v>13</v>
      </c>
      <c r="AP464" s="8">
        <f>IFERROR((_xlfn.RANK.EQ(AO464,AO:AO,1)+COUNTIF($AO$2:AO464,AO464))-1,"")</f>
        <v>5</v>
      </c>
      <c r="AQ464" s="57" t="s">
        <v>2440</v>
      </c>
      <c r="AR464" s="8"/>
      <c r="AS464" s="57" t="s">
        <v>5436</v>
      </c>
      <c r="AT464" s="57"/>
      <c r="AU464" s="57"/>
      <c r="AV464" s="120">
        <v>43285</v>
      </c>
      <c r="AW464" s="57" t="s">
        <v>46</v>
      </c>
      <c r="AX464" s="99"/>
      <c r="AY464" s="100"/>
      <c r="AZ464" s="142"/>
      <c r="BA464" s="143"/>
      <c r="BC464" s="144"/>
      <c r="BD464" s="144"/>
    </row>
    <row r="465" spans="1:56" ht="135" x14ac:dyDescent="0.25">
      <c r="A465" s="1" t="s">
        <v>1685</v>
      </c>
      <c r="B465" s="179" t="s">
        <v>1686</v>
      </c>
      <c r="C465" s="53" t="s">
        <v>1687</v>
      </c>
      <c r="D465" s="55" t="s">
        <v>59</v>
      </c>
      <c r="E465" s="53" t="s">
        <v>6532</v>
      </c>
      <c r="F465" s="10" t="s">
        <v>196</v>
      </c>
      <c r="G465" s="53"/>
      <c r="H465" s="53" t="s">
        <v>6657</v>
      </c>
      <c r="I465" s="106" t="s">
        <v>1688</v>
      </c>
      <c r="J465" s="106"/>
      <c r="K465" s="106" t="s">
        <v>6070</v>
      </c>
      <c r="L465" s="20" t="s">
        <v>2434</v>
      </c>
      <c r="M465" s="55" t="s">
        <v>42</v>
      </c>
      <c r="N465" s="58" t="s">
        <v>5337</v>
      </c>
      <c r="O465" s="58"/>
      <c r="P465" s="58"/>
      <c r="Q465" s="58"/>
      <c r="R465" s="58"/>
      <c r="S465" s="58"/>
      <c r="T465" s="106"/>
      <c r="U465" s="106" t="s">
        <v>2434</v>
      </c>
      <c r="V465" s="106" t="s">
        <v>4679</v>
      </c>
      <c r="W465" s="106" t="s">
        <v>5427</v>
      </c>
      <c r="X465" s="106" t="s">
        <v>1689</v>
      </c>
      <c r="Y465" s="106"/>
      <c r="Z465" s="106"/>
      <c r="AA465" s="106"/>
      <c r="AB465" s="106"/>
      <c r="AC465" s="106"/>
      <c r="AD465" s="106"/>
      <c r="AE465" s="1" t="s">
        <v>4936</v>
      </c>
      <c r="AF465" s="17" t="s">
        <v>1690</v>
      </c>
      <c r="AG465" s="57"/>
      <c r="AH465" s="8"/>
      <c r="AI465" s="8">
        <v>116</v>
      </c>
      <c r="AJ465" s="8">
        <v>151</v>
      </c>
      <c r="AK465" s="8"/>
      <c r="AL465" s="8">
        <v>53</v>
      </c>
      <c r="AM465" s="8">
        <f t="shared" si="14"/>
        <v>0</v>
      </c>
      <c r="AN465" s="189">
        <f>IF((AI465+AJ465+AK465+AL465+AM465)&gt;0,(Metoder[[#This Row],[2015]]+Metoder[[#This Row],[2016]]+Metoder[[#This Row],[2017]]+Metoder[[#This Row],[Jan-Apr 2018]]*3+Metoder[[#This Row],[Till Cosmic?]])/COUNT(Metoder[[#This Row],[2015]:[Till Cosmic?]]),"")</f>
        <v>106.5</v>
      </c>
      <c r="AO465" s="8" t="str">
        <f t="shared" si="15"/>
        <v/>
      </c>
      <c r="AP465" s="8" t="str">
        <f>IFERROR((_xlfn.RANK.EQ(AO465,AO:AO,1)+COUNTIF($AO$2:AO465,AO465))-1,"")</f>
        <v/>
      </c>
      <c r="AQ465" s="57" t="s">
        <v>2429</v>
      </c>
      <c r="AR465" s="57" t="s">
        <v>2429</v>
      </c>
      <c r="AS465" s="57"/>
      <c r="AT465" s="57"/>
      <c r="AU465" s="57"/>
      <c r="AV465" s="120">
        <v>43432</v>
      </c>
      <c r="AW465" s="57" t="s">
        <v>6653</v>
      </c>
      <c r="AX465" s="99"/>
      <c r="AY465" s="100"/>
      <c r="AZ465" s="142"/>
      <c r="BA465" s="143"/>
      <c r="BC465" s="144"/>
      <c r="BD465" s="144"/>
    </row>
    <row r="466" spans="1:56" ht="348.75" x14ac:dyDescent="0.25">
      <c r="A466" s="1" t="s">
        <v>1862</v>
      </c>
      <c r="B466" s="179" t="s">
        <v>1863</v>
      </c>
      <c r="C466" s="53" t="s">
        <v>5344</v>
      </c>
      <c r="D466" s="55" t="s">
        <v>59</v>
      </c>
      <c r="E466" s="53" t="s">
        <v>6532</v>
      </c>
      <c r="F466" s="10" t="s">
        <v>5343</v>
      </c>
      <c r="G466" s="127"/>
      <c r="H466" s="53" t="s">
        <v>5423</v>
      </c>
      <c r="I466" s="106" t="s">
        <v>5712</v>
      </c>
      <c r="J466" s="106" t="s">
        <v>5717</v>
      </c>
      <c r="K466" s="106" t="s">
        <v>5345</v>
      </c>
      <c r="L466" s="20" t="s">
        <v>2434</v>
      </c>
      <c r="M466" s="55" t="s">
        <v>42</v>
      </c>
      <c r="N466" s="58" t="s">
        <v>5337</v>
      </c>
      <c r="O466" s="58"/>
      <c r="P466" s="58"/>
      <c r="Q466" s="58"/>
      <c r="R466" s="58"/>
      <c r="S466" s="58"/>
      <c r="T466" s="106"/>
      <c r="U466" s="106" t="s">
        <v>2434</v>
      </c>
      <c r="V466" s="106" t="s">
        <v>4679</v>
      </c>
      <c r="W466" s="106" t="s">
        <v>5713</v>
      </c>
      <c r="X466" s="106" t="s">
        <v>1864</v>
      </c>
      <c r="Y466" s="106"/>
      <c r="Z466" s="106"/>
      <c r="AA466" s="106"/>
      <c r="AB466" s="106"/>
      <c r="AC466" s="106"/>
      <c r="AD466" s="106"/>
      <c r="AE466" s="1" t="s">
        <v>4936</v>
      </c>
      <c r="AF466" s="173" t="s">
        <v>5342</v>
      </c>
      <c r="AG466" s="57"/>
      <c r="AH466" s="8"/>
      <c r="AI466" s="8">
        <v>227</v>
      </c>
      <c r="AJ466" s="8">
        <v>220</v>
      </c>
      <c r="AK466" s="8"/>
      <c r="AL466" s="8">
        <v>62</v>
      </c>
      <c r="AM466" s="8">
        <f t="shared" si="14"/>
        <v>0</v>
      </c>
      <c r="AN466" s="189">
        <f>IF((AI466+AJ466+AK466+AL466+AM466)&gt;0,(Metoder[[#This Row],[2015]]+Metoder[[#This Row],[2016]]+Metoder[[#This Row],[2017]]+Metoder[[#This Row],[Jan-Apr 2018]]*3+Metoder[[#This Row],[Till Cosmic?]])/COUNT(Metoder[[#This Row],[2015]:[Till Cosmic?]]),"")</f>
        <v>158.25</v>
      </c>
      <c r="AO466" s="8" t="str">
        <f t="shared" si="15"/>
        <v/>
      </c>
      <c r="AP466" s="8" t="str">
        <f>IFERROR((_xlfn.RANK.EQ(AO466,AO:AO,1)+COUNTIF($AO$2:AO466,AO466))-1,"")</f>
        <v/>
      </c>
      <c r="AQ466" s="57" t="s">
        <v>2429</v>
      </c>
      <c r="AR466" s="57" t="s">
        <v>2429</v>
      </c>
      <c r="AS466" s="57"/>
      <c r="AT466" s="57"/>
      <c r="AU466" s="57"/>
      <c r="AV466" s="120">
        <v>43285</v>
      </c>
      <c r="AW466" s="57" t="s">
        <v>46</v>
      </c>
      <c r="AX466" s="99"/>
      <c r="AY466" s="100"/>
      <c r="AZ466" s="142"/>
      <c r="BA466" s="143"/>
      <c r="BC466" s="144"/>
      <c r="BD466" s="144"/>
    </row>
    <row r="467" spans="1:56" ht="135" x14ac:dyDescent="0.25">
      <c r="A467" s="1" t="s">
        <v>1865</v>
      </c>
      <c r="B467" s="179" t="s">
        <v>1866</v>
      </c>
      <c r="C467" s="53" t="s">
        <v>1867</v>
      </c>
      <c r="D467" s="55" t="s">
        <v>179</v>
      </c>
      <c r="E467" s="53" t="s">
        <v>6418</v>
      </c>
      <c r="F467" s="10" t="s">
        <v>5248</v>
      </c>
      <c r="G467" s="127" t="s">
        <v>745</v>
      </c>
      <c r="H467" s="53" t="s">
        <v>314</v>
      </c>
      <c r="I467" s="106" t="s">
        <v>1868</v>
      </c>
      <c r="J467" s="106" t="s">
        <v>5409</v>
      </c>
      <c r="K467" s="106" t="s">
        <v>6280</v>
      </c>
      <c r="L467" s="56" t="s">
        <v>6506</v>
      </c>
      <c r="M467" s="55" t="s">
        <v>42</v>
      </c>
      <c r="N467" s="58" t="s">
        <v>5669</v>
      </c>
      <c r="O467" s="58"/>
      <c r="P467" s="58"/>
      <c r="Q467" s="58"/>
      <c r="R467" s="58"/>
      <c r="S467" s="58"/>
      <c r="T467" s="106"/>
      <c r="U467" s="106" t="s">
        <v>2434</v>
      </c>
      <c r="V467" s="106" t="s">
        <v>4642</v>
      </c>
      <c r="W467" s="106" t="s">
        <v>315</v>
      </c>
      <c r="X467" s="106" t="s">
        <v>746</v>
      </c>
      <c r="Y467" s="106"/>
      <c r="Z467" s="106"/>
      <c r="AA467" s="106"/>
      <c r="AB467" s="106"/>
      <c r="AC467" s="106"/>
      <c r="AD467" s="106"/>
      <c r="AE467" s="1" t="s">
        <v>6519</v>
      </c>
      <c r="AF467" s="17" t="s">
        <v>1869</v>
      </c>
      <c r="AG467" s="57"/>
      <c r="AH467" s="8"/>
      <c r="AI467" s="8">
        <v>180</v>
      </c>
      <c r="AJ467" s="8">
        <v>174</v>
      </c>
      <c r="AK467" s="8"/>
      <c r="AL467" s="8">
        <v>43</v>
      </c>
      <c r="AM467" s="8">
        <f t="shared" si="14"/>
        <v>1</v>
      </c>
      <c r="AN467" s="189">
        <f>IF((AI467+AJ467+AK467+AL467+AM467)&gt;0,(Metoder[[#This Row],[2015]]+Metoder[[#This Row],[2016]]+Metoder[[#This Row],[2017]]+Metoder[[#This Row],[Jan-Apr 2018]]*3+Metoder[[#This Row],[Till Cosmic?]])/COUNT(Metoder[[#This Row],[2015]:[Till Cosmic?]]),"")</f>
        <v>121</v>
      </c>
      <c r="AO467" s="8">
        <f t="shared" si="15"/>
        <v>30</v>
      </c>
      <c r="AP467" s="8">
        <f>IFERROR((_xlfn.RANK.EQ(AO467,AO:AO,1)+COUNTIF($AO$2:AO467,AO467))-1,"")</f>
        <v>13</v>
      </c>
      <c r="AQ467" s="57" t="s">
        <v>2440</v>
      </c>
      <c r="AR467" s="8"/>
      <c r="AS467" s="57" t="s">
        <v>5436</v>
      </c>
      <c r="AT467" s="57"/>
      <c r="AU467" s="57"/>
      <c r="AV467" s="120">
        <v>43285</v>
      </c>
      <c r="AW467" s="57" t="s">
        <v>46</v>
      </c>
      <c r="AX467" s="99"/>
      <c r="AY467" s="100"/>
      <c r="AZ467" s="142"/>
      <c r="BA467" s="143"/>
      <c r="BC467" s="144"/>
      <c r="BD467" s="144"/>
    </row>
    <row r="468" spans="1:56" ht="146.25" x14ac:dyDescent="0.25">
      <c r="A468" s="1" t="s">
        <v>1912</v>
      </c>
      <c r="B468" s="179" t="s">
        <v>1913</v>
      </c>
      <c r="C468" s="53"/>
      <c r="D468" s="55" t="s">
        <v>78</v>
      </c>
      <c r="E468" s="53" t="s">
        <v>4255</v>
      </c>
      <c r="F468" s="10" t="s">
        <v>5238</v>
      </c>
      <c r="G468" s="149"/>
      <c r="H468" s="53" t="s">
        <v>1914</v>
      </c>
      <c r="I468" s="106" t="s">
        <v>1915</v>
      </c>
      <c r="J468" s="106" t="s">
        <v>6565</v>
      </c>
      <c r="K468" s="106" t="s">
        <v>5746</v>
      </c>
      <c r="L468" s="56" t="s">
        <v>6506</v>
      </c>
      <c r="M468" s="55" t="s">
        <v>42</v>
      </c>
      <c r="N468" s="58" t="s">
        <v>5669</v>
      </c>
      <c r="O468" s="58"/>
      <c r="P468" s="58"/>
      <c r="Q468" s="58"/>
      <c r="R468" s="58"/>
      <c r="S468" s="58"/>
      <c r="T468" s="106" t="s">
        <v>2359</v>
      </c>
      <c r="U468" s="106" t="s">
        <v>2434</v>
      </c>
      <c r="V468" s="106" t="s">
        <v>4642</v>
      </c>
      <c r="W468" s="1" t="s">
        <v>5416</v>
      </c>
      <c r="X468" s="97" t="s">
        <v>141</v>
      </c>
      <c r="Y468" s="106"/>
      <c r="Z468" s="106"/>
      <c r="AA468" s="106"/>
      <c r="AB468" s="106"/>
      <c r="AC468" s="106"/>
      <c r="AD468" s="106"/>
      <c r="AE468" s="1" t="s">
        <v>6519</v>
      </c>
      <c r="AF468" s="17" t="s">
        <v>1916</v>
      </c>
      <c r="AG468" s="57"/>
      <c r="AH468" s="8"/>
      <c r="AI468" s="8">
        <v>214</v>
      </c>
      <c r="AJ468" s="8">
        <v>319</v>
      </c>
      <c r="AK468" s="8"/>
      <c r="AL468" s="8"/>
      <c r="AM468" s="8">
        <f t="shared" si="14"/>
        <v>0</v>
      </c>
      <c r="AN468" s="189">
        <f>IF((AI468+AJ468+AK468+AL468+AM468)&gt;0,(Metoder[[#This Row],[2015]]+Metoder[[#This Row],[2016]]+Metoder[[#This Row],[2017]]+Metoder[[#This Row],[Jan-Apr 2018]]*3+Metoder[[#This Row],[Till Cosmic?]])/COUNT(Metoder[[#This Row],[2015]:[Till Cosmic?]]),"")</f>
        <v>177.66666666666666</v>
      </c>
      <c r="AO468" s="8" t="str">
        <f t="shared" si="15"/>
        <v/>
      </c>
      <c r="AP468" s="8" t="str">
        <f>IFERROR((_xlfn.RANK.EQ(AO468,AO:AO,1)+COUNTIF($AO$2:AO468,AO468))-1,"")</f>
        <v/>
      </c>
      <c r="AQ468" s="57" t="s">
        <v>2429</v>
      </c>
      <c r="AR468" s="57" t="s">
        <v>2429</v>
      </c>
      <c r="AS468" s="57"/>
      <c r="AT468" s="57"/>
      <c r="AU468" s="57"/>
      <c r="AV468" s="120">
        <v>43285</v>
      </c>
      <c r="AW468" s="57" t="s">
        <v>46</v>
      </c>
      <c r="AX468" s="99"/>
      <c r="AY468" s="100"/>
      <c r="AZ468" s="142"/>
      <c r="BA468" s="143"/>
      <c r="BC468" s="144"/>
      <c r="BD468" s="144"/>
    </row>
    <row r="469" spans="1:56" ht="75" x14ac:dyDescent="0.25">
      <c r="A469" s="1" t="s">
        <v>1980</v>
      </c>
      <c r="B469" s="179" t="s">
        <v>1981</v>
      </c>
      <c r="C469" s="53" t="s">
        <v>1982</v>
      </c>
      <c r="D469" s="55" t="s">
        <v>50</v>
      </c>
      <c r="E469" s="53" t="s">
        <v>383</v>
      </c>
      <c r="F469" s="10"/>
      <c r="G469" s="53"/>
      <c r="H469" s="53" t="s">
        <v>1144</v>
      </c>
      <c r="I469" s="106"/>
      <c r="J469" s="106"/>
      <c r="K469" s="106" t="s">
        <v>5338</v>
      </c>
      <c r="L469" s="56" t="s">
        <v>6506</v>
      </c>
      <c r="M469" s="55" t="s">
        <v>42</v>
      </c>
      <c r="N469" s="213" t="s">
        <v>5668</v>
      </c>
      <c r="O469" s="54"/>
      <c r="P469" s="54"/>
      <c r="Q469" s="54"/>
      <c r="R469" s="54"/>
      <c r="S469" s="54"/>
      <c r="T469" s="106"/>
      <c r="U469" s="106" t="s">
        <v>2434</v>
      </c>
      <c r="V469" s="106" t="s">
        <v>4642</v>
      </c>
      <c r="W469" s="138" t="s">
        <v>450</v>
      </c>
      <c r="X469" s="138" t="s">
        <v>5415</v>
      </c>
      <c r="Y469" s="106"/>
      <c r="Z469" s="106"/>
      <c r="AA469" s="106"/>
      <c r="AB469" s="106"/>
      <c r="AC469" s="106"/>
      <c r="AD469" s="106"/>
      <c r="AE469" s="1" t="s">
        <v>6519</v>
      </c>
      <c r="AF469" s="17" t="s">
        <v>1983</v>
      </c>
      <c r="AG469" s="57"/>
      <c r="AH469" s="8"/>
      <c r="AI469" s="8">
        <v>341</v>
      </c>
      <c r="AJ469" s="8">
        <v>401</v>
      </c>
      <c r="AK469" s="8"/>
      <c r="AL469" s="8">
        <v>130</v>
      </c>
      <c r="AM469" s="8">
        <f t="shared" si="14"/>
        <v>0</v>
      </c>
      <c r="AN469" s="189">
        <f>IF((AI469+AJ469+AK469+AL469+AM469)&gt;0,(Metoder[[#This Row],[2015]]+Metoder[[#This Row],[2016]]+Metoder[[#This Row],[2017]]+Metoder[[#This Row],[Jan-Apr 2018]]*3+Metoder[[#This Row],[Till Cosmic?]])/COUNT(Metoder[[#This Row],[2015]:[Till Cosmic?]]),"")</f>
        <v>283</v>
      </c>
      <c r="AO469" s="8" t="str">
        <f t="shared" si="15"/>
        <v/>
      </c>
      <c r="AP469" s="8" t="str">
        <f>IFERROR((_xlfn.RANK.EQ(AO469,AO:AO,1)+COUNTIF($AO$2:AO469,AO469))-1,"")</f>
        <v/>
      </c>
      <c r="AQ469" s="57" t="s">
        <v>2429</v>
      </c>
      <c r="AR469" s="57" t="s">
        <v>2429</v>
      </c>
      <c r="AS469" s="57"/>
      <c r="AT469" s="57"/>
      <c r="AU469" s="57"/>
      <c r="AV469" s="120">
        <v>43285</v>
      </c>
      <c r="AW469" s="57" t="s">
        <v>46</v>
      </c>
      <c r="AX469" s="99"/>
      <c r="AY469" s="100"/>
      <c r="AZ469" s="142"/>
      <c r="BA469" s="143"/>
      <c r="BC469" s="144"/>
      <c r="BD469" s="144"/>
    </row>
    <row r="470" spans="1:56" ht="146.25" x14ac:dyDescent="0.25">
      <c r="A470" s="1" t="s">
        <v>2071</v>
      </c>
      <c r="B470" s="179" t="s">
        <v>2072</v>
      </c>
      <c r="C470" s="53" t="s">
        <v>2073</v>
      </c>
      <c r="D470" s="55" t="s">
        <v>179</v>
      </c>
      <c r="E470" s="53" t="s">
        <v>6431</v>
      </c>
      <c r="F470" s="10" t="s">
        <v>2074</v>
      </c>
      <c r="G470" s="140" t="s">
        <v>2075</v>
      </c>
      <c r="H470" s="53" t="s">
        <v>2076</v>
      </c>
      <c r="I470" s="106" t="s">
        <v>2077</v>
      </c>
      <c r="J470" s="106" t="s">
        <v>5410</v>
      </c>
      <c r="K470" s="106" t="s">
        <v>5386</v>
      </c>
      <c r="L470" s="56" t="s">
        <v>6478</v>
      </c>
      <c r="M470" s="55" t="s">
        <v>42</v>
      </c>
      <c r="N470" s="58" t="s">
        <v>5672</v>
      </c>
      <c r="O470" s="58"/>
      <c r="P470" s="58"/>
      <c r="Q470" s="58"/>
      <c r="R470" s="58"/>
      <c r="S470" s="58"/>
      <c r="T470" s="106"/>
      <c r="U470" s="106" t="s">
        <v>2434</v>
      </c>
      <c r="V470" s="106" t="s">
        <v>5382</v>
      </c>
      <c r="W470" s="106" t="s">
        <v>339</v>
      </c>
      <c r="X470" s="106" t="s">
        <v>2078</v>
      </c>
      <c r="Y470" s="106"/>
      <c r="Z470" s="106"/>
      <c r="AA470" s="106"/>
      <c r="AB470" s="106"/>
      <c r="AC470" s="106"/>
      <c r="AD470" s="106"/>
      <c r="AE470" s="1" t="s">
        <v>4921</v>
      </c>
      <c r="AF470" s="173" t="s">
        <v>5276</v>
      </c>
      <c r="AG470" s="57"/>
      <c r="AH470" s="8"/>
      <c r="AI470" s="8">
        <v>24</v>
      </c>
      <c r="AJ470" s="8">
        <v>124</v>
      </c>
      <c r="AK470" s="8"/>
      <c r="AL470" s="8">
        <v>44</v>
      </c>
      <c r="AM470" s="8">
        <f t="shared" si="14"/>
        <v>1</v>
      </c>
      <c r="AN470" s="189">
        <f>IF((AI470+AJ470+AK470+AL470+AM470)&gt;0,(Metoder[[#This Row],[2015]]+Metoder[[#This Row],[2016]]+Metoder[[#This Row],[2017]]+Metoder[[#This Row],[Jan-Apr 2018]]*3+Metoder[[#This Row],[Till Cosmic?]])/COUNT(Metoder[[#This Row],[2015]:[Till Cosmic?]]),"")</f>
        <v>70.25</v>
      </c>
      <c r="AO470" s="8">
        <f t="shared" si="15"/>
        <v>52</v>
      </c>
      <c r="AP470" s="8">
        <f>IFERROR((_xlfn.RANK.EQ(AO470,AO:AO,1)+COUNTIF($AO$2:AO470,AO470))-1,"")</f>
        <v>33</v>
      </c>
      <c r="AQ470" s="57" t="s">
        <v>2440</v>
      </c>
      <c r="AR470" s="8"/>
      <c r="AS470" s="57" t="s">
        <v>5436</v>
      </c>
      <c r="AT470" s="57"/>
      <c r="AU470" s="57"/>
      <c r="AV470" s="120">
        <v>43285</v>
      </c>
      <c r="AW470" s="57" t="s">
        <v>46</v>
      </c>
      <c r="AX470" s="99"/>
      <c r="AY470" s="100"/>
      <c r="AZ470" s="142"/>
      <c r="BA470" s="143"/>
      <c r="BC470" s="144"/>
      <c r="BD470" s="144"/>
    </row>
    <row r="471" spans="1:56" ht="135" x14ac:dyDescent="0.25">
      <c r="A471" s="1" t="s">
        <v>2094</v>
      </c>
      <c r="B471" s="179" t="s">
        <v>2095</v>
      </c>
      <c r="C471" s="53" t="s">
        <v>2096</v>
      </c>
      <c r="D471" s="55" t="s">
        <v>179</v>
      </c>
      <c r="E471" s="53" t="s">
        <v>6431</v>
      </c>
      <c r="F471" s="10" t="s">
        <v>2074</v>
      </c>
      <c r="G471" s="140" t="s">
        <v>2097</v>
      </c>
      <c r="H471" s="53" t="s">
        <v>2076</v>
      </c>
      <c r="I471" s="106" t="s">
        <v>2098</v>
      </c>
      <c r="J471" s="106" t="s">
        <v>5408</v>
      </c>
      <c r="K471" s="106" t="s">
        <v>5721</v>
      </c>
      <c r="L471" s="56" t="s">
        <v>6478</v>
      </c>
      <c r="M471" s="55" t="s">
        <v>42</v>
      </c>
      <c r="N471" s="58" t="s">
        <v>5672</v>
      </c>
      <c r="O471" s="58"/>
      <c r="P471" s="58"/>
      <c r="Q471" s="58"/>
      <c r="R471" s="58"/>
      <c r="S471" s="58"/>
      <c r="T471" s="106"/>
      <c r="U471" s="106" t="s">
        <v>2434</v>
      </c>
      <c r="V471" s="106" t="s">
        <v>5382</v>
      </c>
      <c r="W471" s="106" t="s">
        <v>339</v>
      </c>
      <c r="X471" s="106" t="s">
        <v>2078</v>
      </c>
      <c r="Y471" s="106"/>
      <c r="Z471" s="106"/>
      <c r="AA471" s="106"/>
      <c r="AB471" s="106"/>
      <c r="AC471" s="106"/>
      <c r="AD471" s="106"/>
      <c r="AE471" s="1" t="s">
        <v>4921</v>
      </c>
      <c r="AF471" s="17" t="s">
        <v>2099</v>
      </c>
      <c r="AG471" s="57"/>
      <c r="AH471" s="8"/>
      <c r="AI471" s="8">
        <v>65</v>
      </c>
      <c r="AJ471" s="8">
        <v>145</v>
      </c>
      <c r="AK471" s="8"/>
      <c r="AL471" s="8">
        <v>49</v>
      </c>
      <c r="AM471" s="8">
        <f t="shared" si="14"/>
        <v>1</v>
      </c>
      <c r="AN471" s="189">
        <f>IF((AI471+AJ471+AK471+AL471+AM471)&gt;0,(Metoder[[#This Row],[2015]]+Metoder[[#This Row],[2016]]+Metoder[[#This Row],[2017]]+Metoder[[#This Row],[Jan-Apr 2018]]*3+Metoder[[#This Row],[Till Cosmic?]])/COUNT(Metoder[[#This Row],[2015]:[Till Cosmic?]]),"")</f>
        <v>89.5</v>
      </c>
      <c r="AO471" s="8">
        <f t="shared" si="15"/>
        <v>41</v>
      </c>
      <c r="AP471" s="8">
        <f>IFERROR((_xlfn.RANK.EQ(AO471,AO:AO,1)+COUNTIF($AO$2:AO471,AO471))-1,"")</f>
        <v>23</v>
      </c>
      <c r="AQ471" s="57" t="s">
        <v>2440</v>
      </c>
      <c r="AR471" s="8"/>
      <c r="AS471" s="57" t="s">
        <v>5436</v>
      </c>
      <c r="AT471" s="57"/>
      <c r="AU471" s="57"/>
      <c r="AV471" s="120">
        <v>43285</v>
      </c>
      <c r="AW471" s="57" t="s">
        <v>46</v>
      </c>
      <c r="AX471" s="99"/>
      <c r="AY471" s="100"/>
      <c r="AZ471" s="142"/>
      <c r="BA471" s="143"/>
      <c r="BC471" s="144"/>
      <c r="BD471" s="144"/>
    </row>
    <row r="472" spans="1:56" ht="157.5" x14ac:dyDescent="0.25">
      <c r="A472" s="1" t="s">
        <v>2158</v>
      </c>
      <c r="B472" s="179" t="s">
        <v>2159</v>
      </c>
      <c r="C472" s="53" t="s">
        <v>2160</v>
      </c>
      <c r="D472" s="55" t="s">
        <v>50</v>
      </c>
      <c r="E472" s="53" t="s">
        <v>79</v>
      </c>
      <c r="F472" s="10" t="s">
        <v>5238</v>
      </c>
      <c r="G472" s="53"/>
      <c r="H472" s="53" t="s">
        <v>66</v>
      </c>
      <c r="I472" s="106" t="s">
        <v>2161</v>
      </c>
      <c r="J472" s="106"/>
      <c r="K472" s="106" t="s">
        <v>6058</v>
      </c>
      <c r="L472" s="56" t="s">
        <v>6506</v>
      </c>
      <c r="M472" s="55" t="s">
        <v>42</v>
      </c>
      <c r="N472" s="54" t="s">
        <v>5668</v>
      </c>
      <c r="O472" s="54"/>
      <c r="P472" s="54"/>
      <c r="Q472" s="54"/>
      <c r="R472" s="54"/>
      <c r="S472" s="54"/>
      <c r="T472" s="106"/>
      <c r="U472" s="106" t="s">
        <v>2434</v>
      </c>
      <c r="V472" s="106" t="s">
        <v>4642</v>
      </c>
      <c r="W472" s="106" t="s">
        <v>2113</v>
      </c>
      <c r="X472" s="106" t="s">
        <v>2114</v>
      </c>
      <c r="Y472" s="106"/>
      <c r="Z472" s="106"/>
      <c r="AA472" s="106"/>
      <c r="AB472" s="106"/>
      <c r="AC472" s="106"/>
      <c r="AD472" s="106"/>
      <c r="AE472" s="1" t="s">
        <v>6519</v>
      </c>
      <c r="AF472" s="17" t="s">
        <v>2162</v>
      </c>
      <c r="AG472" s="57"/>
      <c r="AH472" s="8"/>
      <c r="AI472" s="8">
        <v>140</v>
      </c>
      <c r="AJ472" s="8">
        <v>122</v>
      </c>
      <c r="AK472" s="8"/>
      <c r="AL472" s="8">
        <v>36</v>
      </c>
      <c r="AM472" s="8">
        <f t="shared" si="14"/>
        <v>1</v>
      </c>
      <c r="AN472" s="189">
        <f>IF((AI472+AJ472+AK472+AL472+AM472)&gt;0,(Metoder[[#This Row],[2015]]+Metoder[[#This Row],[2016]]+Metoder[[#This Row],[2017]]+Metoder[[#This Row],[Jan-Apr 2018]]*3+Metoder[[#This Row],[Till Cosmic?]])/COUNT(Metoder[[#This Row],[2015]:[Till Cosmic?]]),"")</f>
        <v>92.75</v>
      </c>
      <c r="AO472" s="8">
        <f t="shared" si="15"/>
        <v>40</v>
      </c>
      <c r="AP472" s="8">
        <f>IFERROR((_xlfn.RANK.EQ(AO472,AO:AO,1)+COUNTIF($AO$2:AO472,AO472))-1,"")</f>
        <v>22</v>
      </c>
      <c r="AQ472" s="57" t="s">
        <v>2440</v>
      </c>
      <c r="AR472" s="8"/>
      <c r="AS472" s="57" t="s">
        <v>5436</v>
      </c>
      <c r="AT472" s="57"/>
      <c r="AU472" s="57"/>
      <c r="AV472" s="120">
        <v>43285</v>
      </c>
      <c r="AW472" s="57" t="s">
        <v>46</v>
      </c>
      <c r="AX472" s="144"/>
      <c r="AY472" s="144"/>
      <c r="AZ472" s="142"/>
      <c r="BA472" s="143"/>
      <c r="BC472" s="144"/>
      <c r="BD472" s="144"/>
    </row>
    <row r="473" spans="1:56" ht="90" x14ac:dyDescent="0.25">
      <c r="A473" s="1">
        <v>299</v>
      </c>
      <c r="B473" s="179" t="s">
        <v>5351</v>
      </c>
      <c r="C473" s="53" t="s">
        <v>5352</v>
      </c>
      <c r="D473" s="86" t="s">
        <v>50</v>
      </c>
      <c r="E473" s="87" t="s">
        <v>5353</v>
      </c>
      <c r="F473" s="50"/>
      <c r="G473" s="50"/>
      <c r="H473" s="50" t="s">
        <v>3355</v>
      </c>
      <c r="I473" s="50"/>
      <c r="J473" s="50"/>
      <c r="K473" s="106"/>
      <c r="L473" s="88"/>
      <c r="M473" s="88" t="s">
        <v>2420</v>
      </c>
      <c r="N473" s="58" t="s">
        <v>5668</v>
      </c>
      <c r="O473" s="35"/>
      <c r="P473" s="35"/>
      <c r="Q473" s="89"/>
      <c r="R473" s="90"/>
      <c r="S473" s="63"/>
      <c r="T473" s="106"/>
      <c r="U473" s="1" t="s">
        <v>41</v>
      </c>
      <c r="V473" s="1" t="s">
        <v>2470</v>
      </c>
      <c r="W473" s="1" t="s">
        <v>2691</v>
      </c>
      <c r="X473" s="1" t="s">
        <v>2691</v>
      </c>
      <c r="Y473" s="1" t="s">
        <v>5354</v>
      </c>
      <c r="Z473" s="1" t="s">
        <v>2691</v>
      </c>
      <c r="AA473" s="106" t="s">
        <v>5356</v>
      </c>
      <c r="AB473" s="1" t="s">
        <v>6422</v>
      </c>
      <c r="AC473" s="106" t="s">
        <v>2429</v>
      </c>
      <c r="AD473" s="106"/>
      <c r="AE473" s="97"/>
      <c r="AF473" s="122"/>
      <c r="AG473" s="32" t="s">
        <v>4114</v>
      </c>
      <c r="AH473" s="37" t="s">
        <v>2454</v>
      </c>
      <c r="AI473" s="156"/>
      <c r="AJ473" s="156"/>
      <c r="AK473" s="156"/>
      <c r="AL473" s="156"/>
      <c r="AM473" s="156">
        <f t="shared" si="14"/>
        <v>0</v>
      </c>
      <c r="AN473" s="191" t="str">
        <f>IF((AI473+AJ473+AK473+AL473+AM473)&gt;0,(Metoder[[#This Row],[2015]]+Metoder[[#This Row],[2016]]+Metoder[[#This Row],[2017]]+Metoder[[#This Row],[Jan-Apr 2018]]*3+Metoder[[#This Row],[Till Cosmic?]])/COUNT(Metoder[[#This Row],[2015]:[Till Cosmic?]]),"")</f>
        <v/>
      </c>
      <c r="AO473" s="198" t="str">
        <f t="shared" si="15"/>
        <v/>
      </c>
      <c r="AP473" s="199" t="str">
        <f>IFERROR((_xlfn.RANK.EQ(AO473,AO:AO,1)+COUNTIF($AO$2:AO473,AO473))-1,"")</f>
        <v/>
      </c>
      <c r="AQ473" s="156"/>
      <c r="AR473" s="156"/>
      <c r="AS473" s="156"/>
      <c r="AT473" s="156"/>
      <c r="AU473" s="156"/>
      <c r="AV473" s="157">
        <v>43284</v>
      </c>
      <c r="AW473" s="156" t="s">
        <v>2341</v>
      </c>
      <c r="AX473" s="144"/>
      <c r="AY473" s="144"/>
      <c r="AZ473" s="142"/>
      <c r="BA473" s="143"/>
      <c r="BC473" s="144"/>
      <c r="BD473" s="144"/>
    </row>
    <row r="474" spans="1:56" ht="409.5" x14ac:dyDescent="0.25">
      <c r="A474" s="1">
        <v>239</v>
      </c>
      <c r="B474" s="179" t="s">
        <v>4111</v>
      </c>
      <c r="C474" s="1" t="s">
        <v>5350</v>
      </c>
      <c r="D474" s="55" t="s">
        <v>50</v>
      </c>
      <c r="E474" s="56" t="s">
        <v>2444</v>
      </c>
      <c r="F474" s="50"/>
      <c r="G474" s="50"/>
      <c r="H474" s="50" t="s">
        <v>3355</v>
      </c>
      <c r="I474" s="50" t="s">
        <v>4112</v>
      </c>
      <c r="J474" s="50"/>
      <c r="K474" s="50"/>
      <c r="L474" s="56" t="s">
        <v>2434</v>
      </c>
      <c r="M474" s="55" t="s">
        <v>2420</v>
      </c>
      <c r="N474" s="58" t="s">
        <v>5668</v>
      </c>
      <c r="O474" s="35"/>
      <c r="P474" s="35"/>
      <c r="Q474" s="35"/>
      <c r="R474" s="35"/>
      <c r="S474" s="63"/>
      <c r="T474" s="97"/>
      <c r="U474" s="1" t="s">
        <v>2434</v>
      </c>
      <c r="V474" s="1" t="s">
        <v>2470</v>
      </c>
      <c r="W474" s="1" t="s">
        <v>2691</v>
      </c>
      <c r="X474" s="1" t="s">
        <v>2691</v>
      </c>
      <c r="Y474" s="1" t="s">
        <v>4113</v>
      </c>
      <c r="Z474" s="1" t="s">
        <v>2691</v>
      </c>
      <c r="AA474" s="1" t="s">
        <v>5355</v>
      </c>
      <c r="AB474" s="1" t="s">
        <v>6422</v>
      </c>
      <c r="AC474" s="1" t="s">
        <v>2429</v>
      </c>
      <c r="AD474" s="97"/>
      <c r="AE474" s="168"/>
      <c r="AF474" s="141"/>
      <c r="AG474" s="32" t="s">
        <v>4114</v>
      </c>
      <c r="AH474" s="37" t="s">
        <v>2454</v>
      </c>
      <c r="AI474" s="37"/>
      <c r="AJ474" s="37"/>
      <c r="AK474" s="37"/>
      <c r="AL474" s="37"/>
      <c r="AM474" s="37">
        <f t="shared" si="14"/>
        <v>0</v>
      </c>
      <c r="AN474" s="191" t="str">
        <f>IF((AI474+AJ474+AK474+AL474+AM474)&gt;0,(Metoder[[#This Row],[2015]]+Metoder[[#This Row],[2016]]+Metoder[[#This Row],[2017]]+Metoder[[#This Row],[Jan-Apr 2018]]*3+Metoder[[#This Row],[Till Cosmic?]])/COUNT(Metoder[[#This Row],[2015]:[Till Cosmic?]]),"")</f>
        <v/>
      </c>
      <c r="AO474" s="37" t="str">
        <f t="shared" si="15"/>
        <v/>
      </c>
      <c r="AP474" s="37" t="str">
        <f>IFERROR((_xlfn.RANK.EQ(AO474,AO:AO,1)+COUNTIF($AO$2:AO474,AO474))-1,"")</f>
        <v/>
      </c>
      <c r="AQ474" s="37"/>
      <c r="AR474" s="37"/>
      <c r="AS474" s="37"/>
      <c r="AT474" s="37"/>
      <c r="AU474" s="37"/>
      <c r="AV474" s="123">
        <v>43284</v>
      </c>
      <c r="AW474" s="38" t="s">
        <v>2341</v>
      </c>
      <c r="AX474" s="144"/>
      <c r="AY474" s="144"/>
      <c r="AZ474" s="142"/>
      <c r="BA474" s="143"/>
      <c r="BC474" s="144"/>
      <c r="BD474" s="144"/>
    </row>
    <row r="475" spans="1:56" ht="22.5" x14ac:dyDescent="0.25">
      <c r="A475" s="1" t="s">
        <v>534</v>
      </c>
      <c r="B475" s="179" t="s">
        <v>535</v>
      </c>
      <c r="C475" s="53" t="s">
        <v>536</v>
      </c>
      <c r="D475" s="55" t="s">
        <v>116</v>
      </c>
      <c r="E475" s="53"/>
      <c r="F475" s="121"/>
      <c r="G475" s="53"/>
      <c r="H475" s="53"/>
      <c r="I475" s="106" t="s">
        <v>5317</v>
      </c>
      <c r="J475" s="106"/>
      <c r="K475" s="106"/>
      <c r="L475" s="56"/>
      <c r="M475" s="55" t="s">
        <v>42</v>
      </c>
      <c r="N475" s="54"/>
      <c r="O475" s="54"/>
      <c r="P475" s="54"/>
      <c r="Q475" s="54"/>
      <c r="R475" s="54"/>
      <c r="S475" s="54"/>
      <c r="T475" s="106"/>
      <c r="U475" s="106"/>
      <c r="V475" s="106"/>
      <c r="W475" s="106"/>
      <c r="X475" s="106"/>
      <c r="Y475" s="106"/>
      <c r="Z475" s="106"/>
      <c r="AA475" s="106"/>
      <c r="AB475" s="106"/>
      <c r="AC475" s="106"/>
      <c r="AD475" s="106"/>
      <c r="AE475" s="146"/>
      <c r="AF475" s="17"/>
      <c r="AG475" s="57"/>
      <c r="AH475" s="8"/>
      <c r="AI475" s="8"/>
      <c r="AJ475" s="8"/>
      <c r="AK475" s="8"/>
      <c r="AL475" s="8"/>
      <c r="AM475" s="8">
        <f t="shared" si="14"/>
        <v>0</v>
      </c>
      <c r="AN475" s="189" t="str">
        <f>IF((AI475+AJ475+AK475+AL475+AM475)&gt;0,(Metoder[[#This Row],[2015]]+Metoder[[#This Row],[2016]]+Metoder[[#This Row],[2017]]+Metoder[[#This Row],[Jan-Apr 2018]]*3+Metoder[[#This Row],[Till Cosmic?]])/COUNT(Metoder[[#This Row],[2015]:[Till Cosmic?]]),"")</f>
        <v/>
      </c>
      <c r="AO475" s="8" t="str">
        <f t="shared" si="15"/>
        <v/>
      </c>
      <c r="AP475" s="8" t="str">
        <f>IFERROR((_xlfn.RANK.EQ(AO475,AO:AO,1)+COUNTIF($AO$2:AO475,AO475))-1,"")</f>
        <v/>
      </c>
      <c r="AQ475" s="8"/>
      <c r="AR475" s="8"/>
      <c r="AS475" s="8"/>
      <c r="AT475" s="8"/>
      <c r="AU475" s="57" t="s">
        <v>5974</v>
      </c>
      <c r="AV475" s="120">
        <v>43280</v>
      </c>
      <c r="AW475" s="57" t="s">
        <v>46</v>
      </c>
      <c r="AX475" s="144"/>
      <c r="AY475" s="144"/>
      <c r="AZ475" s="142"/>
      <c r="BA475" s="143"/>
      <c r="BC475" s="144"/>
      <c r="BD475" s="144"/>
    </row>
    <row r="476" spans="1:56" ht="105" x14ac:dyDescent="0.25">
      <c r="A476" s="1" t="s">
        <v>1984</v>
      </c>
      <c r="B476" s="179" t="s">
        <v>1985</v>
      </c>
      <c r="C476" s="53" t="s">
        <v>1986</v>
      </c>
      <c r="D476" s="55" t="s">
        <v>124</v>
      </c>
      <c r="E476" s="53" t="s">
        <v>5301</v>
      </c>
      <c r="F476" s="60" t="s">
        <v>5300</v>
      </c>
      <c r="G476" s="151" t="s">
        <v>87</v>
      </c>
      <c r="H476" s="53" t="s">
        <v>5307</v>
      </c>
      <c r="I476" s="106"/>
      <c r="J476" s="106" t="s">
        <v>5983</v>
      </c>
      <c r="K476" s="106"/>
      <c r="L476" s="20" t="s">
        <v>89</v>
      </c>
      <c r="M476" s="55" t="s">
        <v>42</v>
      </c>
      <c r="N476" s="58" t="s">
        <v>6192</v>
      </c>
      <c r="O476" s="58"/>
      <c r="P476" s="58"/>
      <c r="Q476" s="58"/>
      <c r="R476" s="58"/>
      <c r="S476" s="58" t="s">
        <v>35</v>
      </c>
      <c r="T476" s="106" t="s">
        <v>5474</v>
      </c>
      <c r="U476" s="106" t="s">
        <v>2434</v>
      </c>
      <c r="V476" s="106" t="s">
        <v>4641</v>
      </c>
      <c r="W476" s="106" t="s">
        <v>5303</v>
      </c>
      <c r="X476" s="106" t="s">
        <v>5308</v>
      </c>
      <c r="Y476" s="106"/>
      <c r="Z476" s="106"/>
      <c r="AA476" s="106"/>
      <c r="AB476" s="106"/>
      <c r="AC476" s="106"/>
      <c r="AD476" s="106"/>
      <c r="AE476" s="1" t="s">
        <v>5309</v>
      </c>
      <c r="AF476" s="17" t="s">
        <v>1987</v>
      </c>
      <c r="AG476" s="57"/>
      <c r="AH476" s="8"/>
      <c r="AI476" s="8"/>
      <c r="AJ476" s="8"/>
      <c r="AK476" s="8"/>
      <c r="AL476" s="8"/>
      <c r="AM476" s="8">
        <f t="shared" si="14"/>
        <v>1</v>
      </c>
      <c r="AN476" s="189">
        <f>IF((AI476+AJ476+AK476+AL476+AM476)&gt;0,(Metoder[[#This Row],[2015]]+Metoder[[#This Row],[2016]]+Metoder[[#This Row],[2017]]+Metoder[[#This Row],[Jan-Apr 2018]]*3+Metoder[[#This Row],[Till Cosmic?]])/COUNT(Metoder[[#This Row],[2015]:[Till Cosmic?]]),"")</f>
        <v>1</v>
      </c>
      <c r="AO476" s="8">
        <f t="shared" si="15"/>
        <v>315</v>
      </c>
      <c r="AP476" s="8">
        <f>IFERROR((_xlfn.RANK.EQ(AO476,AO:AO,1)+COUNTIF($AO$2:AO476,AO476))-1,"")</f>
        <v>446</v>
      </c>
      <c r="AQ476" s="57" t="s">
        <v>2440</v>
      </c>
      <c r="AR476" s="8"/>
      <c r="AS476" s="8"/>
      <c r="AT476" s="8"/>
      <c r="AU476" s="8"/>
      <c r="AV476" s="120">
        <v>43322</v>
      </c>
      <c r="AW476" s="57" t="s">
        <v>46</v>
      </c>
      <c r="AX476" s="144"/>
      <c r="AY476" s="144"/>
      <c r="AZ476" s="142"/>
      <c r="BA476" s="143"/>
      <c r="BC476" s="144"/>
      <c r="BD476" s="144"/>
    </row>
    <row r="477" spans="1:56" ht="45" x14ac:dyDescent="0.25">
      <c r="A477" s="1" t="s">
        <v>1666</v>
      </c>
      <c r="B477" s="179" t="s">
        <v>1667</v>
      </c>
      <c r="C477" s="53" t="s">
        <v>1668</v>
      </c>
      <c r="D477" s="55" t="s">
        <v>116</v>
      </c>
      <c r="E477" s="53"/>
      <c r="F477" s="121"/>
      <c r="G477" s="127"/>
      <c r="H477" s="53"/>
      <c r="I477" s="106" t="s">
        <v>5289</v>
      </c>
      <c r="J477" s="106"/>
      <c r="K477" s="106"/>
      <c r="L477" s="56"/>
      <c r="M477" s="55" t="s">
        <v>42</v>
      </c>
      <c r="N477" s="21"/>
      <c r="O477" s="21"/>
      <c r="P477" s="21"/>
      <c r="Q477" s="21"/>
      <c r="R477" s="21"/>
      <c r="S477" s="21"/>
      <c r="T477" s="106"/>
      <c r="U477" s="106"/>
      <c r="V477" s="106"/>
      <c r="W477" s="106"/>
      <c r="X477" s="106"/>
      <c r="Y477" s="106"/>
      <c r="Z477" s="106"/>
      <c r="AA477" s="106"/>
      <c r="AB477" s="106"/>
      <c r="AC477" s="106"/>
      <c r="AD477" s="106"/>
      <c r="AE477" s="1"/>
      <c r="AF477" s="17"/>
      <c r="AG477" s="57"/>
      <c r="AH477" s="8"/>
      <c r="AI477" s="8"/>
      <c r="AJ477" s="8"/>
      <c r="AK477" s="8"/>
      <c r="AL477" s="8"/>
      <c r="AM477" s="8">
        <f t="shared" si="14"/>
        <v>0</v>
      </c>
      <c r="AN477" s="189" t="str">
        <f>IF((AI477+AJ477+AK477+AL477+AM477)&gt;0,(Metoder[[#This Row],[2015]]+Metoder[[#This Row],[2016]]+Metoder[[#This Row],[2017]]+Metoder[[#This Row],[Jan-Apr 2018]]*3+Metoder[[#This Row],[Till Cosmic?]])/COUNT(Metoder[[#This Row],[2015]:[Till Cosmic?]]),"")</f>
        <v/>
      </c>
      <c r="AO477" s="8" t="str">
        <f t="shared" si="15"/>
        <v/>
      </c>
      <c r="AP477" s="8"/>
      <c r="AQ477" s="8"/>
      <c r="AR477" s="8"/>
      <c r="AS477" s="8"/>
      <c r="AT477" s="8"/>
      <c r="AU477" s="57" t="s">
        <v>5974</v>
      </c>
      <c r="AV477" s="120">
        <v>43280</v>
      </c>
      <c r="AW477" s="57" t="s">
        <v>46</v>
      </c>
      <c r="AX477" s="144"/>
      <c r="AY477" s="144"/>
      <c r="AZ477" s="142"/>
      <c r="BA477" s="143"/>
      <c r="BC477" s="144"/>
      <c r="BD477" s="144"/>
    </row>
    <row r="478" spans="1:56" ht="135" x14ac:dyDescent="0.25">
      <c r="A478" s="1" t="s">
        <v>1988</v>
      </c>
      <c r="B478" s="179" t="s">
        <v>1989</v>
      </c>
      <c r="C478" s="53" t="s">
        <v>1990</v>
      </c>
      <c r="D478" s="55" t="s">
        <v>179</v>
      </c>
      <c r="E478" s="53" t="s">
        <v>227</v>
      </c>
      <c r="F478" s="6"/>
      <c r="G478" s="140" t="s">
        <v>697</v>
      </c>
      <c r="H478" s="53" t="s">
        <v>1991</v>
      </c>
      <c r="I478" s="106" t="s">
        <v>1992</v>
      </c>
      <c r="J478" s="106" t="s">
        <v>6038</v>
      </c>
      <c r="K478" s="106"/>
      <c r="L478" s="56" t="s">
        <v>6478</v>
      </c>
      <c r="M478" s="55" t="s">
        <v>42</v>
      </c>
      <c r="N478" s="58" t="s">
        <v>5669</v>
      </c>
      <c r="O478" s="58" t="s">
        <v>35</v>
      </c>
      <c r="P478" s="58"/>
      <c r="Q478" s="58"/>
      <c r="R478" s="58"/>
      <c r="S478" s="58"/>
      <c r="T478" s="106"/>
      <c r="U478" s="106" t="s">
        <v>2434</v>
      </c>
      <c r="V478" s="106" t="s">
        <v>4641</v>
      </c>
      <c r="W478" s="106" t="s">
        <v>315</v>
      </c>
      <c r="X478" s="106" t="s">
        <v>231</v>
      </c>
      <c r="Y478" s="106"/>
      <c r="Z478" s="106"/>
      <c r="AA478" s="106"/>
      <c r="AB478" s="106"/>
      <c r="AC478" s="106"/>
      <c r="AD478" s="106"/>
      <c r="AE478" s="1" t="s">
        <v>4918</v>
      </c>
      <c r="AF478" s="173" t="s">
        <v>1993</v>
      </c>
      <c r="AG478" s="57"/>
      <c r="AH478" s="8"/>
      <c r="AI478" s="8"/>
      <c r="AJ478" s="8"/>
      <c r="AK478" s="8"/>
      <c r="AL478" s="8"/>
      <c r="AM478" s="8">
        <f t="shared" si="14"/>
        <v>1</v>
      </c>
      <c r="AN478" s="189">
        <f>IF((AI478+AJ478+AK478+AL478+AM478)&gt;0,(Metoder[[#This Row],[2015]]+Metoder[[#This Row],[2016]]+Metoder[[#This Row],[2017]]+Metoder[[#This Row],[Jan-Apr 2018]]*3+Metoder[[#This Row],[Till Cosmic?]])/COUNT(Metoder[[#This Row],[2015]:[Till Cosmic?]]),"")</f>
        <v>1</v>
      </c>
      <c r="AO478" s="8">
        <f t="shared" si="15"/>
        <v>315</v>
      </c>
      <c r="AP478" s="8">
        <f>IFERROR((_xlfn.RANK.EQ(AO478,AO:AO,1)+COUNTIF($AO$2:AO478,AO478))-1,"")</f>
        <v>447</v>
      </c>
      <c r="AQ478" s="57" t="s">
        <v>2440</v>
      </c>
      <c r="AR478" s="8"/>
      <c r="AS478" s="8"/>
      <c r="AT478" s="8"/>
      <c r="AU478" s="8"/>
      <c r="AV478" s="120">
        <v>43325</v>
      </c>
      <c r="AW478" s="57" t="s">
        <v>46</v>
      </c>
      <c r="AX478" s="144"/>
      <c r="AY478" s="144"/>
      <c r="AZ478" s="142"/>
      <c r="BA478" s="143"/>
      <c r="BC478" s="144"/>
      <c r="BD478" s="144"/>
    </row>
    <row r="479" spans="1:56" ht="112.5" x14ac:dyDescent="0.25">
      <c r="A479" s="1" t="s">
        <v>1994</v>
      </c>
      <c r="B479" s="179" t="s">
        <v>1995</v>
      </c>
      <c r="C479" s="53"/>
      <c r="D479" s="55" t="s">
        <v>116</v>
      </c>
      <c r="E479" s="53" t="s">
        <v>6511</v>
      </c>
      <c r="F479" s="121" t="s">
        <v>4267</v>
      </c>
      <c r="G479" s="127" t="s">
        <v>117</v>
      </c>
      <c r="H479" s="53" t="s">
        <v>1996</v>
      </c>
      <c r="I479" s="106" t="s">
        <v>1997</v>
      </c>
      <c r="J479" s="106" t="s">
        <v>6002</v>
      </c>
      <c r="K479" s="106"/>
      <c r="L479" s="56" t="s">
        <v>2434</v>
      </c>
      <c r="M479" s="55" t="s">
        <v>42</v>
      </c>
      <c r="N479" s="54" t="s">
        <v>5673</v>
      </c>
      <c r="O479" s="54"/>
      <c r="P479" s="54"/>
      <c r="Q479" s="54" t="s">
        <v>35</v>
      </c>
      <c r="R479" s="54" t="s">
        <v>35</v>
      </c>
      <c r="S479" s="54" t="s">
        <v>35</v>
      </c>
      <c r="T479" s="106" t="s">
        <v>114</v>
      </c>
      <c r="U479" s="106" t="s">
        <v>2434</v>
      </c>
      <c r="V479" s="106" t="s">
        <v>4641</v>
      </c>
      <c r="W479" s="106" t="s">
        <v>1998</v>
      </c>
      <c r="X479" s="106" t="s">
        <v>44</v>
      </c>
      <c r="Y479" s="106"/>
      <c r="Z479" s="106"/>
      <c r="AA479" s="106"/>
      <c r="AB479" s="106"/>
      <c r="AC479" s="106"/>
      <c r="AD479" s="106"/>
      <c r="AE479" s="1" t="s">
        <v>4920</v>
      </c>
      <c r="AF479" s="173" t="s">
        <v>1999</v>
      </c>
      <c r="AG479" s="57"/>
      <c r="AH479" s="8"/>
      <c r="AI479" s="8"/>
      <c r="AJ479" s="8"/>
      <c r="AK479" s="8"/>
      <c r="AL479" s="8"/>
      <c r="AM479" s="8">
        <f t="shared" si="14"/>
        <v>1</v>
      </c>
      <c r="AN479" s="189">
        <f>IF((AI479+AJ479+AK479+AL479+AM479)&gt;0,(Metoder[[#This Row],[2015]]+Metoder[[#This Row],[2016]]+Metoder[[#This Row],[2017]]+Metoder[[#This Row],[Jan-Apr 2018]]*3+Metoder[[#This Row],[Till Cosmic?]])/COUNT(Metoder[[#This Row],[2015]:[Till Cosmic?]]),"")</f>
        <v>1</v>
      </c>
      <c r="AO479" s="8">
        <f t="shared" si="15"/>
        <v>315</v>
      </c>
      <c r="AP479" s="8">
        <f>IFERROR((_xlfn.RANK.EQ(AO479,AO:AO,1)+COUNTIF($AO$2:AO479,AO479))-1,"")</f>
        <v>448</v>
      </c>
      <c r="AQ479" s="57" t="s">
        <v>2440</v>
      </c>
      <c r="AR479" s="8"/>
      <c r="AS479" s="8"/>
      <c r="AT479" s="8"/>
      <c r="AU479" s="8"/>
      <c r="AV479" s="120">
        <v>43322</v>
      </c>
      <c r="AW479" s="57" t="s">
        <v>46</v>
      </c>
      <c r="AX479" s="144"/>
      <c r="AY479" s="144"/>
      <c r="AZ479" s="142"/>
      <c r="BA479" s="143"/>
      <c r="BC479" s="144"/>
      <c r="BD479" s="144"/>
    </row>
    <row r="480" spans="1:56" ht="157.5" x14ac:dyDescent="0.25">
      <c r="A480" s="1" t="s">
        <v>1788</v>
      </c>
      <c r="B480" s="179" t="s">
        <v>1789</v>
      </c>
      <c r="C480" s="53" t="s">
        <v>5298</v>
      </c>
      <c r="D480" s="55" t="s">
        <v>116</v>
      </c>
      <c r="E480" s="53" t="s">
        <v>6553</v>
      </c>
      <c r="F480" s="121" t="s">
        <v>4267</v>
      </c>
      <c r="G480" s="140" t="s">
        <v>1790</v>
      </c>
      <c r="H480" s="53" t="s">
        <v>5128</v>
      </c>
      <c r="I480" s="106" t="s">
        <v>1791</v>
      </c>
      <c r="J480" s="106"/>
      <c r="K480" s="106"/>
      <c r="L480" s="56" t="s">
        <v>2434</v>
      </c>
      <c r="M480" s="55" t="s">
        <v>42</v>
      </c>
      <c r="N480" s="54" t="s">
        <v>5669</v>
      </c>
      <c r="O480" s="54"/>
      <c r="P480" s="54"/>
      <c r="Q480" s="54" t="s">
        <v>35</v>
      </c>
      <c r="R480" s="54" t="s">
        <v>35</v>
      </c>
      <c r="S480" s="54" t="s">
        <v>35</v>
      </c>
      <c r="T480" s="106" t="s">
        <v>114</v>
      </c>
      <c r="U480" s="106" t="s">
        <v>2434</v>
      </c>
      <c r="V480" s="106"/>
      <c r="W480" s="106" t="s">
        <v>1792</v>
      </c>
      <c r="X480" s="106" t="s">
        <v>426</v>
      </c>
      <c r="Y480" s="106"/>
      <c r="Z480" s="106"/>
      <c r="AA480" s="106"/>
      <c r="AB480" s="106"/>
      <c r="AC480" s="106"/>
      <c r="AD480" s="106"/>
      <c r="AE480" s="1" t="s">
        <v>4920</v>
      </c>
      <c r="AF480" s="173" t="s">
        <v>1793</v>
      </c>
      <c r="AG480" s="57"/>
      <c r="AH480" s="8"/>
      <c r="AI480" s="8"/>
      <c r="AJ480" s="8"/>
      <c r="AK480" s="8"/>
      <c r="AL480" s="8"/>
      <c r="AM480" s="8">
        <f t="shared" si="14"/>
        <v>0</v>
      </c>
      <c r="AN480" s="189" t="str">
        <f>IF((AI480+AJ480+AK480+AL480+AM480)&gt;0,(Metoder[[#This Row],[2015]]+Metoder[[#This Row],[2016]]+Metoder[[#This Row],[2017]]+Metoder[[#This Row],[Jan-Apr 2018]]*3+Metoder[[#This Row],[Till Cosmic?]])/COUNT(Metoder[[#This Row],[2015]:[Till Cosmic?]]),"")</f>
        <v/>
      </c>
      <c r="AO480" s="8" t="str">
        <f t="shared" si="15"/>
        <v/>
      </c>
      <c r="AP480" s="8" t="str">
        <f>IFERROR((_xlfn.RANK.EQ(AO480,AO:AO,1)+COUNTIF($AO$2:AO480,AO480))-1,"")</f>
        <v/>
      </c>
      <c r="AQ480" s="8"/>
      <c r="AR480" s="8"/>
      <c r="AS480" s="8"/>
      <c r="AT480" s="8"/>
      <c r="AU480" s="57" t="s">
        <v>5981</v>
      </c>
      <c r="AV480" s="120">
        <v>43280</v>
      </c>
      <c r="AW480" s="57" t="s">
        <v>46</v>
      </c>
      <c r="AX480" s="144"/>
      <c r="AY480" s="144"/>
      <c r="AZ480" s="142"/>
      <c r="BA480" s="143"/>
      <c r="BC480" s="144"/>
      <c r="BD480" s="144"/>
    </row>
    <row r="481" spans="1:56" ht="90" x14ac:dyDescent="0.25">
      <c r="A481" s="1" t="s">
        <v>813</v>
      </c>
      <c r="B481" s="179" t="s">
        <v>814</v>
      </c>
      <c r="C481" s="53"/>
      <c r="D481" s="55" t="s">
        <v>50</v>
      </c>
      <c r="E481" s="53" t="s">
        <v>220</v>
      </c>
      <c r="F481" s="60" t="s">
        <v>5495</v>
      </c>
      <c r="G481" s="140" t="s">
        <v>4891</v>
      </c>
      <c r="H481" s="53" t="s">
        <v>815</v>
      </c>
      <c r="I481" s="106"/>
      <c r="J481" s="106" t="s">
        <v>5399</v>
      </c>
      <c r="K481" s="106" t="s">
        <v>6064</v>
      </c>
      <c r="L481" s="20" t="s">
        <v>2434</v>
      </c>
      <c r="M481" s="55" t="s">
        <v>42</v>
      </c>
      <c r="N481" s="54" t="s">
        <v>5691</v>
      </c>
      <c r="O481" s="54" t="s">
        <v>35</v>
      </c>
      <c r="P481" s="54"/>
      <c r="Q481" s="54"/>
      <c r="R481" s="54"/>
      <c r="S481" s="54"/>
      <c r="T481" s="106"/>
      <c r="U481" s="106" t="s">
        <v>2434</v>
      </c>
      <c r="V481" s="106" t="s">
        <v>4659</v>
      </c>
      <c r="W481" s="106" t="s">
        <v>4899</v>
      </c>
      <c r="X481" s="106" t="s">
        <v>5281</v>
      </c>
      <c r="Y481" s="106"/>
      <c r="Z481" s="106"/>
      <c r="AA481" s="106"/>
      <c r="AB481" s="106"/>
      <c r="AC481" s="106"/>
      <c r="AD481" s="106"/>
      <c r="AE481" s="1" t="s">
        <v>4941</v>
      </c>
      <c r="AF481" s="30" t="s">
        <v>816</v>
      </c>
      <c r="AG481" s="57"/>
      <c r="AH481" s="8"/>
      <c r="AI481" s="8">
        <v>25</v>
      </c>
      <c r="AJ481" s="8">
        <v>25</v>
      </c>
      <c r="AK481" s="8"/>
      <c r="AL481" s="8">
        <v>12</v>
      </c>
      <c r="AM481" s="8">
        <f t="shared" si="14"/>
        <v>1</v>
      </c>
      <c r="AN481" s="189">
        <f>IF((AI481+AJ481+AK481+AL481+AM481)&gt;0,(Metoder[[#This Row],[2015]]+Metoder[[#This Row],[2016]]+Metoder[[#This Row],[2017]]+Metoder[[#This Row],[Jan-Apr 2018]]*3+Metoder[[#This Row],[Till Cosmic?]])/COUNT(Metoder[[#This Row],[2015]:[Till Cosmic?]]),"")</f>
        <v>21.75</v>
      </c>
      <c r="AO481" s="8">
        <f t="shared" si="15"/>
        <v>96</v>
      </c>
      <c r="AP481" s="8">
        <f>IFERROR((_xlfn.RANK.EQ(AO481,AO:AO,1)+COUNTIF($AO$2:AO481,AO481))-1,"")</f>
        <v>76</v>
      </c>
      <c r="AQ481" s="57" t="s">
        <v>2440</v>
      </c>
      <c r="AR481" s="8"/>
      <c r="AS481" s="57" t="s">
        <v>5436</v>
      </c>
      <c r="AT481" s="57"/>
      <c r="AU481" s="57"/>
      <c r="AV481" s="120">
        <v>43279</v>
      </c>
      <c r="AW481" s="57" t="s">
        <v>46</v>
      </c>
      <c r="AX481" s="144"/>
      <c r="AY481" s="144"/>
      <c r="AZ481" s="142"/>
      <c r="BA481" s="143"/>
      <c r="BC481" s="144"/>
      <c r="BD481" s="144"/>
    </row>
    <row r="482" spans="1:56" ht="247.5" x14ac:dyDescent="0.25">
      <c r="A482" s="1" t="s">
        <v>986</v>
      </c>
      <c r="B482" s="179" t="s">
        <v>987</v>
      </c>
      <c r="C482" s="53" t="s">
        <v>988</v>
      </c>
      <c r="D482" s="55" t="s">
        <v>95</v>
      </c>
      <c r="E482" s="53" t="s">
        <v>6430</v>
      </c>
      <c r="F482" s="175" t="s">
        <v>5277</v>
      </c>
      <c r="G482" s="127" t="s">
        <v>989</v>
      </c>
      <c r="H482" s="53" t="s">
        <v>6435</v>
      </c>
      <c r="I482" s="106" t="s">
        <v>4976</v>
      </c>
      <c r="J482" s="106" t="s">
        <v>5387</v>
      </c>
      <c r="K482" s="106"/>
      <c r="L482" s="56" t="s">
        <v>2434</v>
      </c>
      <c r="M482" s="55" t="s">
        <v>42</v>
      </c>
      <c r="N482" s="13" t="s">
        <v>5669</v>
      </c>
      <c r="O482" s="13"/>
      <c r="P482" s="13"/>
      <c r="Q482" s="13"/>
      <c r="R482" s="13"/>
      <c r="S482" s="13"/>
      <c r="T482" s="106"/>
      <c r="U482" s="106" t="s">
        <v>2434</v>
      </c>
      <c r="V482" s="106" t="s">
        <v>4672</v>
      </c>
      <c r="W482" s="106" t="s">
        <v>6399</v>
      </c>
      <c r="X482" s="106" t="s">
        <v>990</v>
      </c>
      <c r="Y482" s="106"/>
      <c r="Z482" s="106"/>
      <c r="AA482" s="106"/>
      <c r="AB482" s="106"/>
      <c r="AC482" s="106"/>
      <c r="AD482" s="106"/>
      <c r="AE482" s="1" t="s">
        <v>4937</v>
      </c>
      <c r="AF482" s="17" t="s">
        <v>991</v>
      </c>
      <c r="AG482" s="57"/>
      <c r="AH482" s="8"/>
      <c r="AI482" s="8">
        <v>143</v>
      </c>
      <c r="AJ482" s="8">
        <v>122</v>
      </c>
      <c r="AK482" s="8"/>
      <c r="AL482" s="8">
        <v>64</v>
      </c>
      <c r="AM482" s="8">
        <f t="shared" si="14"/>
        <v>0</v>
      </c>
      <c r="AN482" s="189">
        <f>IF((AI482+AJ482+AK482+AL482+AM482)&gt;0,(Metoder[[#This Row],[2015]]+Metoder[[#This Row],[2016]]+Metoder[[#This Row],[2017]]+Metoder[[#This Row],[Jan-Apr 2018]]*3+Metoder[[#This Row],[Till Cosmic?]])/COUNT(Metoder[[#This Row],[2015]:[Till Cosmic?]]),"")</f>
        <v>114.25</v>
      </c>
      <c r="AO482" s="8">
        <f t="shared" si="15"/>
        <v>34</v>
      </c>
      <c r="AP482" s="8">
        <f>IFERROR((_xlfn.RANK.EQ(AO482,AO:AO,1)+COUNTIF($AO$2:AO482,AO482))-1,"")</f>
        <v>17</v>
      </c>
      <c r="AQ482" s="57"/>
      <c r="AR482" s="8"/>
      <c r="AS482" s="57" t="s">
        <v>5436</v>
      </c>
      <c r="AT482" s="57"/>
      <c r="AU482" s="57" t="s">
        <v>5981</v>
      </c>
      <c r="AV482" s="120">
        <v>43279</v>
      </c>
      <c r="AW482" s="57" t="s">
        <v>46</v>
      </c>
      <c r="AX482" s="144"/>
      <c r="AY482" s="144"/>
      <c r="AZ482" s="142"/>
      <c r="BA482" s="143"/>
      <c r="BC482" s="144"/>
      <c r="BD482" s="144"/>
    </row>
    <row r="483" spans="1:56" ht="90" x14ac:dyDescent="0.25">
      <c r="A483" s="1" t="s">
        <v>1031</v>
      </c>
      <c r="B483" s="179" t="s">
        <v>1032</v>
      </c>
      <c r="C483" s="53" t="s">
        <v>1033</v>
      </c>
      <c r="D483" s="55" t="s">
        <v>50</v>
      </c>
      <c r="E483" s="53" t="s">
        <v>474</v>
      </c>
      <c r="F483" s="173" t="s">
        <v>5249</v>
      </c>
      <c r="G483" s="53"/>
      <c r="H483" s="53" t="s">
        <v>1034</v>
      </c>
      <c r="I483" s="106"/>
      <c r="J483" s="106"/>
      <c r="K483" s="106"/>
      <c r="L483" s="15" t="s">
        <v>6499</v>
      </c>
      <c r="M483" s="55" t="s">
        <v>42</v>
      </c>
      <c r="N483" s="54" t="s">
        <v>5691</v>
      </c>
      <c r="O483" s="54"/>
      <c r="P483" s="54"/>
      <c r="Q483" s="54"/>
      <c r="R483" s="54"/>
      <c r="S483" s="54"/>
      <c r="T483" s="106"/>
      <c r="U483" s="106" t="s">
        <v>41</v>
      </c>
      <c r="V483" s="106" t="s">
        <v>4642</v>
      </c>
      <c r="W483" s="106" t="s">
        <v>315</v>
      </c>
      <c r="X483" s="106" t="s">
        <v>5279</v>
      </c>
      <c r="Y483" s="106"/>
      <c r="Z483" s="106"/>
      <c r="AA483" s="106"/>
      <c r="AB483" s="106"/>
      <c r="AC483" s="106"/>
      <c r="AD483" s="106"/>
      <c r="AE483" s="1" t="s">
        <v>4911</v>
      </c>
      <c r="AF483" s="174" t="s">
        <v>5280</v>
      </c>
      <c r="AG483" s="57"/>
      <c r="AH483" s="8"/>
      <c r="AI483" s="8">
        <v>83</v>
      </c>
      <c r="AJ483" s="8">
        <v>51</v>
      </c>
      <c r="AK483" s="8"/>
      <c r="AL483" s="8">
        <v>41</v>
      </c>
      <c r="AM483" s="8">
        <f t="shared" si="14"/>
        <v>1</v>
      </c>
      <c r="AN483" s="189">
        <f>IF((AI483+AJ483+AK483+AL483+AM483)&gt;0,(Metoder[[#This Row],[2015]]+Metoder[[#This Row],[2016]]+Metoder[[#This Row],[2017]]+Metoder[[#This Row],[Jan-Apr 2018]]*3+Metoder[[#This Row],[Till Cosmic?]])/COUNT(Metoder[[#This Row],[2015]:[Till Cosmic?]]),"")</f>
        <v>64.5</v>
      </c>
      <c r="AO483" s="8">
        <f t="shared" si="15"/>
        <v>55.5</v>
      </c>
      <c r="AP483" s="8">
        <f>IFERROR((_xlfn.RANK.EQ(AO483,AO:AO,1)+COUNTIF($AO$2:AO483,AO483))-1,"")</f>
        <v>37</v>
      </c>
      <c r="AQ483" s="57" t="s">
        <v>2440</v>
      </c>
      <c r="AR483" s="8"/>
      <c r="AS483" s="57" t="s">
        <v>5436</v>
      </c>
      <c r="AT483" s="57"/>
      <c r="AU483" s="57"/>
      <c r="AV483" s="120">
        <v>43279</v>
      </c>
      <c r="AW483" s="57" t="s">
        <v>46</v>
      </c>
      <c r="AX483" s="144"/>
      <c r="AY483" s="144"/>
      <c r="AZ483" s="142"/>
      <c r="BA483" s="143"/>
      <c r="BC483" s="144"/>
      <c r="BD483" s="144"/>
    </row>
    <row r="484" spans="1:56" ht="303.75" x14ac:dyDescent="0.25">
      <c r="A484" s="75" t="s">
        <v>5137</v>
      </c>
      <c r="B484" s="179" t="s">
        <v>5138</v>
      </c>
      <c r="C484" s="53"/>
      <c r="D484" s="86" t="s">
        <v>50</v>
      </c>
      <c r="E484" s="81" t="s">
        <v>5139</v>
      </c>
      <c r="F484" s="121" t="s">
        <v>5241</v>
      </c>
      <c r="G484" s="76"/>
      <c r="H484" s="38" t="s">
        <v>5288</v>
      </c>
      <c r="I484" s="38" t="s">
        <v>5287</v>
      </c>
      <c r="J484" s="38" t="s">
        <v>6614</v>
      </c>
      <c r="K484" s="38"/>
      <c r="L484" s="82" t="s">
        <v>5124</v>
      </c>
      <c r="M484" s="82" t="s">
        <v>42</v>
      </c>
      <c r="N484" s="54" t="s">
        <v>5691</v>
      </c>
      <c r="O484" s="79"/>
      <c r="P484" s="79"/>
      <c r="Q484" s="83"/>
      <c r="R484" s="84"/>
      <c r="S484" s="80"/>
      <c r="T484" s="106" t="s">
        <v>5474</v>
      </c>
      <c r="U484" s="106" t="s">
        <v>41</v>
      </c>
      <c r="V484" s="106" t="s">
        <v>4642</v>
      </c>
      <c r="W484" s="106" t="s">
        <v>5197</v>
      </c>
      <c r="X484" s="106" t="s">
        <v>5140</v>
      </c>
      <c r="Y484" s="97"/>
      <c r="Z484" s="106"/>
      <c r="AA484" s="106"/>
      <c r="AB484" s="106"/>
      <c r="AC484" s="106"/>
      <c r="AD484" s="106"/>
      <c r="AE484" s="1" t="s">
        <v>5141</v>
      </c>
      <c r="AF484" s="175" t="s">
        <v>5142</v>
      </c>
      <c r="AG484" s="85"/>
      <c r="AH484" s="164"/>
      <c r="AI484" s="164"/>
      <c r="AJ484" s="164"/>
      <c r="AK484" s="164"/>
      <c r="AL484" s="164"/>
      <c r="AM484" s="164">
        <f t="shared" si="14"/>
        <v>1</v>
      </c>
      <c r="AN484" s="196">
        <f>IF((AI484+AJ484+AK484+AL484+AM484)&gt;0,(Metoder[[#This Row],[2015]]+Metoder[[#This Row],[2016]]+Metoder[[#This Row],[2017]]+Metoder[[#This Row],[Jan-Apr 2018]]*3+Metoder[[#This Row],[Till Cosmic?]])/COUNT(Metoder[[#This Row],[2015]:[Till Cosmic?]]),"")</f>
        <v>1</v>
      </c>
      <c r="AO484" s="164">
        <f t="shared" si="15"/>
        <v>315</v>
      </c>
      <c r="AP484" s="164">
        <f>IFERROR((_xlfn.RANK.EQ(AO484,AO:AO,1)+COUNTIF($AO$2:AO484,AO484))-1,"")</f>
        <v>449</v>
      </c>
      <c r="AQ484" s="156" t="s">
        <v>2440</v>
      </c>
      <c r="AR484" s="164"/>
      <c r="AS484" s="164"/>
      <c r="AT484" s="164"/>
      <c r="AU484" s="164"/>
      <c r="AV484" s="123">
        <v>43279</v>
      </c>
      <c r="AW484" s="156" t="s">
        <v>46</v>
      </c>
      <c r="AX484" s="144"/>
      <c r="AY484" s="144"/>
      <c r="AZ484" s="142"/>
      <c r="BA484" s="143"/>
      <c r="BC484" s="144"/>
      <c r="BD484" s="144"/>
    </row>
    <row r="485" spans="1:56" ht="168.75" x14ac:dyDescent="0.25">
      <c r="A485" s="1" t="s">
        <v>1855</v>
      </c>
      <c r="B485" s="179" t="s">
        <v>1856</v>
      </c>
      <c r="C485" s="53"/>
      <c r="D485" s="55" t="s">
        <v>78</v>
      </c>
      <c r="E485" s="53" t="s">
        <v>6417</v>
      </c>
      <c r="F485" s="10" t="s">
        <v>5238</v>
      </c>
      <c r="G485" s="53"/>
      <c r="H485" s="53" t="s">
        <v>756</v>
      </c>
      <c r="I485" s="106"/>
      <c r="J485" s="106"/>
      <c r="K485" s="106" t="s">
        <v>5801</v>
      </c>
      <c r="L485" s="56" t="s">
        <v>6506</v>
      </c>
      <c r="M485" s="55" t="s">
        <v>42</v>
      </c>
      <c r="N485" s="58" t="s">
        <v>5671</v>
      </c>
      <c r="O485" s="58"/>
      <c r="P485" s="58"/>
      <c r="Q485" s="58"/>
      <c r="R485" s="58"/>
      <c r="S485" s="58"/>
      <c r="T485" s="106"/>
      <c r="U485" s="106" t="s">
        <v>2434</v>
      </c>
      <c r="V485" s="106" t="s">
        <v>4642</v>
      </c>
      <c r="W485" s="106" t="s">
        <v>5239</v>
      </c>
      <c r="X485" s="106" t="s">
        <v>1857</v>
      </c>
      <c r="Y485" s="106"/>
      <c r="Z485" s="106"/>
      <c r="AA485" s="106"/>
      <c r="AB485" s="106"/>
      <c r="AC485" s="106"/>
      <c r="AD485" s="106"/>
      <c r="AE485" s="1" t="s">
        <v>6519</v>
      </c>
      <c r="AF485" s="17" t="s">
        <v>1858</v>
      </c>
      <c r="AG485" s="57"/>
      <c r="AH485" s="8"/>
      <c r="AI485" s="8">
        <v>227</v>
      </c>
      <c r="AJ485" s="8">
        <v>211</v>
      </c>
      <c r="AK485" s="8"/>
      <c r="AL485" s="8">
        <v>58</v>
      </c>
      <c r="AM485" s="8">
        <f t="shared" si="14"/>
        <v>1</v>
      </c>
      <c r="AN485" s="189">
        <f>IF((AI485+AJ485+AK485+AL485+AM485)&gt;0,(Metoder[[#This Row],[2015]]+Metoder[[#This Row],[2016]]+Metoder[[#This Row],[2017]]+Metoder[[#This Row],[Jan-Apr 2018]]*3+Metoder[[#This Row],[Till Cosmic?]])/COUNT(Metoder[[#This Row],[2015]:[Till Cosmic?]]),"")</f>
        <v>153.25</v>
      </c>
      <c r="AO485" s="8">
        <f t="shared" si="15"/>
        <v>25.5</v>
      </c>
      <c r="AP485" s="8">
        <f>IFERROR((_xlfn.RANK.EQ(AO485,AO:AO,1)+COUNTIF($AO$2:AO485,AO485))-1,"")</f>
        <v>9</v>
      </c>
      <c r="AQ485" s="57" t="s">
        <v>2440</v>
      </c>
      <c r="AR485" s="8"/>
      <c r="AS485" s="57" t="s">
        <v>5436</v>
      </c>
      <c r="AT485" s="57"/>
      <c r="AU485" s="57"/>
      <c r="AV485" s="120">
        <v>43278</v>
      </c>
      <c r="AW485" s="57" t="s">
        <v>46</v>
      </c>
      <c r="AX485" s="144"/>
      <c r="AY485" s="144"/>
      <c r="AZ485" s="142"/>
      <c r="BA485" s="143"/>
      <c r="BC485" s="144"/>
      <c r="BD485" s="144"/>
    </row>
    <row r="486" spans="1:56" ht="168.75" x14ac:dyDescent="0.25">
      <c r="A486" s="1" t="s">
        <v>1859</v>
      </c>
      <c r="B486" s="179" t="s">
        <v>1860</v>
      </c>
      <c r="C486" s="53"/>
      <c r="D486" s="55" t="s">
        <v>78</v>
      </c>
      <c r="E486" s="53" t="s">
        <v>6417</v>
      </c>
      <c r="F486" s="10" t="s">
        <v>5238</v>
      </c>
      <c r="G486" s="53"/>
      <c r="H486" s="53" t="s">
        <v>756</v>
      </c>
      <c r="I486" s="106"/>
      <c r="J486" s="106"/>
      <c r="K486" s="106" t="s">
        <v>5802</v>
      </c>
      <c r="L486" s="56" t="s">
        <v>6506</v>
      </c>
      <c r="M486" s="55" t="s">
        <v>42</v>
      </c>
      <c r="N486" s="58" t="s">
        <v>5671</v>
      </c>
      <c r="O486" s="58"/>
      <c r="P486" s="58"/>
      <c r="Q486" s="58"/>
      <c r="R486" s="58"/>
      <c r="S486" s="58"/>
      <c r="T486" s="106"/>
      <c r="U486" s="106" t="s">
        <v>2434</v>
      </c>
      <c r="V486" s="106" t="s">
        <v>4642</v>
      </c>
      <c r="W486" s="106" t="s">
        <v>5239</v>
      </c>
      <c r="X486" s="106" t="s">
        <v>1857</v>
      </c>
      <c r="Y486" s="106"/>
      <c r="Z486" s="106"/>
      <c r="AA486" s="106"/>
      <c r="AB486" s="106"/>
      <c r="AC486" s="106"/>
      <c r="AD486" s="106"/>
      <c r="AE486" s="1" t="s">
        <v>6519</v>
      </c>
      <c r="AF486" s="17" t="s">
        <v>1861</v>
      </c>
      <c r="AG486" s="57"/>
      <c r="AH486" s="8"/>
      <c r="AI486" s="8">
        <v>227</v>
      </c>
      <c r="AJ486" s="8">
        <v>211</v>
      </c>
      <c r="AK486" s="8"/>
      <c r="AL486" s="8">
        <v>58</v>
      </c>
      <c r="AM486" s="8">
        <f t="shared" si="14"/>
        <v>1</v>
      </c>
      <c r="AN486" s="189">
        <f>IF((AI486+AJ486+AK486+AL486+AM486)&gt;0,(Metoder[[#This Row],[2015]]+Metoder[[#This Row],[2016]]+Metoder[[#This Row],[2017]]+Metoder[[#This Row],[Jan-Apr 2018]]*3+Metoder[[#This Row],[Till Cosmic?]])/COUNT(Metoder[[#This Row],[2015]:[Till Cosmic?]]),"")</f>
        <v>153.25</v>
      </c>
      <c r="AO486" s="8">
        <f t="shared" si="15"/>
        <v>25.5</v>
      </c>
      <c r="AP486" s="8">
        <f>IFERROR((_xlfn.RANK.EQ(AO486,AO:AO,1)+COUNTIF($AO$2:AO486,AO486))-1,"")</f>
        <v>10</v>
      </c>
      <c r="AQ486" s="57" t="s">
        <v>2440</v>
      </c>
      <c r="AR486" s="8"/>
      <c r="AS486" s="57" t="s">
        <v>5436</v>
      </c>
      <c r="AT486" s="57"/>
      <c r="AU486" s="57"/>
      <c r="AV486" s="120">
        <v>43278</v>
      </c>
      <c r="AW486" s="57" t="s">
        <v>46</v>
      </c>
      <c r="AX486" s="144"/>
      <c r="AY486" s="144"/>
      <c r="AZ486" s="142"/>
      <c r="BA486" s="143"/>
      <c r="BC486" s="144"/>
      <c r="BD486" s="144"/>
    </row>
    <row r="487" spans="1:56" ht="165" x14ac:dyDescent="0.25">
      <c r="A487" s="1" t="s">
        <v>4413</v>
      </c>
      <c r="B487" s="180" t="s">
        <v>4339</v>
      </c>
      <c r="C487" s="181"/>
      <c r="D487" s="93" t="s">
        <v>4536</v>
      </c>
      <c r="E487" s="211" t="s">
        <v>4547</v>
      </c>
      <c r="F487" s="98" t="s">
        <v>5246</v>
      </c>
      <c r="G487" s="96" t="s">
        <v>4610</v>
      </c>
      <c r="H487" s="95" t="s">
        <v>4609</v>
      </c>
      <c r="I487" s="95" t="s">
        <v>5620</v>
      </c>
      <c r="J487" s="93"/>
      <c r="K487" s="93"/>
      <c r="L487" s="93" t="s">
        <v>2654</v>
      </c>
      <c r="M487" s="51" t="s">
        <v>42</v>
      </c>
      <c r="N487" s="66"/>
      <c r="O487" s="66"/>
      <c r="P487" s="66"/>
      <c r="Q487" s="66"/>
      <c r="R487" s="66"/>
      <c r="S487" s="66"/>
      <c r="T487" s="93" t="s">
        <v>4635</v>
      </c>
      <c r="U487" s="93" t="s">
        <v>348</v>
      </c>
      <c r="V487" s="96" t="s">
        <v>5231</v>
      </c>
      <c r="W487" s="95" t="s">
        <v>5153</v>
      </c>
      <c r="X487" s="95" t="s">
        <v>4695</v>
      </c>
      <c r="Y487" s="97"/>
      <c r="Z487" s="97"/>
      <c r="AA487" s="97"/>
      <c r="AB487" s="97"/>
      <c r="AC487" s="97"/>
      <c r="AD487" s="97"/>
      <c r="AE487" s="95" t="s">
        <v>5232</v>
      </c>
      <c r="AF487" s="107" t="s">
        <v>4809</v>
      </c>
      <c r="AG487" s="8"/>
      <c r="AH487" s="8"/>
      <c r="AI487" s="8"/>
      <c r="AJ487" s="8"/>
      <c r="AK487" s="8">
        <v>24</v>
      </c>
      <c r="AL487" s="8"/>
      <c r="AM487" s="8">
        <f t="shared" si="14"/>
        <v>0</v>
      </c>
      <c r="AN487" s="189">
        <f>IF((AI487+AJ487+AK487+AL487+AM487)&gt;0,(Metoder[[#This Row],[2015]]+Metoder[[#This Row],[2016]]+Metoder[[#This Row],[2017]]+Metoder[[#This Row],[Jan-Apr 2018]]*3+Metoder[[#This Row],[Till Cosmic?]])/COUNT(Metoder[[#This Row],[2015]:[Till Cosmic?]]),"")</f>
        <v>12</v>
      </c>
      <c r="AO487" s="8">
        <f t="shared" si="15"/>
        <v>113.5</v>
      </c>
      <c r="AP487" s="8">
        <f>IFERROR((_xlfn.RANK.EQ(AO487,AO:AO,1)+COUNTIF($AO$2:AO487,AO487))-1,"")</f>
        <v>93</v>
      </c>
      <c r="AQ487" s="8"/>
      <c r="AR487" s="8"/>
      <c r="AS487" s="8"/>
      <c r="AT487" s="8"/>
      <c r="AU487" s="57" t="s">
        <v>5973</v>
      </c>
      <c r="AV487" s="120">
        <v>43277</v>
      </c>
      <c r="AW487" s="95" t="s">
        <v>2341</v>
      </c>
      <c r="AX487" s="144"/>
      <c r="AY487" s="144"/>
      <c r="AZ487" s="142"/>
      <c r="BA487" s="143"/>
      <c r="BC487" s="144"/>
      <c r="BD487" s="144"/>
    </row>
    <row r="488" spans="1:56" ht="382.5" x14ac:dyDescent="0.25">
      <c r="A488" s="39">
        <v>112</v>
      </c>
      <c r="B488" s="179" t="s">
        <v>2555</v>
      </c>
      <c r="C488" s="61" t="s">
        <v>2556</v>
      </c>
      <c r="D488" s="36" t="s">
        <v>50</v>
      </c>
      <c r="E488" s="41" t="s">
        <v>2536</v>
      </c>
      <c r="F488" s="49"/>
      <c r="G488" s="49"/>
      <c r="H488" s="38" t="s">
        <v>2557</v>
      </c>
      <c r="I488" s="50"/>
      <c r="J488" s="50"/>
      <c r="K488" s="50"/>
      <c r="L488" s="41" t="s">
        <v>5124</v>
      </c>
      <c r="M488" s="51" t="s">
        <v>2420</v>
      </c>
      <c r="N488" s="42"/>
      <c r="O488" s="42"/>
      <c r="P488" s="43"/>
      <c r="Q488" s="43"/>
      <c r="R488" s="43"/>
      <c r="S488" s="43"/>
      <c r="T488" s="97" t="s">
        <v>2539</v>
      </c>
      <c r="U488" s="106" t="s">
        <v>348</v>
      </c>
      <c r="V488" s="106" t="s">
        <v>2540</v>
      </c>
      <c r="W488" s="106" t="s">
        <v>2541</v>
      </c>
      <c r="X488" s="106" t="s">
        <v>2558</v>
      </c>
      <c r="Y488" s="53" t="s">
        <v>5272</v>
      </c>
      <c r="Z488" s="106" t="s">
        <v>5233</v>
      </c>
      <c r="AA488" s="106" t="s">
        <v>5333</v>
      </c>
      <c r="AB488" s="106" t="s">
        <v>2541</v>
      </c>
      <c r="AC488" s="106" t="s">
        <v>2440</v>
      </c>
      <c r="AD488" s="106"/>
      <c r="AE488" s="97"/>
      <c r="AF488" s="141"/>
      <c r="AG488" s="37" t="s">
        <v>2559</v>
      </c>
      <c r="AH488" s="37" t="s">
        <v>2431</v>
      </c>
      <c r="AI488" s="37"/>
      <c r="AJ488" s="37"/>
      <c r="AK488" s="37"/>
      <c r="AL488" s="37"/>
      <c r="AM488" s="37">
        <f t="shared" si="14"/>
        <v>0</v>
      </c>
      <c r="AN488" s="191" t="str">
        <f>IF((AI488+AJ488+AK488+AL488+AM488)&gt;0,(Metoder[[#This Row],[2015]]+Metoder[[#This Row],[2016]]+Metoder[[#This Row],[2017]]+Metoder[[#This Row],[Jan-Apr 2018]]*3+Metoder[[#This Row],[Till Cosmic?]])/COUNT(Metoder[[#This Row],[2015]:[Till Cosmic?]]),"")</f>
        <v/>
      </c>
      <c r="AO488" s="37" t="str">
        <f t="shared" si="15"/>
        <v/>
      </c>
      <c r="AP488" s="37" t="str">
        <f>IFERROR((_xlfn.RANK.EQ(AO488,AO:AO,1)+COUNTIF($AO$2:AO488,AO488))-1,"")</f>
        <v/>
      </c>
      <c r="AQ488" s="37"/>
      <c r="AR488" s="37"/>
      <c r="AS488" s="37"/>
      <c r="AT488" s="37"/>
      <c r="AU488" s="37"/>
      <c r="AV488" s="123">
        <v>43277</v>
      </c>
      <c r="AW488" s="38" t="s">
        <v>46</v>
      </c>
      <c r="AX488" s="144"/>
      <c r="AY488" s="144"/>
      <c r="AZ488" s="142"/>
      <c r="BA488" s="143"/>
      <c r="BC488" s="144"/>
      <c r="BD488" s="144"/>
    </row>
    <row r="489" spans="1:56" ht="405" x14ac:dyDescent="0.25">
      <c r="A489" s="61">
        <v>159</v>
      </c>
      <c r="B489" s="179" t="s">
        <v>3941</v>
      </c>
      <c r="C489" s="53" t="s">
        <v>3942</v>
      </c>
      <c r="D489" s="36" t="s">
        <v>50</v>
      </c>
      <c r="E489" s="24" t="s">
        <v>3943</v>
      </c>
      <c r="F489" s="6"/>
      <c r="G489" s="6" t="s">
        <v>3944</v>
      </c>
      <c r="H489" s="53" t="s">
        <v>3945</v>
      </c>
      <c r="I489" s="6"/>
      <c r="J489" s="6"/>
      <c r="K489" s="6"/>
      <c r="L489" s="56" t="s">
        <v>5124</v>
      </c>
      <c r="M489" s="62" t="s">
        <v>2420</v>
      </c>
      <c r="N489" s="58"/>
      <c r="O489" s="58"/>
      <c r="P489" s="35"/>
      <c r="Q489" s="35"/>
      <c r="R489" s="35"/>
      <c r="S489" s="35"/>
      <c r="T489" s="106" t="s">
        <v>3946</v>
      </c>
      <c r="U489" s="106" t="s">
        <v>348</v>
      </c>
      <c r="V489" s="106" t="s">
        <v>348</v>
      </c>
      <c r="W489" s="106" t="s">
        <v>3947</v>
      </c>
      <c r="X489" s="106" t="s">
        <v>3248</v>
      </c>
      <c r="Y489" s="106" t="s">
        <v>5271</v>
      </c>
      <c r="Z489" s="106" t="s">
        <v>5233</v>
      </c>
      <c r="AA489" s="106" t="s">
        <v>5334</v>
      </c>
      <c r="AB489" s="106"/>
      <c r="AC489" s="106" t="s">
        <v>2440</v>
      </c>
      <c r="AD489" s="106"/>
      <c r="AE489" s="97"/>
      <c r="AF489" s="141"/>
      <c r="AG489" s="37" t="s">
        <v>3849</v>
      </c>
      <c r="AH489" s="37" t="s">
        <v>2431</v>
      </c>
      <c r="AI489" s="37"/>
      <c r="AJ489" s="37"/>
      <c r="AK489" s="37"/>
      <c r="AL489" s="37"/>
      <c r="AM489" s="37">
        <f t="shared" si="14"/>
        <v>0</v>
      </c>
      <c r="AN489" s="191" t="str">
        <f>IF((AI489+AJ489+AK489+AL489+AM489)&gt;0,(Metoder[[#This Row],[2015]]+Metoder[[#This Row],[2016]]+Metoder[[#This Row],[2017]]+Metoder[[#This Row],[Jan-Apr 2018]]*3+Metoder[[#This Row],[Till Cosmic?]])/COUNT(Metoder[[#This Row],[2015]:[Till Cosmic?]]),"")</f>
        <v/>
      </c>
      <c r="AO489" s="37" t="str">
        <f t="shared" si="15"/>
        <v/>
      </c>
      <c r="AP489" s="37" t="str">
        <f>IFERROR((_xlfn.RANK.EQ(AO489,AO:AO,1)+COUNTIF($AO$2:AO489,AO489))-1,"")</f>
        <v/>
      </c>
      <c r="AQ489" s="37"/>
      <c r="AR489" s="37"/>
      <c r="AS489" s="37"/>
      <c r="AT489" s="37"/>
      <c r="AU489" s="37"/>
      <c r="AV489" s="123">
        <v>43277</v>
      </c>
      <c r="AW489" s="38" t="s">
        <v>46</v>
      </c>
      <c r="AX489" s="144"/>
      <c r="AY489" s="144"/>
      <c r="AZ489" s="142"/>
      <c r="BA489" s="143"/>
      <c r="BC489" s="144"/>
      <c r="BD489" s="144"/>
    </row>
    <row r="490" spans="1:56" ht="112.5" x14ac:dyDescent="0.25">
      <c r="A490" s="1" t="s">
        <v>2000</v>
      </c>
      <c r="B490" s="179" t="s">
        <v>2001</v>
      </c>
      <c r="C490" s="53" t="s">
        <v>2002</v>
      </c>
      <c r="D490" s="55" t="s">
        <v>124</v>
      </c>
      <c r="E490" s="53" t="s">
        <v>6275</v>
      </c>
      <c r="F490" s="6"/>
      <c r="G490" s="140" t="s">
        <v>375</v>
      </c>
      <c r="H490" s="53" t="s">
        <v>5441</v>
      </c>
      <c r="I490" s="106" t="s">
        <v>5442</v>
      </c>
      <c r="J490" s="106" t="s">
        <v>5977</v>
      </c>
      <c r="K490" s="106" t="s">
        <v>6312</v>
      </c>
      <c r="L490" s="56" t="s">
        <v>6478</v>
      </c>
      <c r="M490" s="55" t="s">
        <v>42</v>
      </c>
      <c r="N490" s="54" t="s">
        <v>6184</v>
      </c>
      <c r="O490" s="54"/>
      <c r="P490" s="54"/>
      <c r="Q490" s="54"/>
      <c r="R490" s="54"/>
      <c r="S490" s="54"/>
      <c r="T490" s="106"/>
      <c r="U490" s="106" t="s">
        <v>2434</v>
      </c>
      <c r="V490" s="106" t="s">
        <v>4641</v>
      </c>
      <c r="W490" s="106"/>
      <c r="X490" s="106" t="s">
        <v>2003</v>
      </c>
      <c r="Y490" s="106"/>
      <c r="Z490" s="106"/>
      <c r="AA490" s="106"/>
      <c r="AB490" s="106"/>
      <c r="AC490" s="106"/>
      <c r="AD490" s="106"/>
      <c r="AE490" s="1" t="s">
        <v>4920</v>
      </c>
      <c r="AF490" s="17" t="s">
        <v>2004</v>
      </c>
      <c r="AG490" s="57"/>
      <c r="AH490" s="8"/>
      <c r="AI490" s="8"/>
      <c r="AJ490" s="8"/>
      <c r="AK490" s="8"/>
      <c r="AL490" s="8"/>
      <c r="AM490" s="8">
        <f t="shared" si="14"/>
        <v>1</v>
      </c>
      <c r="AN490" s="189">
        <f>IF((AI490+AJ490+AK490+AL490+AM490)&gt;0,(Metoder[[#This Row],[2015]]+Metoder[[#This Row],[2016]]+Metoder[[#This Row],[2017]]+Metoder[[#This Row],[Jan-Apr 2018]]*3+Metoder[[#This Row],[Till Cosmic?]])/COUNT(Metoder[[#This Row],[2015]:[Till Cosmic?]]),"")</f>
        <v>1</v>
      </c>
      <c r="AO490" s="8">
        <f t="shared" si="15"/>
        <v>315</v>
      </c>
      <c r="AP490" s="8">
        <f>IFERROR((_xlfn.RANK.EQ(AO490,AO:AO,1)+COUNTIF($AO$2:AO490,AO490))-1,"")</f>
        <v>450</v>
      </c>
      <c r="AQ490" s="57" t="s">
        <v>2440</v>
      </c>
      <c r="AR490" s="8"/>
      <c r="AS490" s="8"/>
      <c r="AT490" s="8"/>
      <c r="AU490" s="8"/>
      <c r="AV490" s="120">
        <v>43304</v>
      </c>
      <c r="AW490" s="57" t="s">
        <v>46</v>
      </c>
      <c r="AX490" s="144"/>
      <c r="AY490" s="144"/>
      <c r="AZ490" s="142"/>
      <c r="BA490" s="143"/>
      <c r="BC490" s="144"/>
      <c r="BD490" s="144"/>
    </row>
    <row r="491" spans="1:56" ht="135" x14ac:dyDescent="0.25">
      <c r="A491" s="39">
        <v>120</v>
      </c>
      <c r="B491" s="179" t="s">
        <v>6217</v>
      </c>
      <c r="C491" s="1" t="s">
        <v>6216</v>
      </c>
      <c r="D491" s="36" t="s">
        <v>283</v>
      </c>
      <c r="E491" s="56" t="s">
        <v>5009</v>
      </c>
      <c r="F491" s="49"/>
      <c r="G491" s="49" t="s">
        <v>2882</v>
      </c>
      <c r="H491" s="52" t="s">
        <v>2883</v>
      </c>
      <c r="I491" s="38" t="s">
        <v>5193</v>
      </c>
      <c r="J491" s="38"/>
      <c r="K491" s="38"/>
      <c r="L491" s="41" t="s">
        <v>348</v>
      </c>
      <c r="M491" s="51" t="s">
        <v>2420</v>
      </c>
      <c r="N491" s="58" t="s">
        <v>5283</v>
      </c>
      <c r="O491" s="42"/>
      <c r="P491" s="43"/>
      <c r="Q491" s="43"/>
      <c r="R491" s="43"/>
      <c r="S491" s="43"/>
      <c r="T491" s="1" t="s">
        <v>5010</v>
      </c>
      <c r="U491" s="106" t="s">
        <v>348</v>
      </c>
      <c r="V491" s="106" t="s">
        <v>348</v>
      </c>
      <c r="W491" s="106" t="s">
        <v>2884</v>
      </c>
      <c r="X491" s="106" t="s">
        <v>2885</v>
      </c>
      <c r="Y491" s="106" t="s">
        <v>2543</v>
      </c>
      <c r="Z491" s="106" t="s">
        <v>5898</v>
      </c>
      <c r="AA491" s="106" t="s">
        <v>5194</v>
      </c>
      <c r="AB491" s="106" t="s">
        <v>2886</v>
      </c>
      <c r="AC491" s="106" t="s">
        <v>2429</v>
      </c>
      <c r="AD491" s="106"/>
      <c r="AE491" s="97"/>
      <c r="AF491" s="141"/>
      <c r="AG491" s="37" t="s">
        <v>2887</v>
      </c>
      <c r="AH491" s="37" t="s">
        <v>2431</v>
      </c>
      <c r="AI491" s="37"/>
      <c r="AJ491" s="37"/>
      <c r="AK491" s="37"/>
      <c r="AL491" s="37"/>
      <c r="AM491" s="37">
        <f t="shared" si="14"/>
        <v>0</v>
      </c>
      <c r="AN491" s="191" t="str">
        <f>IF((AI491+AJ491+AK491+AL491+AM491)&gt;0,(Metoder[[#This Row],[2015]]+Metoder[[#This Row],[2016]]+Metoder[[#This Row],[2017]]+Metoder[[#This Row],[Jan-Apr 2018]]*3+Metoder[[#This Row],[Till Cosmic?]])/COUNT(Metoder[[#This Row],[2015]:[Till Cosmic?]]),"")</f>
        <v/>
      </c>
      <c r="AO491" s="37" t="str">
        <f t="shared" si="15"/>
        <v/>
      </c>
      <c r="AP491" s="37" t="str">
        <f>IFERROR((_xlfn.RANK.EQ(AO491,AO:AO,1)+COUNTIF($AO$2:AO491,AO491))-1,"")</f>
        <v/>
      </c>
      <c r="AQ491" s="37"/>
      <c r="AR491" s="37"/>
      <c r="AS491" s="37"/>
      <c r="AT491" s="37"/>
      <c r="AU491" s="37"/>
      <c r="AV491" s="123">
        <v>43252</v>
      </c>
      <c r="AW491" s="38" t="s">
        <v>2341</v>
      </c>
      <c r="AX491" s="144"/>
      <c r="AY491" s="144"/>
      <c r="AZ491" s="142"/>
      <c r="BA491" s="143"/>
      <c r="BC491" s="144"/>
      <c r="BD491" s="144"/>
    </row>
    <row r="492" spans="1:56" ht="225" x14ac:dyDescent="0.25">
      <c r="A492" s="75">
        <v>298</v>
      </c>
      <c r="B492" s="179" t="s">
        <v>5179</v>
      </c>
      <c r="C492" s="53" t="s">
        <v>5180</v>
      </c>
      <c r="D492" s="86" t="s">
        <v>283</v>
      </c>
      <c r="E492" s="65" t="s">
        <v>5181</v>
      </c>
      <c r="F492" s="76"/>
      <c r="G492" s="64" t="s">
        <v>5182</v>
      </c>
      <c r="H492" s="65" t="s">
        <v>5183</v>
      </c>
      <c r="I492" s="64" t="s">
        <v>5184</v>
      </c>
      <c r="J492" s="64"/>
      <c r="K492" s="64"/>
      <c r="L492" s="82" t="s">
        <v>2654</v>
      </c>
      <c r="M492" s="82" t="s">
        <v>2420</v>
      </c>
      <c r="N492" s="58" t="s">
        <v>5283</v>
      </c>
      <c r="O492" s="79"/>
      <c r="P492" s="79"/>
      <c r="Q492" s="83"/>
      <c r="R492" s="84"/>
      <c r="S492" s="80"/>
      <c r="T492" s="106" t="s">
        <v>5185</v>
      </c>
      <c r="U492" s="106" t="s">
        <v>348</v>
      </c>
      <c r="V492" s="106" t="s">
        <v>348</v>
      </c>
      <c r="W492" s="106" t="s">
        <v>5186</v>
      </c>
      <c r="X492" s="106" t="s">
        <v>5187</v>
      </c>
      <c r="Y492" s="1" t="s">
        <v>5190</v>
      </c>
      <c r="Z492" s="106" t="s">
        <v>5188</v>
      </c>
      <c r="AA492" s="106" t="s">
        <v>5189</v>
      </c>
      <c r="AB492" s="106" t="s">
        <v>3030</v>
      </c>
      <c r="AC492" s="106" t="s">
        <v>2440</v>
      </c>
      <c r="AD492" s="106"/>
      <c r="AE492" s="97"/>
      <c r="AF492" s="122"/>
      <c r="AG492" s="85" t="s">
        <v>5191</v>
      </c>
      <c r="AH492" s="164" t="s">
        <v>2431</v>
      </c>
      <c r="AI492" s="164"/>
      <c r="AJ492" s="164"/>
      <c r="AK492" s="164"/>
      <c r="AL492" s="164"/>
      <c r="AM492" s="164">
        <f t="shared" si="14"/>
        <v>0</v>
      </c>
      <c r="AN492" s="196" t="str">
        <f>IF((AI492+AJ492+AK492+AL492+AM492)&gt;0,(Metoder[[#This Row],[2015]]+Metoder[[#This Row],[2016]]+Metoder[[#This Row],[2017]]+Metoder[[#This Row],[Jan-Apr 2018]]*3+Metoder[[#This Row],[Till Cosmic?]])/COUNT(Metoder[[#This Row],[2015]:[Till Cosmic?]]),"")</f>
        <v/>
      </c>
      <c r="AO492" s="164" t="str">
        <f t="shared" si="15"/>
        <v/>
      </c>
      <c r="AP492" s="164" t="str">
        <f>IFERROR((_xlfn.RANK.EQ(AO492,AO:AO,1)+COUNTIF($AO$2:AO492,AO492))-1,"")</f>
        <v/>
      </c>
      <c r="AQ492" s="164"/>
      <c r="AR492" s="164"/>
      <c r="AS492" s="164"/>
      <c r="AT492" s="164"/>
      <c r="AU492" s="164"/>
      <c r="AV492" s="165">
        <v>43252</v>
      </c>
      <c r="AW492" s="164" t="s">
        <v>2341</v>
      </c>
      <c r="AX492" s="144"/>
      <c r="AY492" s="144"/>
      <c r="AZ492" s="142"/>
      <c r="BA492" s="143"/>
      <c r="BC492" s="144"/>
      <c r="BD492" s="144"/>
    </row>
    <row r="493" spans="1:56" ht="292.5" x14ac:dyDescent="0.25">
      <c r="A493" s="39">
        <v>81</v>
      </c>
      <c r="B493" s="179" t="s">
        <v>3776</v>
      </c>
      <c r="C493" s="61"/>
      <c r="D493" s="36" t="s">
        <v>50</v>
      </c>
      <c r="E493" s="41" t="s">
        <v>2444</v>
      </c>
      <c r="F493" s="49"/>
      <c r="G493" s="49"/>
      <c r="H493" s="38" t="s">
        <v>6654</v>
      </c>
      <c r="I493" s="38" t="s">
        <v>5177</v>
      </c>
      <c r="J493" s="38"/>
      <c r="K493" s="38"/>
      <c r="L493" s="41" t="s">
        <v>2434</v>
      </c>
      <c r="M493" s="51" t="s">
        <v>2420</v>
      </c>
      <c r="N493" s="58" t="s">
        <v>5668</v>
      </c>
      <c r="O493" s="42"/>
      <c r="P493" s="43"/>
      <c r="Q493" s="43"/>
      <c r="R493" s="43"/>
      <c r="S493" s="43"/>
      <c r="T493" s="97"/>
      <c r="U493" s="106" t="s">
        <v>2434</v>
      </c>
      <c r="V493" s="106" t="s">
        <v>2447</v>
      </c>
      <c r="W493" s="106" t="s">
        <v>3777</v>
      </c>
      <c r="X493" s="106" t="s">
        <v>6655</v>
      </c>
      <c r="Y493" s="106" t="s">
        <v>4994</v>
      </c>
      <c r="Z493" s="106" t="s">
        <v>6656</v>
      </c>
      <c r="AA493" s="106" t="s">
        <v>3778</v>
      </c>
      <c r="AB493" s="106" t="s">
        <v>2439</v>
      </c>
      <c r="AC493" s="106" t="s">
        <v>2429</v>
      </c>
      <c r="AD493" s="106"/>
      <c r="AE493" s="97"/>
      <c r="AF493" s="141"/>
      <c r="AG493" s="37" t="s">
        <v>2453</v>
      </c>
      <c r="AH493" s="37" t="s">
        <v>2454</v>
      </c>
      <c r="AI493" s="37"/>
      <c r="AJ493" s="37"/>
      <c r="AK493" s="37"/>
      <c r="AL493" s="37"/>
      <c r="AM493" s="37">
        <f t="shared" si="14"/>
        <v>0</v>
      </c>
      <c r="AN493" s="191" t="str">
        <f>IF((AI493+AJ493+AK493+AL493+AM493)&gt;0,(Metoder[[#This Row],[2015]]+Metoder[[#This Row],[2016]]+Metoder[[#This Row],[2017]]+Metoder[[#This Row],[Jan-Apr 2018]]*3+Metoder[[#This Row],[Till Cosmic?]])/COUNT(Metoder[[#This Row],[2015]:[Till Cosmic?]]),"")</f>
        <v/>
      </c>
      <c r="AO493" s="37" t="str">
        <f t="shared" si="15"/>
        <v/>
      </c>
      <c r="AP493" s="37" t="str">
        <f>IFERROR((_xlfn.RANK.EQ(AO493,AO:AO,1)+COUNTIF($AO$2:AO493,AO493))-1,"")</f>
        <v/>
      </c>
      <c r="AQ493" s="37"/>
      <c r="AR493" s="37"/>
      <c r="AS493" s="37"/>
      <c r="AT493" s="37"/>
      <c r="AU493" s="37"/>
      <c r="AV493" s="123">
        <v>43430</v>
      </c>
      <c r="AW493" s="38" t="s">
        <v>6653</v>
      </c>
      <c r="AX493" s="144"/>
      <c r="AY493" s="144"/>
      <c r="AZ493" s="142"/>
      <c r="BA493" s="143"/>
      <c r="BC493" s="144"/>
      <c r="BD493" s="144"/>
    </row>
    <row r="494" spans="1:56" ht="409.5" x14ac:dyDescent="0.25">
      <c r="A494" s="75">
        <v>296</v>
      </c>
      <c r="B494" s="179" t="s">
        <v>5198</v>
      </c>
      <c r="C494" s="53" t="s">
        <v>5176</v>
      </c>
      <c r="D494" s="92"/>
      <c r="E494" s="81" t="s">
        <v>5167</v>
      </c>
      <c r="F494" s="76"/>
      <c r="G494" s="76" t="s">
        <v>5168</v>
      </c>
      <c r="H494" s="38" t="s">
        <v>6420</v>
      </c>
      <c r="I494" s="38" t="s">
        <v>5178</v>
      </c>
      <c r="J494" s="38"/>
      <c r="K494" s="38"/>
      <c r="L494" s="82" t="s">
        <v>348</v>
      </c>
      <c r="M494" s="82" t="s">
        <v>2420</v>
      </c>
      <c r="N494" s="77"/>
      <c r="O494" s="79"/>
      <c r="P494" s="79"/>
      <c r="Q494" s="83"/>
      <c r="R494" s="84"/>
      <c r="S494" s="80"/>
      <c r="T494" s="106" t="s">
        <v>5169</v>
      </c>
      <c r="U494" s="106" t="s">
        <v>348</v>
      </c>
      <c r="V494" s="106" t="s">
        <v>2654</v>
      </c>
      <c r="W494" s="106" t="s">
        <v>5017</v>
      </c>
      <c r="X494" s="106" t="s">
        <v>5018</v>
      </c>
      <c r="Y494" s="1" t="s">
        <v>2865</v>
      </c>
      <c r="Z494" s="106" t="s">
        <v>5170</v>
      </c>
      <c r="AA494" s="106" t="s">
        <v>5202</v>
      </c>
      <c r="AB494" s="106" t="s">
        <v>3030</v>
      </c>
      <c r="AC494" s="106" t="s">
        <v>2440</v>
      </c>
      <c r="AD494" s="106"/>
      <c r="AE494" s="97"/>
      <c r="AF494" s="122"/>
      <c r="AG494" s="85" t="s">
        <v>5021</v>
      </c>
      <c r="AH494" s="164"/>
      <c r="AI494" s="164"/>
      <c r="AJ494" s="164"/>
      <c r="AK494" s="164"/>
      <c r="AL494" s="164"/>
      <c r="AM494" s="164">
        <f t="shared" si="14"/>
        <v>0</v>
      </c>
      <c r="AN494" s="196" t="str">
        <f>IF((AI494+AJ494+AK494+AL494+AM494)&gt;0,(Metoder[[#This Row],[2015]]+Metoder[[#This Row],[2016]]+Metoder[[#This Row],[2017]]+Metoder[[#This Row],[Jan-Apr 2018]]*3+Metoder[[#This Row],[Till Cosmic?]])/COUNT(Metoder[[#This Row],[2015]:[Till Cosmic?]]),"")</f>
        <v/>
      </c>
      <c r="AO494" s="164" t="str">
        <f t="shared" si="15"/>
        <v/>
      </c>
      <c r="AP494" s="164" t="str">
        <f>IFERROR((_xlfn.RANK.EQ(AO494,AO:AO,1)+COUNTIF($AO$2:AO494,AO494))-1,"")</f>
        <v/>
      </c>
      <c r="AQ494" s="164"/>
      <c r="AR494" s="164"/>
      <c r="AS494" s="164"/>
      <c r="AT494" s="164"/>
      <c r="AU494" s="164"/>
      <c r="AV494" s="165">
        <v>43378</v>
      </c>
      <c r="AW494" s="164" t="s">
        <v>2341</v>
      </c>
      <c r="AX494" s="144"/>
      <c r="AY494" s="144"/>
      <c r="AZ494" s="142"/>
      <c r="BA494" s="143"/>
      <c r="BC494" s="144"/>
      <c r="BD494" s="144"/>
    </row>
    <row r="495" spans="1:56" ht="409.5" x14ac:dyDescent="0.25">
      <c r="A495" s="75">
        <v>297</v>
      </c>
      <c r="B495" s="179" t="s">
        <v>5166</v>
      </c>
      <c r="C495" s="53" t="s">
        <v>5172</v>
      </c>
      <c r="D495" s="92"/>
      <c r="E495" s="81" t="s">
        <v>5167</v>
      </c>
      <c r="F495" s="76"/>
      <c r="G495" s="76" t="s">
        <v>5171</v>
      </c>
      <c r="H495" s="38" t="s">
        <v>5206</v>
      </c>
      <c r="I495" s="38" t="s">
        <v>5207</v>
      </c>
      <c r="J495" s="38"/>
      <c r="K495" s="38"/>
      <c r="L495" s="82" t="s">
        <v>348</v>
      </c>
      <c r="M495" s="82" t="s">
        <v>2420</v>
      </c>
      <c r="N495" s="77"/>
      <c r="O495" s="79"/>
      <c r="P495" s="79"/>
      <c r="Q495" s="83"/>
      <c r="R495" s="84"/>
      <c r="S495" s="80"/>
      <c r="T495" s="106" t="s">
        <v>5173</v>
      </c>
      <c r="U495" s="106" t="s">
        <v>2654</v>
      </c>
      <c r="V495" s="106" t="s">
        <v>2654</v>
      </c>
      <c r="W495" s="106" t="s">
        <v>5017</v>
      </c>
      <c r="X495" s="106" t="s">
        <v>5018</v>
      </c>
      <c r="Y495" s="1" t="s">
        <v>2865</v>
      </c>
      <c r="Z495" s="106" t="s">
        <v>5174</v>
      </c>
      <c r="AA495" s="106" t="s">
        <v>5175</v>
      </c>
      <c r="AB495" s="106" t="s">
        <v>3030</v>
      </c>
      <c r="AC495" s="106" t="s">
        <v>2440</v>
      </c>
      <c r="AD495" s="106"/>
      <c r="AE495" s="97"/>
      <c r="AF495" s="122"/>
      <c r="AG495" s="91" t="s">
        <v>5203</v>
      </c>
      <c r="AH495" s="164"/>
      <c r="AI495" s="164"/>
      <c r="AJ495" s="164"/>
      <c r="AK495" s="164"/>
      <c r="AL495" s="164"/>
      <c r="AM495" s="164">
        <f t="shared" si="14"/>
        <v>0</v>
      </c>
      <c r="AN495" s="196" t="str">
        <f>IF((AI495+AJ495+AK495+AL495+AM495)&gt;0,(Metoder[[#This Row],[2015]]+Metoder[[#This Row],[2016]]+Metoder[[#This Row],[2017]]+Metoder[[#This Row],[Jan-Apr 2018]]*3+Metoder[[#This Row],[Till Cosmic?]])/COUNT(Metoder[[#This Row],[2015]:[Till Cosmic?]]),"")</f>
        <v/>
      </c>
      <c r="AO495" s="164" t="str">
        <f t="shared" si="15"/>
        <v/>
      </c>
      <c r="AP495" s="164" t="str">
        <f>IFERROR((_xlfn.RANK.EQ(AO495,AO:AO,1)+COUNTIF($AO$2:AO495,AO495))-1,"")</f>
        <v/>
      </c>
      <c r="AQ495" s="164"/>
      <c r="AR495" s="164"/>
      <c r="AS495" s="164"/>
      <c r="AT495" s="164"/>
      <c r="AU495" s="164"/>
      <c r="AV495" s="165">
        <v>43245</v>
      </c>
      <c r="AW495" s="164" t="s">
        <v>2341</v>
      </c>
      <c r="AX495" s="144"/>
      <c r="AY495" s="144"/>
      <c r="AZ495" s="142"/>
      <c r="BA495" s="143"/>
      <c r="BC495" s="144"/>
      <c r="BD495" s="144"/>
    </row>
    <row r="496" spans="1:56" ht="150" x14ac:dyDescent="0.25">
      <c r="A496" s="1" t="s">
        <v>4476</v>
      </c>
      <c r="B496" s="180" t="s">
        <v>4282</v>
      </c>
      <c r="C496" s="181" t="s">
        <v>6085</v>
      </c>
      <c r="D496" s="93" t="s">
        <v>50</v>
      </c>
      <c r="E496" s="94" t="s">
        <v>4548</v>
      </c>
      <c r="F496" s="98" t="s">
        <v>4267</v>
      </c>
      <c r="G496" s="93"/>
      <c r="H496" s="95" t="s">
        <v>6086</v>
      </c>
      <c r="I496" s="93"/>
      <c r="J496" s="93"/>
      <c r="K496" s="93"/>
      <c r="L496" s="93" t="s">
        <v>348</v>
      </c>
      <c r="M496" s="55" t="s">
        <v>42</v>
      </c>
      <c r="N496" s="54" t="s">
        <v>5668</v>
      </c>
      <c r="O496" s="66"/>
      <c r="P496" s="66"/>
      <c r="Q496" s="66"/>
      <c r="R496" s="66"/>
      <c r="S496" s="66"/>
      <c r="T496" s="93" t="s">
        <v>4635</v>
      </c>
      <c r="U496" s="93" t="s">
        <v>348</v>
      </c>
      <c r="V496" s="93" t="s">
        <v>4641</v>
      </c>
      <c r="W496" s="95" t="s">
        <v>4646</v>
      </c>
      <c r="X496" s="95" t="s">
        <v>4653</v>
      </c>
      <c r="Y496" s="97"/>
      <c r="Z496" s="97"/>
      <c r="AA496" s="97"/>
      <c r="AB496" s="97"/>
      <c r="AC496" s="97"/>
      <c r="AD496" s="97"/>
      <c r="AE496" s="95" t="s">
        <v>4754</v>
      </c>
      <c r="AF496" s="107" t="s">
        <v>4753</v>
      </c>
      <c r="AG496" s="8"/>
      <c r="AH496" s="8"/>
      <c r="AI496" s="8"/>
      <c r="AJ496" s="8"/>
      <c r="AK496" s="8"/>
      <c r="AL496" s="8"/>
      <c r="AM496" s="8">
        <f t="shared" si="14"/>
        <v>1</v>
      </c>
      <c r="AN496" s="189">
        <f>IF((AI496+AJ496+AK496+AL496+AM496)&gt;0,(Metoder[[#This Row],[2015]]+Metoder[[#This Row],[2016]]+Metoder[[#This Row],[2017]]+Metoder[[#This Row],[Jan-Apr 2018]]*3+Metoder[[#This Row],[Till Cosmic?]])/COUNT(Metoder[[#This Row],[2015]:[Till Cosmic?]]),"")</f>
        <v>1</v>
      </c>
      <c r="AO496" s="8">
        <f t="shared" si="15"/>
        <v>315</v>
      </c>
      <c r="AP496" s="8">
        <f>IFERROR((_xlfn.RANK.EQ(AO496,AO:AO,1)+COUNTIF($AO$2:AO496,AO496))-1,"")</f>
        <v>451</v>
      </c>
      <c r="AQ496" s="57" t="s">
        <v>2440</v>
      </c>
      <c r="AR496" s="8"/>
      <c r="AS496" s="8"/>
      <c r="AT496" s="8"/>
      <c r="AU496" s="8"/>
      <c r="AV496" s="120">
        <v>43325</v>
      </c>
      <c r="AW496" s="95" t="s">
        <v>46</v>
      </c>
      <c r="AX496" s="144"/>
      <c r="AY496" s="144"/>
      <c r="AZ496" s="142"/>
      <c r="BA496" s="143"/>
      <c r="BC496" s="144"/>
      <c r="BD496" s="144"/>
    </row>
    <row r="497" spans="1:56" ht="75" x14ac:dyDescent="0.25">
      <c r="A497" s="1" t="s">
        <v>1463</v>
      </c>
      <c r="B497" s="179" t="s">
        <v>1464</v>
      </c>
      <c r="C497" s="53" t="s">
        <v>1465</v>
      </c>
      <c r="D497" s="55" t="s">
        <v>78</v>
      </c>
      <c r="E497" s="53" t="s">
        <v>79</v>
      </c>
      <c r="F497" s="10" t="s">
        <v>5238</v>
      </c>
      <c r="G497" s="53"/>
      <c r="H497" s="53" t="s">
        <v>5156</v>
      </c>
      <c r="I497" s="106"/>
      <c r="J497" s="106"/>
      <c r="K497" s="106" t="s">
        <v>5803</v>
      </c>
      <c r="L497" s="56" t="s">
        <v>6506</v>
      </c>
      <c r="M497" s="55" t="s">
        <v>42</v>
      </c>
      <c r="N497" s="54" t="s">
        <v>5668</v>
      </c>
      <c r="O497" s="54"/>
      <c r="P497" s="54"/>
      <c r="Q497" s="54"/>
      <c r="R497" s="54"/>
      <c r="S497" s="54"/>
      <c r="T497" s="106"/>
      <c r="U497" s="106" t="s">
        <v>2434</v>
      </c>
      <c r="V497" s="106" t="s">
        <v>4642</v>
      </c>
      <c r="W497" s="148" t="s">
        <v>54</v>
      </c>
      <c r="X497" s="148" t="s">
        <v>1466</v>
      </c>
      <c r="Y497" s="106"/>
      <c r="Z497" s="106"/>
      <c r="AA497" s="106"/>
      <c r="AB497" s="106"/>
      <c r="AC497" s="106"/>
      <c r="AD497" s="106"/>
      <c r="AE497" s="1" t="s">
        <v>6519</v>
      </c>
      <c r="AF497" s="17" t="s">
        <v>1467</v>
      </c>
      <c r="AG497" s="57"/>
      <c r="AH497" s="8"/>
      <c r="AI497" s="8"/>
      <c r="AJ497" s="8"/>
      <c r="AK497" s="8"/>
      <c r="AL497" s="8">
        <v>7</v>
      </c>
      <c r="AM497" s="8">
        <f t="shared" si="14"/>
        <v>1</v>
      </c>
      <c r="AN497" s="189">
        <f>IF((AI497+AJ497+AK497+AL497+AM497)&gt;0,(Metoder[[#This Row],[2015]]+Metoder[[#This Row],[2016]]+Metoder[[#This Row],[2017]]+Metoder[[#This Row],[Jan-Apr 2018]]*3+Metoder[[#This Row],[Till Cosmic?]])/COUNT(Metoder[[#This Row],[2015]:[Till Cosmic?]]),"")</f>
        <v>11</v>
      </c>
      <c r="AO497" s="8">
        <f t="shared" si="15"/>
        <v>117.5</v>
      </c>
      <c r="AP497" s="8">
        <f>IFERROR((_xlfn.RANK.EQ(AO497,AO:AO,1)+COUNTIF($AO$2:AO497,AO497))-1,"")</f>
        <v>98</v>
      </c>
      <c r="AQ497" s="57" t="s">
        <v>2440</v>
      </c>
      <c r="AR497" s="8"/>
      <c r="AS497" s="57" t="s">
        <v>5436</v>
      </c>
      <c r="AT497" s="57"/>
      <c r="AU497" s="57"/>
      <c r="AV497" s="120">
        <v>43245</v>
      </c>
      <c r="AW497" s="57" t="s">
        <v>2341</v>
      </c>
      <c r="AX497" s="144"/>
      <c r="AY497" s="144"/>
      <c r="AZ497" s="142"/>
      <c r="BA497" s="143"/>
      <c r="BC497" s="144"/>
      <c r="BD497" s="144"/>
    </row>
    <row r="498" spans="1:56" ht="112.5" x14ac:dyDescent="0.25">
      <c r="A498" s="1" t="s">
        <v>2010</v>
      </c>
      <c r="B498" s="179" t="s">
        <v>2011</v>
      </c>
      <c r="C498" s="53" t="s">
        <v>2012</v>
      </c>
      <c r="D498" s="55" t="s">
        <v>410</v>
      </c>
      <c r="E498" s="53" t="s">
        <v>6511</v>
      </c>
      <c r="F498" s="121" t="s">
        <v>4267</v>
      </c>
      <c r="G498" s="127" t="s">
        <v>2013</v>
      </c>
      <c r="H498" s="53" t="s">
        <v>1391</v>
      </c>
      <c r="I498" s="106" t="s">
        <v>2014</v>
      </c>
      <c r="J498" s="106" t="s">
        <v>6039</v>
      </c>
      <c r="K498" s="106"/>
      <c r="L498" s="56" t="s">
        <v>2434</v>
      </c>
      <c r="M498" s="55" t="s">
        <v>42</v>
      </c>
      <c r="N498" s="58" t="s">
        <v>6179</v>
      </c>
      <c r="O498" s="58"/>
      <c r="P498" s="58"/>
      <c r="Q498" s="58"/>
      <c r="R498" s="58"/>
      <c r="S498" s="58"/>
      <c r="T498" s="106"/>
      <c r="U498" s="106" t="s">
        <v>2434</v>
      </c>
      <c r="V498" s="106" t="s">
        <v>4641</v>
      </c>
      <c r="W498" s="106" t="s">
        <v>6040</v>
      </c>
      <c r="X498" s="106" t="s">
        <v>2015</v>
      </c>
      <c r="Y498" s="106"/>
      <c r="Z498" s="106"/>
      <c r="AA498" s="106"/>
      <c r="AB498" s="106"/>
      <c r="AC498" s="106"/>
      <c r="AD498" s="106"/>
      <c r="AE498" s="1" t="s">
        <v>4920</v>
      </c>
      <c r="AF498" s="17" t="s">
        <v>2016</v>
      </c>
      <c r="AG498" s="57"/>
      <c r="AH498" s="8"/>
      <c r="AI498" s="8"/>
      <c r="AJ498" s="8"/>
      <c r="AK498" s="8"/>
      <c r="AL498" s="8"/>
      <c r="AM498" s="8">
        <f t="shared" si="14"/>
        <v>1</v>
      </c>
      <c r="AN498" s="189">
        <f>IF((AI498+AJ498+AK498+AL498+AM498)&gt;0,(Metoder[[#This Row],[2015]]+Metoder[[#This Row],[2016]]+Metoder[[#This Row],[2017]]+Metoder[[#This Row],[Jan-Apr 2018]]*3+Metoder[[#This Row],[Till Cosmic?]])/COUNT(Metoder[[#This Row],[2015]:[Till Cosmic?]]),"")</f>
        <v>1</v>
      </c>
      <c r="AO498" s="8">
        <f t="shared" si="15"/>
        <v>315</v>
      </c>
      <c r="AP498" s="8">
        <f>IFERROR((_xlfn.RANK.EQ(AO498,AO:AO,1)+COUNTIF($AO$2:AO498,AO498))-1,"")</f>
        <v>452</v>
      </c>
      <c r="AQ498" s="57" t="s">
        <v>2440</v>
      </c>
      <c r="AR498" s="8"/>
      <c r="AS498" s="8"/>
      <c r="AT498" s="8"/>
      <c r="AU498" s="8"/>
      <c r="AV498" s="120">
        <v>43325</v>
      </c>
      <c r="AW498" s="57" t="s">
        <v>46</v>
      </c>
      <c r="AX498" s="144"/>
      <c r="AY498" s="144"/>
      <c r="AZ498" s="142"/>
      <c r="BA498" s="143"/>
      <c r="BC498" s="144"/>
      <c r="BD498" s="144"/>
    </row>
    <row r="499" spans="1:56" ht="30" x14ac:dyDescent="0.25">
      <c r="A499" s="1">
        <v>244</v>
      </c>
      <c r="B499" s="179" t="s">
        <v>5135</v>
      </c>
      <c r="C499" s="61"/>
      <c r="D499" s="55"/>
      <c r="E499" s="56"/>
      <c r="F499" s="50"/>
      <c r="G499" s="50"/>
      <c r="H499" s="38"/>
      <c r="I499" s="50" t="s">
        <v>5136</v>
      </c>
      <c r="J499" s="50"/>
      <c r="K499" s="50"/>
      <c r="L499" s="56" t="s">
        <v>2434</v>
      </c>
      <c r="M499" s="55" t="s">
        <v>2420</v>
      </c>
      <c r="N499" s="58"/>
      <c r="O499" s="35"/>
      <c r="P499" s="35"/>
      <c r="Q499" s="35"/>
      <c r="R499" s="35"/>
      <c r="S499" s="63"/>
      <c r="T499" s="97"/>
      <c r="U499" s="1"/>
      <c r="V499" s="1"/>
      <c r="W499" s="1"/>
      <c r="X499" s="1"/>
      <c r="Y499" s="1"/>
      <c r="Z499" s="1"/>
      <c r="AA499" s="1"/>
      <c r="AB499" s="97"/>
      <c r="AC499" s="97"/>
      <c r="AD499" s="97"/>
      <c r="AE499" s="168"/>
      <c r="AF499" s="141"/>
      <c r="AG499" s="32"/>
      <c r="AH499" s="37"/>
      <c r="AI499" s="37"/>
      <c r="AJ499" s="37"/>
      <c r="AK499" s="37"/>
      <c r="AL499" s="37"/>
      <c r="AM499" s="37">
        <f t="shared" si="14"/>
        <v>0</v>
      </c>
      <c r="AN499" s="191" t="str">
        <f>IF((AI499+AJ499+AK499+AL499+AM499)&gt;0,(Metoder[[#This Row],[2015]]+Metoder[[#This Row],[2016]]+Metoder[[#This Row],[2017]]+Metoder[[#This Row],[Jan-Apr 2018]]*3+Metoder[[#This Row],[Till Cosmic?]])/COUNT(Metoder[[#This Row],[2015]:[Till Cosmic?]]),"")</f>
        <v/>
      </c>
      <c r="AO499" s="37" t="str">
        <f t="shared" si="15"/>
        <v/>
      </c>
      <c r="AP499" s="37" t="str">
        <f>IFERROR((_xlfn.RANK.EQ(AO499,AO:AO,1)+COUNTIF($AO$2:AO499,AO499))-1,"")</f>
        <v/>
      </c>
      <c r="AQ499" s="37"/>
      <c r="AR499" s="37"/>
      <c r="AS499" s="37"/>
      <c r="AT499" s="37"/>
      <c r="AU499" s="37"/>
      <c r="AV499" s="123">
        <v>43241</v>
      </c>
      <c r="AW499" s="38" t="s">
        <v>2341</v>
      </c>
      <c r="AX499" s="144"/>
      <c r="AY499" s="144"/>
      <c r="AZ499" s="142"/>
      <c r="BA499" s="143"/>
      <c r="BC499" s="144"/>
      <c r="BD499" s="144"/>
    </row>
    <row r="500" spans="1:56" ht="409.5" x14ac:dyDescent="0.25">
      <c r="A500" s="1" t="s">
        <v>1167</v>
      </c>
      <c r="B500" s="179" t="s">
        <v>6731</v>
      </c>
      <c r="C500" s="53" t="s">
        <v>5119</v>
      </c>
      <c r="D500" s="55" t="s">
        <v>806</v>
      </c>
      <c r="E500" s="53" t="s">
        <v>1165</v>
      </c>
      <c r="F500" s="7" t="s">
        <v>5251</v>
      </c>
      <c r="G500" s="53" t="s">
        <v>6732</v>
      </c>
      <c r="H500" s="95" t="s">
        <v>6253</v>
      </c>
      <c r="I500" s="106" t="s">
        <v>6252</v>
      </c>
      <c r="J500" s="106" t="s">
        <v>6733</v>
      </c>
      <c r="K500" s="106"/>
      <c r="L500" s="56" t="s">
        <v>3682</v>
      </c>
      <c r="M500" s="55" t="s">
        <v>42</v>
      </c>
      <c r="N500" s="58"/>
      <c r="O500" s="58"/>
      <c r="P500" s="58"/>
      <c r="Q500" s="58"/>
      <c r="R500" s="58"/>
      <c r="S500" s="58" t="s">
        <v>35</v>
      </c>
      <c r="T500" s="106"/>
      <c r="U500" s="106" t="s">
        <v>3639</v>
      </c>
      <c r="V500" s="106" t="s">
        <v>4642</v>
      </c>
      <c r="W500" s="106" t="s">
        <v>6729</v>
      </c>
      <c r="X500" s="106" t="s">
        <v>6250</v>
      </c>
      <c r="Y500" s="106"/>
      <c r="Z500" s="106"/>
      <c r="AA500" s="106"/>
      <c r="AB500" s="106"/>
      <c r="AC500" s="106"/>
      <c r="AD500" s="106"/>
      <c r="AE500" s="1" t="s">
        <v>5133</v>
      </c>
      <c r="AF500" s="30" t="s">
        <v>1168</v>
      </c>
      <c r="AG500" s="57"/>
      <c r="AH500" s="8"/>
      <c r="AI500" s="8">
        <v>400</v>
      </c>
      <c r="AJ500" s="8">
        <v>323</v>
      </c>
      <c r="AK500" s="8"/>
      <c r="AL500" s="8">
        <v>126</v>
      </c>
      <c r="AM500" s="8">
        <f t="shared" si="14"/>
        <v>0</v>
      </c>
      <c r="AN500" s="189">
        <f>IF((AI500+AJ500+AK500+AL500+AM500)&gt;0,(Metoder[[#This Row],[2015]]+Metoder[[#This Row],[2016]]+Metoder[[#This Row],[2017]]+Metoder[[#This Row],[Jan-Apr 2018]]*3+Metoder[[#This Row],[Till Cosmic?]])/COUNT(Metoder[[#This Row],[2015]:[Till Cosmic?]]),"")</f>
        <v>275.25</v>
      </c>
      <c r="AO500" s="8">
        <f t="shared" si="15"/>
        <v>10</v>
      </c>
      <c r="AP500" s="8">
        <f>IFERROR((_xlfn.RANK.EQ(AO500,AO:AO,1)+COUNTIF($AO$2:AO500,AO500))-1,"")</f>
        <v>3</v>
      </c>
      <c r="AQ500" s="57"/>
      <c r="AR500" s="8"/>
      <c r="AS500" s="57" t="s">
        <v>5436</v>
      </c>
      <c r="AT500" s="57"/>
      <c r="AU500" s="57" t="s">
        <v>5973</v>
      </c>
      <c r="AV500" s="120">
        <v>43210</v>
      </c>
      <c r="AW500" s="57" t="s">
        <v>2341</v>
      </c>
      <c r="AX500" s="144"/>
      <c r="AY500" s="144"/>
      <c r="AZ500" s="142"/>
      <c r="BA500" s="143"/>
      <c r="BC500" s="144"/>
      <c r="BD500" s="144"/>
    </row>
    <row r="501" spans="1:56" ht="146.25" x14ac:dyDescent="0.25">
      <c r="A501" s="39">
        <v>295</v>
      </c>
      <c r="B501" s="179" t="s">
        <v>5114</v>
      </c>
      <c r="C501" s="61"/>
      <c r="D501" s="36" t="s">
        <v>50</v>
      </c>
      <c r="E501" s="41" t="s">
        <v>2517</v>
      </c>
      <c r="F501" s="49"/>
      <c r="G501" s="50" t="s">
        <v>5115</v>
      </c>
      <c r="H501" s="49" t="s">
        <v>43</v>
      </c>
      <c r="I501" s="50"/>
      <c r="J501" s="50"/>
      <c r="K501" s="50"/>
      <c r="L501" s="41" t="s">
        <v>2434</v>
      </c>
      <c r="M501" s="51" t="s">
        <v>2420</v>
      </c>
      <c r="N501" s="58" t="s">
        <v>5668</v>
      </c>
      <c r="O501" s="42"/>
      <c r="P501" s="43"/>
      <c r="Q501" s="43"/>
      <c r="R501" s="43"/>
      <c r="S501" s="43"/>
      <c r="T501" s="97"/>
      <c r="U501" s="106" t="s">
        <v>2434</v>
      </c>
      <c r="V501" s="106" t="s">
        <v>2422</v>
      </c>
      <c r="W501" s="106" t="s">
        <v>2448</v>
      </c>
      <c r="X501" s="106" t="s">
        <v>3493</v>
      </c>
      <c r="Y501" s="1" t="s">
        <v>4130</v>
      </c>
      <c r="Z501" s="106" t="s">
        <v>3494</v>
      </c>
      <c r="AA501" s="106" t="s">
        <v>5116</v>
      </c>
      <c r="AB501" s="106" t="s">
        <v>2439</v>
      </c>
      <c r="AC501" s="106" t="s">
        <v>2429</v>
      </c>
      <c r="AD501" s="106"/>
      <c r="AE501" s="97"/>
      <c r="AF501" s="141"/>
      <c r="AG501" s="37" t="s">
        <v>2804</v>
      </c>
      <c r="AH501" s="37" t="s">
        <v>2431</v>
      </c>
      <c r="AI501" s="37"/>
      <c r="AJ501" s="37"/>
      <c r="AK501" s="37"/>
      <c r="AL501" s="37"/>
      <c r="AM501" s="37">
        <f t="shared" si="14"/>
        <v>0</v>
      </c>
      <c r="AN501" s="191" t="str">
        <f>IF((AI501+AJ501+AK501+AL501+AM501)&gt;0,(Metoder[[#This Row],[2015]]+Metoder[[#This Row],[2016]]+Metoder[[#This Row],[2017]]+Metoder[[#This Row],[Jan-Apr 2018]]*3+Metoder[[#This Row],[Till Cosmic?]])/COUNT(Metoder[[#This Row],[2015]:[Till Cosmic?]]),"")</f>
        <v/>
      </c>
      <c r="AO501" s="37" t="str">
        <f t="shared" si="15"/>
        <v/>
      </c>
      <c r="AP501" s="37" t="str">
        <f>IFERROR((_xlfn.RANK.EQ(AO501,AO:AO,1)+COUNTIF($AO$2:AO501,AO501))-1,"")</f>
        <v/>
      </c>
      <c r="AQ501" s="37"/>
      <c r="AR501" s="37"/>
      <c r="AS501" s="37"/>
      <c r="AT501" s="37"/>
      <c r="AU501" s="37"/>
      <c r="AV501" s="123">
        <v>43210</v>
      </c>
      <c r="AW501" s="38" t="s">
        <v>2341</v>
      </c>
      <c r="AX501" s="144"/>
      <c r="AY501" s="144"/>
      <c r="AZ501" s="142"/>
      <c r="BA501" s="143"/>
      <c r="BC501" s="144"/>
      <c r="BD501" s="144"/>
    </row>
    <row r="502" spans="1:56" ht="409.5" x14ac:dyDescent="0.25">
      <c r="A502" s="61">
        <v>219</v>
      </c>
      <c r="B502" s="179" t="s">
        <v>2845</v>
      </c>
      <c r="C502" s="61" t="s">
        <v>2846</v>
      </c>
      <c r="D502" s="55" t="s">
        <v>2847</v>
      </c>
      <c r="E502" s="56" t="s">
        <v>2837</v>
      </c>
      <c r="F502" s="50"/>
      <c r="G502" s="50"/>
      <c r="H502" s="38" t="s">
        <v>2848</v>
      </c>
      <c r="I502" s="50" t="s">
        <v>6565</v>
      </c>
      <c r="J502" s="50"/>
      <c r="K502" s="50"/>
      <c r="L502" s="56" t="s">
        <v>2434</v>
      </c>
      <c r="M502" s="62" t="s">
        <v>2420</v>
      </c>
      <c r="N502" s="58"/>
      <c r="O502" s="35"/>
      <c r="P502" s="35"/>
      <c r="Q502" s="35"/>
      <c r="R502" s="35"/>
      <c r="S502" s="63"/>
      <c r="T502" s="1" t="s">
        <v>2850</v>
      </c>
      <c r="U502" s="1" t="s">
        <v>2434</v>
      </c>
      <c r="V502" s="1" t="s">
        <v>2470</v>
      </c>
      <c r="W502" s="1" t="s">
        <v>2640</v>
      </c>
      <c r="X502" s="1" t="s">
        <v>2851</v>
      </c>
      <c r="Y502" s="1" t="s">
        <v>5000</v>
      </c>
      <c r="Z502" s="1" t="s">
        <v>2842</v>
      </c>
      <c r="AA502" s="1" t="s">
        <v>2852</v>
      </c>
      <c r="AB502" s="1" t="s">
        <v>6424</v>
      </c>
      <c r="AC502" s="1" t="s">
        <v>2440</v>
      </c>
      <c r="AD502" s="97"/>
      <c r="AE502" s="168"/>
      <c r="AF502" s="141"/>
      <c r="AG502" s="32"/>
      <c r="AH502" s="37" t="s">
        <v>2441</v>
      </c>
      <c r="AI502" s="37"/>
      <c r="AJ502" s="37"/>
      <c r="AK502" s="37"/>
      <c r="AL502" s="37"/>
      <c r="AM502" s="37">
        <f t="shared" si="14"/>
        <v>0</v>
      </c>
      <c r="AN502" s="191" t="str">
        <f>IF((AI502+AJ502+AK502+AL502+AM502)&gt;0,(Metoder[[#This Row],[2015]]+Metoder[[#This Row],[2016]]+Metoder[[#This Row],[2017]]+Metoder[[#This Row],[Jan-Apr 2018]]*3+Metoder[[#This Row],[Till Cosmic?]])/COUNT(Metoder[[#This Row],[2015]:[Till Cosmic?]]),"")</f>
        <v/>
      </c>
      <c r="AO502" s="37" t="str">
        <f t="shared" si="15"/>
        <v/>
      </c>
      <c r="AP502" s="37" t="str">
        <f>IFERROR((_xlfn.RANK.EQ(AO502,AO:AO,1)+COUNTIF($AO$2:AO502,AO502))-1,"")</f>
        <v/>
      </c>
      <c r="AQ502" s="37"/>
      <c r="AR502" s="37"/>
      <c r="AS502" s="37"/>
      <c r="AT502" s="37"/>
      <c r="AU502" s="37"/>
      <c r="AV502" s="120">
        <v>43208</v>
      </c>
      <c r="AW502" s="38" t="s">
        <v>2341</v>
      </c>
      <c r="AX502" s="144"/>
      <c r="AY502" s="144"/>
      <c r="AZ502" s="142"/>
      <c r="BA502" s="143"/>
      <c r="BC502" s="144"/>
      <c r="BD502" s="144"/>
    </row>
    <row r="503" spans="1:56" ht="360" x14ac:dyDescent="0.25">
      <c r="A503" s="1" t="s">
        <v>1418</v>
      </c>
      <c r="B503" s="179" t="s">
        <v>1419</v>
      </c>
      <c r="C503" s="53" t="s">
        <v>1420</v>
      </c>
      <c r="D503" s="55" t="s">
        <v>179</v>
      </c>
      <c r="E503" s="53" t="s">
        <v>1236</v>
      </c>
      <c r="F503" s="10" t="s">
        <v>5254</v>
      </c>
      <c r="G503" s="127" t="s">
        <v>1421</v>
      </c>
      <c r="H503" s="53" t="s">
        <v>5111</v>
      </c>
      <c r="I503" s="106" t="s">
        <v>5112</v>
      </c>
      <c r="J503" s="38" t="s">
        <v>6615</v>
      </c>
      <c r="K503" s="106"/>
      <c r="L503" s="15" t="s">
        <v>6499</v>
      </c>
      <c r="M503" s="55" t="s">
        <v>42</v>
      </c>
      <c r="N503" s="54" t="s">
        <v>5669</v>
      </c>
      <c r="O503" s="54"/>
      <c r="P503" s="54"/>
      <c r="Q503" s="54"/>
      <c r="R503" s="54"/>
      <c r="S503" s="54" t="s">
        <v>35</v>
      </c>
      <c r="T503" s="106" t="s">
        <v>5474</v>
      </c>
      <c r="U503" s="106" t="s">
        <v>41</v>
      </c>
      <c r="V503" s="106"/>
      <c r="W503" s="106" t="s">
        <v>5196</v>
      </c>
      <c r="X503" s="106" t="s">
        <v>5195</v>
      </c>
      <c r="Y503" s="106"/>
      <c r="Z503" s="106"/>
      <c r="AA503" s="106"/>
      <c r="AB503" s="106"/>
      <c r="AC503" s="106"/>
      <c r="AD503" s="106"/>
      <c r="AE503" s="1" t="s">
        <v>5113</v>
      </c>
      <c r="AF503" s="17" t="s">
        <v>1422</v>
      </c>
      <c r="AG503" s="57"/>
      <c r="AH503" s="8"/>
      <c r="AI503" s="8"/>
      <c r="AJ503" s="8"/>
      <c r="AK503" s="8"/>
      <c r="AL503" s="8"/>
      <c r="AM503" s="8">
        <f t="shared" si="14"/>
        <v>1</v>
      </c>
      <c r="AN503" s="189">
        <f>IF((AI503+AJ503+AK503+AL503+AM503)&gt;0,(Metoder[[#This Row],[2015]]+Metoder[[#This Row],[2016]]+Metoder[[#This Row],[2017]]+Metoder[[#This Row],[Jan-Apr 2018]]*3+Metoder[[#This Row],[Till Cosmic?]])/COUNT(Metoder[[#This Row],[2015]:[Till Cosmic?]]),"")</f>
        <v>1</v>
      </c>
      <c r="AO503" s="8">
        <f t="shared" si="15"/>
        <v>315</v>
      </c>
      <c r="AP503" s="8">
        <f>IFERROR((_xlfn.RANK.EQ(AO503,AO:AO,1)+COUNTIF($AO$2:AO503,AO503))-1,"")</f>
        <v>453</v>
      </c>
      <c r="AQ503" s="57" t="s">
        <v>2440</v>
      </c>
      <c r="AR503" s="8"/>
      <c r="AS503" s="8"/>
      <c r="AT503" s="8"/>
      <c r="AU503" s="8"/>
      <c r="AV503" s="120">
        <v>43208</v>
      </c>
      <c r="AW503" s="57" t="s">
        <v>2341</v>
      </c>
      <c r="AX503" s="144"/>
      <c r="AY503" s="144"/>
      <c r="AZ503" s="142"/>
      <c r="BA503" s="143"/>
      <c r="BC503" s="144"/>
      <c r="BD503" s="144"/>
    </row>
    <row r="504" spans="1:56" ht="75" x14ac:dyDescent="0.25">
      <c r="A504" s="1" t="s">
        <v>1104</v>
      </c>
      <c r="B504" s="179" t="s">
        <v>1105</v>
      </c>
      <c r="C504" s="53" t="s">
        <v>5240</v>
      </c>
      <c r="D504" s="55" t="s">
        <v>50</v>
      </c>
      <c r="E504" s="53" t="s">
        <v>79</v>
      </c>
      <c r="F504" s="10" t="s">
        <v>5238</v>
      </c>
      <c r="G504" s="53"/>
      <c r="H504" s="53" t="s">
        <v>66</v>
      </c>
      <c r="I504" s="106" t="s">
        <v>508</v>
      </c>
      <c r="J504" s="106" t="s">
        <v>6520</v>
      </c>
      <c r="K504" s="106" t="s">
        <v>5805</v>
      </c>
      <c r="L504" s="56" t="s">
        <v>6506</v>
      </c>
      <c r="M504" s="55" t="s">
        <v>42</v>
      </c>
      <c r="N504" s="54" t="s">
        <v>5668</v>
      </c>
      <c r="O504" s="54"/>
      <c r="P504" s="54"/>
      <c r="Q504" s="54"/>
      <c r="R504" s="54"/>
      <c r="S504" s="54"/>
      <c r="T504" s="106" t="s">
        <v>501</v>
      </c>
      <c r="U504" s="106" t="s">
        <v>2434</v>
      </c>
      <c r="V504" s="106" t="s">
        <v>4642</v>
      </c>
      <c r="W504" s="106" t="s">
        <v>958</v>
      </c>
      <c r="X504" s="148" t="s">
        <v>1106</v>
      </c>
      <c r="Y504" s="148"/>
      <c r="Z504" s="148"/>
      <c r="AA504" s="148"/>
      <c r="AB504" s="148"/>
      <c r="AC504" s="148"/>
      <c r="AD504" s="148"/>
      <c r="AE504" s="146" t="s">
        <v>6519</v>
      </c>
      <c r="AF504" s="30" t="s">
        <v>1107</v>
      </c>
      <c r="AG504" s="57"/>
      <c r="AH504" s="8"/>
      <c r="AI504" s="8">
        <v>57</v>
      </c>
      <c r="AJ504" s="8">
        <v>60</v>
      </c>
      <c r="AK504" s="8"/>
      <c r="AL504" s="8">
        <v>23</v>
      </c>
      <c r="AM504" s="8">
        <f t="shared" si="14"/>
        <v>1</v>
      </c>
      <c r="AN504" s="189">
        <f>IF((AI504+AJ504+AK504+AL504+AM504)&gt;0,(Metoder[[#This Row],[2015]]+Metoder[[#This Row],[2016]]+Metoder[[#This Row],[2017]]+Metoder[[#This Row],[Jan-Apr 2018]]*3+Metoder[[#This Row],[Till Cosmic?]])/COUNT(Metoder[[#This Row],[2015]:[Till Cosmic?]]),"")</f>
        <v>46.75</v>
      </c>
      <c r="AO504" s="8">
        <f t="shared" si="15"/>
        <v>66</v>
      </c>
      <c r="AP504" s="8">
        <f>IFERROR((_xlfn.RANK.EQ(AO504,AO:AO,1)+COUNTIF($AO$2:AO504,AO504))-1,"")</f>
        <v>47</v>
      </c>
      <c r="AQ504" s="57" t="s">
        <v>2440</v>
      </c>
      <c r="AR504" s="8"/>
      <c r="AS504" s="57" t="s">
        <v>5436</v>
      </c>
      <c r="AT504" s="57"/>
      <c r="AU504" s="57"/>
      <c r="AV504" s="120">
        <v>43207</v>
      </c>
      <c r="AW504" s="57" t="s">
        <v>2341</v>
      </c>
      <c r="AX504" s="144"/>
      <c r="AY504" s="144"/>
      <c r="AZ504" s="142"/>
      <c r="BA504" s="143"/>
      <c r="BC504" s="144"/>
      <c r="BD504" s="144"/>
    </row>
    <row r="505" spans="1:56" ht="135" x14ac:dyDescent="0.25">
      <c r="A505" s="1" t="s">
        <v>1870</v>
      </c>
      <c r="B505" s="179" t="s">
        <v>1871</v>
      </c>
      <c r="C505" s="53" t="s">
        <v>1872</v>
      </c>
      <c r="D505" s="55" t="s">
        <v>78</v>
      </c>
      <c r="E505" s="53" t="s">
        <v>79</v>
      </c>
      <c r="F505" s="10" t="s">
        <v>5238</v>
      </c>
      <c r="G505" s="53"/>
      <c r="H505" s="53" t="s">
        <v>5675</v>
      </c>
      <c r="I505" s="106"/>
      <c r="J505" s="106"/>
      <c r="K505" s="106"/>
      <c r="L505" s="56" t="s">
        <v>6506</v>
      </c>
      <c r="M505" s="55" t="s">
        <v>42</v>
      </c>
      <c r="N505" s="54" t="s">
        <v>5668</v>
      </c>
      <c r="O505" s="54"/>
      <c r="P505" s="54"/>
      <c r="Q505" s="54"/>
      <c r="R505" s="54"/>
      <c r="S505" s="54"/>
      <c r="T505" s="106"/>
      <c r="U505" s="106" t="s">
        <v>2434</v>
      </c>
      <c r="V505" s="106" t="s">
        <v>4642</v>
      </c>
      <c r="W505" s="106" t="s">
        <v>6370</v>
      </c>
      <c r="X505" s="106" t="s">
        <v>6371</v>
      </c>
      <c r="Y505" s="106"/>
      <c r="Z505" s="106"/>
      <c r="AA505" s="106"/>
      <c r="AB505" s="106"/>
      <c r="AC505" s="106"/>
      <c r="AD505" s="106"/>
      <c r="AE505" s="1" t="s">
        <v>6519</v>
      </c>
      <c r="AF505" s="17" t="s">
        <v>1873</v>
      </c>
      <c r="AG505" s="57"/>
      <c r="AH505" s="8"/>
      <c r="AI505" s="8"/>
      <c r="AJ505" s="8"/>
      <c r="AK505" s="8"/>
      <c r="AL505" s="8"/>
      <c r="AM505" s="8">
        <f t="shared" si="14"/>
        <v>1</v>
      </c>
      <c r="AN505" s="189">
        <f>IF((AI505+AJ505+AK505+AL505+AM505)&gt;0,(Metoder[[#This Row],[2015]]+Metoder[[#This Row],[2016]]+Metoder[[#This Row],[2017]]+Metoder[[#This Row],[Jan-Apr 2018]]*3+Metoder[[#This Row],[Till Cosmic?]])/COUNT(Metoder[[#This Row],[2015]:[Till Cosmic?]]),"")</f>
        <v>1</v>
      </c>
      <c r="AO505" s="8">
        <f t="shared" si="15"/>
        <v>315</v>
      </c>
      <c r="AP505" s="8">
        <f>IFERROR((_xlfn.RANK.EQ(AO505,AO:AO,1)+COUNTIF($AO$2:AO505,AO505))-1,"")</f>
        <v>454</v>
      </c>
      <c r="AQ505" s="57" t="s">
        <v>2440</v>
      </c>
      <c r="AR505" s="8"/>
      <c r="AS505" s="8"/>
      <c r="AT505" s="8"/>
      <c r="AU505" s="57"/>
      <c r="AV505" s="120">
        <v>43206</v>
      </c>
      <c r="AW505" s="57" t="s">
        <v>2341</v>
      </c>
      <c r="AX505" s="144"/>
      <c r="AY505" s="144"/>
      <c r="AZ505" s="142"/>
      <c r="BA505" s="143"/>
      <c r="BC505" s="144"/>
      <c r="BD505" s="144"/>
    </row>
    <row r="506" spans="1:56" ht="123.75" x14ac:dyDescent="0.25">
      <c r="A506" s="1" t="s">
        <v>1191</v>
      </c>
      <c r="B506" s="179" t="s">
        <v>1192</v>
      </c>
      <c r="C506" s="53"/>
      <c r="D506" s="55" t="s">
        <v>50</v>
      </c>
      <c r="E506" s="53" t="s">
        <v>383</v>
      </c>
      <c r="F506" s="10"/>
      <c r="G506" s="53"/>
      <c r="H506" s="53" t="s">
        <v>1193</v>
      </c>
      <c r="I506" s="106" t="s">
        <v>1194</v>
      </c>
      <c r="J506" s="106"/>
      <c r="K506" s="106"/>
      <c r="L506" s="56" t="s">
        <v>6506</v>
      </c>
      <c r="M506" s="55" t="s">
        <v>42</v>
      </c>
      <c r="N506" s="213" t="s">
        <v>5668</v>
      </c>
      <c r="O506" s="54"/>
      <c r="P506" s="54"/>
      <c r="Q506" s="54"/>
      <c r="R506" s="54"/>
      <c r="S506" s="54"/>
      <c r="T506" s="106"/>
      <c r="U506" s="106" t="s">
        <v>2434</v>
      </c>
      <c r="V506" s="106" t="s">
        <v>4642</v>
      </c>
      <c r="W506" s="106" t="s">
        <v>54</v>
      </c>
      <c r="X506" s="106" t="s">
        <v>5108</v>
      </c>
      <c r="Y506" s="106"/>
      <c r="Z506" s="106"/>
      <c r="AA506" s="106"/>
      <c r="AB506" s="106"/>
      <c r="AC506" s="106"/>
      <c r="AD506" s="106"/>
      <c r="AE506" s="146" t="s">
        <v>6519</v>
      </c>
      <c r="AF506" s="30" t="s">
        <v>1195</v>
      </c>
      <c r="AG506" s="57"/>
      <c r="AH506" s="8"/>
      <c r="AI506" s="8">
        <v>895</v>
      </c>
      <c r="AJ506" s="8">
        <v>822</v>
      </c>
      <c r="AK506" s="8"/>
      <c r="AL506" s="8">
        <v>367</v>
      </c>
      <c r="AM506" s="8">
        <f t="shared" si="14"/>
        <v>0</v>
      </c>
      <c r="AN506" s="189">
        <f>IF((AI506+AJ506+AK506+AL506+AM506)&gt;0,(Metoder[[#This Row],[2015]]+Metoder[[#This Row],[2016]]+Metoder[[#This Row],[2017]]+Metoder[[#This Row],[Jan-Apr 2018]]*3+Metoder[[#This Row],[Till Cosmic?]])/COUNT(Metoder[[#This Row],[2015]:[Till Cosmic?]]),"")</f>
        <v>704.5</v>
      </c>
      <c r="AO506" s="8" t="str">
        <f t="shared" si="15"/>
        <v/>
      </c>
      <c r="AP506" s="8" t="str">
        <f>IFERROR((_xlfn.RANK.EQ(AO506,AO:AO,1)+COUNTIF($AO$2:AO506,AO506))-1,"")</f>
        <v/>
      </c>
      <c r="AQ506" s="57" t="s">
        <v>2429</v>
      </c>
      <c r="AR506" s="57" t="s">
        <v>2429</v>
      </c>
      <c r="AS506" s="57"/>
      <c r="AT506" s="57"/>
      <c r="AU506" s="57"/>
      <c r="AV506" s="120">
        <v>43200</v>
      </c>
      <c r="AW506" s="57" t="s">
        <v>2341</v>
      </c>
      <c r="AX506" s="144"/>
      <c r="AY506" s="144"/>
      <c r="AZ506" s="142"/>
      <c r="BA506" s="143"/>
      <c r="BC506" s="144"/>
      <c r="BD506" s="144"/>
    </row>
    <row r="507" spans="1:56" ht="123.75" x14ac:dyDescent="0.25">
      <c r="A507" s="128" t="s">
        <v>5092</v>
      </c>
      <c r="B507" s="185" t="s">
        <v>5093</v>
      </c>
      <c r="C507" s="186" t="s">
        <v>5094</v>
      </c>
      <c r="D507" s="130" t="s">
        <v>179</v>
      </c>
      <c r="E507" s="45" t="s">
        <v>151</v>
      </c>
      <c r="F507" s="45"/>
      <c r="G507" s="132" t="s">
        <v>5095</v>
      </c>
      <c r="H507" s="132" t="s">
        <v>6255</v>
      </c>
      <c r="I507" s="132" t="s">
        <v>5677</v>
      </c>
      <c r="J507" s="132" t="s">
        <v>6270</v>
      </c>
      <c r="L507" s="133" t="s">
        <v>2434</v>
      </c>
      <c r="M507" s="133" t="s">
        <v>42</v>
      </c>
      <c r="N507" s="133" t="s">
        <v>6254</v>
      </c>
      <c r="O507" s="129"/>
      <c r="P507" s="129"/>
      <c r="Q507" s="134"/>
      <c r="R507" s="46"/>
      <c r="S507" s="135"/>
      <c r="T507" s="129"/>
      <c r="U507" s="129" t="s">
        <v>2434</v>
      </c>
      <c r="V507" s="129" t="s">
        <v>5600</v>
      </c>
      <c r="W507" s="129" t="s">
        <v>5096</v>
      </c>
      <c r="X507" s="207" t="s">
        <v>651</v>
      </c>
      <c r="Y507" s="78"/>
      <c r="Z507" s="78"/>
      <c r="AA507" s="78"/>
      <c r="AB507" s="78"/>
      <c r="AC507" s="207"/>
      <c r="AD507" s="78"/>
      <c r="AE507" s="208" t="s">
        <v>4940</v>
      </c>
      <c r="AF507" s="176" t="s">
        <v>5097</v>
      </c>
      <c r="AG507" s="48"/>
      <c r="AH507" s="136"/>
      <c r="AI507" s="136"/>
      <c r="AM507" s="136">
        <f t="shared" si="14"/>
        <v>1</v>
      </c>
      <c r="AN507" s="195">
        <f>IF((AI507+AJ507+AK507+AL507+AM507)&gt;0,(Metoder[[#This Row],[2015]]+Metoder[[#This Row],[2016]]+Metoder[[#This Row],[2017]]+Metoder[[#This Row],[Jan-Apr 2018]]*3+Metoder[[#This Row],[Till Cosmic?]])/COUNT(Metoder[[#This Row],[2015]:[Till Cosmic?]]),"")</f>
        <v>1</v>
      </c>
      <c r="AO507" s="136">
        <f t="shared" si="15"/>
        <v>315</v>
      </c>
      <c r="AP507" s="136">
        <f>IFERROR((_xlfn.RANK.EQ(AO507,AO:AO,1)+COUNTIF($AO$2:AO507,AO507))-1,"")</f>
        <v>455</v>
      </c>
      <c r="AQ507" s="137" t="s">
        <v>2440</v>
      </c>
      <c r="AU507" s="137"/>
      <c r="AV507" s="120">
        <v>43186</v>
      </c>
      <c r="AW507" s="137" t="s">
        <v>2341</v>
      </c>
      <c r="AX507" s="144"/>
      <c r="AY507" s="144"/>
      <c r="AZ507" s="142"/>
      <c r="BA507" s="143"/>
      <c r="BC507" s="144"/>
      <c r="BD507" s="144"/>
    </row>
    <row r="508" spans="1:56" ht="120" x14ac:dyDescent="0.25">
      <c r="A508" s="1" t="s">
        <v>4443</v>
      </c>
      <c r="B508" s="180" t="s">
        <v>4314</v>
      </c>
      <c r="C508" s="181" t="s">
        <v>5086</v>
      </c>
      <c r="D508" s="93" t="s">
        <v>50</v>
      </c>
      <c r="E508" s="9" t="s">
        <v>51</v>
      </c>
      <c r="F508" s="126" t="s">
        <v>5241</v>
      </c>
      <c r="G508" s="93"/>
      <c r="H508" s="95" t="s">
        <v>4556</v>
      </c>
      <c r="I508" s="93" t="s">
        <v>5087</v>
      </c>
      <c r="J508" s="93"/>
      <c r="K508" s="93" t="s">
        <v>5363</v>
      </c>
      <c r="L508" s="93" t="s">
        <v>6499</v>
      </c>
      <c r="M508" s="51" t="s">
        <v>42</v>
      </c>
      <c r="N508" s="54" t="s">
        <v>5668</v>
      </c>
      <c r="O508" s="66"/>
      <c r="P508" s="66"/>
      <c r="Q508" s="66"/>
      <c r="R508" s="66"/>
      <c r="S508" s="66"/>
      <c r="T508" s="93"/>
      <c r="U508" s="93" t="s">
        <v>41</v>
      </c>
      <c r="V508" s="93" t="s">
        <v>4642</v>
      </c>
      <c r="W508" s="170" t="s">
        <v>5227</v>
      </c>
      <c r="X508" s="170" t="s">
        <v>5229</v>
      </c>
      <c r="Y508" s="97"/>
      <c r="Z508" s="97"/>
      <c r="AA508" s="97"/>
      <c r="AB508" s="97"/>
      <c r="AC508" s="1"/>
      <c r="AD508" s="97"/>
      <c r="AE508" s="95" t="s">
        <v>5228</v>
      </c>
      <c r="AF508" s="107" t="s">
        <v>279</v>
      </c>
      <c r="AG508" s="8"/>
      <c r="AH508" s="8"/>
      <c r="AI508" s="8">
        <v>32</v>
      </c>
      <c r="AJ508" s="8">
        <v>38</v>
      </c>
      <c r="AK508" s="8"/>
      <c r="AL508" s="8">
        <v>8</v>
      </c>
      <c r="AM508" s="8">
        <f t="shared" si="14"/>
        <v>1</v>
      </c>
      <c r="AN508" s="189">
        <f>IF((AI508+AJ508+AK508+AL508+AM508)&gt;0,(Metoder[[#This Row],[2015]]+Metoder[[#This Row],[2016]]+Metoder[[#This Row],[2017]]+Metoder[[#This Row],[Jan-Apr 2018]]*3+Metoder[[#This Row],[Till Cosmic?]])/COUNT(Metoder[[#This Row],[2015]:[Till Cosmic?]]),"")</f>
        <v>23.75</v>
      </c>
      <c r="AO508" s="8">
        <f t="shared" si="15"/>
        <v>91.5</v>
      </c>
      <c r="AP508" s="8">
        <f>IFERROR((_xlfn.RANK.EQ(AO508,AO:AO,1)+COUNTIF($AO$2:AO508,AO508))-1,"")</f>
        <v>72</v>
      </c>
      <c r="AQ508" s="57" t="s">
        <v>2440</v>
      </c>
      <c r="AR508" s="8"/>
      <c r="AS508" s="57" t="s">
        <v>5436</v>
      </c>
      <c r="AT508" s="57"/>
      <c r="AU508" s="57"/>
      <c r="AV508" s="120">
        <v>43174</v>
      </c>
      <c r="AW508" s="95" t="s">
        <v>2341</v>
      </c>
      <c r="AX508" s="144"/>
      <c r="AY508" s="144"/>
      <c r="AZ508" s="142"/>
      <c r="BA508" s="143"/>
      <c r="BC508" s="144"/>
      <c r="BD508" s="144"/>
    </row>
    <row r="509" spans="1:56" ht="157.5" x14ac:dyDescent="0.25">
      <c r="A509" s="128" t="s">
        <v>5075</v>
      </c>
      <c r="B509" s="185" t="s">
        <v>5076</v>
      </c>
      <c r="C509" s="186" t="s">
        <v>6074</v>
      </c>
      <c r="D509" s="130" t="s">
        <v>50</v>
      </c>
      <c r="E509" s="45" t="s">
        <v>5077</v>
      </c>
      <c r="F509" s="131" t="s">
        <v>5078</v>
      </c>
      <c r="G509" s="132" t="s">
        <v>5079</v>
      </c>
      <c r="H509" s="132" t="s">
        <v>3355</v>
      </c>
      <c r="I509" s="132" t="s">
        <v>5080</v>
      </c>
      <c r="L509" s="133" t="s">
        <v>348</v>
      </c>
      <c r="M509" s="133" t="s">
        <v>42</v>
      </c>
      <c r="O509" s="129"/>
      <c r="P509" s="129"/>
      <c r="Q509" s="134"/>
      <c r="R509" s="46"/>
      <c r="S509" s="135"/>
      <c r="T509" s="129" t="s">
        <v>5069</v>
      </c>
      <c r="U509" s="129" t="s">
        <v>348</v>
      </c>
      <c r="W509" s="129" t="s">
        <v>5089</v>
      </c>
      <c r="X509" s="129" t="s">
        <v>4726</v>
      </c>
      <c r="AE509" s="128" t="s">
        <v>5084</v>
      </c>
      <c r="AF509" s="105" t="s">
        <v>991</v>
      </c>
      <c r="AG509" s="48"/>
      <c r="AH509" s="136"/>
      <c r="AI509" s="136"/>
      <c r="AM509" s="136">
        <f t="shared" si="14"/>
        <v>0</v>
      </c>
      <c r="AN509" s="195" t="str">
        <f>IF((AI509+AJ509+AK509+AL509+AM509)&gt;0,(Metoder[[#This Row],[2015]]+Metoder[[#This Row],[2016]]+Metoder[[#This Row],[2017]]+Metoder[[#This Row],[Jan-Apr 2018]]*3+Metoder[[#This Row],[Till Cosmic?]])/COUNT(Metoder[[#This Row],[2015]:[Till Cosmic?]]),"")</f>
        <v/>
      </c>
      <c r="AO509" s="136" t="str">
        <f t="shared" si="15"/>
        <v/>
      </c>
      <c r="AP509" s="136" t="str">
        <f>IFERROR((_xlfn.RANK.EQ(AO509,AO:AO,1)+COUNTIF($AO$2:AO509,AO509))-1,"")</f>
        <v/>
      </c>
      <c r="AU509" s="137" t="s">
        <v>5986</v>
      </c>
      <c r="AV509" s="120">
        <v>43172</v>
      </c>
      <c r="AW509" s="137" t="s">
        <v>2341</v>
      </c>
      <c r="AX509" s="144"/>
      <c r="AY509" s="144"/>
      <c r="AZ509" s="142"/>
      <c r="BA509" s="143"/>
      <c r="BC509" s="144"/>
      <c r="BD509" s="144"/>
    </row>
    <row r="510" spans="1:56" ht="112.5" x14ac:dyDescent="0.25">
      <c r="A510" s="128" t="s">
        <v>5064</v>
      </c>
      <c r="B510" s="185" t="s">
        <v>5067</v>
      </c>
      <c r="C510" s="186" t="s">
        <v>5068</v>
      </c>
      <c r="D510" s="130" t="s">
        <v>5065</v>
      </c>
      <c r="E510" s="45" t="s">
        <v>5066</v>
      </c>
      <c r="F510" s="131" t="s">
        <v>5246</v>
      </c>
      <c r="G510" s="132" t="s">
        <v>6173</v>
      </c>
      <c r="H510" s="132" t="s">
        <v>5073</v>
      </c>
      <c r="I510" s="132" t="s">
        <v>5090</v>
      </c>
      <c r="L510" s="133" t="s">
        <v>348</v>
      </c>
      <c r="M510" s="133" t="s">
        <v>42</v>
      </c>
      <c r="O510" s="129"/>
      <c r="P510" s="129"/>
      <c r="Q510" s="134"/>
      <c r="R510" s="46"/>
      <c r="S510" s="135"/>
      <c r="T510" s="129" t="s">
        <v>5069</v>
      </c>
      <c r="U510" s="129" t="s">
        <v>348</v>
      </c>
      <c r="W510" s="129" t="s">
        <v>5070</v>
      </c>
      <c r="X510" s="129" t="s">
        <v>5071</v>
      </c>
      <c r="AE510" s="212" t="s">
        <v>5218</v>
      </c>
      <c r="AF510" s="105" t="s">
        <v>5072</v>
      </c>
      <c r="AG510" s="48"/>
      <c r="AH510" s="136"/>
      <c r="AI510" s="136"/>
      <c r="AK510" s="136">
        <v>103</v>
      </c>
      <c r="AL510" s="136">
        <v>21</v>
      </c>
      <c r="AM510" s="136">
        <f t="shared" si="14"/>
        <v>0</v>
      </c>
      <c r="AN510" s="195">
        <f>IF((AI510+AJ510+AK510+AL510+AM510)&gt;0,(Metoder[[#This Row],[2015]]+Metoder[[#This Row],[2016]]+Metoder[[#This Row],[2017]]+Metoder[[#This Row],[Jan-Apr 2018]]*3+Metoder[[#This Row],[Till Cosmic?]])/COUNT(Metoder[[#This Row],[2015]:[Till Cosmic?]]),"")</f>
        <v>55.333333333333336</v>
      </c>
      <c r="AO510" s="136">
        <f t="shared" si="15"/>
        <v>61</v>
      </c>
      <c r="AP510" s="136">
        <f>IFERROR((_xlfn.RANK.EQ(AO510,AO:AO,1)+COUNTIF($AO$2:AO510,AO510))-1,"")</f>
        <v>42</v>
      </c>
      <c r="AU510" s="137" t="s">
        <v>5981</v>
      </c>
      <c r="AV510" s="120">
        <v>43166</v>
      </c>
      <c r="AW510" s="137" t="s">
        <v>2341</v>
      </c>
      <c r="AX510" s="144"/>
      <c r="AY510" s="144"/>
      <c r="AZ510" s="142"/>
      <c r="BA510" s="143"/>
      <c r="BC510" s="144"/>
      <c r="BD510" s="144"/>
    </row>
    <row r="511" spans="1:56" ht="135" x14ac:dyDescent="0.25">
      <c r="A511" s="75" t="s">
        <v>5161</v>
      </c>
      <c r="B511" s="179" t="s">
        <v>5162</v>
      </c>
      <c r="C511" s="53" t="s">
        <v>5163</v>
      </c>
      <c r="D511" s="92"/>
      <c r="E511" s="93" t="s">
        <v>5059</v>
      </c>
      <c r="F511" s="105" t="s">
        <v>4987</v>
      </c>
      <c r="G511" s="94" t="s">
        <v>5145</v>
      </c>
      <c r="H511" s="38" t="s">
        <v>5165</v>
      </c>
      <c r="I511" s="50"/>
      <c r="J511" s="38" t="s">
        <v>6220</v>
      </c>
      <c r="K511" s="50"/>
      <c r="L511" s="93" t="s">
        <v>2654</v>
      </c>
      <c r="M511" s="88" t="s">
        <v>42</v>
      </c>
      <c r="N511" s="77"/>
      <c r="O511" s="79"/>
      <c r="P511" s="79"/>
      <c r="Q511" s="83"/>
      <c r="R511" s="84"/>
      <c r="S511" s="80"/>
      <c r="T511" s="93" t="s">
        <v>4635</v>
      </c>
      <c r="U511" s="93" t="s">
        <v>348</v>
      </c>
      <c r="V511" s="93" t="s">
        <v>4641</v>
      </c>
      <c r="W511" s="93" t="s">
        <v>4657</v>
      </c>
      <c r="X511" s="95" t="s">
        <v>4730</v>
      </c>
      <c r="Y511" s="97"/>
      <c r="Z511" s="106"/>
      <c r="AA511" s="106"/>
      <c r="AB511" s="106"/>
      <c r="AC511" s="106"/>
      <c r="AD511" s="106"/>
      <c r="AE511" s="95" t="s">
        <v>5060</v>
      </c>
      <c r="AF511" s="105" t="s">
        <v>5061</v>
      </c>
      <c r="AG511" s="57"/>
      <c r="AH511" s="8"/>
      <c r="AI511" s="8"/>
      <c r="AJ511" s="8"/>
      <c r="AK511" s="8"/>
      <c r="AL511" s="8"/>
      <c r="AM511" s="8">
        <f t="shared" si="14"/>
        <v>0</v>
      </c>
      <c r="AN511" s="189" t="str">
        <f>IF((AI511+AJ511+AK511+AL511+AM511)&gt;0,(Metoder[[#This Row],[2015]]+Metoder[[#This Row],[2016]]+Metoder[[#This Row],[2017]]+Metoder[[#This Row],[Jan-Apr 2018]]*3+Metoder[[#This Row],[Till Cosmic?]])/COUNT(Metoder[[#This Row],[2015]:[Till Cosmic?]]),"")</f>
        <v/>
      </c>
      <c r="AO511" s="8" t="str">
        <f t="shared" si="15"/>
        <v/>
      </c>
      <c r="AP511" s="8" t="str">
        <f>IFERROR((_xlfn.RANK.EQ(AO511,AO:AO,1)+COUNTIF($AO$2:AO511,AO511))-1,"")</f>
        <v/>
      </c>
      <c r="AQ511" s="8"/>
      <c r="AR511" s="8"/>
      <c r="AS511" s="8"/>
      <c r="AT511" s="8"/>
      <c r="AU511" s="57" t="s">
        <v>6219</v>
      </c>
      <c r="AV511" s="120">
        <v>43165</v>
      </c>
      <c r="AW511" s="93" t="s">
        <v>2341</v>
      </c>
      <c r="AX511" s="144"/>
      <c r="AY511" s="144"/>
      <c r="AZ511" s="142"/>
      <c r="BA511" s="143"/>
      <c r="BC511" s="144"/>
      <c r="BD511" s="144"/>
    </row>
    <row r="512" spans="1:56" ht="191.25" x14ac:dyDescent="0.25">
      <c r="A512" s="39">
        <v>93</v>
      </c>
      <c r="B512" s="179" t="s">
        <v>2597</v>
      </c>
      <c r="C512" s="61" t="s">
        <v>2598</v>
      </c>
      <c r="D512" s="36" t="s">
        <v>78</v>
      </c>
      <c r="E512" s="41" t="s">
        <v>2578</v>
      </c>
      <c r="F512" s="49"/>
      <c r="G512" s="49"/>
      <c r="H512" s="49" t="s">
        <v>2579</v>
      </c>
      <c r="I512" s="38" t="s">
        <v>6555</v>
      </c>
      <c r="J512" s="38"/>
      <c r="K512" s="38"/>
      <c r="L512" s="41" t="s">
        <v>2434</v>
      </c>
      <c r="M512" s="51" t="s">
        <v>2420</v>
      </c>
      <c r="N512" s="58" t="s">
        <v>5671</v>
      </c>
      <c r="O512" s="42"/>
      <c r="P512" s="43"/>
      <c r="Q512" s="43"/>
      <c r="R512" s="43"/>
      <c r="S512" s="43"/>
      <c r="T512" s="1" t="s">
        <v>5025</v>
      </c>
      <c r="U512" s="106" t="s">
        <v>2434</v>
      </c>
      <c r="V512" s="106" t="s">
        <v>2599</v>
      </c>
      <c r="W512" s="148" t="s">
        <v>5023</v>
      </c>
      <c r="X512" s="148" t="s">
        <v>5024</v>
      </c>
      <c r="Y512" s="106" t="s">
        <v>2600</v>
      </c>
      <c r="Z512" s="106" t="s">
        <v>2601</v>
      </c>
      <c r="AA512" s="106" t="s">
        <v>5034</v>
      </c>
      <c r="AB512" s="106" t="s">
        <v>2439</v>
      </c>
      <c r="AC512" s="106" t="s">
        <v>2429</v>
      </c>
      <c r="AD512" s="106"/>
      <c r="AE512" s="97"/>
      <c r="AF512" s="141"/>
      <c r="AG512" s="37" t="s">
        <v>2587</v>
      </c>
      <c r="AH512" s="37" t="s">
        <v>2454</v>
      </c>
      <c r="AI512" s="37"/>
      <c r="AJ512" s="37"/>
      <c r="AK512" s="37"/>
      <c r="AL512" s="37"/>
      <c r="AM512" s="37">
        <f t="shared" si="14"/>
        <v>0</v>
      </c>
      <c r="AN512" s="191" t="str">
        <f>IF((AI512+AJ512+AK512+AL512+AM512)&gt;0,(Metoder[[#This Row],[2015]]+Metoder[[#This Row],[2016]]+Metoder[[#This Row],[2017]]+Metoder[[#This Row],[Jan-Apr 2018]]*3+Metoder[[#This Row],[Till Cosmic?]])/COUNT(Metoder[[#This Row],[2015]:[Till Cosmic?]]),"")</f>
        <v/>
      </c>
      <c r="AO512" s="37" t="str">
        <f t="shared" si="15"/>
        <v/>
      </c>
      <c r="AP512" s="37" t="str">
        <f>IFERROR((_xlfn.RANK.EQ(AO512,AO:AO,1)+COUNTIF($AO$2:AO512,AO512))-1,"")</f>
        <v/>
      </c>
      <c r="AQ512" s="37"/>
      <c r="AR512" s="37"/>
      <c r="AS512" s="37"/>
      <c r="AT512" s="37"/>
      <c r="AU512" s="37"/>
      <c r="AV512" s="123">
        <v>43160</v>
      </c>
      <c r="AW512" s="38" t="s">
        <v>2341</v>
      </c>
      <c r="AX512" s="144"/>
      <c r="AY512" s="144"/>
      <c r="AZ512" s="142"/>
      <c r="BA512" s="143"/>
      <c r="BC512" s="144"/>
      <c r="BD512" s="144"/>
    </row>
    <row r="513" spans="1:56" ht="409.5" x14ac:dyDescent="0.25">
      <c r="A513" s="61">
        <v>224</v>
      </c>
      <c r="B513" s="179" t="s">
        <v>2866</v>
      </c>
      <c r="C513" s="61" t="s">
        <v>2867</v>
      </c>
      <c r="D513" s="55" t="s">
        <v>179</v>
      </c>
      <c r="E513" s="56" t="s">
        <v>2590</v>
      </c>
      <c r="F513" s="50"/>
      <c r="G513" s="50"/>
      <c r="H513" s="50" t="s">
        <v>2807</v>
      </c>
      <c r="I513" s="38" t="s">
        <v>5040</v>
      </c>
      <c r="J513" s="38"/>
      <c r="K513" s="38"/>
      <c r="L513" s="56" t="s">
        <v>2434</v>
      </c>
      <c r="M513" s="62" t="s">
        <v>2420</v>
      </c>
      <c r="N513" s="58" t="s">
        <v>5669</v>
      </c>
      <c r="O513" s="35"/>
      <c r="P513" s="35"/>
      <c r="Q513" s="35"/>
      <c r="R513" s="35"/>
      <c r="S513" s="63"/>
      <c r="T513" s="97"/>
      <c r="U513" s="1" t="s">
        <v>2434</v>
      </c>
      <c r="V513" s="1" t="s">
        <v>6556</v>
      </c>
      <c r="W513" s="1" t="s">
        <v>2868</v>
      </c>
      <c r="X513" s="1" t="s">
        <v>2869</v>
      </c>
      <c r="Y513" s="1" t="s">
        <v>2870</v>
      </c>
      <c r="Z513" s="1" t="s">
        <v>2871</v>
      </c>
      <c r="AA513" s="1" t="s">
        <v>2872</v>
      </c>
      <c r="AB513" s="1" t="s">
        <v>6422</v>
      </c>
      <c r="AC513" s="1" t="s">
        <v>2429</v>
      </c>
      <c r="AD513" s="97"/>
      <c r="AE513" s="168"/>
      <c r="AF513" s="141"/>
      <c r="AG513" s="38" t="s">
        <v>2873</v>
      </c>
      <c r="AH513" s="37" t="s">
        <v>31</v>
      </c>
      <c r="AI513" s="37"/>
      <c r="AJ513" s="37"/>
      <c r="AK513" s="37"/>
      <c r="AL513" s="37"/>
      <c r="AM513" s="37">
        <f t="shared" si="14"/>
        <v>0</v>
      </c>
      <c r="AN513" s="191" t="str">
        <f>IF((AI513+AJ513+AK513+AL513+AM513)&gt;0,(Metoder[[#This Row],[2015]]+Metoder[[#This Row],[2016]]+Metoder[[#This Row],[2017]]+Metoder[[#This Row],[Jan-Apr 2018]]*3+Metoder[[#This Row],[Till Cosmic?]])/COUNT(Metoder[[#This Row],[2015]:[Till Cosmic?]]),"")</f>
        <v/>
      </c>
      <c r="AO513" s="37" t="str">
        <f t="shared" si="15"/>
        <v/>
      </c>
      <c r="AP513" s="37" t="str">
        <f>IFERROR((_xlfn.RANK.EQ(AO513,AO:AO,1)+COUNTIF($AO$2:AO513,AO513))-1,"")</f>
        <v/>
      </c>
      <c r="AQ513" s="37"/>
      <c r="AR513" s="37"/>
      <c r="AS513" s="37"/>
      <c r="AT513" s="37"/>
      <c r="AU513" s="37"/>
      <c r="AV513" s="123">
        <v>43160</v>
      </c>
      <c r="AW513" s="38" t="s">
        <v>2341</v>
      </c>
      <c r="AX513" s="144"/>
      <c r="AY513" s="144"/>
      <c r="AZ513" s="142"/>
      <c r="BA513" s="143"/>
      <c r="BC513" s="144"/>
      <c r="BD513" s="144"/>
    </row>
    <row r="514" spans="1:56" ht="101.25" x14ac:dyDescent="0.25">
      <c r="A514" s="39">
        <v>15</v>
      </c>
      <c r="B514" s="179" t="s">
        <v>3151</v>
      </c>
      <c r="C514" s="1"/>
      <c r="D514" s="36" t="s">
        <v>3167</v>
      </c>
      <c r="E514" s="41" t="s">
        <v>2444</v>
      </c>
      <c r="F514" s="49"/>
      <c r="G514" s="49"/>
      <c r="H514" s="38" t="s">
        <v>6633</v>
      </c>
      <c r="I514" s="38" t="s">
        <v>6461</v>
      </c>
      <c r="J514" s="38"/>
      <c r="K514" s="38"/>
      <c r="L514" s="41" t="s">
        <v>2434</v>
      </c>
      <c r="M514" s="51" t="s">
        <v>2420</v>
      </c>
      <c r="N514" s="58" t="s">
        <v>5685</v>
      </c>
      <c r="O514" s="42"/>
      <c r="P514" s="43"/>
      <c r="Q514" s="43"/>
      <c r="R514" s="43"/>
      <c r="S514" s="43"/>
      <c r="T514" s="97"/>
      <c r="U514" s="106" t="s">
        <v>2434</v>
      </c>
      <c r="V514" s="106" t="s">
        <v>2447</v>
      </c>
      <c r="W514" s="106" t="s">
        <v>6632</v>
      </c>
      <c r="X514" s="106" t="s">
        <v>6634</v>
      </c>
      <c r="Y514" s="106" t="s">
        <v>5041</v>
      </c>
      <c r="Z514" s="106" t="s">
        <v>3168</v>
      </c>
      <c r="AA514" s="106" t="s">
        <v>3169</v>
      </c>
      <c r="AB514" s="106" t="s">
        <v>6422</v>
      </c>
      <c r="AC514" s="106" t="s">
        <v>2429</v>
      </c>
      <c r="AD514" s="106"/>
      <c r="AE514" s="97"/>
      <c r="AF514" s="141"/>
      <c r="AG514" s="37" t="s">
        <v>2453</v>
      </c>
      <c r="AH514" s="37" t="s">
        <v>2454</v>
      </c>
      <c r="AI514" s="37"/>
      <c r="AJ514" s="37"/>
      <c r="AK514" s="37"/>
      <c r="AL514" s="37"/>
      <c r="AM514" s="37">
        <f t="shared" ref="AM514:AM577" si="16">IF(AQ514="Nej",1,0)</f>
        <v>0</v>
      </c>
      <c r="AN514" s="191" t="str">
        <f>IF((AI514+AJ514+AK514+AL514+AM514)&gt;0,(Metoder[[#This Row],[2015]]+Metoder[[#This Row],[2016]]+Metoder[[#This Row],[2017]]+Metoder[[#This Row],[Jan-Apr 2018]]*3+Metoder[[#This Row],[Till Cosmic?]])/COUNT(Metoder[[#This Row],[2015]:[Till Cosmic?]]),"")</f>
        <v/>
      </c>
      <c r="AO514" s="37" t="str">
        <f t="shared" ref="AO514:AO577" si="17">IF(AQ514="Ja","",IFERROR(_xlfn.RANK.AVG(AN514,AN:AN),""))</f>
        <v/>
      </c>
      <c r="AP514" s="37" t="str">
        <f>IFERROR((_xlfn.RANK.EQ(AO514,AO:AO,1)+COUNTIF($AO$2:AO514,AO514))-1,"")</f>
        <v/>
      </c>
      <c r="AQ514" s="37"/>
      <c r="AR514" s="37"/>
      <c r="AS514" s="37"/>
      <c r="AT514" s="37"/>
      <c r="AU514" s="37"/>
      <c r="AV514" s="123">
        <v>43425</v>
      </c>
      <c r="AW514" s="38" t="s">
        <v>6460</v>
      </c>
      <c r="AX514" s="144"/>
      <c r="AY514" s="144"/>
      <c r="AZ514" s="142"/>
      <c r="BA514" s="143"/>
      <c r="BC514" s="144"/>
      <c r="BD514" s="144"/>
    </row>
    <row r="515" spans="1:56" ht="135" x14ac:dyDescent="0.25">
      <c r="A515" s="39">
        <v>47</v>
      </c>
      <c r="B515" s="179" t="s">
        <v>3623</v>
      </c>
      <c r="C515" s="61" t="s">
        <v>3624</v>
      </c>
      <c r="D515" s="36" t="s">
        <v>410</v>
      </c>
      <c r="E515" s="41" t="s">
        <v>2458</v>
      </c>
      <c r="F515" s="49"/>
      <c r="G515" s="49" t="s">
        <v>2777</v>
      </c>
      <c r="H515" s="49" t="s">
        <v>3111</v>
      </c>
      <c r="I515" s="50" t="s">
        <v>3625</v>
      </c>
      <c r="J515" s="50"/>
      <c r="K515" s="50"/>
      <c r="L515" s="41" t="s">
        <v>2434</v>
      </c>
      <c r="M515" s="51" t="s">
        <v>2420</v>
      </c>
      <c r="N515" s="42"/>
      <c r="O515" s="42"/>
      <c r="P515" s="43"/>
      <c r="Q515" s="43"/>
      <c r="R515" s="43"/>
      <c r="S515" s="43"/>
      <c r="T515" s="97"/>
      <c r="U515" s="106" t="s">
        <v>2434</v>
      </c>
      <c r="V515" s="106" t="s">
        <v>2422</v>
      </c>
      <c r="W515" s="106" t="s">
        <v>2462</v>
      </c>
      <c r="X515" s="106" t="s">
        <v>2463</v>
      </c>
      <c r="Y515" s="106" t="s">
        <v>5051</v>
      </c>
      <c r="Z515" s="106" t="s">
        <v>2465</v>
      </c>
      <c r="AA515" s="106" t="s">
        <v>3626</v>
      </c>
      <c r="AB515" s="106" t="s">
        <v>6422</v>
      </c>
      <c r="AC515" s="106" t="s">
        <v>2429</v>
      </c>
      <c r="AD515" s="106"/>
      <c r="AE515" s="97"/>
      <c r="AF515" s="141"/>
      <c r="AG515" s="37" t="s">
        <v>2596</v>
      </c>
      <c r="AH515" s="37" t="s">
        <v>2468</v>
      </c>
      <c r="AI515" s="37"/>
      <c r="AJ515" s="37"/>
      <c r="AK515" s="37"/>
      <c r="AL515" s="37"/>
      <c r="AM515" s="37">
        <f t="shared" si="16"/>
        <v>0</v>
      </c>
      <c r="AN515" s="191" t="str">
        <f>IF((AI515+AJ515+AK515+AL515+AM515)&gt;0,(Metoder[[#This Row],[2015]]+Metoder[[#This Row],[2016]]+Metoder[[#This Row],[2017]]+Metoder[[#This Row],[Jan-Apr 2018]]*3+Metoder[[#This Row],[Till Cosmic?]])/COUNT(Metoder[[#This Row],[2015]:[Till Cosmic?]]),"")</f>
        <v/>
      </c>
      <c r="AO515" s="37" t="str">
        <f t="shared" si="17"/>
        <v/>
      </c>
      <c r="AP515" s="37" t="str">
        <f>IFERROR((_xlfn.RANK.EQ(AO515,AO:AO,1)+COUNTIF($AO$2:AO515,AO515))-1,"")</f>
        <v/>
      </c>
      <c r="AQ515" s="37"/>
      <c r="AR515" s="37"/>
      <c r="AS515" s="37"/>
      <c r="AT515" s="37"/>
      <c r="AU515" s="37"/>
      <c r="AV515" s="123">
        <v>43160</v>
      </c>
      <c r="AW515" s="38" t="s">
        <v>2341</v>
      </c>
      <c r="AX515" s="144"/>
      <c r="AY515" s="144"/>
      <c r="AZ515" s="142"/>
      <c r="BA515" s="143"/>
      <c r="BC515" s="144"/>
      <c r="BD515" s="144"/>
    </row>
    <row r="516" spans="1:56" ht="168.75" x14ac:dyDescent="0.25">
      <c r="A516" s="1" t="s">
        <v>2043</v>
      </c>
      <c r="B516" s="179" t="s">
        <v>2044</v>
      </c>
      <c r="C516" s="53" t="s">
        <v>2045</v>
      </c>
      <c r="D516" s="55" t="s">
        <v>50</v>
      </c>
      <c r="E516" s="53" t="s">
        <v>227</v>
      </c>
      <c r="F516" s="6"/>
      <c r="G516" s="140" t="s">
        <v>2046</v>
      </c>
      <c r="H516" s="53" t="s">
        <v>2047</v>
      </c>
      <c r="I516" s="106" t="s">
        <v>2048</v>
      </c>
      <c r="J516" s="106" t="s">
        <v>6019</v>
      </c>
      <c r="K516" s="106"/>
      <c r="L516" s="56" t="s">
        <v>6478</v>
      </c>
      <c r="M516" s="55" t="s">
        <v>42</v>
      </c>
      <c r="N516" s="54" t="s">
        <v>5691</v>
      </c>
      <c r="O516" s="54" t="s">
        <v>35</v>
      </c>
      <c r="P516" s="54"/>
      <c r="Q516" s="54"/>
      <c r="R516" s="54"/>
      <c r="S516" s="54"/>
      <c r="T516" s="106"/>
      <c r="U516" s="106" t="s">
        <v>2434</v>
      </c>
      <c r="V516" s="106" t="s">
        <v>4641</v>
      </c>
      <c r="W516" s="106" t="s">
        <v>2049</v>
      </c>
      <c r="X516" s="106" t="s">
        <v>2050</v>
      </c>
      <c r="Y516" s="106"/>
      <c r="Z516" s="106"/>
      <c r="AA516" s="106"/>
      <c r="AB516" s="106"/>
      <c r="AC516" s="106"/>
      <c r="AD516" s="106"/>
      <c r="AE516" s="1" t="s">
        <v>4918</v>
      </c>
      <c r="AF516" s="17" t="s">
        <v>2051</v>
      </c>
      <c r="AG516" s="57"/>
      <c r="AH516" s="8"/>
      <c r="AI516" s="8"/>
      <c r="AJ516" s="8"/>
      <c r="AK516" s="8"/>
      <c r="AL516" s="8"/>
      <c r="AM516" s="8">
        <f t="shared" si="16"/>
        <v>1</v>
      </c>
      <c r="AN516" s="189">
        <f>IF((AI516+AJ516+AK516+AL516+AM516)&gt;0,(Metoder[[#This Row],[2015]]+Metoder[[#This Row],[2016]]+Metoder[[#This Row],[2017]]+Metoder[[#This Row],[Jan-Apr 2018]]*3+Metoder[[#This Row],[Till Cosmic?]])/COUNT(Metoder[[#This Row],[2015]:[Till Cosmic?]]),"")</f>
        <v>1</v>
      </c>
      <c r="AO516" s="8">
        <f t="shared" si="17"/>
        <v>315</v>
      </c>
      <c r="AP516" s="8">
        <f>IFERROR((_xlfn.RANK.EQ(AO516,AO:AO,1)+COUNTIF($AO$2:AO516,AO516))-1,"")</f>
        <v>456</v>
      </c>
      <c r="AQ516" s="57" t="s">
        <v>2440</v>
      </c>
      <c r="AR516" s="8"/>
      <c r="AS516" s="8"/>
      <c r="AT516" s="8"/>
      <c r="AU516" s="8"/>
      <c r="AV516" s="120">
        <v>43322</v>
      </c>
      <c r="AW516" s="57" t="s">
        <v>46</v>
      </c>
      <c r="AX516" s="144"/>
      <c r="AY516" s="144"/>
      <c r="AZ516" s="142"/>
      <c r="BA516" s="143"/>
      <c r="BC516" s="144"/>
      <c r="BD516" s="144"/>
    </row>
    <row r="517" spans="1:56" ht="225" x14ac:dyDescent="0.25">
      <c r="A517" s="39" t="s">
        <v>4489</v>
      </c>
      <c r="B517" s="180" t="s">
        <v>6232</v>
      </c>
      <c r="C517" s="181" t="s">
        <v>4496</v>
      </c>
      <c r="D517" s="93" t="s">
        <v>4533</v>
      </c>
      <c r="E517" s="94" t="s">
        <v>4547</v>
      </c>
      <c r="F517" s="98" t="s">
        <v>5246</v>
      </c>
      <c r="G517" s="96" t="s">
        <v>4560</v>
      </c>
      <c r="H517" s="95" t="s">
        <v>5032</v>
      </c>
      <c r="I517" s="93"/>
      <c r="J517" s="239" t="s">
        <v>5506</v>
      </c>
      <c r="K517" s="93"/>
      <c r="L517" s="93" t="s">
        <v>348</v>
      </c>
      <c r="M517" s="51" t="s">
        <v>42</v>
      </c>
      <c r="N517" s="66"/>
      <c r="O517" s="66"/>
      <c r="P517" s="66"/>
      <c r="Q517" s="66"/>
      <c r="R517" s="66"/>
      <c r="S517" s="66"/>
      <c r="T517" s="93" t="s">
        <v>4635</v>
      </c>
      <c r="U517" s="93" t="s">
        <v>348</v>
      </c>
      <c r="V517" s="93" t="s">
        <v>4642</v>
      </c>
      <c r="W517" s="95" t="s">
        <v>4644</v>
      </c>
      <c r="X517" s="95" t="s">
        <v>4643</v>
      </c>
      <c r="Y517" s="97"/>
      <c r="Z517" s="97"/>
      <c r="AA517" s="97"/>
      <c r="AB517" s="97"/>
      <c r="AC517" s="97"/>
      <c r="AD517" s="97"/>
      <c r="AE517" s="95" t="s">
        <v>5218</v>
      </c>
      <c r="AF517" s="107" t="s">
        <v>4738</v>
      </c>
      <c r="AG517" s="8"/>
      <c r="AH517" s="8"/>
      <c r="AI517" s="8"/>
      <c r="AJ517" s="8"/>
      <c r="AK517" s="8">
        <v>99</v>
      </c>
      <c r="AL517" s="8">
        <v>11</v>
      </c>
      <c r="AM517" s="8">
        <f t="shared" si="16"/>
        <v>0</v>
      </c>
      <c r="AN517" s="189">
        <f>IF((AI517+AJ517+AK517+AL517+AM517)&gt;0,(Metoder[[#This Row],[2015]]+Metoder[[#This Row],[2016]]+Metoder[[#This Row],[2017]]+Metoder[[#This Row],[Jan-Apr 2018]]*3+Metoder[[#This Row],[Till Cosmic?]])/COUNT(Metoder[[#This Row],[2015]:[Till Cosmic?]]),"")</f>
        <v>44</v>
      </c>
      <c r="AO517" s="8">
        <f t="shared" si="17"/>
        <v>69</v>
      </c>
      <c r="AP517" s="8">
        <f>IFERROR((_xlfn.RANK.EQ(AO517,AO:AO,1)+COUNTIF($AO$2:AO517,AO517))-1,"")</f>
        <v>50</v>
      </c>
      <c r="AQ517" s="8"/>
      <c r="AR517" s="8"/>
      <c r="AS517" s="8"/>
      <c r="AT517" s="8"/>
      <c r="AU517" s="57" t="s">
        <v>6075</v>
      </c>
      <c r="AV517" s="120">
        <v>43160</v>
      </c>
      <c r="AW517" s="95" t="s">
        <v>2341</v>
      </c>
      <c r="AX517" s="144"/>
      <c r="AY517" s="144"/>
      <c r="AZ517" s="142"/>
      <c r="BA517" s="143"/>
      <c r="BC517" s="144"/>
      <c r="BD517" s="144"/>
    </row>
    <row r="518" spans="1:56" ht="135" x14ac:dyDescent="0.25">
      <c r="A518" s="1" t="s">
        <v>4490</v>
      </c>
      <c r="B518" s="180" t="s">
        <v>4272</v>
      </c>
      <c r="C518" s="181" t="s">
        <v>4495</v>
      </c>
      <c r="D518" s="93" t="s">
        <v>5028</v>
      </c>
      <c r="E518" s="94" t="s">
        <v>4547</v>
      </c>
      <c r="F518" s="98" t="s">
        <v>5246</v>
      </c>
      <c r="G518" s="96" t="s">
        <v>4560</v>
      </c>
      <c r="H518" s="95" t="s">
        <v>5029</v>
      </c>
      <c r="I518" s="93" t="s">
        <v>5030</v>
      </c>
      <c r="J518" s="93"/>
      <c r="K518" s="93"/>
      <c r="L518" s="93" t="s">
        <v>348</v>
      </c>
      <c r="M518" s="55" t="s">
        <v>42</v>
      </c>
      <c r="N518" s="66"/>
      <c r="O518" s="66"/>
      <c r="P518" s="66"/>
      <c r="Q518" s="66"/>
      <c r="R518" s="66"/>
      <c r="S518" s="66"/>
      <c r="T518" s="93" t="s">
        <v>4635</v>
      </c>
      <c r="U518" s="93" t="s">
        <v>348</v>
      </c>
      <c r="V518" s="93" t="s">
        <v>4642</v>
      </c>
      <c r="W518" s="95" t="s">
        <v>4637</v>
      </c>
      <c r="X518" s="95" t="s">
        <v>5031</v>
      </c>
      <c r="Y518" s="97"/>
      <c r="Z518" s="97"/>
      <c r="AA518" s="97"/>
      <c r="AB518" s="97"/>
      <c r="AC518" s="97"/>
      <c r="AD518" s="97"/>
      <c r="AE518" s="95" t="s">
        <v>5220</v>
      </c>
      <c r="AF518" s="107" t="s">
        <v>4737</v>
      </c>
      <c r="AG518" s="8"/>
      <c r="AH518" s="8"/>
      <c r="AI518" s="8"/>
      <c r="AJ518" s="8"/>
      <c r="AK518" s="8">
        <v>131</v>
      </c>
      <c r="AL518" s="8">
        <v>29</v>
      </c>
      <c r="AM518" s="8">
        <f t="shared" si="16"/>
        <v>0</v>
      </c>
      <c r="AN518" s="189">
        <f>IF((AI518+AJ518+AK518+AL518+AM518)&gt;0,(Metoder[[#This Row],[2015]]+Metoder[[#This Row],[2016]]+Metoder[[#This Row],[2017]]+Metoder[[#This Row],[Jan-Apr 2018]]*3+Metoder[[#This Row],[Till Cosmic?]])/COUNT(Metoder[[#This Row],[2015]:[Till Cosmic?]]),"")</f>
        <v>72.666666666666671</v>
      </c>
      <c r="AO518" s="8">
        <f t="shared" si="17"/>
        <v>50</v>
      </c>
      <c r="AP518" s="8">
        <f>IFERROR((_xlfn.RANK.EQ(AO518,AO:AO,1)+COUNTIF($AO$2:AO518,AO518))-1,"")</f>
        <v>31</v>
      </c>
      <c r="AQ518" s="8"/>
      <c r="AR518" s="8"/>
      <c r="AS518" s="8"/>
      <c r="AT518" s="8"/>
      <c r="AU518" s="57" t="s">
        <v>6075</v>
      </c>
      <c r="AV518" s="120">
        <v>43160</v>
      </c>
      <c r="AW518" s="95" t="s">
        <v>2341</v>
      </c>
      <c r="AX518" s="144"/>
      <c r="AY518" s="144"/>
      <c r="AZ518" s="142"/>
      <c r="BA518" s="143"/>
      <c r="BC518" s="144"/>
      <c r="BD518" s="144"/>
    </row>
    <row r="519" spans="1:56" ht="409.5" x14ac:dyDescent="0.25">
      <c r="A519" s="1">
        <v>294</v>
      </c>
      <c r="B519" s="179" t="s">
        <v>5012</v>
      </c>
      <c r="C519" s="61" t="s">
        <v>5013</v>
      </c>
      <c r="D519" s="55" t="s">
        <v>5014</v>
      </c>
      <c r="E519" s="56"/>
      <c r="F519" s="50"/>
      <c r="G519" s="50" t="s">
        <v>2882</v>
      </c>
      <c r="H519" s="38" t="s">
        <v>6421</v>
      </c>
      <c r="I519" s="38" t="s">
        <v>5015</v>
      </c>
      <c r="J519" s="38"/>
      <c r="K519" s="38"/>
      <c r="L519" s="56" t="s">
        <v>348</v>
      </c>
      <c r="M519" s="55" t="s">
        <v>2420</v>
      </c>
      <c r="N519" s="58"/>
      <c r="O519" s="35"/>
      <c r="P519" s="35"/>
      <c r="Q519" s="35"/>
      <c r="R519" s="35"/>
      <c r="S519" s="63"/>
      <c r="T519" s="1" t="s">
        <v>5016</v>
      </c>
      <c r="U519" s="1" t="s">
        <v>348</v>
      </c>
      <c r="V519" s="1" t="s">
        <v>348</v>
      </c>
      <c r="W519" s="1" t="s">
        <v>5017</v>
      </c>
      <c r="X519" s="1" t="s">
        <v>5018</v>
      </c>
      <c r="Y519" s="1" t="s">
        <v>2529</v>
      </c>
      <c r="Z519" s="1" t="s">
        <v>5019</v>
      </c>
      <c r="AA519" s="1" t="s">
        <v>5020</v>
      </c>
      <c r="AB519" s="1" t="s">
        <v>3336</v>
      </c>
      <c r="AC519" s="1" t="s">
        <v>2440</v>
      </c>
      <c r="AD519" s="97"/>
      <c r="AE519" s="168"/>
      <c r="AF519" s="141"/>
      <c r="AG519" s="67" t="s">
        <v>5021</v>
      </c>
      <c r="AH519" s="38" t="s">
        <v>2431</v>
      </c>
      <c r="AI519" s="38"/>
      <c r="AJ519" s="38"/>
      <c r="AK519" s="38"/>
      <c r="AL519" s="38"/>
      <c r="AM519" s="38">
        <f t="shared" si="16"/>
        <v>0</v>
      </c>
      <c r="AN519" s="192" t="str">
        <f>IF((AI519+AJ519+AK519+AL519+AM519)&gt;0,(Metoder[[#This Row],[2015]]+Metoder[[#This Row],[2016]]+Metoder[[#This Row],[2017]]+Metoder[[#This Row],[Jan-Apr 2018]]*3+Metoder[[#This Row],[Till Cosmic?]])/COUNT(Metoder[[#This Row],[2015]:[Till Cosmic?]]),"")</f>
        <v/>
      </c>
      <c r="AO519" s="38" t="str">
        <f t="shared" si="17"/>
        <v/>
      </c>
      <c r="AP519" s="38" t="str">
        <f>IFERROR((_xlfn.RANK.EQ(AO519,AO:AO,1)+COUNTIF($AO$2:AO519,AO519))-1,"")</f>
        <v/>
      </c>
      <c r="AQ519" s="38"/>
      <c r="AR519" s="38"/>
      <c r="AS519" s="38"/>
      <c r="AT519" s="38"/>
      <c r="AU519" s="38"/>
      <c r="AV519" s="163">
        <v>43378</v>
      </c>
      <c r="AW519" s="38" t="s">
        <v>2341</v>
      </c>
      <c r="AX519" s="144"/>
      <c r="AY519" s="144"/>
      <c r="AZ519" s="142"/>
      <c r="BA519" s="143"/>
      <c r="BC519" s="144"/>
      <c r="BD519" s="144"/>
    </row>
    <row r="520" spans="1:56" ht="90" x14ac:dyDescent="0.25">
      <c r="A520" s="1" t="s">
        <v>2052</v>
      </c>
      <c r="B520" s="179" t="s">
        <v>2053</v>
      </c>
      <c r="C520" s="53" t="s">
        <v>2054</v>
      </c>
      <c r="D520" s="55" t="s">
        <v>50</v>
      </c>
      <c r="E520" s="53" t="s">
        <v>6513</v>
      </c>
      <c r="F520" s="121" t="s">
        <v>4987</v>
      </c>
      <c r="G520" s="127" t="s">
        <v>2055</v>
      </c>
      <c r="H520" s="53" t="s">
        <v>2056</v>
      </c>
      <c r="I520" s="106"/>
      <c r="J520" s="106" t="s">
        <v>6004</v>
      </c>
      <c r="K520" s="106" t="s">
        <v>6305</v>
      </c>
      <c r="L520" s="56" t="s">
        <v>2434</v>
      </c>
      <c r="M520" s="55" t="s">
        <v>42</v>
      </c>
      <c r="N520" s="54" t="s">
        <v>5668</v>
      </c>
      <c r="O520" s="54"/>
      <c r="P520" s="54"/>
      <c r="Q520" s="54"/>
      <c r="R520" s="54"/>
      <c r="S520" s="54"/>
      <c r="T520" s="106"/>
      <c r="U520" s="106" t="s">
        <v>2434</v>
      </c>
      <c r="V520" s="106" t="s">
        <v>4641</v>
      </c>
      <c r="W520" s="106" t="s">
        <v>54</v>
      </c>
      <c r="X520" s="106" t="s">
        <v>2057</v>
      </c>
      <c r="Y520" s="106"/>
      <c r="Z520" s="106"/>
      <c r="AA520" s="106"/>
      <c r="AB520" s="106"/>
      <c r="AC520" s="106"/>
      <c r="AD520" s="106"/>
      <c r="AE520" s="1" t="s">
        <v>4920</v>
      </c>
      <c r="AF520" s="17" t="s">
        <v>2058</v>
      </c>
      <c r="AG520" s="57"/>
      <c r="AH520" s="8"/>
      <c r="AI520" s="8"/>
      <c r="AJ520" s="8"/>
      <c r="AK520" s="8"/>
      <c r="AL520" s="8"/>
      <c r="AM520" s="8">
        <f t="shared" si="16"/>
        <v>1</v>
      </c>
      <c r="AN520" s="189">
        <f>IF((AI520+AJ520+AK520+AL520+AM520)&gt;0,(Metoder[[#This Row],[2015]]+Metoder[[#This Row],[2016]]+Metoder[[#This Row],[2017]]+Metoder[[#This Row],[Jan-Apr 2018]]*3+Metoder[[#This Row],[Till Cosmic?]])/COUNT(Metoder[[#This Row],[2015]:[Till Cosmic?]]),"")</f>
        <v>1</v>
      </c>
      <c r="AO520" s="8">
        <f t="shared" si="17"/>
        <v>315</v>
      </c>
      <c r="AP520" s="8">
        <f>IFERROR((_xlfn.RANK.EQ(AO520,AO:AO,1)+COUNTIF($AO$2:AO520,AO520))-1,"")</f>
        <v>457</v>
      </c>
      <c r="AQ520" s="57" t="s">
        <v>2440</v>
      </c>
      <c r="AR520" s="8"/>
      <c r="AS520" s="8"/>
      <c r="AT520" s="8"/>
      <c r="AU520" s="8"/>
      <c r="AV520" s="120">
        <v>43322</v>
      </c>
      <c r="AW520" s="57" t="s">
        <v>46</v>
      </c>
      <c r="AX520" s="144"/>
      <c r="AY520" s="144"/>
      <c r="AZ520" s="142"/>
      <c r="BA520" s="143"/>
      <c r="BC520" s="144"/>
      <c r="BD520" s="144"/>
    </row>
    <row r="521" spans="1:56" ht="409.5" x14ac:dyDescent="0.25">
      <c r="A521" s="39">
        <v>117</v>
      </c>
      <c r="B521" s="179" t="s">
        <v>2709</v>
      </c>
      <c r="C521" s="61"/>
      <c r="D521" s="36" t="s">
        <v>179</v>
      </c>
      <c r="E521" s="41" t="s">
        <v>2650</v>
      </c>
      <c r="F521" s="49"/>
      <c r="G521" s="52" t="s">
        <v>4966</v>
      </c>
      <c r="H521" s="52" t="s">
        <v>4967</v>
      </c>
      <c r="I521" s="50" t="s">
        <v>2710</v>
      </c>
      <c r="J521" s="50"/>
      <c r="K521" s="50"/>
      <c r="L521" s="41" t="s">
        <v>348</v>
      </c>
      <c r="M521" s="51" t="s">
        <v>2420</v>
      </c>
      <c r="N521" s="42"/>
      <c r="O521" s="42"/>
      <c r="P521" s="43"/>
      <c r="Q521" s="43"/>
      <c r="R521" s="43"/>
      <c r="S521" s="43"/>
      <c r="T521" s="97" t="s">
        <v>2711</v>
      </c>
      <c r="U521" s="106" t="s">
        <v>4968</v>
      </c>
      <c r="V521" s="1" t="s">
        <v>2712</v>
      </c>
      <c r="W521" s="106" t="s">
        <v>2645</v>
      </c>
      <c r="X521" s="106" t="s">
        <v>2713</v>
      </c>
      <c r="Y521" s="106" t="s">
        <v>2543</v>
      </c>
      <c r="Z521" s="106" t="s">
        <v>4970</v>
      </c>
      <c r="AA521" s="106" t="s">
        <v>4965</v>
      </c>
      <c r="AB521" s="106" t="s">
        <v>2714</v>
      </c>
      <c r="AC521" s="106" t="s">
        <v>2429</v>
      </c>
      <c r="AD521" s="106"/>
      <c r="AE521" s="97"/>
      <c r="AF521" s="141"/>
      <c r="AG521" s="37" t="s">
        <v>4969</v>
      </c>
      <c r="AH521" s="37" t="s">
        <v>2441</v>
      </c>
      <c r="AI521" s="37"/>
      <c r="AJ521" s="37"/>
      <c r="AK521" s="37"/>
      <c r="AL521" s="37"/>
      <c r="AM521" s="37">
        <f t="shared" si="16"/>
        <v>0</v>
      </c>
      <c r="AN521" s="191" t="str">
        <f>IF((AI521+AJ521+AK521+AL521+AM521)&gt;0,(Metoder[[#This Row],[2015]]+Metoder[[#This Row],[2016]]+Metoder[[#This Row],[2017]]+Metoder[[#This Row],[Jan-Apr 2018]]*3+Metoder[[#This Row],[Till Cosmic?]])/COUNT(Metoder[[#This Row],[2015]:[Till Cosmic?]]),"")</f>
        <v/>
      </c>
      <c r="AO521" s="37" t="str">
        <f t="shared" si="17"/>
        <v/>
      </c>
      <c r="AP521" s="37" t="str">
        <f>IFERROR((_xlfn.RANK.EQ(AO521,AO:AO,1)+COUNTIF($AO$2:AO521,AO521))-1,"")</f>
        <v/>
      </c>
      <c r="AQ521" s="37"/>
      <c r="AR521" s="37"/>
      <c r="AS521" s="37"/>
      <c r="AT521" s="37"/>
      <c r="AU521" s="37"/>
      <c r="AV521" s="123">
        <v>43063</v>
      </c>
      <c r="AW521" s="38" t="s">
        <v>2341</v>
      </c>
      <c r="AX521" s="144"/>
      <c r="AY521" s="144"/>
      <c r="AZ521" s="142"/>
      <c r="BA521" s="143"/>
      <c r="BC521" s="144"/>
      <c r="BD521" s="144"/>
    </row>
    <row r="522" spans="1:56" ht="409.5" x14ac:dyDescent="0.25">
      <c r="A522" s="61">
        <v>171</v>
      </c>
      <c r="B522" s="179" t="s">
        <v>5058</v>
      </c>
      <c r="C522" s="53" t="s">
        <v>6279</v>
      </c>
      <c r="D522" s="36"/>
      <c r="E522" s="24" t="s">
        <v>4958</v>
      </c>
      <c r="F522" s="121" t="s">
        <v>4267</v>
      </c>
      <c r="G522" s="53" t="s">
        <v>5063</v>
      </c>
      <c r="H522" s="53" t="s">
        <v>4949</v>
      </c>
      <c r="I522" s="53" t="s">
        <v>4959</v>
      </c>
      <c r="J522" s="53"/>
      <c r="K522" s="53"/>
      <c r="L522" s="56" t="s">
        <v>2654</v>
      </c>
      <c r="M522" s="62" t="s">
        <v>2420</v>
      </c>
      <c r="N522" s="58"/>
      <c r="O522" s="58"/>
      <c r="P522" s="35"/>
      <c r="Q522" s="35"/>
      <c r="R522" s="35"/>
      <c r="S522" s="35"/>
      <c r="T522" s="106" t="s">
        <v>4960</v>
      </c>
      <c r="U522" s="106" t="s">
        <v>2654</v>
      </c>
      <c r="V522" s="106" t="s">
        <v>2654</v>
      </c>
      <c r="W522" s="106" t="s">
        <v>2645</v>
      </c>
      <c r="X522" s="106" t="s">
        <v>4950</v>
      </c>
      <c r="Y522" s="106" t="s">
        <v>2933</v>
      </c>
      <c r="Z522" s="106" t="s">
        <v>4952</v>
      </c>
      <c r="AA522" s="106" t="s">
        <v>4953</v>
      </c>
      <c r="AB522" s="106" t="s">
        <v>2645</v>
      </c>
      <c r="AC522" s="106" t="s">
        <v>2440</v>
      </c>
      <c r="AD522" s="106"/>
      <c r="AE522" s="97"/>
      <c r="AF522" s="141"/>
      <c r="AG522" s="37" t="s">
        <v>4951</v>
      </c>
      <c r="AH522" s="37" t="s">
        <v>3051</v>
      </c>
      <c r="AI522" s="37"/>
      <c r="AJ522" s="37"/>
      <c r="AK522" s="37">
        <v>372</v>
      </c>
      <c r="AL522" s="37">
        <v>141</v>
      </c>
      <c r="AM522" s="37">
        <f t="shared" si="16"/>
        <v>0</v>
      </c>
      <c r="AN522" s="191">
        <f>IF((AI522+AJ522+AK522+AL522+AM522)&gt;0,(Metoder[[#This Row],[2015]]+Metoder[[#This Row],[2016]]+Metoder[[#This Row],[2017]]+Metoder[[#This Row],[Jan-Apr 2018]]*3+Metoder[[#This Row],[Till Cosmic?]])/COUNT(Metoder[[#This Row],[2015]:[Till Cosmic?]]),"")</f>
        <v>265</v>
      </c>
      <c r="AO522" s="37">
        <f t="shared" si="17"/>
        <v>11</v>
      </c>
      <c r="AP522" s="37">
        <f>IFERROR((_xlfn.RANK.EQ(AO522,AO:AO,1)+COUNTIF($AO$2:AO522,AO522))-1,"")</f>
        <v>4</v>
      </c>
      <c r="AQ522" s="37"/>
      <c r="AR522" s="37"/>
      <c r="AS522" s="37"/>
      <c r="AT522" s="37"/>
      <c r="AU522" s="37"/>
      <c r="AV522" s="123">
        <v>43056</v>
      </c>
      <c r="AW522" s="38" t="s">
        <v>2341</v>
      </c>
      <c r="AX522" s="144"/>
      <c r="AY522" s="144"/>
      <c r="AZ522" s="142"/>
      <c r="BA522" s="143"/>
      <c r="BC522" s="144"/>
      <c r="BD522" s="144"/>
    </row>
    <row r="523" spans="1:56" ht="191.25" x14ac:dyDescent="0.25">
      <c r="A523" s="1" t="s">
        <v>267</v>
      </c>
      <c r="B523" s="184" t="s">
        <v>2342</v>
      </c>
      <c r="C523" s="59" t="s">
        <v>268</v>
      </c>
      <c r="D523" s="19"/>
      <c r="E523" s="59"/>
      <c r="F523" s="60"/>
      <c r="G523" s="53"/>
      <c r="H523" s="59"/>
      <c r="I523" s="106" t="s">
        <v>4957</v>
      </c>
      <c r="J523" s="106"/>
      <c r="K523" s="106"/>
      <c r="L523" s="20"/>
      <c r="M523" s="55" t="s">
        <v>42</v>
      </c>
      <c r="N523" s="21"/>
      <c r="O523" s="21"/>
      <c r="P523" s="21"/>
      <c r="Q523" s="21"/>
      <c r="R523" s="21"/>
      <c r="S523" s="21"/>
      <c r="T523" s="138"/>
      <c r="U523" s="138"/>
      <c r="V523" s="138"/>
      <c r="W523" s="138"/>
      <c r="X523" s="138"/>
      <c r="Y523" s="138"/>
      <c r="Z523" s="138"/>
      <c r="AA523" s="138"/>
      <c r="AB523" s="138"/>
      <c r="AC523" s="138"/>
      <c r="AD523" s="138"/>
      <c r="AE523" s="1"/>
      <c r="AF523" s="122"/>
      <c r="AG523" s="57"/>
      <c r="AH523" s="8"/>
      <c r="AI523" s="8"/>
      <c r="AJ523" s="8"/>
      <c r="AK523" s="8"/>
      <c r="AL523" s="8"/>
      <c r="AM523" s="8">
        <f t="shared" si="16"/>
        <v>0</v>
      </c>
      <c r="AN523" s="189" t="str">
        <f>IF((AI523+AJ523+AK523+AL523+AM523)&gt;0,(Metoder[[#This Row],[2015]]+Metoder[[#This Row],[2016]]+Metoder[[#This Row],[2017]]+Metoder[[#This Row],[Jan-Apr 2018]]*3+Metoder[[#This Row],[Till Cosmic?]])/COUNT(Metoder[[#This Row],[2015]:[Till Cosmic?]]),"")</f>
        <v/>
      </c>
      <c r="AO523" s="8" t="str">
        <f t="shared" si="17"/>
        <v/>
      </c>
      <c r="AP523" s="8" t="str">
        <f>IFERROR((_xlfn.RANK.EQ(AO523,AO:AO,1)+COUNTIF($AO$2:AO523,AO523))-1,"")</f>
        <v/>
      </c>
      <c r="AQ523" s="8"/>
      <c r="AR523" s="8"/>
      <c r="AS523" s="8"/>
      <c r="AT523" s="8"/>
      <c r="AU523" s="57" t="s">
        <v>5985</v>
      </c>
      <c r="AV523" s="120">
        <v>43053</v>
      </c>
      <c r="AW523" s="57" t="s">
        <v>2341</v>
      </c>
      <c r="AX523" s="144"/>
      <c r="AY523" s="144"/>
      <c r="AZ523" s="142"/>
      <c r="BA523" s="143"/>
      <c r="BC523" s="144"/>
      <c r="BD523" s="144"/>
    </row>
    <row r="524" spans="1:56" ht="146.25" x14ac:dyDescent="0.25">
      <c r="A524" s="1" t="s">
        <v>412</v>
      </c>
      <c r="B524" s="184" t="s">
        <v>413</v>
      </c>
      <c r="C524" s="59" t="s">
        <v>414</v>
      </c>
      <c r="D524" s="19" t="s">
        <v>124</v>
      </c>
      <c r="E524" s="59"/>
      <c r="F524" s="60"/>
      <c r="G524" s="151"/>
      <c r="H524" s="59"/>
      <c r="I524" s="138" t="s">
        <v>4991</v>
      </c>
      <c r="J524" s="138"/>
      <c r="K524" s="138"/>
      <c r="L524" s="20"/>
      <c r="M524" s="55"/>
      <c r="N524" s="21"/>
      <c r="O524" s="21"/>
      <c r="P524" s="21"/>
      <c r="Q524" s="21"/>
      <c r="R524" s="21"/>
      <c r="S524" s="21"/>
      <c r="T524" s="138"/>
      <c r="U524" s="138"/>
      <c r="V524" s="138"/>
      <c r="W524" s="138"/>
      <c r="X524" s="138"/>
      <c r="Y524" s="138"/>
      <c r="Z524" s="138"/>
      <c r="AA524" s="138"/>
      <c r="AB524" s="138"/>
      <c r="AC524" s="138"/>
      <c r="AD524" s="138"/>
      <c r="AE524" s="169"/>
      <c r="AF524" s="16"/>
      <c r="AG524" s="57"/>
      <c r="AH524" s="8"/>
      <c r="AI524" s="8"/>
      <c r="AJ524" s="8"/>
      <c r="AK524" s="8"/>
      <c r="AL524" s="8"/>
      <c r="AM524" s="8">
        <f t="shared" si="16"/>
        <v>0</v>
      </c>
      <c r="AN524" s="189" t="str">
        <f>IF((AI524+AJ524+AK524+AL524+AM524)&gt;0,(Metoder[[#This Row],[2015]]+Metoder[[#This Row],[2016]]+Metoder[[#This Row],[2017]]+Metoder[[#This Row],[Jan-Apr 2018]]*3+Metoder[[#This Row],[Till Cosmic?]])/COUNT(Metoder[[#This Row],[2015]:[Till Cosmic?]]),"")</f>
        <v/>
      </c>
      <c r="AO524" s="8" t="str">
        <f t="shared" si="17"/>
        <v/>
      </c>
      <c r="AP524" s="8" t="str">
        <f>IFERROR((_xlfn.RANK.EQ(AO524,AO:AO,1)+COUNTIF($AO$2:AO524,AO524))-1,"")</f>
        <v/>
      </c>
      <c r="AQ524" s="8"/>
      <c r="AR524" s="8"/>
      <c r="AS524" s="8"/>
      <c r="AT524" s="8"/>
      <c r="AU524" s="57" t="s">
        <v>5974</v>
      </c>
      <c r="AV524" s="120">
        <v>43041</v>
      </c>
      <c r="AW524" s="57" t="s">
        <v>2341</v>
      </c>
      <c r="AX524" s="144"/>
      <c r="AY524" s="144"/>
      <c r="AZ524" s="142"/>
      <c r="BA524" s="143"/>
      <c r="BC524" s="144"/>
      <c r="BD524" s="144"/>
    </row>
    <row r="525" spans="1:56" ht="112.5" x14ac:dyDescent="0.25">
      <c r="A525" s="1" t="s">
        <v>902</v>
      </c>
      <c r="B525" s="179" t="s">
        <v>903</v>
      </c>
      <c r="C525" s="53" t="s">
        <v>904</v>
      </c>
      <c r="D525" s="55" t="s">
        <v>59</v>
      </c>
      <c r="E525" s="53" t="s">
        <v>6557</v>
      </c>
      <c r="F525" s="10" t="s">
        <v>196</v>
      </c>
      <c r="G525" s="53"/>
      <c r="H525" s="53" t="s">
        <v>6661</v>
      </c>
      <c r="I525" s="106"/>
      <c r="J525" s="106"/>
      <c r="K525" s="106"/>
      <c r="L525" s="56" t="s">
        <v>2434</v>
      </c>
      <c r="M525" s="55" t="s">
        <v>42</v>
      </c>
      <c r="N525" s="54" t="s">
        <v>5337</v>
      </c>
      <c r="O525" s="54"/>
      <c r="P525" s="54"/>
      <c r="Q525" s="54"/>
      <c r="R525" s="54"/>
      <c r="S525" s="54"/>
      <c r="T525" s="106"/>
      <c r="U525" s="106" t="s">
        <v>2434</v>
      </c>
      <c r="V525" s="106"/>
      <c r="W525" s="106" t="s">
        <v>6662</v>
      </c>
      <c r="X525" s="106" t="s">
        <v>6660</v>
      </c>
      <c r="Y525" s="106"/>
      <c r="Z525" s="106"/>
      <c r="AA525" s="106"/>
      <c r="AB525" s="106"/>
      <c r="AC525" s="106"/>
      <c r="AD525" s="106"/>
      <c r="AE525" s="1" t="s">
        <v>4936</v>
      </c>
      <c r="AF525" s="17" t="s">
        <v>905</v>
      </c>
      <c r="AG525" s="57"/>
      <c r="AH525" s="8"/>
      <c r="AI525" s="8"/>
      <c r="AJ525" s="8"/>
      <c r="AK525" s="8"/>
      <c r="AL525" s="8"/>
      <c r="AM525" s="8">
        <f t="shared" si="16"/>
        <v>0</v>
      </c>
      <c r="AN525" s="189" t="str">
        <f>IF((AI525+AJ525+AK525+AL525+AM525)&gt;0,(Metoder[[#This Row],[2015]]+Metoder[[#This Row],[2016]]+Metoder[[#This Row],[2017]]+Metoder[[#This Row],[Jan-Apr 2018]]*3+Metoder[[#This Row],[Till Cosmic?]])/COUNT(Metoder[[#This Row],[2015]:[Till Cosmic?]]),"")</f>
        <v/>
      </c>
      <c r="AO525" s="8" t="str">
        <f t="shared" si="17"/>
        <v/>
      </c>
      <c r="AP525" s="8" t="str">
        <f>IFERROR((_xlfn.RANK.EQ(AO525,AO:AO,1)+COUNTIF($AO$2:AO525,AO525))-1,"")</f>
        <v/>
      </c>
      <c r="AQ525" s="57" t="s">
        <v>2429</v>
      </c>
      <c r="AR525" s="57" t="s">
        <v>2429</v>
      </c>
      <c r="AS525" s="57"/>
      <c r="AT525" s="57"/>
      <c r="AU525" s="57"/>
      <c r="AV525" s="120">
        <v>43432</v>
      </c>
      <c r="AW525" s="57" t="s">
        <v>6653</v>
      </c>
      <c r="AX525" s="144"/>
      <c r="AY525" s="144"/>
      <c r="AZ525" s="142"/>
      <c r="BA525" s="143"/>
      <c r="BC525" s="144"/>
      <c r="BD525" s="144"/>
    </row>
    <row r="526" spans="1:56" ht="409.5" x14ac:dyDescent="0.25">
      <c r="A526" s="61">
        <v>125</v>
      </c>
      <c r="B526" s="179" t="s">
        <v>3046</v>
      </c>
      <c r="C526" s="53" t="s">
        <v>6414</v>
      </c>
      <c r="D526" s="36" t="s">
        <v>283</v>
      </c>
      <c r="E526" s="24" t="s">
        <v>4872</v>
      </c>
      <c r="F526" s="6"/>
      <c r="G526" s="53" t="s">
        <v>4871</v>
      </c>
      <c r="H526" s="53" t="s">
        <v>6415</v>
      </c>
      <c r="I526" s="53" t="s">
        <v>6416</v>
      </c>
      <c r="J526" s="53"/>
      <c r="K526" s="53"/>
      <c r="L526" s="56" t="s">
        <v>348</v>
      </c>
      <c r="M526" s="62" t="s">
        <v>2420</v>
      </c>
      <c r="N526" s="58" t="s">
        <v>5542</v>
      </c>
      <c r="O526" s="58"/>
      <c r="P526" s="35"/>
      <c r="Q526" s="35"/>
      <c r="R526" s="35"/>
      <c r="S526" s="35"/>
      <c r="T526" s="106" t="s">
        <v>3047</v>
      </c>
      <c r="U526" s="106" t="s">
        <v>348</v>
      </c>
      <c r="V526" s="106" t="s">
        <v>348</v>
      </c>
      <c r="W526" s="106" t="s">
        <v>2645</v>
      </c>
      <c r="X526" s="106" t="s">
        <v>3048</v>
      </c>
      <c r="Y526" s="106" t="s">
        <v>2543</v>
      </c>
      <c r="Z526" s="106" t="s">
        <v>2645</v>
      </c>
      <c r="AA526" s="106" t="s">
        <v>3049</v>
      </c>
      <c r="AB526" s="106" t="s">
        <v>2645</v>
      </c>
      <c r="AC526" s="106" t="s">
        <v>2429</v>
      </c>
      <c r="AD526" s="106"/>
      <c r="AE526" s="97"/>
      <c r="AF526" s="141"/>
      <c r="AG526" s="37" t="s">
        <v>3050</v>
      </c>
      <c r="AH526" s="37" t="s">
        <v>3051</v>
      </c>
      <c r="AI526" s="37"/>
      <c r="AJ526" s="37"/>
      <c r="AK526" s="37"/>
      <c r="AL526" s="37"/>
      <c r="AM526" s="37">
        <f t="shared" si="16"/>
        <v>0</v>
      </c>
      <c r="AN526" s="191" t="str">
        <f>IF((AI526+AJ526+AK526+AL526+AM526)&gt;0,(Metoder[[#This Row],[2015]]+Metoder[[#This Row],[2016]]+Metoder[[#This Row],[2017]]+Metoder[[#This Row],[Jan-Apr 2018]]*3+Metoder[[#This Row],[Till Cosmic?]])/COUNT(Metoder[[#This Row],[2015]:[Till Cosmic?]]),"")</f>
        <v/>
      </c>
      <c r="AO526" s="37" t="str">
        <f t="shared" si="17"/>
        <v/>
      </c>
      <c r="AP526" s="37" t="str">
        <f>IFERROR((_xlfn.RANK.EQ(AO526,AO:AO,1)+COUNTIF($AO$2:AO526,AO526))-1,"")</f>
        <v/>
      </c>
      <c r="AQ526" s="37"/>
      <c r="AR526" s="37"/>
      <c r="AS526" s="37"/>
      <c r="AT526" s="37"/>
      <c r="AU526" s="37"/>
      <c r="AV526" s="123">
        <v>43376</v>
      </c>
      <c r="AW526" s="38" t="s">
        <v>2341</v>
      </c>
      <c r="AX526" s="144"/>
      <c r="AY526" s="144"/>
      <c r="AZ526" s="142"/>
      <c r="BA526" s="143"/>
      <c r="BC526" s="144"/>
      <c r="BD526" s="144"/>
    </row>
    <row r="527" spans="1:56" ht="101.25" x14ac:dyDescent="0.25">
      <c r="A527" s="1" t="s">
        <v>173</v>
      </c>
      <c r="B527" s="183" t="s">
        <v>174</v>
      </c>
      <c r="C527" s="53"/>
      <c r="D527" s="14" t="s">
        <v>50</v>
      </c>
      <c r="E527" s="59" t="s">
        <v>151</v>
      </c>
      <c r="F527" s="60" t="s">
        <v>2406</v>
      </c>
      <c r="G527" s="53"/>
      <c r="H527" s="53" t="s">
        <v>5412</v>
      </c>
      <c r="I527" s="106" t="s">
        <v>6054</v>
      </c>
      <c r="J527" s="106" t="s">
        <v>5384</v>
      </c>
      <c r="K527" s="106"/>
      <c r="L527" s="15" t="s">
        <v>6499</v>
      </c>
      <c r="M527" s="55" t="s">
        <v>42</v>
      </c>
      <c r="N527" s="54" t="s">
        <v>5668</v>
      </c>
      <c r="O527" s="54"/>
      <c r="P527" s="54"/>
      <c r="Q527" s="54"/>
      <c r="R527" s="54"/>
      <c r="S527" s="54"/>
      <c r="T527" s="106"/>
      <c r="U527" s="106" t="s">
        <v>41</v>
      </c>
      <c r="V527" s="106" t="s">
        <v>4642</v>
      </c>
      <c r="W527" s="106" t="s">
        <v>4259</v>
      </c>
      <c r="X527" s="106" t="s">
        <v>175</v>
      </c>
      <c r="Y527" s="106"/>
      <c r="Z527" s="106"/>
      <c r="AA527" s="106"/>
      <c r="AB527" s="106"/>
      <c r="AC527" s="106"/>
      <c r="AD527" s="106"/>
      <c r="AE527" s="1" t="s">
        <v>5129</v>
      </c>
      <c r="AF527" s="119"/>
      <c r="AG527" s="57"/>
      <c r="AH527" s="8"/>
      <c r="AI527" s="8">
        <v>147</v>
      </c>
      <c r="AJ527" s="8">
        <v>190</v>
      </c>
      <c r="AK527" s="8"/>
      <c r="AL527" s="8"/>
      <c r="AM527" s="8">
        <f t="shared" si="16"/>
        <v>1</v>
      </c>
      <c r="AN527" s="189">
        <f>IF((AI527+AJ527+AK527+AL527+AM527)&gt;0,(Metoder[[#This Row],[2015]]+Metoder[[#This Row],[2016]]+Metoder[[#This Row],[2017]]+Metoder[[#This Row],[Jan-Apr 2018]]*3+Metoder[[#This Row],[Till Cosmic?]])/COUNT(Metoder[[#This Row],[2015]:[Till Cosmic?]]),"")</f>
        <v>112.66666666666667</v>
      </c>
      <c r="AO527" s="8">
        <f t="shared" si="17"/>
        <v>35</v>
      </c>
      <c r="AP527" s="8">
        <f>IFERROR((_xlfn.RANK.EQ(AO527,AO:AO,1)+COUNTIF($AO$2:AO527,AO527))-1,"")</f>
        <v>18</v>
      </c>
      <c r="AQ527" s="57" t="s">
        <v>2440</v>
      </c>
      <c r="AR527" s="8"/>
      <c r="AS527" s="57" t="s">
        <v>5436</v>
      </c>
      <c r="AT527" s="57"/>
      <c r="AU527" s="57"/>
      <c r="AV527" s="120">
        <v>43033</v>
      </c>
      <c r="AW527" s="57" t="s">
        <v>2341</v>
      </c>
      <c r="AX527" s="144"/>
      <c r="AY527" s="144"/>
      <c r="AZ527" s="142"/>
      <c r="BA527" s="143"/>
      <c r="BC527" s="144"/>
      <c r="BD527" s="144"/>
    </row>
    <row r="528" spans="1:56" ht="75" x14ac:dyDescent="0.25">
      <c r="A528" s="1">
        <v>203</v>
      </c>
      <c r="B528" s="179" t="s">
        <v>2504</v>
      </c>
      <c r="C528" s="61" t="s">
        <v>2505</v>
      </c>
      <c r="D528" s="36" t="s">
        <v>50</v>
      </c>
      <c r="E528" s="56" t="s">
        <v>2506</v>
      </c>
      <c r="F528" s="50"/>
      <c r="G528" s="50" t="s">
        <v>2507</v>
      </c>
      <c r="H528" s="50" t="s">
        <v>2508</v>
      </c>
      <c r="I528" s="50"/>
      <c r="J528" s="50"/>
      <c r="K528" s="50"/>
      <c r="L528" s="56" t="s">
        <v>2434</v>
      </c>
      <c r="M528" s="55" t="s">
        <v>2420</v>
      </c>
      <c r="N528" s="58" t="s">
        <v>5668</v>
      </c>
      <c r="O528" s="58"/>
      <c r="P528" s="35"/>
      <c r="Q528" s="35"/>
      <c r="R528" s="35"/>
      <c r="S528" s="35"/>
      <c r="T528" s="97"/>
      <c r="U528" s="1" t="s">
        <v>2434</v>
      </c>
      <c r="V528" s="1" t="s">
        <v>6556</v>
      </c>
      <c r="W528" s="106" t="s">
        <v>4260</v>
      </c>
      <c r="X528" s="1" t="s">
        <v>5106</v>
      </c>
      <c r="Y528" s="1" t="s">
        <v>2509</v>
      </c>
      <c r="Z528" s="97"/>
      <c r="AA528" s="1" t="s">
        <v>2510</v>
      </c>
      <c r="AB528" s="1" t="s">
        <v>2439</v>
      </c>
      <c r="AC528" s="1" t="s">
        <v>2440</v>
      </c>
      <c r="AD528" s="97"/>
      <c r="AE528" s="168"/>
      <c r="AF528" s="141"/>
      <c r="AG528" s="37" t="s">
        <v>2511</v>
      </c>
      <c r="AH528" s="37" t="s">
        <v>2431</v>
      </c>
      <c r="AI528" s="37"/>
      <c r="AJ528" s="37"/>
      <c r="AK528" s="37"/>
      <c r="AL528" s="37"/>
      <c r="AM528" s="37">
        <f t="shared" si="16"/>
        <v>0</v>
      </c>
      <c r="AN528" s="191" t="str">
        <f>IF((AI528+AJ528+AK528+AL528+AM528)&gt;0,(Metoder[[#This Row],[2015]]+Metoder[[#This Row],[2016]]+Metoder[[#This Row],[2017]]+Metoder[[#This Row],[Jan-Apr 2018]]*3+Metoder[[#This Row],[Till Cosmic?]])/COUNT(Metoder[[#This Row],[2015]:[Till Cosmic?]]),"")</f>
        <v/>
      </c>
      <c r="AO528" s="37" t="str">
        <f t="shared" si="17"/>
        <v/>
      </c>
      <c r="AP528" s="37" t="str">
        <f>IFERROR((_xlfn.RANK.EQ(AO528,AO:AO,1)+COUNTIF($AO$2:AO528,AO528))-1,"")</f>
        <v/>
      </c>
      <c r="AQ528" s="37"/>
      <c r="AR528" s="37"/>
      <c r="AS528" s="37"/>
      <c r="AT528" s="37"/>
      <c r="AU528" s="37"/>
      <c r="AV528" s="123">
        <v>43033</v>
      </c>
      <c r="AW528" s="38" t="s">
        <v>2341</v>
      </c>
      <c r="AX528" s="144"/>
      <c r="AY528" s="144"/>
      <c r="AZ528" s="142"/>
      <c r="BA528" s="143"/>
      <c r="BC528" s="144"/>
      <c r="BD528" s="144"/>
    </row>
    <row r="529" spans="1:56" ht="105" x14ac:dyDescent="0.25">
      <c r="A529" s="1" t="s">
        <v>4479</v>
      </c>
      <c r="B529" s="180" t="s">
        <v>4280</v>
      </c>
      <c r="C529" s="181" t="s">
        <v>4499</v>
      </c>
      <c r="D529" s="93" t="s">
        <v>50</v>
      </c>
      <c r="E529" s="94" t="s">
        <v>4548</v>
      </c>
      <c r="F529" s="98" t="s">
        <v>4267</v>
      </c>
      <c r="G529" s="93"/>
      <c r="H529" s="95" t="s">
        <v>6086</v>
      </c>
      <c r="I529" s="93"/>
      <c r="J529" s="93"/>
      <c r="K529" s="93"/>
      <c r="L529" s="93" t="s">
        <v>348</v>
      </c>
      <c r="M529" s="51" t="s">
        <v>42</v>
      </c>
      <c r="N529" s="54" t="s">
        <v>5668</v>
      </c>
      <c r="O529" s="66"/>
      <c r="P529" s="66"/>
      <c r="Q529" s="66"/>
      <c r="R529" s="66"/>
      <c r="S529" s="66"/>
      <c r="T529" s="93" t="s">
        <v>4635</v>
      </c>
      <c r="U529" s="93" t="s">
        <v>348</v>
      </c>
      <c r="V529" s="93" t="s">
        <v>4641</v>
      </c>
      <c r="W529" s="95" t="s">
        <v>4646</v>
      </c>
      <c r="X529" s="95" t="s">
        <v>4653</v>
      </c>
      <c r="Y529" s="97"/>
      <c r="Z529" s="97"/>
      <c r="AA529" s="97"/>
      <c r="AB529" s="97"/>
      <c r="AC529" s="97"/>
      <c r="AD529" s="97"/>
      <c r="AE529" s="95" t="s">
        <v>4735</v>
      </c>
      <c r="AF529" s="107" t="s">
        <v>4749</v>
      </c>
      <c r="AG529" s="8"/>
      <c r="AH529" s="8"/>
      <c r="AI529" s="8"/>
      <c r="AJ529" s="8"/>
      <c r="AK529" s="8"/>
      <c r="AL529" s="8"/>
      <c r="AM529" s="8">
        <f t="shared" si="16"/>
        <v>1</v>
      </c>
      <c r="AN529" s="189">
        <f>IF((AI529+AJ529+AK529+AL529+AM529)&gt;0,(Metoder[[#This Row],[2015]]+Metoder[[#This Row],[2016]]+Metoder[[#This Row],[2017]]+Metoder[[#This Row],[Jan-Apr 2018]]*3+Metoder[[#This Row],[Till Cosmic?]])/COUNT(Metoder[[#This Row],[2015]:[Till Cosmic?]]),"")</f>
        <v>1</v>
      </c>
      <c r="AO529" s="8">
        <f t="shared" si="17"/>
        <v>315</v>
      </c>
      <c r="AP529" s="8">
        <f>IFERROR((_xlfn.RANK.EQ(AO529,AO:AO,1)+COUNTIF($AO$2:AO529,AO529))-1,"")</f>
        <v>458</v>
      </c>
      <c r="AQ529" s="57" t="s">
        <v>2440</v>
      </c>
      <c r="AR529" s="8"/>
      <c r="AS529" s="8"/>
      <c r="AT529" s="8"/>
      <c r="AU529" s="8"/>
      <c r="AV529" s="120">
        <v>43325</v>
      </c>
      <c r="AW529" s="95" t="s">
        <v>46</v>
      </c>
      <c r="AX529" s="144"/>
      <c r="AY529" s="144"/>
      <c r="AZ529" s="142"/>
      <c r="BA529" s="143"/>
      <c r="BC529" s="144"/>
      <c r="BD529" s="144"/>
    </row>
    <row r="530" spans="1:56" ht="225" x14ac:dyDescent="0.25">
      <c r="A530" s="1" t="s">
        <v>4469</v>
      </c>
      <c r="B530" s="180" t="s">
        <v>4289</v>
      </c>
      <c r="C530" s="181"/>
      <c r="D530" s="93"/>
      <c r="E530" s="94" t="s">
        <v>4547</v>
      </c>
      <c r="F530" s="98" t="s">
        <v>5246</v>
      </c>
      <c r="G530" s="96" t="s">
        <v>6165</v>
      </c>
      <c r="H530" s="95" t="s">
        <v>4575</v>
      </c>
      <c r="I530" s="93"/>
      <c r="J530" s="93"/>
      <c r="K530" s="93"/>
      <c r="L530" s="93" t="s">
        <v>2654</v>
      </c>
      <c r="M530" s="51" t="s">
        <v>42</v>
      </c>
      <c r="N530" s="66"/>
      <c r="O530" s="66"/>
      <c r="P530" s="66"/>
      <c r="Q530" s="66"/>
      <c r="R530" s="66"/>
      <c r="S530" s="66"/>
      <c r="T530" s="93" t="s">
        <v>4635</v>
      </c>
      <c r="U530" s="93" t="s">
        <v>348</v>
      </c>
      <c r="V530" s="93" t="s">
        <v>4642</v>
      </c>
      <c r="W530" s="95" t="s">
        <v>4639</v>
      </c>
      <c r="X530" s="95" t="s">
        <v>4662</v>
      </c>
      <c r="Y530" s="97"/>
      <c r="Z530" s="97"/>
      <c r="AA530" s="97"/>
      <c r="AB530" s="97"/>
      <c r="AC530" s="97"/>
      <c r="AD530" s="97"/>
      <c r="AE530" s="95" t="s">
        <v>5213</v>
      </c>
      <c r="AF530" s="107" t="s">
        <v>4763</v>
      </c>
      <c r="AG530" s="8"/>
      <c r="AH530" s="8"/>
      <c r="AI530" s="8"/>
      <c r="AJ530" s="8"/>
      <c r="AK530" s="8"/>
      <c r="AL530" s="8"/>
      <c r="AM530" s="8">
        <f t="shared" si="16"/>
        <v>0</v>
      </c>
      <c r="AN530" s="189" t="str">
        <f>IF((AI530+AJ530+AK530+AL530+AM530)&gt;0,(Metoder[[#This Row],[2015]]+Metoder[[#This Row],[2016]]+Metoder[[#This Row],[2017]]+Metoder[[#This Row],[Jan-Apr 2018]]*3+Metoder[[#This Row],[Till Cosmic?]])/COUNT(Metoder[[#This Row],[2015]:[Till Cosmic?]]),"")</f>
        <v/>
      </c>
      <c r="AO530" s="8" t="str">
        <f t="shared" si="17"/>
        <v/>
      </c>
      <c r="AP530" s="8" t="str">
        <f>IFERROR((_xlfn.RANK.EQ(AO530,AO:AO,1)+COUNTIF($AO$2:AO530,AO530))-1,"")</f>
        <v/>
      </c>
      <c r="AQ530" s="8"/>
      <c r="AR530" s="8"/>
      <c r="AS530" s="8"/>
      <c r="AT530" s="8"/>
      <c r="AU530" s="57" t="s">
        <v>6219</v>
      </c>
      <c r="AV530" s="120">
        <v>43031</v>
      </c>
      <c r="AW530" s="95" t="s">
        <v>2341</v>
      </c>
      <c r="AX530" s="144"/>
      <c r="AY530" s="144"/>
      <c r="AZ530" s="142"/>
      <c r="BA530" s="143"/>
      <c r="BC530" s="144"/>
      <c r="BD530" s="144"/>
    </row>
    <row r="531" spans="1:56" ht="150" x14ac:dyDescent="0.25">
      <c r="A531" s="1" t="s">
        <v>4473</v>
      </c>
      <c r="B531" s="180" t="s">
        <v>4285</v>
      </c>
      <c r="C531" s="181"/>
      <c r="D531" s="93"/>
      <c r="E531" s="94" t="s">
        <v>4546</v>
      </c>
      <c r="F531" s="126" t="s">
        <v>4540</v>
      </c>
      <c r="G531" s="93"/>
      <c r="H531" s="95" t="s">
        <v>4572</v>
      </c>
      <c r="I531" s="95" t="s">
        <v>4848</v>
      </c>
      <c r="J531" s="95"/>
      <c r="K531" s="95"/>
      <c r="L531" s="93" t="s">
        <v>348</v>
      </c>
      <c r="M531" s="51" t="s">
        <v>42</v>
      </c>
      <c r="N531" s="66"/>
      <c r="O531" s="66"/>
      <c r="P531" s="66"/>
      <c r="Q531" s="66"/>
      <c r="R531" s="66"/>
      <c r="S531" s="66"/>
      <c r="T531" s="93" t="s">
        <v>4635</v>
      </c>
      <c r="U531" s="93" t="s">
        <v>348</v>
      </c>
      <c r="V531" s="93" t="s">
        <v>4638</v>
      </c>
      <c r="W531" s="95" t="s">
        <v>4657</v>
      </c>
      <c r="X531" s="95" t="s">
        <v>4636</v>
      </c>
      <c r="Y531" s="97"/>
      <c r="Z531" s="97"/>
      <c r="AA531" s="97"/>
      <c r="AB531" s="97"/>
      <c r="AC531" s="97"/>
      <c r="AD531" s="97"/>
      <c r="AE531" s="95" t="s">
        <v>4757</v>
      </c>
      <c r="AF531" s="107" t="s">
        <v>4758</v>
      </c>
      <c r="AG531" s="8"/>
      <c r="AH531" s="8"/>
      <c r="AI531" s="8"/>
      <c r="AJ531" s="8"/>
      <c r="AK531" s="8"/>
      <c r="AL531" s="8"/>
      <c r="AM531" s="8">
        <f t="shared" si="16"/>
        <v>0</v>
      </c>
      <c r="AN531" s="189" t="str">
        <f>IF((AI531+AJ531+AK531+AL531+AM531)&gt;0,(Metoder[[#This Row],[2015]]+Metoder[[#This Row],[2016]]+Metoder[[#This Row],[2017]]+Metoder[[#This Row],[Jan-Apr 2018]]*3+Metoder[[#This Row],[Till Cosmic?]])/COUNT(Metoder[[#This Row],[2015]:[Till Cosmic?]]),"")</f>
        <v/>
      </c>
      <c r="AO531" s="8" t="str">
        <f t="shared" si="17"/>
        <v/>
      </c>
      <c r="AP531" s="8" t="str">
        <f>IFERROR((_xlfn.RANK.EQ(AO531,AO:AO,1)+COUNTIF($AO$2:AO531,AO531))-1,"")</f>
        <v/>
      </c>
      <c r="AQ531" s="8"/>
      <c r="AR531" s="8"/>
      <c r="AS531" s="8"/>
      <c r="AT531" s="8"/>
      <c r="AU531" s="57" t="s">
        <v>6075</v>
      </c>
      <c r="AV531" s="120">
        <v>43031</v>
      </c>
      <c r="AW531" s="95" t="s">
        <v>2341</v>
      </c>
      <c r="AX531" s="144"/>
      <c r="AY531" s="144"/>
      <c r="AZ531" s="142"/>
      <c r="BA531" s="143"/>
      <c r="BC531" s="144"/>
      <c r="BD531" s="144"/>
    </row>
    <row r="532" spans="1:56" ht="135" x14ac:dyDescent="0.25">
      <c r="A532" s="1" t="s">
        <v>2063</v>
      </c>
      <c r="B532" s="179" t="s">
        <v>2064</v>
      </c>
      <c r="C532" s="53" t="s">
        <v>2065</v>
      </c>
      <c r="D532" s="55" t="s">
        <v>226</v>
      </c>
      <c r="E532" s="53" t="s">
        <v>227</v>
      </c>
      <c r="F532" s="6"/>
      <c r="G532" s="140" t="s">
        <v>1706</v>
      </c>
      <c r="H532" s="53" t="s">
        <v>2066</v>
      </c>
      <c r="I532" s="106" t="s">
        <v>2067</v>
      </c>
      <c r="J532" s="106" t="s">
        <v>6353</v>
      </c>
      <c r="K532" s="106"/>
      <c r="L532" s="15" t="s">
        <v>6478</v>
      </c>
      <c r="M532" s="55" t="s">
        <v>42</v>
      </c>
      <c r="N532" s="58" t="s">
        <v>5673</v>
      </c>
      <c r="O532" s="58"/>
      <c r="P532" s="58"/>
      <c r="Q532" s="58"/>
      <c r="R532" s="58"/>
      <c r="S532" s="58"/>
      <c r="T532" s="106"/>
      <c r="U532" s="106" t="s">
        <v>2434</v>
      </c>
      <c r="V532" s="106" t="s">
        <v>4641</v>
      </c>
      <c r="W532" s="148" t="s">
        <v>2068</v>
      </c>
      <c r="X532" s="148" t="s">
        <v>2069</v>
      </c>
      <c r="Y532" s="106"/>
      <c r="Z532" s="106"/>
      <c r="AA532" s="106"/>
      <c r="AB532" s="106"/>
      <c r="AC532" s="106"/>
      <c r="AD532" s="106"/>
      <c r="AE532" s="1" t="s">
        <v>4918</v>
      </c>
      <c r="AF532" s="174" t="s">
        <v>2070</v>
      </c>
      <c r="AG532" s="57"/>
      <c r="AH532" s="8"/>
      <c r="AI532" s="8"/>
      <c r="AJ532" s="8"/>
      <c r="AK532" s="8"/>
      <c r="AL532" s="8"/>
      <c r="AM532" s="8">
        <f t="shared" si="16"/>
        <v>1</v>
      </c>
      <c r="AN532" s="189">
        <f>IF((AI532+AJ532+AK532+AL532+AM532)&gt;0,(Metoder[[#This Row],[2015]]+Metoder[[#This Row],[2016]]+Metoder[[#This Row],[2017]]+Metoder[[#This Row],[Jan-Apr 2018]]*3+Metoder[[#This Row],[Till Cosmic?]])/COUNT(Metoder[[#This Row],[2015]:[Till Cosmic?]]),"")</f>
        <v>1</v>
      </c>
      <c r="AO532" s="8">
        <f t="shared" si="17"/>
        <v>315</v>
      </c>
      <c r="AP532" s="8">
        <f>IFERROR((_xlfn.RANK.EQ(AO532,AO:AO,1)+COUNTIF($AO$2:AO532,AO532))-1,"")</f>
        <v>459</v>
      </c>
      <c r="AQ532" s="57" t="s">
        <v>2440</v>
      </c>
      <c r="AR532" s="8"/>
      <c r="AS532" s="8"/>
      <c r="AT532" s="8"/>
      <c r="AU532" s="57"/>
      <c r="AV532" s="120">
        <v>43347</v>
      </c>
      <c r="AW532" s="57" t="s">
        <v>46</v>
      </c>
      <c r="AX532" s="144"/>
      <c r="AY532" s="144"/>
      <c r="AZ532" s="142"/>
      <c r="BA532" s="143"/>
      <c r="BC532" s="144"/>
      <c r="BD532" s="144"/>
    </row>
    <row r="533" spans="1:56" ht="195" x14ac:dyDescent="0.25">
      <c r="A533" s="1" t="s">
        <v>4485</v>
      </c>
      <c r="B533" s="180" t="s">
        <v>4276</v>
      </c>
      <c r="C533" s="181"/>
      <c r="D533" s="93" t="s">
        <v>50</v>
      </c>
      <c r="E533" s="94" t="s">
        <v>4546</v>
      </c>
      <c r="F533" s="126" t="s">
        <v>4540</v>
      </c>
      <c r="G533" s="93"/>
      <c r="H533" s="95" t="s">
        <v>4559</v>
      </c>
      <c r="I533" s="93"/>
      <c r="J533" s="93"/>
      <c r="K533" s="93"/>
      <c r="L533" s="93" t="s">
        <v>348</v>
      </c>
      <c r="M533" s="51" t="s">
        <v>42</v>
      </c>
      <c r="N533" s="66"/>
      <c r="O533" s="66"/>
      <c r="P533" s="66"/>
      <c r="Q533" s="66"/>
      <c r="R533" s="66"/>
      <c r="S533" s="66"/>
      <c r="T533" s="93" t="s">
        <v>4635</v>
      </c>
      <c r="U533" s="93" t="s">
        <v>348</v>
      </c>
      <c r="V533" s="93" t="s">
        <v>4638</v>
      </c>
      <c r="W533" s="95" t="s">
        <v>4646</v>
      </c>
      <c r="X533" s="95" t="s">
        <v>4636</v>
      </c>
      <c r="Y533" s="97"/>
      <c r="Z533" s="97"/>
      <c r="AA533" s="97"/>
      <c r="AB533" s="97"/>
      <c r="AC533" s="97"/>
      <c r="AD533" s="97"/>
      <c r="AE533" s="95" t="s">
        <v>4732</v>
      </c>
      <c r="AF533" s="107" t="s">
        <v>4742</v>
      </c>
      <c r="AG533" s="8"/>
      <c r="AH533" s="8"/>
      <c r="AI533" s="8"/>
      <c r="AJ533" s="8"/>
      <c r="AK533" s="8"/>
      <c r="AL533" s="8"/>
      <c r="AM533" s="8">
        <f t="shared" si="16"/>
        <v>0</v>
      </c>
      <c r="AN533" s="189" t="str">
        <f>IF((AI533+AJ533+AK533+AL533+AM533)&gt;0,(Metoder[[#This Row],[2015]]+Metoder[[#This Row],[2016]]+Metoder[[#This Row],[2017]]+Metoder[[#This Row],[Jan-Apr 2018]]*3+Metoder[[#This Row],[Till Cosmic?]])/COUNT(Metoder[[#This Row],[2015]:[Till Cosmic?]]),"")</f>
        <v/>
      </c>
      <c r="AO533" s="8" t="str">
        <f t="shared" si="17"/>
        <v/>
      </c>
      <c r="AP533" s="8" t="str">
        <f>IFERROR((_xlfn.RANK.EQ(AO533,AO:AO,1)+COUNTIF($AO$2:AO533,AO533))-1,"")</f>
        <v/>
      </c>
      <c r="AQ533" s="8"/>
      <c r="AR533" s="8"/>
      <c r="AS533" s="8"/>
      <c r="AT533" s="8"/>
      <c r="AU533" s="57" t="s">
        <v>5986</v>
      </c>
      <c r="AV533" s="120">
        <v>43031</v>
      </c>
      <c r="AW533" s="95" t="s">
        <v>2341</v>
      </c>
      <c r="AX533" s="144"/>
      <c r="AY533" s="144"/>
      <c r="AZ533" s="142"/>
      <c r="BA533" s="143"/>
      <c r="BC533" s="144"/>
      <c r="BD533" s="144"/>
    </row>
    <row r="534" spans="1:56" ht="180" x14ac:dyDescent="0.25">
      <c r="A534" s="39" t="s">
        <v>4486</v>
      </c>
      <c r="B534" s="180" t="s">
        <v>4275</v>
      </c>
      <c r="C534" s="181"/>
      <c r="D534" s="93"/>
      <c r="E534" s="94" t="s">
        <v>4546</v>
      </c>
      <c r="F534" s="126" t="s">
        <v>4540</v>
      </c>
      <c r="G534" s="93"/>
      <c r="H534" s="95" t="s">
        <v>4564</v>
      </c>
      <c r="I534" s="93" t="s">
        <v>4563</v>
      </c>
      <c r="J534" s="93"/>
      <c r="K534" s="93"/>
      <c r="L534" s="93" t="s">
        <v>348</v>
      </c>
      <c r="M534" s="55" t="s">
        <v>42</v>
      </c>
      <c r="N534" s="66"/>
      <c r="O534" s="66"/>
      <c r="P534" s="66"/>
      <c r="Q534" s="66"/>
      <c r="R534" s="66"/>
      <c r="S534" s="66"/>
      <c r="T534" s="93" t="s">
        <v>4635</v>
      </c>
      <c r="U534" s="93" t="s">
        <v>348</v>
      </c>
      <c r="V534" s="93" t="s">
        <v>4638</v>
      </c>
      <c r="W534" s="95" t="s">
        <v>4647</v>
      </c>
      <c r="X534" s="95" t="s">
        <v>4636</v>
      </c>
      <c r="Y534" s="97"/>
      <c r="Z534" s="97"/>
      <c r="AA534" s="97"/>
      <c r="AB534" s="97"/>
      <c r="AC534" s="97"/>
      <c r="AD534" s="97"/>
      <c r="AE534" s="95" t="s">
        <v>4732</v>
      </c>
      <c r="AF534" s="107" t="s">
        <v>4741</v>
      </c>
      <c r="AG534" s="8"/>
      <c r="AH534" s="8"/>
      <c r="AI534" s="8"/>
      <c r="AJ534" s="8"/>
      <c r="AK534" s="8"/>
      <c r="AL534" s="8"/>
      <c r="AM534" s="8">
        <f t="shared" si="16"/>
        <v>0</v>
      </c>
      <c r="AN534" s="189" t="str">
        <f>IF((AI534+AJ534+AK534+AL534+AM534)&gt;0,(Metoder[[#This Row],[2015]]+Metoder[[#This Row],[2016]]+Metoder[[#This Row],[2017]]+Metoder[[#This Row],[Jan-Apr 2018]]*3+Metoder[[#This Row],[Till Cosmic?]])/COUNT(Metoder[[#This Row],[2015]:[Till Cosmic?]]),"")</f>
        <v/>
      </c>
      <c r="AO534" s="8" t="str">
        <f t="shared" si="17"/>
        <v/>
      </c>
      <c r="AP534" s="8" t="str">
        <f>IFERROR((_xlfn.RANK.EQ(AO534,AO:AO,1)+COUNTIF($AO$2:AO534,AO534))-1,"")</f>
        <v/>
      </c>
      <c r="AQ534" s="8"/>
      <c r="AR534" s="8"/>
      <c r="AS534" s="8"/>
      <c r="AT534" s="8"/>
      <c r="AU534" s="57" t="s">
        <v>5986</v>
      </c>
      <c r="AV534" s="120">
        <v>43031</v>
      </c>
      <c r="AW534" s="95" t="s">
        <v>2341</v>
      </c>
      <c r="AX534" s="144"/>
      <c r="AY534" s="144"/>
      <c r="AZ534" s="142"/>
      <c r="BA534" s="143"/>
      <c r="BC534" s="144"/>
      <c r="BD534" s="144"/>
    </row>
    <row r="535" spans="1:56" ht="150" x14ac:dyDescent="0.25">
      <c r="A535" s="1" t="s">
        <v>4487</v>
      </c>
      <c r="B535" s="180" t="s">
        <v>4274</v>
      </c>
      <c r="C535" s="181"/>
      <c r="D535" s="93"/>
      <c r="E535" s="94" t="s">
        <v>4546</v>
      </c>
      <c r="F535" s="126" t="s">
        <v>4540</v>
      </c>
      <c r="G535" s="93"/>
      <c r="H535" s="95" t="s">
        <v>4562</v>
      </c>
      <c r="I535" s="93"/>
      <c r="J535" s="93"/>
      <c r="K535" s="93"/>
      <c r="L535" s="93" t="s">
        <v>348</v>
      </c>
      <c r="M535" s="51" t="s">
        <v>42</v>
      </c>
      <c r="N535" s="66"/>
      <c r="O535" s="66"/>
      <c r="P535" s="66"/>
      <c r="Q535" s="66"/>
      <c r="R535" s="66"/>
      <c r="S535" s="66"/>
      <c r="T535" s="93" t="s">
        <v>4635</v>
      </c>
      <c r="U535" s="93" t="s">
        <v>348</v>
      </c>
      <c r="V535" s="93" t="s">
        <v>4638</v>
      </c>
      <c r="W535" s="95" t="s">
        <v>4644</v>
      </c>
      <c r="X535" s="95" t="s">
        <v>4636</v>
      </c>
      <c r="Y535" s="97"/>
      <c r="Z535" s="97"/>
      <c r="AA535" s="97"/>
      <c r="AB535" s="97"/>
      <c r="AC535" s="97"/>
      <c r="AD535" s="97"/>
      <c r="AE535" s="95" t="s">
        <v>4732</v>
      </c>
      <c r="AF535" s="107" t="s">
        <v>4740</v>
      </c>
      <c r="AG535" s="8"/>
      <c r="AH535" s="8"/>
      <c r="AI535" s="8"/>
      <c r="AJ535" s="8"/>
      <c r="AK535" s="8"/>
      <c r="AL535" s="8"/>
      <c r="AM535" s="8">
        <f t="shared" si="16"/>
        <v>0</v>
      </c>
      <c r="AN535" s="189" t="str">
        <f>IF((AI535+AJ535+AK535+AL535+AM535)&gt;0,(Metoder[[#This Row],[2015]]+Metoder[[#This Row],[2016]]+Metoder[[#This Row],[2017]]+Metoder[[#This Row],[Jan-Apr 2018]]*3+Metoder[[#This Row],[Till Cosmic?]])/COUNT(Metoder[[#This Row],[2015]:[Till Cosmic?]]),"")</f>
        <v/>
      </c>
      <c r="AO535" s="8" t="str">
        <f t="shared" si="17"/>
        <v/>
      </c>
      <c r="AP535" s="8" t="str">
        <f>IFERROR((_xlfn.RANK.EQ(AO535,AO:AO,1)+COUNTIF($AO$2:AO535,AO535))-1,"")</f>
        <v/>
      </c>
      <c r="AQ535" s="8"/>
      <c r="AR535" s="8"/>
      <c r="AS535" s="8"/>
      <c r="AT535" s="8"/>
      <c r="AU535" s="57" t="s">
        <v>5986</v>
      </c>
      <c r="AV535" s="120">
        <v>43031</v>
      </c>
      <c r="AW535" s="95" t="s">
        <v>2341</v>
      </c>
      <c r="AX535" s="144"/>
      <c r="AY535" s="144"/>
      <c r="AZ535" s="142"/>
      <c r="BA535" s="143"/>
      <c r="BC535" s="144"/>
      <c r="BD535" s="144"/>
    </row>
    <row r="536" spans="1:56" ht="150" x14ac:dyDescent="0.25">
      <c r="A536" s="1" t="s">
        <v>4491</v>
      </c>
      <c r="B536" s="180" t="s">
        <v>4271</v>
      </c>
      <c r="C536" s="181"/>
      <c r="D536" s="93"/>
      <c r="E536" s="94" t="s">
        <v>4546</v>
      </c>
      <c r="F536" s="126" t="s">
        <v>4540</v>
      </c>
      <c r="G536" s="96" t="s">
        <v>4888</v>
      </c>
      <c r="H536" s="95" t="s">
        <v>4558</v>
      </c>
      <c r="I536" s="94" t="s">
        <v>4557</v>
      </c>
      <c r="J536" s="96" t="s">
        <v>6233</v>
      </c>
      <c r="K536" s="94"/>
      <c r="L536" s="93" t="s">
        <v>348</v>
      </c>
      <c r="M536" s="51" t="s">
        <v>42</v>
      </c>
      <c r="N536" s="66"/>
      <c r="O536" s="66"/>
      <c r="P536" s="66"/>
      <c r="Q536" s="66"/>
      <c r="R536" s="66"/>
      <c r="S536" s="66"/>
      <c r="T536" s="93" t="s">
        <v>4635</v>
      </c>
      <c r="U536" s="93" t="s">
        <v>348</v>
      </c>
      <c r="V536" s="93" t="s">
        <v>4638</v>
      </c>
      <c r="W536" s="95" t="s">
        <v>4640</v>
      </c>
      <c r="X536" s="95" t="s">
        <v>4558</v>
      </c>
      <c r="Y536" s="97"/>
      <c r="Z536" s="97"/>
      <c r="AA536" s="97"/>
      <c r="AB536" s="97"/>
      <c r="AC536" s="97"/>
      <c r="AD536" s="97"/>
      <c r="AE536" s="172" t="s">
        <v>4732</v>
      </c>
      <c r="AF536" s="107" t="s">
        <v>4736</v>
      </c>
      <c r="AG536" s="8"/>
      <c r="AH536" s="8"/>
      <c r="AI536" s="8"/>
      <c r="AJ536" s="8"/>
      <c r="AK536" s="8"/>
      <c r="AL536" s="8"/>
      <c r="AM536" s="8">
        <f t="shared" si="16"/>
        <v>0</v>
      </c>
      <c r="AN536" s="189" t="str">
        <f>IF((AI536+AJ536+AK536+AL536+AM536)&gt;0,(Metoder[[#This Row],[2015]]+Metoder[[#This Row],[2016]]+Metoder[[#This Row],[2017]]+Metoder[[#This Row],[Jan-Apr 2018]]*3+Metoder[[#This Row],[Till Cosmic?]])/COUNT(Metoder[[#This Row],[2015]:[Till Cosmic?]]),"")</f>
        <v/>
      </c>
      <c r="AO536" s="8" t="str">
        <f t="shared" si="17"/>
        <v/>
      </c>
      <c r="AP536" s="8" t="str">
        <f>IFERROR((_xlfn.RANK.EQ(AO536,AO:AO,1)+COUNTIF($AO$2:AO536,AO536))-1,"")</f>
        <v/>
      </c>
      <c r="AQ536" s="8"/>
      <c r="AR536" s="8"/>
      <c r="AS536" s="8"/>
      <c r="AT536" s="8"/>
      <c r="AU536" s="57" t="s">
        <v>6219</v>
      </c>
      <c r="AV536" s="120">
        <v>43031</v>
      </c>
      <c r="AW536" s="95" t="s">
        <v>2341</v>
      </c>
      <c r="AX536" s="144"/>
      <c r="AY536" s="144"/>
      <c r="AZ536" s="142"/>
      <c r="BA536" s="143"/>
      <c r="BC536" s="144"/>
      <c r="BD536" s="144"/>
    </row>
    <row r="537" spans="1:56" ht="150" x14ac:dyDescent="0.25">
      <c r="A537" s="1" t="s">
        <v>4387</v>
      </c>
      <c r="B537" s="180" t="s">
        <v>4365</v>
      </c>
      <c r="C537" s="181" t="s">
        <v>5088</v>
      </c>
      <c r="D537" s="93" t="s">
        <v>50</v>
      </c>
      <c r="E537" s="94" t="s">
        <v>51</v>
      </c>
      <c r="F537" s="98" t="s">
        <v>5241</v>
      </c>
      <c r="G537" s="93"/>
      <c r="H537" s="95" t="s">
        <v>4947</v>
      </c>
      <c r="I537" s="95" t="s">
        <v>4948</v>
      </c>
      <c r="J537" s="95"/>
      <c r="K537" s="95" t="s">
        <v>5362</v>
      </c>
      <c r="L537" s="93" t="s">
        <v>6499</v>
      </c>
      <c r="M537" s="55" t="s">
        <v>42</v>
      </c>
      <c r="N537" s="54" t="s">
        <v>5667</v>
      </c>
      <c r="O537" s="66"/>
      <c r="P537" s="66"/>
      <c r="Q537" s="66"/>
      <c r="R537" s="66"/>
      <c r="S537" s="66"/>
      <c r="T537" s="93"/>
      <c r="U537" s="93" t="s">
        <v>41</v>
      </c>
      <c r="V537" s="93" t="s">
        <v>4642</v>
      </c>
      <c r="W537" s="95" t="s">
        <v>5227</v>
      </c>
      <c r="X537" s="95" t="s">
        <v>5229</v>
      </c>
      <c r="Y537" s="97"/>
      <c r="Z537" s="97"/>
      <c r="AA537" s="97"/>
      <c r="AB537" s="97"/>
      <c r="AC537" s="1"/>
      <c r="AD537" s="97"/>
      <c r="AE537" s="1" t="s">
        <v>4933</v>
      </c>
      <c r="AF537" s="176" t="s">
        <v>4836</v>
      </c>
      <c r="AG537" s="8"/>
      <c r="AH537" s="8"/>
      <c r="AI537" s="8">
        <v>26</v>
      </c>
      <c r="AJ537" s="8">
        <v>40</v>
      </c>
      <c r="AK537" s="8"/>
      <c r="AL537" s="8">
        <v>8</v>
      </c>
      <c r="AM537" s="8">
        <f t="shared" si="16"/>
        <v>1</v>
      </c>
      <c r="AN537" s="189">
        <f>IF((AI537+AJ537+AK537+AL537+AM537)&gt;0,(Metoder[[#This Row],[2015]]+Metoder[[#This Row],[2016]]+Metoder[[#This Row],[2017]]+Metoder[[#This Row],[Jan-Apr 2018]]*3+Metoder[[#This Row],[Till Cosmic?]])/COUNT(Metoder[[#This Row],[2015]:[Till Cosmic?]]),"")</f>
        <v>22.75</v>
      </c>
      <c r="AO537" s="8">
        <f t="shared" si="17"/>
        <v>94</v>
      </c>
      <c r="AP537" s="8">
        <f>IFERROR((_xlfn.RANK.EQ(AO537,AO:AO,1)+COUNTIF($AO$2:AO537,AO537))-1,"")</f>
        <v>74</v>
      </c>
      <c r="AQ537" s="57" t="s">
        <v>2440</v>
      </c>
      <c r="AR537" s="8"/>
      <c r="AS537" s="57" t="s">
        <v>5436</v>
      </c>
      <c r="AT537" s="57"/>
      <c r="AU537" s="57"/>
      <c r="AV537" s="120">
        <v>43030</v>
      </c>
      <c r="AW537" s="95" t="s">
        <v>2341</v>
      </c>
      <c r="AX537" s="144"/>
      <c r="AY537" s="144"/>
      <c r="AZ537" s="142"/>
      <c r="BA537" s="143"/>
      <c r="BC537" s="144"/>
      <c r="BD537" s="144"/>
    </row>
    <row r="538" spans="1:56" ht="105" x14ac:dyDescent="0.25">
      <c r="A538" s="1" t="s">
        <v>2084</v>
      </c>
      <c r="B538" s="179" t="s">
        <v>2085</v>
      </c>
      <c r="C538" s="53" t="s">
        <v>2086</v>
      </c>
      <c r="D538" s="55" t="s">
        <v>50</v>
      </c>
      <c r="E538" s="53" t="s">
        <v>6511</v>
      </c>
      <c r="F538" s="121" t="s">
        <v>4267</v>
      </c>
      <c r="G538" s="53"/>
      <c r="H538" s="53" t="s">
        <v>66</v>
      </c>
      <c r="I538" s="106" t="s">
        <v>6317</v>
      </c>
      <c r="J538" s="106"/>
      <c r="K538" s="106" t="s">
        <v>5365</v>
      </c>
      <c r="L538" s="56" t="s">
        <v>2434</v>
      </c>
      <c r="M538" s="55" t="s">
        <v>42</v>
      </c>
      <c r="N538" s="54" t="s">
        <v>5668</v>
      </c>
      <c r="O538" s="54"/>
      <c r="P538" s="54" t="s">
        <v>35</v>
      </c>
      <c r="Q538" s="54"/>
      <c r="R538" s="54"/>
      <c r="S538" s="54"/>
      <c r="T538" s="106"/>
      <c r="U538" s="106" t="s">
        <v>2434</v>
      </c>
      <c r="V538" s="106" t="s">
        <v>4641</v>
      </c>
      <c r="W538" s="148" t="s">
        <v>54</v>
      </c>
      <c r="X538" s="148" t="s">
        <v>6318</v>
      </c>
      <c r="Y538" s="106"/>
      <c r="Z538" s="106"/>
      <c r="AA538" s="106"/>
      <c r="AB538" s="106"/>
      <c r="AC538" s="106"/>
      <c r="AD538" s="106"/>
      <c r="AE538" s="1" t="s">
        <v>4919</v>
      </c>
      <c r="AF538" s="17" t="s">
        <v>2087</v>
      </c>
      <c r="AG538" s="57"/>
      <c r="AH538" s="8"/>
      <c r="AI538" s="8">
        <v>20</v>
      </c>
      <c r="AJ538" s="8">
        <v>22</v>
      </c>
      <c r="AK538" s="8"/>
      <c r="AL538" s="8">
        <v>12</v>
      </c>
      <c r="AM538" s="8">
        <f t="shared" si="16"/>
        <v>1</v>
      </c>
      <c r="AN538" s="189">
        <f>IF((AI538+AJ538+AK538+AL538+AM538)&gt;0,(Metoder[[#This Row],[2015]]+Metoder[[#This Row],[2016]]+Metoder[[#This Row],[2017]]+Metoder[[#This Row],[Jan-Apr 2018]]*3+Metoder[[#This Row],[Till Cosmic?]])/COUNT(Metoder[[#This Row],[2015]:[Till Cosmic?]]),"")</f>
        <v>19.75</v>
      </c>
      <c r="AO538" s="8">
        <f t="shared" si="17"/>
        <v>100</v>
      </c>
      <c r="AP538" s="8">
        <f>IFERROR((_xlfn.RANK.EQ(AO538,AO:AO,1)+COUNTIF($AO$2:AO538,AO538))-1,"")</f>
        <v>80</v>
      </c>
      <c r="AQ538" s="57" t="s">
        <v>2440</v>
      </c>
      <c r="AR538" s="8"/>
      <c r="AS538" s="57" t="s">
        <v>5436</v>
      </c>
      <c r="AT538" s="57"/>
      <c r="AU538" s="57"/>
      <c r="AV538" s="120">
        <v>43334</v>
      </c>
      <c r="AW538" s="57" t="s">
        <v>46</v>
      </c>
      <c r="AX538" s="144"/>
      <c r="AY538" s="144"/>
      <c r="AZ538" s="142"/>
      <c r="BA538" s="143"/>
      <c r="BC538" s="144"/>
      <c r="BD538" s="144"/>
    </row>
    <row r="539" spans="1:56" ht="150" x14ac:dyDescent="0.25">
      <c r="A539" s="1" t="s">
        <v>4395</v>
      </c>
      <c r="B539" s="180" t="s">
        <v>4357</v>
      </c>
      <c r="C539" s="181"/>
      <c r="D539" s="93" t="s">
        <v>4535</v>
      </c>
      <c r="E539" s="94" t="s">
        <v>4546</v>
      </c>
      <c r="F539" s="126" t="s">
        <v>4540</v>
      </c>
      <c r="G539" s="211" t="s">
        <v>4860</v>
      </c>
      <c r="H539" s="95" t="s">
        <v>6096</v>
      </c>
      <c r="I539" s="93"/>
      <c r="J539" s="106" t="s">
        <v>6097</v>
      </c>
      <c r="K539" s="93"/>
      <c r="L539" s="93" t="s">
        <v>2654</v>
      </c>
      <c r="M539" s="55" t="s">
        <v>42</v>
      </c>
      <c r="N539" s="54" t="s">
        <v>5669</v>
      </c>
      <c r="O539" s="66"/>
      <c r="P539" s="66"/>
      <c r="Q539" s="66"/>
      <c r="R539" s="66"/>
      <c r="S539" s="66"/>
      <c r="T539" s="93" t="s">
        <v>4635</v>
      </c>
      <c r="U539" s="93" t="s">
        <v>348</v>
      </c>
      <c r="V539" s="94" t="s">
        <v>4638</v>
      </c>
      <c r="W539" s="95" t="s">
        <v>6099</v>
      </c>
      <c r="X539" s="95" t="s">
        <v>4708</v>
      </c>
      <c r="Y539" s="97"/>
      <c r="Z539" s="97"/>
      <c r="AA539" s="97"/>
      <c r="AB539" s="97"/>
      <c r="AC539" s="1"/>
      <c r="AD539" s="97"/>
      <c r="AE539" s="95" t="s">
        <v>4819</v>
      </c>
      <c r="AF539" s="107" t="s">
        <v>4828</v>
      </c>
      <c r="AG539" s="8"/>
      <c r="AH539" s="8"/>
      <c r="AI539" s="8"/>
      <c r="AJ539" s="8"/>
      <c r="AK539" s="8"/>
      <c r="AL539" s="8"/>
      <c r="AM539" s="8">
        <f t="shared" si="16"/>
        <v>1</v>
      </c>
      <c r="AN539" s="189">
        <f>IF((AI539+AJ539+AK539+AL539+AM539)&gt;0,(Metoder[[#This Row],[2015]]+Metoder[[#This Row],[2016]]+Metoder[[#This Row],[2017]]+Metoder[[#This Row],[Jan-Apr 2018]]*3+Metoder[[#This Row],[Till Cosmic?]])/COUNT(Metoder[[#This Row],[2015]:[Till Cosmic?]]),"")</f>
        <v>1</v>
      </c>
      <c r="AO539" s="8">
        <f t="shared" si="17"/>
        <v>315</v>
      </c>
      <c r="AP539" s="8">
        <f>IFERROR((_xlfn.RANK.EQ(AO539,AO:AO,1)+COUNTIF($AO$2:AO539,AO539))-1,"")</f>
        <v>460</v>
      </c>
      <c r="AQ539" s="57" t="s">
        <v>2440</v>
      </c>
      <c r="AR539" s="8"/>
      <c r="AS539" s="8"/>
      <c r="AT539" s="8"/>
      <c r="AU539" s="57"/>
      <c r="AV539" s="120">
        <v>43030</v>
      </c>
      <c r="AW539" s="95" t="s">
        <v>2341</v>
      </c>
      <c r="AX539" s="144"/>
      <c r="AY539" s="144"/>
      <c r="AZ539" s="142"/>
      <c r="BA539" s="143"/>
      <c r="BC539" s="144"/>
      <c r="BD539" s="144"/>
    </row>
    <row r="540" spans="1:56" ht="225" x14ac:dyDescent="0.25">
      <c r="A540" s="1" t="s">
        <v>4407</v>
      </c>
      <c r="B540" s="180" t="s">
        <v>4345</v>
      </c>
      <c r="C540" s="181" t="s">
        <v>4523</v>
      </c>
      <c r="D540" s="93"/>
      <c r="E540" s="94" t="s">
        <v>4544</v>
      </c>
      <c r="F540" s="98" t="s">
        <v>5245</v>
      </c>
      <c r="G540" s="95" t="s">
        <v>4862</v>
      </c>
      <c r="H540" s="95" t="s">
        <v>4614</v>
      </c>
      <c r="I540" s="93" t="s">
        <v>4613</v>
      </c>
      <c r="J540" s="93"/>
      <c r="K540" s="93"/>
      <c r="L540" s="93" t="s">
        <v>2654</v>
      </c>
      <c r="M540" s="51" t="s">
        <v>42</v>
      </c>
      <c r="N540" s="54" t="s">
        <v>5542</v>
      </c>
      <c r="O540" s="66"/>
      <c r="P540" s="66"/>
      <c r="Q540" s="66"/>
      <c r="R540" s="66"/>
      <c r="S540" s="66"/>
      <c r="T540" s="93" t="s">
        <v>4635</v>
      </c>
      <c r="U540" s="93" t="s">
        <v>348</v>
      </c>
      <c r="V540" s="94" t="s">
        <v>4642</v>
      </c>
      <c r="W540" s="95" t="s">
        <v>4639</v>
      </c>
      <c r="X540" s="95" t="s">
        <v>4700</v>
      </c>
      <c r="Y540" s="97"/>
      <c r="Z540" s="97"/>
      <c r="AA540" s="97"/>
      <c r="AB540" s="97"/>
      <c r="AC540" s="97"/>
      <c r="AD540" s="97"/>
      <c r="AE540" s="95" t="s">
        <v>5210</v>
      </c>
      <c r="AF540" s="107" t="s">
        <v>4817</v>
      </c>
      <c r="AG540" s="8"/>
      <c r="AH540" s="8"/>
      <c r="AI540" s="8"/>
      <c r="AJ540" s="8"/>
      <c r="AK540" s="8"/>
      <c r="AL540" s="8"/>
      <c r="AM540" s="8">
        <f t="shared" si="16"/>
        <v>0</v>
      </c>
      <c r="AN540" s="189" t="str">
        <f>IF((AI540+AJ540+AK540+AL540+AM540)&gt;0,(Metoder[[#This Row],[2015]]+Metoder[[#This Row],[2016]]+Metoder[[#This Row],[2017]]+Metoder[[#This Row],[Jan-Apr 2018]]*3+Metoder[[#This Row],[Till Cosmic?]])/COUNT(Metoder[[#This Row],[2015]:[Till Cosmic?]]),"")</f>
        <v/>
      </c>
      <c r="AO540" s="8" t="str">
        <f t="shared" si="17"/>
        <v/>
      </c>
      <c r="AP540" s="8" t="str">
        <f>IFERROR((_xlfn.RANK.EQ(AO540,AO:AO,1)+COUNTIF($AO$2:AO540,AO540))-1,"")</f>
        <v/>
      </c>
      <c r="AQ540" s="8"/>
      <c r="AR540" s="8"/>
      <c r="AS540" s="8"/>
      <c r="AT540" s="8"/>
      <c r="AU540" s="57" t="s">
        <v>6075</v>
      </c>
      <c r="AV540" s="120">
        <v>43030</v>
      </c>
      <c r="AW540" s="95" t="s">
        <v>2341</v>
      </c>
      <c r="AX540" s="144"/>
      <c r="AY540" s="144"/>
      <c r="AZ540" s="142"/>
      <c r="BA540" s="143"/>
      <c r="BC540" s="144"/>
      <c r="BD540" s="144"/>
    </row>
    <row r="541" spans="1:56" ht="150" x14ac:dyDescent="0.25">
      <c r="A541" s="1" t="s">
        <v>4404</v>
      </c>
      <c r="B541" s="180" t="s">
        <v>4348</v>
      </c>
      <c r="C541" s="181" t="s">
        <v>5247</v>
      </c>
      <c r="D541" s="93" t="s">
        <v>2741</v>
      </c>
      <c r="E541" s="94" t="s">
        <v>4549</v>
      </c>
      <c r="F541" s="98" t="s">
        <v>5246</v>
      </c>
      <c r="G541" s="205" t="s">
        <v>5616</v>
      </c>
      <c r="H541" s="95" t="s">
        <v>4616</v>
      </c>
      <c r="I541" s="95" t="s">
        <v>5618</v>
      </c>
      <c r="J541" s="95" t="s">
        <v>5613</v>
      </c>
      <c r="K541" s="93"/>
      <c r="L541" s="93" t="s">
        <v>348</v>
      </c>
      <c r="M541" s="55" t="s">
        <v>42</v>
      </c>
      <c r="N541" s="66"/>
      <c r="O541" s="66"/>
      <c r="P541" s="66"/>
      <c r="Q541" s="66"/>
      <c r="R541" s="66"/>
      <c r="S541" s="66"/>
      <c r="T541" s="93" t="s">
        <v>4635</v>
      </c>
      <c r="U541" s="93" t="s">
        <v>348</v>
      </c>
      <c r="V541" s="94" t="s">
        <v>4642</v>
      </c>
      <c r="W541" s="95" t="s">
        <v>4702</v>
      </c>
      <c r="X541" s="95" t="s">
        <v>4651</v>
      </c>
      <c r="Y541" s="97"/>
      <c r="Z541" s="97"/>
      <c r="AA541" s="97"/>
      <c r="AB541" s="97"/>
      <c r="AC541" s="1"/>
      <c r="AD541" s="97"/>
      <c r="AE541" s="95" t="s">
        <v>5221</v>
      </c>
      <c r="AF541" s="107" t="s">
        <v>4820</v>
      </c>
      <c r="AG541" s="8"/>
      <c r="AH541" s="8"/>
      <c r="AI541" s="8"/>
      <c r="AJ541" s="8"/>
      <c r="AK541" s="8">
        <v>89</v>
      </c>
      <c r="AL541" s="8">
        <v>75</v>
      </c>
      <c r="AM541" s="8">
        <f t="shared" si="16"/>
        <v>0</v>
      </c>
      <c r="AN541" s="189">
        <f>IF((AI541+AJ541+AK541+AL541+AM541)&gt;0,(Metoder[[#This Row],[2015]]+Metoder[[#This Row],[2016]]+Metoder[[#This Row],[2017]]+Metoder[[#This Row],[Jan-Apr 2018]]*3+Metoder[[#This Row],[Till Cosmic?]])/COUNT(Metoder[[#This Row],[2015]:[Till Cosmic?]]),"")</f>
        <v>104.66666666666667</v>
      </c>
      <c r="AO541" s="8">
        <f t="shared" si="17"/>
        <v>38</v>
      </c>
      <c r="AP541" s="8">
        <f>IFERROR((_xlfn.RANK.EQ(AO541,AO:AO,1)+COUNTIF($AO$2:AO541,AO541))-1,"")</f>
        <v>20</v>
      </c>
      <c r="AQ541" s="8"/>
      <c r="AR541" s="8"/>
      <c r="AS541" s="8"/>
      <c r="AT541" s="8"/>
      <c r="AU541" s="57" t="s">
        <v>6075</v>
      </c>
      <c r="AV541" s="120">
        <v>43030</v>
      </c>
      <c r="AW541" s="95" t="s">
        <v>2341</v>
      </c>
      <c r="AX541" s="144"/>
      <c r="AY541" s="144"/>
      <c r="AZ541" s="142"/>
      <c r="BA541" s="143"/>
      <c r="BC541" s="144"/>
      <c r="BD541" s="144"/>
    </row>
    <row r="542" spans="1:56" ht="409.5" x14ac:dyDescent="0.25">
      <c r="A542" s="39" t="s">
        <v>4411</v>
      </c>
      <c r="B542" s="180" t="s">
        <v>4341</v>
      </c>
      <c r="C542" s="181"/>
      <c r="D542" s="93"/>
      <c r="E542" s="94" t="s">
        <v>4546</v>
      </c>
      <c r="F542" s="126" t="s">
        <v>4540</v>
      </c>
      <c r="G542" s="93"/>
      <c r="H542" s="95" t="s">
        <v>4612</v>
      </c>
      <c r="I542" s="95" t="s">
        <v>4611</v>
      </c>
      <c r="J542" s="95"/>
      <c r="K542" s="95"/>
      <c r="L542" s="93"/>
      <c r="M542" s="51" t="s">
        <v>42</v>
      </c>
      <c r="N542" s="54" t="s">
        <v>6089</v>
      </c>
      <c r="O542" s="66"/>
      <c r="P542" s="66"/>
      <c r="Q542" s="66"/>
      <c r="R542" s="66"/>
      <c r="S542" s="66"/>
      <c r="T542" s="93" t="s">
        <v>4635</v>
      </c>
      <c r="U542" s="93" t="s">
        <v>348</v>
      </c>
      <c r="V542" s="94" t="s">
        <v>4638</v>
      </c>
      <c r="W542" s="95" t="s">
        <v>4698</v>
      </c>
      <c r="X542" s="95" t="s">
        <v>4636</v>
      </c>
      <c r="Y542" s="97"/>
      <c r="Z542" s="97"/>
      <c r="AA542" s="97"/>
      <c r="AB542" s="97"/>
      <c r="AC542" s="97"/>
      <c r="AD542" s="97"/>
      <c r="AE542" s="95" t="s">
        <v>4777</v>
      </c>
      <c r="AF542" s="107" t="s">
        <v>4812</v>
      </c>
      <c r="AG542" s="8"/>
      <c r="AH542" s="8"/>
      <c r="AI542" s="8"/>
      <c r="AJ542" s="8"/>
      <c r="AK542" s="8"/>
      <c r="AL542" s="8"/>
      <c r="AM542" s="8">
        <f t="shared" si="16"/>
        <v>0</v>
      </c>
      <c r="AN542" s="189" t="str">
        <f>IF((AI542+AJ542+AK542+AL542+AM542)&gt;0,(Metoder[[#This Row],[2015]]+Metoder[[#This Row],[2016]]+Metoder[[#This Row],[2017]]+Metoder[[#This Row],[Jan-Apr 2018]]*3+Metoder[[#This Row],[Till Cosmic?]])/COUNT(Metoder[[#This Row],[2015]:[Till Cosmic?]]),"")</f>
        <v/>
      </c>
      <c r="AO542" s="8" t="str">
        <f t="shared" si="17"/>
        <v/>
      </c>
      <c r="AP542" s="8" t="str">
        <f>IFERROR((_xlfn.RANK.EQ(AO542,AO:AO,1)+COUNTIF($AO$2:AO542,AO542))-1,"")</f>
        <v/>
      </c>
      <c r="AQ542" s="8"/>
      <c r="AR542" s="8"/>
      <c r="AS542" s="8"/>
      <c r="AT542" s="8"/>
      <c r="AU542" s="57" t="s">
        <v>6075</v>
      </c>
      <c r="AV542" s="120">
        <v>43030</v>
      </c>
      <c r="AW542" s="95" t="s">
        <v>2341</v>
      </c>
      <c r="AX542" s="144"/>
      <c r="AY542" s="144"/>
      <c r="AZ542" s="142"/>
      <c r="BA542" s="143"/>
      <c r="BC542" s="144"/>
      <c r="BD542" s="144"/>
    </row>
    <row r="543" spans="1:56" ht="330" x14ac:dyDescent="0.25">
      <c r="A543" s="39" t="s">
        <v>4420</v>
      </c>
      <c r="B543" s="180" t="s">
        <v>4333</v>
      </c>
      <c r="C543" s="181" t="s">
        <v>4518</v>
      </c>
      <c r="D543" s="93"/>
      <c r="E543" s="94" t="s">
        <v>4546</v>
      </c>
      <c r="F543" s="126" t="s">
        <v>4540</v>
      </c>
      <c r="G543" s="96" t="s">
        <v>4874</v>
      </c>
      <c r="H543" s="95" t="s">
        <v>4605</v>
      </c>
      <c r="I543" s="95" t="s">
        <v>4604</v>
      </c>
      <c r="J543" s="95"/>
      <c r="K543" s="95"/>
      <c r="L543" s="93" t="s">
        <v>348</v>
      </c>
      <c r="M543" s="55" t="s">
        <v>42</v>
      </c>
      <c r="N543" s="66"/>
      <c r="O543" s="66"/>
      <c r="P543" s="66"/>
      <c r="Q543" s="66"/>
      <c r="R543" s="66"/>
      <c r="S543" s="66"/>
      <c r="T543" s="93" t="s">
        <v>4635</v>
      </c>
      <c r="U543" s="93" t="s">
        <v>348</v>
      </c>
      <c r="V543" s="93" t="s">
        <v>4638</v>
      </c>
      <c r="W543" s="95" t="s">
        <v>4640</v>
      </c>
      <c r="X543" s="95" t="s">
        <v>4636</v>
      </c>
      <c r="Y543" s="97"/>
      <c r="Z543" s="97"/>
      <c r="AA543" s="97"/>
      <c r="AB543" s="97"/>
      <c r="AC543" s="97"/>
      <c r="AD543" s="97"/>
      <c r="AE543" s="95" t="s">
        <v>4777</v>
      </c>
      <c r="AF543" s="107" t="s">
        <v>4805</v>
      </c>
      <c r="AG543" s="8"/>
      <c r="AH543" s="8"/>
      <c r="AI543" s="8"/>
      <c r="AJ543" s="8"/>
      <c r="AK543" s="8">
        <v>46</v>
      </c>
      <c r="AL543" s="8">
        <v>14</v>
      </c>
      <c r="AM543" s="8">
        <f t="shared" si="16"/>
        <v>0</v>
      </c>
      <c r="AN543" s="189">
        <f>IF((AI543+AJ543+AK543+AL543+AM543)&gt;0,(Metoder[[#This Row],[2015]]+Metoder[[#This Row],[2016]]+Metoder[[#This Row],[2017]]+Metoder[[#This Row],[Jan-Apr 2018]]*3+Metoder[[#This Row],[Till Cosmic?]])/COUNT(Metoder[[#This Row],[2015]:[Till Cosmic?]]),"")</f>
        <v>29.333333333333332</v>
      </c>
      <c r="AO543" s="8">
        <f t="shared" si="17"/>
        <v>82.5</v>
      </c>
      <c r="AP543" s="8">
        <f>IFERROR((_xlfn.RANK.EQ(AO543,AO:AO,1)+COUNTIF($AO$2:AO543,AO543))-1,"")</f>
        <v>62</v>
      </c>
      <c r="AQ543" s="8"/>
      <c r="AR543" s="8"/>
      <c r="AS543" s="8"/>
      <c r="AT543" s="8"/>
      <c r="AU543" s="57" t="s">
        <v>6219</v>
      </c>
      <c r="AV543" s="120">
        <v>43030</v>
      </c>
      <c r="AW543" s="93" t="s">
        <v>2341</v>
      </c>
      <c r="AX543" s="144"/>
      <c r="AY543" s="144"/>
      <c r="AZ543" s="142"/>
      <c r="BA543" s="143"/>
      <c r="BC543" s="144"/>
      <c r="BD543" s="144"/>
    </row>
    <row r="544" spans="1:56" ht="123.75" x14ac:dyDescent="0.25">
      <c r="A544" s="1" t="s">
        <v>2088</v>
      </c>
      <c r="B544" s="179" t="s">
        <v>2089</v>
      </c>
      <c r="C544" s="53" t="s">
        <v>2090</v>
      </c>
      <c r="D544" s="55" t="s">
        <v>226</v>
      </c>
      <c r="E544" s="53" t="s">
        <v>227</v>
      </c>
      <c r="F544" s="6"/>
      <c r="G544" s="140" t="s">
        <v>833</v>
      </c>
      <c r="H544" s="53" t="s">
        <v>2091</v>
      </c>
      <c r="I544" s="106"/>
      <c r="J544" s="106" t="s">
        <v>6338</v>
      </c>
      <c r="K544" s="106"/>
      <c r="L544" s="56" t="s">
        <v>6478</v>
      </c>
      <c r="M544" s="55" t="s">
        <v>42</v>
      </c>
      <c r="N544" s="58" t="s">
        <v>5673</v>
      </c>
      <c r="O544" s="58" t="s">
        <v>35</v>
      </c>
      <c r="P544" s="58"/>
      <c r="Q544" s="58"/>
      <c r="R544" s="58"/>
      <c r="S544" s="58"/>
      <c r="T544" s="106"/>
      <c r="U544" s="106" t="s">
        <v>2434</v>
      </c>
      <c r="V544" s="106" t="s">
        <v>4641</v>
      </c>
      <c r="W544" s="106" t="s">
        <v>230</v>
      </c>
      <c r="X544" s="106" t="s">
        <v>2092</v>
      </c>
      <c r="Y544" s="106"/>
      <c r="Z544" s="106"/>
      <c r="AA544" s="106"/>
      <c r="AB544" s="106"/>
      <c r="AC544" s="106"/>
      <c r="AD544" s="106"/>
      <c r="AE544" s="1" t="s">
        <v>4918</v>
      </c>
      <c r="AF544" s="17" t="s">
        <v>2093</v>
      </c>
      <c r="AG544" s="57"/>
      <c r="AH544" s="8"/>
      <c r="AI544" s="8"/>
      <c r="AJ544" s="8"/>
      <c r="AK544" s="8"/>
      <c r="AL544" s="8"/>
      <c r="AM544" s="8">
        <f t="shared" si="16"/>
        <v>1</v>
      </c>
      <c r="AN544" s="189">
        <f>IF((AI544+AJ544+AK544+AL544+AM544)&gt;0,(Metoder[[#This Row],[2015]]+Metoder[[#This Row],[2016]]+Metoder[[#This Row],[2017]]+Metoder[[#This Row],[Jan-Apr 2018]]*3+Metoder[[#This Row],[Till Cosmic?]])/COUNT(Metoder[[#This Row],[2015]:[Till Cosmic?]]),"")</f>
        <v>1</v>
      </c>
      <c r="AO544" s="8">
        <f t="shared" si="17"/>
        <v>315</v>
      </c>
      <c r="AP544" s="8">
        <f>IFERROR((_xlfn.RANK.EQ(AO544,AO:AO,1)+COUNTIF($AO$2:AO544,AO544))-1,"")</f>
        <v>461</v>
      </c>
      <c r="AQ544" s="57" t="s">
        <v>2440</v>
      </c>
      <c r="AR544" s="8"/>
      <c r="AS544" s="8"/>
      <c r="AT544" s="8"/>
      <c r="AU544" s="57"/>
      <c r="AV544" s="120">
        <v>43347</v>
      </c>
      <c r="AW544" s="57" t="s">
        <v>46</v>
      </c>
      <c r="AX544" s="144"/>
      <c r="AY544" s="144"/>
      <c r="AZ544" s="142"/>
      <c r="BA544" s="143"/>
      <c r="BC544" s="144"/>
      <c r="BD544" s="144"/>
    </row>
    <row r="545" spans="1:56" ht="135" x14ac:dyDescent="0.25">
      <c r="A545" s="1" t="s">
        <v>2115</v>
      </c>
      <c r="B545" s="179" t="s">
        <v>2116</v>
      </c>
      <c r="C545" s="53" t="s">
        <v>6380</v>
      </c>
      <c r="D545" s="55" t="s">
        <v>226</v>
      </c>
      <c r="E545" s="53" t="s">
        <v>227</v>
      </c>
      <c r="F545" s="6"/>
      <c r="G545" s="140" t="s">
        <v>1779</v>
      </c>
      <c r="H545" s="53" t="s">
        <v>6382</v>
      </c>
      <c r="I545" s="106" t="s">
        <v>2117</v>
      </c>
      <c r="J545" s="106" t="s">
        <v>6381</v>
      </c>
      <c r="K545" s="106"/>
      <c r="L545" s="56" t="s">
        <v>6478</v>
      </c>
      <c r="M545" s="55" t="s">
        <v>42</v>
      </c>
      <c r="N545" s="58" t="s">
        <v>5681</v>
      </c>
      <c r="O545" s="58" t="s">
        <v>35</v>
      </c>
      <c r="P545" s="58"/>
      <c r="Q545" s="58"/>
      <c r="R545" s="58"/>
      <c r="S545" s="58"/>
      <c r="T545" s="106"/>
      <c r="U545" s="106" t="s">
        <v>2434</v>
      </c>
      <c r="V545" s="106" t="s">
        <v>4641</v>
      </c>
      <c r="W545" s="106" t="s">
        <v>230</v>
      </c>
      <c r="X545" s="106" t="s">
        <v>371</v>
      </c>
      <c r="Y545" s="106"/>
      <c r="Z545" s="106"/>
      <c r="AA545" s="106"/>
      <c r="AB545" s="106"/>
      <c r="AC545" s="106"/>
      <c r="AD545" s="106"/>
      <c r="AE545" s="1" t="s">
        <v>4918</v>
      </c>
      <c r="AF545" s="17" t="s">
        <v>2118</v>
      </c>
      <c r="AG545" s="57"/>
      <c r="AH545" s="8"/>
      <c r="AI545" s="8"/>
      <c r="AJ545" s="8"/>
      <c r="AK545" s="8"/>
      <c r="AL545" s="8"/>
      <c r="AM545" s="8">
        <f t="shared" si="16"/>
        <v>1</v>
      </c>
      <c r="AN545" s="189">
        <f>IF((AI545+AJ545+AK545+AL545+AM545)&gt;0,(Metoder[[#This Row],[2015]]+Metoder[[#This Row],[2016]]+Metoder[[#This Row],[2017]]+Metoder[[#This Row],[Jan-Apr 2018]]*3+Metoder[[#This Row],[Till Cosmic?]])/COUNT(Metoder[[#This Row],[2015]:[Till Cosmic?]]),"")</f>
        <v>1</v>
      </c>
      <c r="AO545" s="8">
        <f t="shared" si="17"/>
        <v>315</v>
      </c>
      <c r="AP545" s="8">
        <f>IFERROR((_xlfn.RANK.EQ(AO545,AO:AO,1)+COUNTIF($AO$2:AO545,AO545))-1,"")</f>
        <v>462</v>
      </c>
      <c r="AQ545" s="57" t="s">
        <v>2440</v>
      </c>
      <c r="AR545" s="8"/>
      <c r="AS545" s="8"/>
      <c r="AT545" s="8"/>
      <c r="AU545" s="57"/>
      <c r="AV545" s="120">
        <v>43347</v>
      </c>
      <c r="AW545" s="57" t="s">
        <v>46</v>
      </c>
      <c r="AX545" s="144"/>
      <c r="AY545" s="144"/>
      <c r="AZ545" s="142"/>
      <c r="BA545" s="143"/>
      <c r="BC545" s="144"/>
      <c r="BD545" s="144"/>
    </row>
    <row r="546" spans="1:56" ht="22.5" x14ac:dyDescent="0.25">
      <c r="A546" s="1" t="s">
        <v>4424</v>
      </c>
      <c r="B546" s="180" t="s">
        <v>4329</v>
      </c>
      <c r="C546" s="181" t="s">
        <v>4514</v>
      </c>
      <c r="D546" s="93"/>
      <c r="E546" s="93"/>
      <c r="F546" s="93"/>
      <c r="G546" s="93"/>
      <c r="H546" s="93"/>
      <c r="I546" s="93" t="s">
        <v>4600</v>
      </c>
      <c r="J546" s="93"/>
      <c r="K546" s="93"/>
      <c r="L546" s="93"/>
      <c r="M546" s="55" t="s">
        <v>42</v>
      </c>
      <c r="N546" s="66"/>
      <c r="O546" s="66"/>
      <c r="P546" s="66"/>
      <c r="Q546" s="66"/>
      <c r="R546" s="66"/>
      <c r="S546" s="66"/>
      <c r="T546" s="93" t="s">
        <v>4635</v>
      </c>
      <c r="U546" s="93"/>
      <c r="V546" s="93"/>
      <c r="W546" s="93"/>
      <c r="X546" s="93"/>
      <c r="Y546" s="97"/>
      <c r="Z546" s="97"/>
      <c r="AA546" s="97"/>
      <c r="AB546" s="97"/>
      <c r="AC546" s="97"/>
      <c r="AD546" s="97"/>
      <c r="AE546" s="93"/>
      <c r="AF546" s="126" t="s">
        <v>4803</v>
      </c>
      <c r="AG546" s="8"/>
      <c r="AH546" s="8"/>
      <c r="AI546" s="8"/>
      <c r="AJ546" s="8"/>
      <c r="AK546" s="8"/>
      <c r="AL546" s="8"/>
      <c r="AM546" s="8">
        <f t="shared" si="16"/>
        <v>0</v>
      </c>
      <c r="AN546" s="189" t="str">
        <f>IF((AI546+AJ546+AK546+AL546+AM546)&gt;0,(Metoder[[#This Row],[2015]]+Metoder[[#This Row],[2016]]+Metoder[[#This Row],[2017]]+Metoder[[#This Row],[Jan-Apr 2018]]*3+Metoder[[#This Row],[Till Cosmic?]])/COUNT(Metoder[[#This Row],[2015]:[Till Cosmic?]]),"")</f>
        <v/>
      </c>
      <c r="AO546" s="8" t="str">
        <f t="shared" si="17"/>
        <v/>
      </c>
      <c r="AP546" s="8" t="str">
        <f>IFERROR((_xlfn.RANK.EQ(AO546,AO:AO,1)+COUNTIF($AO$2:AO546,AO546))-1,"")</f>
        <v/>
      </c>
      <c r="AQ546" s="8"/>
      <c r="AR546" s="8"/>
      <c r="AS546" s="8"/>
      <c r="AT546" s="8"/>
      <c r="AU546" s="57" t="s">
        <v>6219</v>
      </c>
      <c r="AV546" s="120">
        <v>43030</v>
      </c>
      <c r="AW546" s="93" t="s">
        <v>2341</v>
      </c>
      <c r="AX546" s="144"/>
      <c r="AY546" s="144"/>
      <c r="AZ546" s="142"/>
      <c r="BA546" s="143"/>
      <c r="BC546" s="144"/>
      <c r="BD546" s="144"/>
    </row>
    <row r="547" spans="1:56" ht="150" x14ac:dyDescent="0.25">
      <c r="A547" s="1" t="s">
        <v>4425</v>
      </c>
      <c r="B547" s="180" t="s">
        <v>4328</v>
      </c>
      <c r="C547" s="181"/>
      <c r="D547" s="93"/>
      <c r="E547" s="93" t="s">
        <v>4538</v>
      </c>
      <c r="F547" s="126" t="s">
        <v>4539</v>
      </c>
      <c r="G547" s="93"/>
      <c r="H547" s="95" t="s">
        <v>6221</v>
      </c>
      <c r="I547" s="93" t="s">
        <v>4599</v>
      </c>
      <c r="J547" s="93"/>
      <c r="K547" s="93"/>
      <c r="L547" s="93" t="s">
        <v>2654</v>
      </c>
      <c r="M547" s="51" t="s">
        <v>42</v>
      </c>
      <c r="N547" s="54" t="s">
        <v>6344</v>
      </c>
      <c r="O547" s="66"/>
      <c r="P547" s="66"/>
      <c r="Q547" s="66"/>
      <c r="R547" s="66"/>
      <c r="S547" s="66"/>
      <c r="T547" s="93" t="s">
        <v>4635</v>
      </c>
      <c r="U547" s="93" t="s">
        <v>348</v>
      </c>
      <c r="V547" s="106" t="s">
        <v>4679</v>
      </c>
      <c r="W547" s="95" t="s">
        <v>4688</v>
      </c>
      <c r="X547" s="95" t="s">
        <v>4653</v>
      </c>
      <c r="Y547" s="97"/>
      <c r="Z547" s="97"/>
      <c r="AA547" s="97"/>
      <c r="AB547" s="97"/>
      <c r="AC547" s="97"/>
      <c r="AD547" s="97"/>
      <c r="AE547" s="95" t="s">
        <v>4800</v>
      </c>
      <c r="AF547" s="176" t="s">
        <v>6128</v>
      </c>
      <c r="AG547" s="8"/>
      <c r="AH547" s="8"/>
      <c r="AI547" s="8"/>
      <c r="AJ547" s="8"/>
      <c r="AK547" s="8"/>
      <c r="AL547" s="8"/>
      <c r="AM547" s="8">
        <f t="shared" si="16"/>
        <v>1</v>
      </c>
      <c r="AN547" s="189">
        <f>IF((AI547+AJ547+AK547+AL547+AM547)&gt;0,(Metoder[[#This Row],[2015]]+Metoder[[#This Row],[2016]]+Metoder[[#This Row],[2017]]+Metoder[[#This Row],[Jan-Apr 2018]]*3+Metoder[[#This Row],[Till Cosmic?]])/COUNT(Metoder[[#This Row],[2015]:[Till Cosmic?]]),"")</f>
        <v>1</v>
      </c>
      <c r="AO547" s="8">
        <f t="shared" si="17"/>
        <v>315</v>
      </c>
      <c r="AP547" s="8">
        <f>IFERROR((_xlfn.RANK.EQ(AO547,AO:AO,1)+COUNTIF($AO$2:AO547,AO547))-1,"")</f>
        <v>463</v>
      </c>
      <c r="AQ547" s="57" t="s">
        <v>2440</v>
      </c>
      <c r="AR547" s="8"/>
      <c r="AS547" s="8"/>
      <c r="AT547" s="8"/>
      <c r="AU547" s="57"/>
      <c r="AV547" s="120">
        <v>43030</v>
      </c>
      <c r="AW547" s="95" t="s">
        <v>2341</v>
      </c>
      <c r="AX547" s="144"/>
      <c r="AY547" s="144"/>
      <c r="AZ547" s="142"/>
      <c r="BA547" s="143"/>
      <c r="BC547" s="144"/>
      <c r="BD547" s="144"/>
    </row>
    <row r="548" spans="1:56" ht="90" x14ac:dyDescent="0.25">
      <c r="A548" s="1" t="s">
        <v>2124</v>
      </c>
      <c r="B548" s="179" t="s">
        <v>2125</v>
      </c>
      <c r="C548" s="53" t="s">
        <v>2126</v>
      </c>
      <c r="D548" s="55" t="s">
        <v>50</v>
      </c>
      <c r="E548" s="53" t="s">
        <v>6513</v>
      </c>
      <c r="F548" s="121" t="s">
        <v>4987</v>
      </c>
      <c r="G548" s="53"/>
      <c r="H548" s="53" t="s">
        <v>158</v>
      </c>
      <c r="I548" s="106"/>
      <c r="J548" s="106"/>
      <c r="K548" s="106"/>
      <c r="L548" s="56" t="s">
        <v>2434</v>
      </c>
      <c r="M548" s="55" t="s">
        <v>42</v>
      </c>
      <c r="N548" s="58" t="s">
        <v>5668</v>
      </c>
      <c r="O548" s="58"/>
      <c r="P548" s="58"/>
      <c r="Q548" s="58"/>
      <c r="R548" s="58"/>
      <c r="S548" s="58"/>
      <c r="T548" s="106"/>
      <c r="U548" s="106" t="s">
        <v>2434</v>
      </c>
      <c r="V548" s="106" t="s">
        <v>4641</v>
      </c>
      <c r="W548" s="106" t="s">
        <v>5318</v>
      </c>
      <c r="X548" s="106" t="s">
        <v>1853</v>
      </c>
      <c r="Y548" s="106"/>
      <c r="Z548" s="106"/>
      <c r="AA548" s="106"/>
      <c r="AB548" s="106"/>
      <c r="AC548" s="106"/>
      <c r="AD548" s="106"/>
      <c r="AE548" s="1" t="s">
        <v>4920</v>
      </c>
      <c r="AF548" s="17" t="s">
        <v>2127</v>
      </c>
      <c r="AG548" s="57"/>
      <c r="AH548" s="8"/>
      <c r="AI548" s="8"/>
      <c r="AJ548" s="8"/>
      <c r="AK548" s="8"/>
      <c r="AL548" s="8"/>
      <c r="AM548" s="8">
        <f t="shared" si="16"/>
        <v>1</v>
      </c>
      <c r="AN548" s="189">
        <f>IF((AI548+AJ548+AK548+AL548+AM548)&gt;0,(Metoder[[#This Row],[2015]]+Metoder[[#This Row],[2016]]+Metoder[[#This Row],[2017]]+Metoder[[#This Row],[Jan-Apr 2018]]*3+Metoder[[#This Row],[Till Cosmic?]])/COUNT(Metoder[[#This Row],[2015]:[Till Cosmic?]]),"")</f>
        <v>1</v>
      </c>
      <c r="AO548" s="8">
        <f t="shared" si="17"/>
        <v>315</v>
      </c>
      <c r="AP548" s="8">
        <f>IFERROR((_xlfn.RANK.EQ(AO548,AO:AO,1)+COUNTIF($AO$2:AO548,AO548))-1,"")</f>
        <v>464</v>
      </c>
      <c r="AQ548" s="57" t="s">
        <v>2440</v>
      </c>
      <c r="AR548" s="8"/>
      <c r="AS548" s="8"/>
      <c r="AT548" s="8"/>
      <c r="AU548" s="8"/>
      <c r="AV548" s="120">
        <v>43322</v>
      </c>
      <c r="AW548" s="57" t="s">
        <v>46</v>
      </c>
      <c r="AX548" s="144"/>
      <c r="AY548" s="144"/>
      <c r="AZ548" s="142"/>
      <c r="BA548" s="143"/>
      <c r="BC548" s="144"/>
      <c r="BD548" s="144"/>
    </row>
    <row r="549" spans="1:56" ht="120" x14ac:dyDescent="0.25">
      <c r="A549" s="1" t="s">
        <v>4484</v>
      </c>
      <c r="B549" s="180" t="s">
        <v>4277</v>
      </c>
      <c r="C549" s="181" t="s">
        <v>4497</v>
      </c>
      <c r="D549" s="93"/>
      <c r="E549" s="94" t="s">
        <v>4548</v>
      </c>
      <c r="F549" s="98" t="s">
        <v>4267</v>
      </c>
      <c r="G549" s="93"/>
      <c r="H549" s="95" t="s">
        <v>4565</v>
      </c>
      <c r="I549" s="93"/>
      <c r="J549" s="93"/>
      <c r="K549" s="93"/>
      <c r="L549" s="93" t="s">
        <v>348</v>
      </c>
      <c r="M549" s="55" t="s">
        <v>42</v>
      </c>
      <c r="N549" s="66"/>
      <c r="O549" s="66"/>
      <c r="P549" s="66"/>
      <c r="Q549" s="66"/>
      <c r="R549" s="66"/>
      <c r="S549" s="66"/>
      <c r="T549" s="93" t="s">
        <v>4635</v>
      </c>
      <c r="U549" s="93" t="s">
        <v>348</v>
      </c>
      <c r="V549" s="93" t="s">
        <v>4641</v>
      </c>
      <c r="W549" s="95" t="s">
        <v>4649</v>
      </c>
      <c r="X549" s="95" t="s">
        <v>4648</v>
      </c>
      <c r="Y549" s="97"/>
      <c r="Z549" s="97"/>
      <c r="AA549" s="97"/>
      <c r="AB549" s="97"/>
      <c r="AC549" s="97"/>
      <c r="AD549" s="97"/>
      <c r="AE549" s="95" t="s">
        <v>4744</v>
      </c>
      <c r="AF549" s="107" t="s">
        <v>4743</v>
      </c>
      <c r="AG549" s="8"/>
      <c r="AH549" s="8"/>
      <c r="AI549" s="8"/>
      <c r="AJ549" s="8"/>
      <c r="AK549" s="8"/>
      <c r="AL549" s="8"/>
      <c r="AM549" s="8">
        <f t="shared" si="16"/>
        <v>0</v>
      </c>
      <c r="AN549" s="189" t="str">
        <f>IF((AI549+AJ549+AK549+AL549+AM549)&gt;0,(Metoder[[#This Row],[2015]]+Metoder[[#This Row],[2016]]+Metoder[[#This Row],[2017]]+Metoder[[#This Row],[Jan-Apr 2018]]*3+Metoder[[#This Row],[Till Cosmic?]])/COUNT(Metoder[[#This Row],[2015]:[Till Cosmic?]]),"")</f>
        <v/>
      </c>
      <c r="AO549" s="8" t="str">
        <f t="shared" si="17"/>
        <v/>
      </c>
      <c r="AP549" s="8" t="str">
        <f>IFERROR((_xlfn.RANK.EQ(AO549,AO:AO,1)+COUNTIF($AO$2:AO549,AO549))-1,"")</f>
        <v/>
      </c>
      <c r="AQ549" s="8"/>
      <c r="AR549" s="8"/>
      <c r="AS549" s="8"/>
      <c r="AT549" s="8"/>
      <c r="AU549" s="57" t="s">
        <v>6075</v>
      </c>
      <c r="AV549" s="120">
        <v>43031</v>
      </c>
      <c r="AW549" s="95" t="s">
        <v>2341</v>
      </c>
      <c r="AX549" s="144"/>
      <c r="AY549" s="144"/>
      <c r="AZ549" s="142"/>
      <c r="BA549" s="143"/>
      <c r="BC549" s="144"/>
      <c r="BD549" s="144"/>
    </row>
    <row r="550" spans="1:56" ht="165" x14ac:dyDescent="0.25">
      <c r="A550" s="1" t="s">
        <v>4434</v>
      </c>
      <c r="B550" s="180" t="s">
        <v>4320</v>
      </c>
      <c r="C550" s="181"/>
      <c r="D550" s="93" t="s">
        <v>4535</v>
      </c>
      <c r="E550" s="93" t="s">
        <v>4538</v>
      </c>
      <c r="F550" s="126" t="s">
        <v>4539</v>
      </c>
      <c r="G550" s="93"/>
      <c r="H550" s="95" t="s">
        <v>4597</v>
      </c>
      <c r="I550" s="93"/>
      <c r="J550" s="93"/>
      <c r="K550" s="93"/>
      <c r="L550" s="93" t="s">
        <v>348</v>
      </c>
      <c r="M550" s="55" t="s">
        <v>42</v>
      </c>
      <c r="N550" s="54" t="s">
        <v>5668</v>
      </c>
      <c r="O550" s="66"/>
      <c r="P550" s="66"/>
      <c r="Q550" s="66"/>
      <c r="R550" s="66"/>
      <c r="S550" s="66"/>
      <c r="T550" s="93" t="s">
        <v>4635</v>
      </c>
      <c r="U550" s="93" t="s">
        <v>348</v>
      </c>
      <c r="V550" s="106" t="s">
        <v>4679</v>
      </c>
      <c r="W550" s="95" t="s">
        <v>4685</v>
      </c>
      <c r="X550" s="93" t="s">
        <v>4684</v>
      </c>
      <c r="Y550" s="97"/>
      <c r="Z550" s="97"/>
      <c r="AA550" s="97"/>
      <c r="AB550" s="97"/>
      <c r="AC550" s="97"/>
      <c r="AD550" s="97"/>
      <c r="AE550" s="95" t="s">
        <v>4795</v>
      </c>
      <c r="AF550" s="176" t="s">
        <v>4794</v>
      </c>
      <c r="AG550" s="8"/>
      <c r="AH550" s="8"/>
      <c r="AI550" s="8"/>
      <c r="AJ550" s="8"/>
      <c r="AK550" s="8"/>
      <c r="AL550" s="8"/>
      <c r="AM550" s="8">
        <f t="shared" si="16"/>
        <v>1</v>
      </c>
      <c r="AN550" s="189">
        <f>IF((AI550+AJ550+AK550+AL550+AM550)&gt;0,(Metoder[[#This Row],[2015]]+Metoder[[#This Row],[2016]]+Metoder[[#This Row],[2017]]+Metoder[[#This Row],[Jan-Apr 2018]]*3+Metoder[[#This Row],[Till Cosmic?]])/COUNT(Metoder[[#This Row],[2015]:[Till Cosmic?]]),"")</f>
        <v>1</v>
      </c>
      <c r="AO550" s="8">
        <f t="shared" si="17"/>
        <v>315</v>
      </c>
      <c r="AP550" s="8">
        <f>IFERROR((_xlfn.RANK.EQ(AO550,AO:AO,1)+COUNTIF($AO$2:AO550,AO550))-1,"")</f>
        <v>465</v>
      </c>
      <c r="AQ550" s="57" t="s">
        <v>2440</v>
      </c>
      <c r="AR550" s="8"/>
      <c r="AS550" s="8"/>
      <c r="AT550" s="8"/>
      <c r="AU550" s="57"/>
      <c r="AV550" s="120">
        <v>43030</v>
      </c>
      <c r="AW550" s="95" t="s">
        <v>2341</v>
      </c>
      <c r="AX550" s="144"/>
      <c r="AY550" s="144"/>
      <c r="AZ550" s="142"/>
      <c r="BA550" s="143"/>
      <c r="BC550" s="144"/>
      <c r="BD550" s="144"/>
    </row>
    <row r="551" spans="1:56" ht="165" x14ac:dyDescent="0.25">
      <c r="A551" s="39" t="s">
        <v>4435</v>
      </c>
      <c r="B551" s="180" t="s">
        <v>4319</v>
      </c>
      <c r="C551" s="181"/>
      <c r="D551" s="93" t="s">
        <v>4535</v>
      </c>
      <c r="E551" s="93" t="s">
        <v>4538</v>
      </c>
      <c r="F551" s="126" t="s">
        <v>4539</v>
      </c>
      <c r="G551" s="93"/>
      <c r="H551" s="95" t="s">
        <v>6347</v>
      </c>
      <c r="I551" s="93"/>
      <c r="J551" s="93"/>
      <c r="K551" s="93"/>
      <c r="L551" s="93" t="s">
        <v>348</v>
      </c>
      <c r="M551" s="51" t="s">
        <v>42</v>
      </c>
      <c r="N551" s="54" t="s">
        <v>5672</v>
      </c>
      <c r="O551" s="66"/>
      <c r="P551" s="66"/>
      <c r="Q551" s="66"/>
      <c r="R551" s="66"/>
      <c r="S551" s="66"/>
      <c r="T551" s="93" t="s">
        <v>4635</v>
      </c>
      <c r="U551" s="93" t="s">
        <v>348</v>
      </c>
      <c r="V551" s="106" t="s">
        <v>4679</v>
      </c>
      <c r="W551" s="95" t="s">
        <v>4685</v>
      </c>
      <c r="X551" s="93" t="s">
        <v>4684</v>
      </c>
      <c r="Y551" s="97"/>
      <c r="Z551" s="97"/>
      <c r="AA551" s="97"/>
      <c r="AB551" s="97"/>
      <c r="AC551" s="97"/>
      <c r="AD551" s="97"/>
      <c r="AE551" s="95" t="s">
        <v>4795</v>
      </c>
      <c r="AF551" s="107" t="s">
        <v>4794</v>
      </c>
      <c r="AG551" s="8"/>
      <c r="AH551" s="8"/>
      <c r="AI551" s="8"/>
      <c r="AJ551" s="8"/>
      <c r="AK551" s="8"/>
      <c r="AL551" s="8"/>
      <c r="AM551" s="8">
        <f t="shared" si="16"/>
        <v>1</v>
      </c>
      <c r="AN551" s="189">
        <f>IF((AI551+AJ551+AK551+AL551+AM551)&gt;0,(Metoder[[#This Row],[2015]]+Metoder[[#This Row],[2016]]+Metoder[[#This Row],[2017]]+Metoder[[#This Row],[Jan-Apr 2018]]*3+Metoder[[#This Row],[Till Cosmic?]])/COUNT(Metoder[[#This Row],[2015]:[Till Cosmic?]]),"")</f>
        <v>1</v>
      </c>
      <c r="AO551" s="8">
        <f t="shared" si="17"/>
        <v>315</v>
      </c>
      <c r="AP551" s="8">
        <f>IFERROR((_xlfn.RANK.EQ(AO551,AO:AO,1)+COUNTIF($AO$2:AO551,AO551))-1,"")</f>
        <v>466</v>
      </c>
      <c r="AQ551" s="57" t="s">
        <v>2440</v>
      </c>
      <c r="AR551" s="8"/>
      <c r="AS551" s="8"/>
      <c r="AT551" s="8"/>
      <c r="AU551" s="57"/>
      <c r="AV551" s="120">
        <v>43030</v>
      </c>
      <c r="AW551" s="95" t="s">
        <v>2341</v>
      </c>
      <c r="AX551" s="144"/>
      <c r="AY551" s="144"/>
      <c r="AZ551" s="142"/>
      <c r="BA551" s="143"/>
      <c r="BC551" s="144"/>
      <c r="BD551" s="144"/>
    </row>
    <row r="552" spans="1:56" ht="330" x14ac:dyDescent="0.25">
      <c r="A552" s="39" t="s">
        <v>4438</v>
      </c>
      <c r="B552" s="180" t="s">
        <v>4317</v>
      </c>
      <c r="C552" s="181" t="s">
        <v>4509</v>
      </c>
      <c r="D552" s="93"/>
      <c r="E552" s="94" t="s">
        <v>4546</v>
      </c>
      <c r="F552" s="126" t="s">
        <v>4540</v>
      </c>
      <c r="G552" s="94"/>
      <c r="H552" s="96" t="s">
        <v>4596</v>
      </c>
      <c r="I552" s="94"/>
      <c r="J552" s="94"/>
      <c r="K552" s="94"/>
      <c r="L552" s="93" t="s">
        <v>348</v>
      </c>
      <c r="M552" s="55" t="s">
        <v>42</v>
      </c>
      <c r="N552" s="66"/>
      <c r="O552" s="66"/>
      <c r="P552" s="66"/>
      <c r="Q552" s="66"/>
      <c r="R552" s="66"/>
      <c r="S552" s="66"/>
      <c r="T552" s="93" t="s">
        <v>4635</v>
      </c>
      <c r="U552" s="93" t="s">
        <v>348</v>
      </c>
      <c r="V552" s="93" t="s">
        <v>4638</v>
      </c>
      <c r="W552" s="95" t="s">
        <v>4682</v>
      </c>
      <c r="X552" s="95" t="s">
        <v>4681</v>
      </c>
      <c r="Y552" s="97"/>
      <c r="Z552" s="97"/>
      <c r="AA552" s="97"/>
      <c r="AB552" s="97"/>
      <c r="AC552" s="97"/>
      <c r="AD552" s="97"/>
      <c r="AE552" s="95" t="s">
        <v>4777</v>
      </c>
      <c r="AF552" s="107" t="s">
        <v>4790</v>
      </c>
      <c r="AG552" s="8"/>
      <c r="AH552" s="8"/>
      <c r="AI552" s="8"/>
      <c r="AJ552" s="8"/>
      <c r="AK552" s="8"/>
      <c r="AL552" s="8"/>
      <c r="AM552" s="8">
        <f t="shared" si="16"/>
        <v>0</v>
      </c>
      <c r="AN552" s="189" t="str">
        <f>IF((AI552+AJ552+AK552+AL552+AM552)&gt;0,(Metoder[[#This Row],[2015]]+Metoder[[#This Row],[2016]]+Metoder[[#This Row],[2017]]+Metoder[[#This Row],[Jan-Apr 2018]]*3+Metoder[[#This Row],[Till Cosmic?]])/COUNT(Metoder[[#This Row],[2015]:[Till Cosmic?]]),"")</f>
        <v/>
      </c>
      <c r="AO552" s="8" t="str">
        <f t="shared" si="17"/>
        <v/>
      </c>
      <c r="AP552" s="8" t="str">
        <f>IFERROR((_xlfn.RANK.EQ(AO552,AO:AO,1)+COUNTIF($AO$2:AO552,AO552))-1,"")</f>
        <v/>
      </c>
      <c r="AQ552" s="8"/>
      <c r="AR552" s="8"/>
      <c r="AS552" s="8"/>
      <c r="AT552" s="8"/>
      <c r="AU552" s="57" t="s">
        <v>6135</v>
      </c>
      <c r="AV552" s="120">
        <v>43030</v>
      </c>
      <c r="AW552" s="93" t="s">
        <v>2341</v>
      </c>
      <c r="AX552" s="144"/>
      <c r="AY552" s="144"/>
      <c r="AZ552" s="142"/>
      <c r="BA552" s="143"/>
      <c r="BC552" s="144"/>
      <c r="BD552" s="144"/>
    </row>
    <row r="553" spans="1:56" ht="123.75" x14ac:dyDescent="0.25">
      <c r="A553" s="39" t="s">
        <v>4385</v>
      </c>
      <c r="B553" s="180" t="s">
        <v>4367</v>
      </c>
      <c r="C553" s="181" t="s">
        <v>4531</v>
      </c>
      <c r="D553" s="93" t="s">
        <v>50</v>
      </c>
      <c r="E553" s="205" t="s">
        <v>2369</v>
      </c>
      <c r="F553" s="126"/>
      <c r="G553" s="96"/>
      <c r="H553" s="205" t="s">
        <v>6278</v>
      </c>
      <c r="I553" s="205" t="s">
        <v>4627</v>
      </c>
      <c r="J553" s="205" t="s">
        <v>6277</v>
      </c>
      <c r="K553" s="93"/>
      <c r="L553" s="93" t="s">
        <v>348</v>
      </c>
      <c r="M553" s="55" t="s">
        <v>42</v>
      </c>
      <c r="N553" s="54" t="s">
        <v>5691</v>
      </c>
      <c r="O553" s="66"/>
      <c r="P553" s="66"/>
      <c r="Q553" s="66"/>
      <c r="R553" s="66"/>
      <c r="S553" s="66"/>
      <c r="T553" s="95" t="s">
        <v>4635</v>
      </c>
      <c r="U553" s="95" t="s">
        <v>348</v>
      </c>
      <c r="V553" s="95" t="s">
        <v>4641</v>
      </c>
      <c r="W553" s="95" t="s">
        <v>4694</v>
      </c>
      <c r="X553" s="95" t="s">
        <v>4693</v>
      </c>
      <c r="Y553" s="97"/>
      <c r="Z553" s="97"/>
      <c r="AA553" s="97"/>
      <c r="AB553" s="97"/>
      <c r="AC553" s="97"/>
      <c r="AD553" s="97"/>
      <c r="AE553" s="95" t="s">
        <v>4761</v>
      </c>
      <c r="AF553" s="107" t="s">
        <v>4838</v>
      </c>
      <c r="AG553" s="8"/>
      <c r="AH553" s="8"/>
      <c r="AI553" s="8"/>
      <c r="AJ553" s="8"/>
      <c r="AK553" s="8"/>
      <c r="AL553" s="8"/>
      <c r="AM553" s="8">
        <f t="shared" si="16"/>
        <v>1</v>
      </c>
      <c r="AN553" s="189">
        <f>IF((AI553+AJ553+AK553+AL553+AM553)&gt;0,(Metoder[[#This Row],[2015]]+Metoder[[#This Row],[2016]]+Metoder[[#This Row],[2017]]+Metoder[[#This Row],[Jan-Apr 2018]]*3+Metoder[[#This Row],[Till Cosmic?]])/COUNT(Metoder[[#This Row],[2015]:[Till Cosmic?]]),"")</f>
        <v>1</v>
      </c>
      <c r="AO553" s="8">
        <f t="shared" si="17"/>
        <v>315</v>
      </c>
      <c r="AP553" s="8">
        <f>IFERROR((_xlfn.RANK.EQ(AO553,AO:AO,1)+COUNTIF($AO$2:AO553,AO553))-1,"")</f>
        <v>467</v>
      </c>
      <c r="AQ553" s="57" t="s">
        <v>2440</v>
      </c>
      <c r="AR553" s="8"/>
      <c r="AS553" s="8"/>
      <c r="AT553" s="8"/>
      <c r="AU553" s="57"/>
      <c r="AV553" s="120">
        <v>43333</v>
      </c>
      <c r="AW553" s="93" t="s">
        <v>46</v>
      </c>
      <c r="AX553" s="144"/>
      <c r="AY553" s="144"/>
      <c r="AZ553" s="142"/>
      <c r="BA553" s="143"/>
      <c r="BC553" s="144"/>
      <c r="BD553" s="144"/>
    </row>
    <row r="554" spans="1:56" ht="150" x14ac:dyDescent="0.25">
      <c r="A554" s="39" t="s">
        <v>4444</v>
      </c>
      <c r="B554" s="180" t="s">
        <v>4313</v>
      </c>
      <c r="C554" s="181" t="s">
        <v>4508</v>
      </c>
      <c r="D554" s="93"/>
      <c r="E554" s="94" t="s">
        <v>4546</v>
      </c>
      <c r="F554" s="126" t="s">
        <v>4540</v>
      </c>
      <c r="G554" s="93"/>
      <c r="H554" s="95" t="s">
        <v>4594</v>
      </c>
      <c r="I554" s="93"/>
      <c r="J554" s="93"/>
      <c r="K554" s="93"/>
      <c r="L554" s="93" t="s">
        <v>2654</v>
      </c>
      <c r="M554" s="55" t="s">
        <v>42</v>
      </c>
      <c r="N554" s="66"/>
      <c r="O554" s="66"/>
      <c r="P554" s="66"/>
      <c r="Q554" s="66"/>
      <c r="R554" s="66"/>
      <c r="S554" s="66"/>
      <c r="T554" s="93" t="s">
        <v>4635</v>
      </c>
      <c r="U554" s="93" t="s">
        <v>348</v>
      </c>
      <c r="V554" s="93" t="s">
        <v>4638</v>
      </c>
      <c r="W554" s="95" t="s">
        <v>4650</v>
      </c>
      <c r="X554" s="95" t="s">
        <v>4636</v>
      </c>
      <c r="Y554" s="97"/>
      <c r="Z554" s="97"/>
      <c r="AA554" s="97"/>
      <c r="AB554" s="97"/>
      <c r="AC554" s="97"/>
      <c r="AD554" s="97"/>
      <c r="AE554" s="95" t="s">
        <v>4777</v>
      </c>
      <c r="AF554" s="107" t="s">
        <v>4784</v>
      </c>
      <c r="AG554" s="8"/>
      <c r="AH554" s="8"/>
      <c r="AI554" s="8"/>
      <c r="AJ554" s="8"/>
      <c r="AK554" s="8"/>
      <c r="AL554" s="8"/>
      <c r="AM554" s="8">
        <f t="shared" si="16"/>
        <v>0</v>
      </c>
      <c r="AN554" s="189" t="str">
        <f>IF((AI554+AJ554+AK554+AL554+AM554)&gt;0,(Metoder[[#This Row],[2015]]+Metoder[[#This Row],[2016]]+Metoder[[#This Row],[2017]]+Metoder[[#This Row],[Jan-Apr 2018]]*3+Metoder[[#This Row],[Till Cosmic?]])/COUNT(Metoder[[#This Row],[2015]:[Till Cosmic?]]),"")</f>
        <v/>
      </c>
      <c r="AO554" s="8" t="str">
        <f t="shared" si="17"/>
        <v/>
      </c>
      <c r="AP554" s="8" t="str">
        <f>IFERROR((_xlfn.RANK.EQ(AO554,AO:AO,1)+COUNTIF($AO$2:AO554,AO554))-1,"")</f>
        <v/>
      </c>
      <c r="AQ554" s="8"/>
      <c r="AR554" s="8"/>
      <c r="AS554" s="8"/>
      <c r="AT554" s="8"/>
      <c r="AU554" s="57" t="s">
        <v>6135</v>
      </c>
      <c r="AV554" s="120">
        <v>43030</v>
      </c>
      <c r="AW554" s="95" t="s">
        <v>2341</v>
      </c>
      <c r="AX554" s="144"/>
      <c r="AY554" s="144"/>
      <c r="AZ554" s="142"/>
      <c r="BA554" s="143"/>
      <c r="BC554" s="144"/>
      <c r="BD554" s="144"/>
    </row>
    <row r="555" spans="1:56" ht="180" x14ac:dyDescent="0.25">
      <c r="A555" s="1" t="s">
        <v>4448</v>
      </c>
      <c r="B555" s="180" t="s">
        <v>4309</v>
      </c>
      <c r="C555" s="181"/>
      <c r="D555" s="93"/>
      <c r="E555" s="94" t="s">
        <v>4546</v>
      </c>
      <c r="F555" s="126" t="s">
        <v>4540</v>
      </c>
      <c r="G555" s="93"/>
      <c r="H555" s="95" t="s">
        <v>4591</v>
      </c>
      <c r="I555" s="93" t="s">
        <v>4590</v>
      </c>
      <c r="J555" s="93"/>
      <c r="K555" s="93"/>
      <c r="L555" s="93" t="s">
        <v>2654</v>
      </c>
      <c r="M555" s="55" t="s">
        <v>42</v>
      </c>
      <c r="N555" s="66"/>
      <c r="O555" s="66"/>
      <c r="P555" s="66"/>
      <c r="Q555" s="66"/>
      <c r="R555" s="66"/>
      <c r="S555" s="66"/>
      <c r="T555" s="93" t="s">
        <v>4635</v>
      </c>
      <c r="U555" s="93" t="s">
        <v>348</v>
      </c>
      <c r="V555" s="93" t="s">
        <v>4638</v>
      </c>
      <c r="W555" s="95" t="s">
        <v>4639</v>
      </c>
      <c r="X555" s="95" t="s">
        <v>4636</v>
      </c>
      <c r="Y555" s="97"/>
      <c r="Z555" s="97"/>
      <c r="AA555" s="97"/>
      <c r="AB555" s="97"/>
      <c r="AC555" s="97"/>
      <c r="AD555" s="97"/>
      <c r="AE555" s="95" t="s">
        <v>4777</v>
      </c>
      <c r="AF555" s="107" t="s">
        <v>4780</v>
      </c>
      <c r="AG555" s="8"/>
      <c r="AH555" s="8"/>
      <c r="AI555" s="8"/>
      <c r="AJ555" s="8"/>
      <c r="AK555" s="8"/>
      <c r="AL555" s="8"/>
      <c r="AM555" s="8">
        <f t="shared" si="16"/>
        <v>0</v>
      </c>
      <c r="AN555" s="189" t="str">
        <f>IF((AI555+AJ555+AK555+AL555+AM555)&gt;0,(Metoder[[#This Row],[2015]]+Metoder[[#This Row],[2016]]+Metoder[[#This Row],[2017]]+Metoder[[#This Row],[Jan-Apr 2018]]*3+Metoder[[#This Row],[Till Cosmic?]])/COUNT(Metoder[[#This Row],[2015]:[Till Cosmic?]]),"")</f>
        <v/>
      </c>
      <c r="AO555" s="8" t="str">
        <f t="shared" si="17"/>
        <v/>
      </c>
      <c r="AP555" s="8" t="str">
        <f>IFERROR((_xlfn.RANK.EQ(AO555,AO:AO,1)+COUNTIF($AO$2:AO555,AO555))-1,"")</f>
        <v/>
      </c>
      <c r="AQ555" s="8"/>
      <c r="AR555" s="8"/>
      <c r="AS555" s="8"/>
      <c r="AT555" s="8"/>
      <c r="AU555" s="57" t="s">
        <v>6219</v>
      </c>
      <c r="AV555" s="120">
        <v>43030</v>
      </c>
      <c r="AW555" s="95" t="s">
        <v>2341</v>
      </c>
      <c r="AX555" s="144"/>
      <c r="AY555" s="144"/>
      <c r="AZ555" s="142"/>
      <c r="BA555" s="143"/>
      <c r="BC555" s="144"/>
      <c r="BD555" s="144"/>
    </row>
    <row r="556" spans="1:56" ht="195" x14ac:dyDescent="0.25">
      <c r="A556" s="1" t="s">
        <v>4449</v>
      </c>
      <c r="B556" s="180" t="s">
        <v>4308</v>
      </c>
      <c r="C556" s="181"/>
      <c r="D556" s="93"/>
      <c r="E556" s="94" t="s">
        <v>4546</v>
      </c>
      <c r="F556" s="126" t="s">
        <v>4540</v>
      </c>
      <c r="G556" s="93"/>
      <c r="H556" s="95" t="s">
        <v>4589</v>
      </c>
      <c r="I556" s="93"/>
      <c r="J556" s="93"/>
      <c r="K556" s="93"/>
      <c r="L556" s="93" t="s">
        <v>2654</v>
      </c>
      <c r="M556" s="51" t="s">
        <v>42</v>
      </c>
      <c r="N556" s="66"/>
      <c r="O556" s="66"/>
      <c r="P556" s="66"/>
      <c r="Q556" s="66"/>
      <c r="R556" s="66"/>
      <c r="S556" s="66"/>
      <c r="T556" s="93" t="s">
        <v>4635</v>
      </c>
      <c r="U556" s="93" t="s">
        <v>348</v>
      </c>
      <c r="V556" s="93" t="s">
        <v>4638</v>
      </c>
      <c r="W556" s="95" t="s">
        <v>4639</v>
      </c>
      <c r="X556" s="95" t="s">
        <v>4636</v>
      </c>
      <c r="Y556" s="97"/>
      <c r="Z556" s="97"/>
      <c r="AA556" s="97"/>
      <c r="AB556" s="97"/>
      <c r="AC556" s="97"/>
      <c r="AD556" s="97"/>
      <c r="AE556" s="95" t="s">
        <v>4777</v>
      </c>
      <c r="AF556" s="107" t="s">
        <v>4779</v>
      </c>
      <c r="AG556" s="8"/>
      <c r="AH556" s="8"/>
      <c r="AI556" s="8"/>
      <c r="AJ556" s="8"/>
      <c r="AK556" s="8"/>
      <c r="AL556" s="8"/>
      <c r="AM556" s="8">
        <f t="shared" si="16"/>
        <v>0</v>
      </c>
      <c r="AN556" s="189" t="str">
        <f>IF((AI556+AJ556+AK556+AL556+AM556)&gt;0,(Metoder[[#This Row],[2015]]+Metoder[[#This Row],[2016]]+Metoder[[#This Row],[2017]]+Metoder[[#This Row],[Jan-Apr 2018]]*3+Metoder[[#This Row],[Till Cosmic?]])/COUNT(Metoder[[#This Row],[2015]:[Till Cosmic?]]),"")</f>
        <v/>
      </c>
      <c r="AO556" s="8" t="str">
        <f t="shared" si="17"/>
        <v/>
      </c>
      <c r="AP556" s="8" t="str">
        <f>IFERROR((_xlfn.RANK.EQ(AO556,AO:AO,1)+COUNTIF($AO$2:AO556,AO556))-1,"")</f>
        <v/>
      </c>
      <c r="AQ556" s="8"/>
      <c r="AR556" s="8"/>
      <c r="AS556" s="8"/>
      <c r="AT556" s="8"/>
      <c r="AU556" s="57" t="s">
        <v>6219</v>
      </c>
      <c r="AV556" s="120">
        <v>43030</v>
      </c>
      <c r="AW556" s="95" t="s">
        <v>2341</v>
      </c>
      <c r="AX556" s="144"/>
      <c r="AY556" s="144"/>
      <c r="AZ556" s="142"/>
      <c r="BA556" s="143"/>
      <c r="BC556" s="144"/>
      <c r="BD556" s="144"/>
    </row>
    <row r="557" spans="1:56" ht="409.5" x14ac:dyDescent="0.25">
      <c r="A557" s="1" t="s">
        <v>4452</v>
      </c>
      <c r="B557" s="180" t="s">
        <v>5011</v>
      </c>
      <c r="C557" s="181"/>
      <c r="D557" s="93"/>
      <c r="E557" s="94" t="s">
        <v>4547</v>
      </c>
      <c r="F557" s="98" t="s">
        <v>5246</v>
      </c>
      <c r="G557" s="93"/>
      <c r="H557" s="95" t="s">
        <v>4588</v>
      </c>
      <c r="I557" s="95" t="s">
        <v>6581</v>
      </c>
      <c r="J557" s="95"/>
      <c r="K557" s="95"/>
      <c r="L557" s="93" t="s">
        <v>2654</v>
      </c>
      <c r="M557" s="55" t="s">
        <v>42</v>
      </c>
      <c r="N557" s="66"/>
      <c r="O557" s="66"/>
      <c r="P557" s="66"/>
      <c r="Q557" s="66"/>
      <c r="R557" s="66"/>
      <c r="S557" s="66"/>
      <c r="T557" s="93" t="s">
        <v>4635</v>
      </c>
      <c r="U557" s="93" t="s">
        <v>348</v>
      </c>
      <c r="V557" s="93" t="s">
        <v>4642</v>
      </c>
      <c r="W557" s="95" t="s">
        <v>4639</v>
      </c>
      <c r="X557" s="95" t="s">
        <v>4674</v>
      </c>
      <c r="Y557" s="97"/>
      <c r="Z557" s="97"/>
      <c r="AA557" s="97"/>
      <c r="AB557" s="97"/>
      <c r="AC557" s="97"/>
      <c r="AD557" s="97"/>
      <c r="AE557" s="95" t="s">
        <v>5223</v>
      </c>
      <c r="AF557" s="107" t="s">
        <v>4775</v>
      </c>
      <c r="AG557" s="8"/>
      <c r="AH557" s="8"/>
      <c r="AI557" s="8"/>
      <c r="AJ557" s="8"/>
      <c r="AK557" s="8"/>
      <c r="AL557" s="8"/>
      <c r="AM557" s="8">
        <f t="shared" si="16"/>
        <v>0</v>
      </c>
      <c r="AN557" s="189" t="str">
        <f>IF((AI557+AJ557+AK557+AL557+AM557)&gt;0,(Metoder[[#This Row],[2015]]+Metoder[[#This Row],[2016]]+Metoder[[#This Row],[2017]]+Metoder[[#This Row],[Jan-Apr 2018]]*3+Metoder[[#This Row],[Till Cosmic?]])/COUNT(Metoder[[#This Row],[2015]:[Till Cosmic?]]),"")</f>
        <v/>
      </c>
      <c r="AO557" s="8" t="str">
        <f t="shared" si="17"/>
        <v/>
      </c>
      <c r="AP557" s="8" t="str">
        <f>IFERROR((_xlfn.RANK.EQ(AO557,AO:AO,1)+COUNTIF($AO$2:AO557,AO557))-1,"")</f>
        <v/>
      </c>
      <c r="AQ557" s="8"/>
      <c r="AR557" s="8"/>
      <c r="AS557" s="8"/>
      <c r="AT557" s="8"/>
      <c r="AU557" s="57" t="s">
        <v>6219</v>
      </c>
      <c r="AV557" s="120">
        <v>43030</v>
      </c>
      <c r="AW557" s="95" t="s">
        <v>2341</v>
      </c>
      <c r="AX557" s="144"/>
      <c r="AY557" s="144"/>
      <c r="AZ557" s="142"/>
      <c r="BA557" s="143"/>
      <c r="BC557" s="144"/>
      <c r="BD557" s="144"/>
    </row>
    <row r="558" spans="1:56" ht="105" x14ac:dyDescent="0.25">
      <c r="A558" s="39" t="s">
        <v>4456</v>
      </c>
      <c r="B558" s="180" t="s">
        <v>4302</v>
      </c>
      <c r="C558" s="181"/>
      <c r="D558" s="95" t="s">
        <v>179</v>
      </c>
      <c r="E558" s="94" t="s">
        <v>4553</v>
      </c>
      <c r="F558" s="126" t="s">
        <v>4554</v>
      </c>
      <c r="G558" s="93"/>
      <c r="H558" s="95" t="s">
        <v>4587</v>
      </c>
      <c r="I558" s="93" t="s">
        <v>4586</v>
      </c>
      <c r="J558" s="93"/>
      <c r="K558" s="93"/>
      <c r="L558" s="93" t="s">
        <v>348</v>
      </c>
      <c r="M558" s="55" t="s">
        <v>42</v>
      </c>
      <c r="N558" s="66"/>
      <c r="O558" s="66"/>
      <c r="P558" s="66"/>
      <c r="Q558" s="66"/>
      <c r="R558" s="66"/>
      <c r="S558" s="66"/>
      <c r="T558" s="93" t="s">
        <v>4635</v>
      </c>
      <c r="U558" s="93" t="s">
        <v>348</v>
      </c>
      <c r="V558" s="93" t="s">
        <v>4672</v>
      </c>
      <c r="W558" s="95" t="s">
        <v>4671</v>
      </c>
      <c r="X558" s="95" t="s">
        <v>4670</v>
      </c>
      <c r="Y558" s="97"/>
      <c r="Z558" s="97"/>
      <c r="AA558" s="97"/>
      <c r="AB558" s="97"/>
      <c r="AC558" s="97"/>
      <c r="AD558" s="97"/>
      <c r="AE558" s="95" t="s">
        <v>5083</v>
      </c>
      <c r="AF558" s="107" t="s">
        <v>1462</v>
      </c>
      <c r="AG558" s="8"/>
      <c r="AH558" s="8"/>
      <c r="AI558" s="8"/>
      <c r="AJ558" s="8"/>
      <c r="AK558" s="8"/>
      <c r="AL558" s="8"/>
      <c r="AM558" s="8">
        <f t="shared" si="16"/>
        <v>0</v>
      </c>
      <c r="AN558" s="189" t="str">
        <f>IF((AI558+AJ558+AK558+AL558+AM558)&gt;0,(Metoder[[#This Row],[2015]]+Metoder[[#This Row],[2016]]+Metoder[[#This Row],[2017]]+Metoder[[#This Row],[Jan-Apr 2018]]*3+Metoder[[#This Row],[Till Cosmic?]])/COUNT(Metoder[[#This Row],[2015]:[Till Cosmic?]]),"")</f>
        <v/>
      </c>
      <c r="AO558" s="8" t="str">
        <f t="shared" si="17"/>
        <v/>
      </c>
      <c r="AP558" s="8" t="str">
        <f>IFERROR((_xlfn.RANK.EQ(AO558,AO:AO,1)+COUNTIF($AO$2:AO558,AO558))-1,"")</f>
        <v/>
      </c>
      <c r="AQ558" s="8"/>
      <c r="AR558" s="8"/>
      <c r="AS558" s="8"/>
      <c r="AT558" s="8"/>
      <c r="AU558" s="57" t="s">
        <v>5981</v>
      </c>
      <c r="AV558" s="120">
        <v>43030</v>
      </c>
      <c r="AW558" s="95" t="s">
        <v>2341</v>
      </c>
      <c r="AX558" s="144"/>
      <c r="AY558" s="144"/>
      <c r="AZ558" s="142"/>
      <c r="BA558" s="143"/>
      <c r="BC558" s="144"/>
      <c r="BD558" s="144"/>
    </row>
    <row r="559" spans="1:56" ht="150" x14ac:dyDescent="0.25">
      <c r="A559" s="1" t="s">
        <v>4458</v>
      </c>
      <c r="B559" s="180" t="s">
        <v>4300</v>
      </c>
      <c r="C559" s="181" t="s">
        <v>4503</v>
      </c>
      <c r="D559" s="93" t="s">
        <v>2741</v>
      </c>
      <c r="E559" s="94" t="s">
        <v>4547</v>
      </c>
      <c r="F559" s="98" t="s">
        <v>5256</v>
      </c>
      <c r="G559" s="96" t="s">
        <v>4560</v>
      </c>
      <c r="H559" s="95" t="s">
        <v>4584</v>
      </c>
      <c r="I559" s="95" t="s">
        <v>4583</v>
      </c>
      <c r="J559" s="95"/>
      <c r="K559" s="95"/>
      <c r="L559" s="93" t="s">
        <v>348</v>
      </c>
      <c r="M559" s="55" t="s">
        <v>42</v>
      </c>
      <c r="N559" s="66"/>
      <c r="O559" s="66"/>
      <c r="P559" s="66"/>
      <c r="Q559" s="66"/>
      <c r="R559" s="66"/>
      <c r="S559" s="66"/>
      <c r="T559" s="93" t="s">
        <v>4635</v>
      </c>
      <c r="U559" s="93" t="s">
        <v>348</v>
      </c>
      <c r="V559" s="93" t="s">
        <v>4642</v>
      </c>
      <c r="W559" s="95" t="s">
        <v>4669</v>
      </c>
      <c r="X559" s="95" t="s">
        <v>4666</v>
      </c>
      <c r="Y559" s="97"/>
      <c r="Z559" s="97"/>
      <c r="AA559" s="97"/>
      <c r="AB559" s="97"/>
      <c r="AC559" s="97"/>
      <c r="AD559" s="97"/>
      <c r="AE559" s="95" t="s">
        <v>5211</v>
      </c>
      <c r="AF559" s="107" t="s">
        <v>4772</v>
      </c>
      <c r="AG559" s="8"/>
      <c r="AH559" s="8"/>
      <c r="AI559" s="8"/>
      <c r="AJ559" s="8"/>
      <c r="AK559" s="8"/>
      <c r="AL559" s="8">
        <v>9</v>
      </c>
      <c r="AM559" s="8">
        <f t="shared" si="16"/>
        <v>0</v>
      </c>
      <c r="AN559" s="189">
        <f>IF((AI559+AJ559+AK559+AL559+AM559)&gt;0,(Metoder[[#This Row],[2015]]+Metoder[[#This Row],[2016]]+Metoder[[#This Row],[2017]]+Metoder[[#This Row],[Jan-Apr 2018]]*3+Metoder[[#This Row],[Till Cosmic?]])/COUNT(Metoder[[#This Row],[2015]:[Till Cosmic?]]),"")</f>
        <v>13.5</v>
      </c>
      <c r="AO559" s="8">
        <f t="shared" si="17"/>
        <v>110.5</v>
      </c>
      <c r="AP559" s="8">
        <f>IFERROR((_xlfn.RANK.EQ(AO559,AO:AO,1)+COUNTIF($AO$2:AO559,AO559))-1,"")</f>
        <v>91</v>
      </c>
      <c r="AQ559" s="8"/>
      <c r="AR559" s="8"/>
      <c r="AS559" s="8"/>
      <c r="AT559" s="8"/>
      <c r="AU559" s="57" t="s">
        <v>6075</v>
      </c>
      <c r="AV559" s="120">
        <v>43030</v>
      </c>
      <c r="AW559" s="95" t="s">
        <v>2341</v>
      </c>
      <c r="AX559" s="144"/>
      <c r="AY559" s="144"/>
      <c r="AZ559" s="142"/>
      <c r="BA559" s="143"/>
      <c r="BC559" s="144"/>
      <c r="BD559" s="144"/>
    </row>
    <row r="560" spans="1:56" ht="101.25" x14ac:dyDescent="0.25">
      <c r="A560" s="1" t="s">
        <v>2147</v>
      </c>
      <c r="B560" s="179" t="s">
        <v>2148</v>
      </c>
      <c r="C560" s="53" t="s">
        <v>5744</v>
      </c>
      <c r="D560" s="55" t="s">
        <v>50</v>
      </c>
      <c r="E560" s="53" t="s">
        <v>6511</v>
      </c>
      <c r="F560" s="121" t="s">
        <v>4267</v>
      </c>
      <c r="G560" s="53"/>
      <c r="H560" s="53" t="s">
        <v>66</v>
      </c>
      <c r="I560" s="106"/>
      <c r="J560" s="106"/>
      <c r="K560" s="106"/>
      <c r="L560" s="56" t="s">
        <v>2434</v>
      </c>
      <c r="M560" s="55" t="s">
        <v>42</v>
      </c>
      <c r="N560" s="54" t="s">
        <v>5668</v>
      </c>
      <c r="O560" s="54"/>
      <c r="P560" s="54"/>
      <c r="Q560" s="54"/>
      <c r="R560" s="54"/>
      <c r="S560" s="54"/>
      <c r="T560" s="106"/>
      <c r="U560" s="106" t="s">
        <v>2434</v>
      </c>
      <c r="V560" s="106" t="s">
        <v>4641</v>
      </c>
      <c r="W560" s="106" t="s">
        <v>2149</v>
      </c>
      <c r="X560" s="106" t="s">
        <v>2150</v>
      </c>
      <c r="Y560" s="106"/>
      <c r="Z560" s="106"/>
      <c r="AA560" s="106"/>
      <c r="AB560" s="106"/>
      <c r="AC560" s="106"/>
      <c r="AD560" s="106"/>
      <c r="AE560" s="1" t="s">
        <v>4920</v>
      </c>
      <c r="AF560" s="17" t="s">
        <v>2151</v>
      </c>
      <c r="AG560" s="57"/>
      <c r="AH560" s="8"/>
      <c r="AI560" s="8"/>
      <c r="AJ560" s="8"/>
      <c r="AK560" s="8"/>
      <c r="AL560" s="8"/>
      <c r="AM560" s="8">
        <f t="shared" si="16"/>
        <v>1</v>
      </c>
      <c r="AN560" s="189">
        <f>IF((AI560+AJ560+AK560+AL560+AM560)&gt;0,(Metoder[[#This Row],[2015]]+Metoder[[#This Row],[2016]]+Metoder[[#This Row],[2017]]+Metoder[[#This Row],[Jan-Apr 2018]]*3+Metoder[[#This Row],[Till Cosmic?]])/COUNT(Metoder[[#This Row],[2015]:[Till Cosmic?]]),"")</f>
        <v>1</v>
      </c>
      <c r="AO560" s="8">
        <f t="shared" si="17"/>
        <v>315</v>
      </c>
      <c r="AP560" s="8">
        <f>IFERROR((_xlfn.RANK.EQ(AO560,AO:AO,1)+COUNTIF($AO$2:AO560,AO560))-1,"")</f>
        <v>468</v>
      </c>
      <c r="AQ560" s="57" t="s">
        <v>2440</v>
      </c>
      <c r="AR560" s="8"/>
      <c r="AS560" s="8"/>
      <c r="AT560" s="8"/>
      <c r="AU560" s="8"/>
      <c r="AV560" s="120">
        <v>43315</v>
      </c>
      <c r="AW560" s="57" t="s">
        <v>46</v>
      </c>
      <c r="AX560" s="144"/>
      <c r="AY560" s="144"/>
      <c r="AZ560" s="142"/>
      <c r="BA560" s="143"/>
      <c r="BC560" s="144"/>
      <c r="BD560" s="144"/>
    </row>
    <row r="561" spans="1:56" ht="225" x14ac:dyDescent="0.25">
      <c r="A561" s="39" t="s">
        <v>4459</v>
      </c>
      <c r="B561" s="180" t="s">
        <v>4299</v>
      </c>
      <c r="C561" s="181"/>
      <c r="D561" s="93"/>
      <c r="E561" s="94" t="s">
        <v>4547</v>
      </c>
      <c r="F561" s="98" t="s">
        <v>5246</v>
      </c>
      <c r="G561" s="96" t="s">
        <v>4582</v>
      </c>
      <c r="H561" s="95" t="s">
        <v>4581</v>
      </c>
      <c r="I561" s="93"/>
      <c r="J561" s="93"/>
      <c r="K561" s="93"/>
      <c r="L561" s="93" t="s">
        <v>348</v>
      </c>
      <c r="M561" s="51" t="s">
        <v>42</v>
      </c>
      <c r="N561" s="66"/>
      <c r="O561" s="66"/>
      <c r="P561" s="66"/>
      <c r="Q561" s="66"/>
      <c r="R561" s="66"/>
      <c r="S561" s="66"/>
      <c r="T561" s="93" t="s">
        <v>4635</v>
      </c>
      <c r="U561" s="93" t="s">
        <v>348</v>
      </c>
      <c r="V561" s="93" t="s">
        <v>4642</v>
      </c>
      <c r="W561" s="95" t="s">
        <v>4668</v>
      </c>
      <c r="X561" s="95" t="s">
        <v>4667</v>
      </c>
      <c r="Y561" s="97"/>
      <c r="Z561" s="97"/>
      <c r="AA561" s="97"/>
      <c r="AB561" s="97"/>
      <c r="AC561" s="97"/>
      <c r="AD561" s="97"/>
      <c r="AE561" s="95" t="s">
        <v>5211</v>
      </c>
      <c r="AF561" s="107" t="s">
        <v>4771</v>
      </c>
      <c r="AG561" s="8"/>
      <c r="AH561" s="8"/>
      <c r="AI561" s="8"/>
      <c r="AJ561" s="8"/>
      <c r="AK561" s="8">
        <v>46</v>
      </c>
      <c r="AL561" s="8">
        <v>14</v>
      </c>
      <c r="AM561" s="8">
        <f t="shared" si="16"/>
        <v>0</v>
      </c>
      <c r="AN561" s="189">
        <f>IF((AI561+AJ561+AK561+AL561+AM561)&gt;0,(Metoder[[#This Row],[2015]]+Metoder[[#This Row],[2016]]+Metoder[[#This Row],[2017]]+Metoder[[#This Row],[Jan-Apr 2018]]*3+Metoder[[#This Row],[Till Cosmic?]])/COUNT(Metoder[[#This Row],[2015]:[Till Cosmic?]]),"")</f>
        <v>29.333333333333332</v>
      </c>
      <c r="AO561" s="8">
        <f t="shared" si="17"/>
        <v>82.5</v>
      </c>
      <c r="AP561" s="8">
        <f>IFERROR((_xlfn.RANK.EQ(AO561,AO:AO,1)+COUNTIF($AO$2:AO561,AO561))-1,"")</f>
        <v>63</v>
      </c>
      <c r="AQ561" s="8"/>
      <c r="AR561" s="8"/>
      <c r="AS561" s="8"/>
      <c r="AT561" s="8"/>
      <c r="AU561" s="57" t="s">
        <v>6219</v>
      </c>
      <c r="AV561" s="120">
        <v>43030</v>
      </c>
      <c r="AW561" s="95" t="s">
        <v>2341</v>
      </c>
      <c r="AX561" s="144"/>
      <c r="AY561" s="144"/>
      <c r="AZ561" s="142"/>
      <c r="BA561" s="143"/>
      <c r="BC561" s="144"/>
      <c r="BD561" s="144"/>
    </row>
    <row r="562" spans="1:56" ht="146.25" x14ac:dyDescent="0.25">
      <c r="A562" s="1" t="s">
        <v>2183</v>
      </c>
      <c r="B562" s="179" t="s">
        <v>2184</v>
      </c>
      <c r="C562" s="53" t="s">
        <v>6705</v>
      </c>
      <c r="D562" s="55" t="s">
        <v>124</v>
      </c>
      <c r="E562" s="53" t="s">
        <v>2185</v>
      </c>
      <c r="F562" s="6"/>
      <c r="G562" s="127" t="s">
        <v>4887</v>
      </c>
      <c r="H562" s="53" t="s">
        <v>2186</v>
      </c>
      <c r="I562" s="106" t="s">
        <v>2187</v>
      </c>
      <c r="J562" s="106" t="s">
        <v>5719</v>
      </c>
      <c r="K562" s="106" t="s">
        <v>6313</v>
      </c>
      <c r="L562" s="56" t="s">
        <v>6478</v>
      </c>
      <c r="M562" s="55" t="s">
        <v>42</v>
      </c>
      <c r="N562" s="58" t="s">
        <v>6196</v>
      </c>
      <c r="O562" s="58"/>
      <c r="P562" s="58"/>
      <c r="Q562" s="58"/>
      <c r="R562" s="58"/>
      <c r="S562" s="58"/>
      <c r="T562" s="106"/>
      <c r="U562" s="106" t="s">
        <v>2434</v>
      </c>
      <c r="V562" s="106" t="s">
        <v>4641</v>
      </c>
      <c r="W562" s="106"/>
      <c r="X562" s="106" t="s">
        <v>277</v>
      </c>
      <c r="Y562" s="106"/>
      <c r="Z562" s="106"/>
      <c r="AA562" s="106"/>
      <c r="AB562" s="106"/>
      <c r="AC562" s="106"/>
      <c r="AD562" s="106"/>
      <c r="AE562" s="1" t="s">
        <v>4917</v>
      </c>
      <c r="AF562" s="17" t="s">
        <v>2188</v>
      </c>
      <c r="AG562" s="57"/>
      <c r="AH562" s="8"/>
      <c r="AI562" s="8">
        <v>400</v>
      </c>
      <c r="AJ562" s="8">
        <v>520</v>
      </c>
      <c r="AK562" s="8"/>
      <c r="AL562" s="8">
        <v>179</v>
      </c>
      <c r="AM562" s="8">
        <f t="shared" si="16"/>
        <v>1</v>
      </c>
      <c r="AN562" s="189">
        <f>IF((AI562+AJ562+AK562+AL562+AM562)&gt;0,(Metoder[[#This Row],[2015]]+Metoder[[#This Row],[2016]]+Metoder[[#This Row],[2017]]+Metoder[[#This Row],[Jan-Apr 2018]]*3+Metoder[[#This Row],[Till Cosmic?]])/COUNT(Metoder[[#This Row],[2015]:[Till Cosmic?]]),"")</f>
        <v>364.5</v>
      </c>
      <c r="AO562" s="8">
        <f t="shared" si="17"/>
        <v>8</v>
      </c>
      <c r="AP562" s="8">
        <f>IFERROR((_xlfn.RANK.EQ(AO562,AO:AO,1)+COUNTIF($AO$2:AO562,AO562))-1,"")</f>
        <v>2</v>
      </c>
      <c r="AQ562" s="57" t="s">
        <v>2440</v>
      </c>
      <c r="AR562" s="8"/>
      <c r="AS562" s="57" t="s">
        <v>5436</v>
      </c>
      <c r="AT562" s="57"/>
      <c r="AU562" s="57"/>
      <c r="AV562" s="120">
        <v>43472</v>
      </c>
      <c r="AW562" s="57" t="s">
        <v>6460</v>
      </c>
      <c r="AX562" s="144"/>
      <c r="AY562" s="144"/>
      <c r="AZ562" s="142"/>
      <c r="BA562" s="143"/>
      <c r="BC562" s="144"/>
      <c r="BD562" s="144"/>
    </row>
    <row r="563" spans="1:56" ht="213.75" x14ac:dyDescent="0.25">
      <c r="A563" s="1" t="s">
        <v>2207</v>
      </c>
      <c r="B563" s="179" t="s">
        <v>2208</v>
      </c>
      <c r="C563" s="53" t="s">
        <v>2209</v>
      </c>
      <c r="D563" s="55" t="s">
        <v>226</v>
      </c>
      <c r="E563" s="53" t="s">
        <v>227</v>
      </c>
      <c r="F563" s="6"/>
      <c r="G563" s="140" t="s">
        <v>2210</v>
      </c>
      <c r="H563" s="53" t="s">
        <v>834</v>
      </c>
      <c r="I563" s="106" t="s">
        <v>2211</v>
      </c>
      <c r="J563" s="106" t="s">
        <v>6384</v>
      </c>
      <c r="K563" s="106"/>
      <c r="L563" s="56" t="s">
        <v>6478</v>
      </c>
      <c r="M563" s="55" t="s">
        <v>42</v>
      </c>
      <c r="N563" s="58" t="s">
        <v>5673</v>
      </c>
      <c r="O563" s="58" t="s">
        <v>35</v>
      </c>
      <c r="P563" s="58"/>
      <c r="Q563" s="58"/>
      <c r="R563" s="58"/>
      <c r="S563" s="58"/>
      <c r="T563" s="106"/>
      <c r="U563" s="106" t="s">
        <v>2434</v>
      </c>
      <c r="V563" s="106" t="s">
        <v>4641</v>
      </c>
      <c r="W563" s="106" t="s">
        <v>230</v>
      </c>
      <c r="X563" s="106" t="s">
        <v>231</v>
      </c>
      <c r="Y563" s="106"/>
      <c r="Z563" s="106"/>
      <c r="AA563" s="106"/>
      <c r="AB563" s="106"/>
      <c r="AC563" s="106"/>
      <c r="AD563" s="106"/>
      <c r="AE563" s="1" t="s">
        <v>4918</v>
      </c>
      <c r="AF563" s="17" t="s">
        <v>2212</v>
      </c>
      <c r="AG563" s="57"/>
      <c r="AH563" s="8"/>
      <c r="AI563" s="8"/>
      <c r="AJ563" s="8"/>
      <c r="AK563" s="8"/>
      <c r="AL563" s="8"/>
      <c r="AM563" s="8">
        <f t="shared" si="16"/>
        <v>1</v>
      </c>
      <c r="AN563" s="189">
        <f>IF((AI563+AJ563+AK563+AL563+AM563)&gt;0,(Metoder[[#This Row],[2015]]+Metoder[[#This Row],[2016]]+Metoder[[#This Row],[2017]]+Metoder[[#This Row],[Jan-Apr 2018]]*3+Metoder[[#This Row],[Till Cosmic?]])/COUNT(Metoder[[#This Row],[2015]:[Till Cosmic?]]),"")</f>
        <v>1</v>
      </c>
      <c r="AO563" s="8">
        <f t="shared" si="17"/>
        <v>315</v>
      </c>
      <c r="AP563" s="8">
        <f>IFERROR((_xlfn.RANK.EQ(AO563,AO:AO,1)+COUNTIF($AO$2:AO563,AO563))-1,"")</f>
        <v>469</v>
      </c>
      <c r="AQ563" s="57" t="s">
        <v>2440</v>
      </c>
      <c r="AR563" s="8"/>
      <c r="AS563" s="8"/>
      <c r="AT563" s="8"/>
      <c r="AU563" s="57"/>
      <c r="AV563" s="120">
        <v>43347</v>
      </c>
      <c r="AW563" s="57" t="s">
        <v>46</v>
      </c>
      <c r="AX563" s="144"/>
      <c r="AY563" s="144"/>
      <c r="AZ563" s="142"/>
      <c r="BA563" s="143"/>
      <c r="BC563" s="144"/>
      <c r="BD563" s="144"/>
    </row>
    <row r="564" spans="1:56" ht="165" x14ac:dyDescent="0.25">
      <c r="A564" s="1" t="s">
        <v>4467</v>
      </c>
      <c r="B564" s="180" t="s">
        <v>4291</v>
      </c>
      <c r="C564" s="181"/>
      <c r="D564" s="93"/>
      <c r="E564" s="94" t="s">
        <v>4546</v>
      </c>
      <c r="F564" s="126" t="s">
        <v>4540</v>
      </c>
      <c r="G564" s="93"/>
      <c r="H564" s="95" t="s">
        <v>4577</v>
      </c>
      <c r="I564" s="93" t="s">
        <v>4576</v>
      </c>
      <c r="J564" s="93"/>
      <c r="K564" s="93"/>
      <c r="L564" s="93" t="s">
        <v>348</v>
      </c>
      <c r="M564" s="51" t="s">
        <v>42</v>
      </c>
      <c r="N564" s="66"/>
      <c r="O564" s="66"/>
      <c r="P564" s="66"/>
      <c r="Q564" s="66"/>
      <c r="R564" s="66"/>
      <c r="S564" s="66"/>
      <c r="T564" s="93" t="s">
        <v>4635</v>
      </c>
      <c r="U564" s="93" t="s">
        <v>348</v>
      </c>
      <c r="V564" s="93" t="s">
        <v>4638</v>
      </c>
      <c r="W564" s="95" t="s">
        <v>4639</v>
      </c>
      <c r="X564" s="95" t="s">
        <v>4636</v>
      </c>
      <c r="Y564" s="97"/>
      <c r="Z564" s="97"/>
      <c r="AA564" s="97"/>
      <c r="AB564" s="97"/>
      <c r="AC564" s="97"/>
      <c r="AD564" s="97"/>
      <c r="AE564" s="95" t="s">
        <v>4732</v>
      </c>
      <c r="AF564" s="107" t="s">
        <v>4765</v>
      </c>
      <c r="AG564" s="8"/>
      <c r="AH564" s="8"/>
      <c r="AI564" s="8"/>
      <c r="AJ564" s="8"/>
      <c r="AK564" s="8"/>
      <c r="AL564" s="8"/>
      <c r="AM564" s="8">
        <f t="shared" si="16"/>
        <v>0</v>
      </c>
      <c r="AN564" s="189" t="str">
        <f>IF((AI564+AJ564+AK564+AL564+AM564)&gt;0,(Metoder[[#This Row],[2015]]+Metoder[[#This Row],[2016]]+Metoder[[#This Row],[2017]]+Metoder[[#This Row],[Jan-Apr 2018]]*3+Metoder[[#This Row],[Till Cosmic?]])/COUNT(Metoder[[#This Row],[2015]:[Till Cosmic?]]),"")</f>
        <v/>
      </c>
      <c r="AO564" s="8" t="str">
        <f t="shared" si="17"/>
        <v/>
      </c>
      <c r="AP564" s="8" t="str">
        <f>IFERROR((_xlfn.RANK.EQ(AO564,AO:AO,1)+COUNTIF($AO$2:AO564,AO564))-1,"")</f>
        <v/>
      </c>
      <c r="AQ564" s="8"/>
      <c r="AR564" s="8"/>
      <c r="AS564" s="8"/>
      <c r="AT564" s="8"/>
      <c r="AU564" s="57" t="s">
        <v>6219</v>
      </c>
      <c r="AV564" s="120">
        <v>43030</v>
      </c>
      <c r="AW564" s="95" t="s">
        <v>2341</v>
      </c>
      <c r="AX564" s="144"/>
      <c r="AY564" s="144"/>
      <c r="AZ564" s="142"/>
      <c r="BA564" s="143"/>
      <c r="BC564" s="144"/>
      <c r="BD564" s="144"/>
    </row>
    <row r="565" spans="1:56" ht="150" x14ac:dyDescent="0.25">
      <c r="A565" s="1" t="s">
        <v>4445</v>
      </c>
      <c r="B565" s="180" t="s">
        <v>4312</v>
      </c>
      <c r="C565" s="181" t="s">
        <v>4507</v>
      </c>
      <c r="D565" s="93" t="s">
        <v>283</v>
      </c>
      <c r="E565" s="94" t="s">
        <v>4548</v>
      </c>
      <c r="F565" s="98" t="s">
        <v>4267</v>
      </c>
      <c r="G565" s="93"/>
      <c r="H565" s="95" t="s">
        <v>4593</v>
      </c>
      <c r="I565" s="95" t="s">
        <v>6163</v>
      </c>
      <c r="J565" s="93" t="s">
        <v>5647</v>
      </c>
      <c r="K565" s="93"/>
      <c r="L565" s="93" t="s">
        <v>2654</v>
      </c>
      <c r="M565" s="51" t="s">
        <v>42</v>
      </c>
      <c r="N565" s="54" t="s">
        <v>5542</v>
      </c>
      <c r="O565" s="66"/>
      <c r="P565" s="66"/>
      <c r="Q565" s="66"/>
      <c r="R565" s="66"/>
      <c r="S565" s="66"/>
      <c r="T565" s="93" t="s">
        <v>4635</v>
      </c>
      <c r="U565" s="93" t="s">
        <v>348</v>
      </c>
      <c r="V565" s="93" t="s">
        <v>4641</v>
      </c>
      <c r="W565" s="95" t="s">
        <v>4639</v>
      </c>
      <c r="X565" s="95" t="s">
        <v>4653</v>
      </c>
      <c r="Y565" s="97"/>
      <c r="Z565" s="97"/>
      <c r="AA565" s="97"/>
      <c r="AB565" s="97"/>
      <c r="AC565" s="97"/>
      <c r="AD565" s="97"/>
      <c r="AE565" s="95" t="s">
        <v>4744</v>
      </c>
      <c r="AF565" s="107" t="s">
        <v>4783</v>
      </c>
      <c r="AG565" s="8"/>
      <c r="AH565" s="8"/>
      <c r="AI565" s="8"/>
      <c r="AJ565" s="8"/>
      <c r="AK565" s="8"/>
      <c r="AL565" s="8"/>
      <c r="AM565" s="8">
        <f t="shared" si="16"/>
        <v>1</v>
      </c>
      <c r="AN565" s="189">
        <f>IF((AI565+AJ565+AK565+AL565+AM565)&gt;0,(Metoder[[#This Row],[2015]]+Metoder[[#This Row],[2016]]+Metoder[[#This Row],[2017]]+Metoder[[#This Row],[Jan-Apr 2018]]*3+Metoder[[#This Row],[Till Cosmic?]])/COUNT(Metoder[[#This Row],[2015]:[Till Cosmic?]]),"")</f>
        <v>1</v>
      </c>
      <c r="AO565" s="8">
        <f t="shared" si="17"/>
        <v>315</v>
      </c>
      <c r="AP565" s="8">
        <f>IFERROR((_xlfn.RANK.EQ(AO565,AO:AO,1)+COUNTIF($AO$2:AO565,AO565))-1,"")</f>
        <v>470</v>
      </c>
      <c r="AQ565" s="57" t="s">
        <v>2440</v>
      </c>
      <c r="AR565" s="8"/>
      <c r="AS565" s="8"/>
      <c r="AT565" s="8"/>
      <c r="AU565" s="8"/>
      <c r="AV565" s="120">
        <v>43325</v>
      </c>
      <c r="AW565" s="95" t="s">
        <v>46</v>
      </c>
      <c r="AX565" s="144"/>
      <c r="AY565" s="144"/>
      <c r="AZ565" s="142"/>
      <c r="BA565" s="143"/>
      <c r="BC565" s="144"/>
      <c r="BD565" s="144"/>
    </row>
    <row r="566" spans="1:56" ht="300" x14ac:dyDescent="0.25">
      <c r="A566" s="1" t="s">
        <v>4378</v>
      </c>
      <c r="B566" s="180" t="s">
        <v>4374</v>
      </c>
      <c r="C566" s="181"/>
      <c r="D566" s="93"/>
      <c r="E566" s="93" t="s">
        <v>4541</v>
      </c>
      <c r="F566" s="98" t="s">
        <v>4542</v>
      </c>
      <c r="G566" s="95" t="s">
        <v>4632</v>
      </c>
      <c r="H566" s="95" t="s">
        <v>5465</v>
      </c>
      <c r="I566" s="93"/>
      <c r="J566" s="93"/>
      <c r="K566" s="93"/>
      <c r="L566" s="93" t="s">
        <v>2654</v>
      </c>
      <c r="M566" s="55" t="s">
        <v>42</v>
      </c>
      <c r="N566" s="66"/>
      <c r="O566" s="66"/>
      <c r="P566" s="66"/>
      <c r="Q566" s="66"/>
      <c r="R566" s="66"/>
      <c r="S566" s="66"/>
      <c r="T566" s="93" t="s">
        <v>4635</v>
      </c>
      <c r="U566" s="93" t="s">
        <v>348</v>
      </c>
      <c r="V566" s="93" t="s">
        <v>4642</v>
      </c>
      <c r="W566" s="95" t="s">
        <v>4727</v>
      </c>
      <c r="X566" s="93" t="s">
        <v>4666</v>
      </c>
      <c r="Y566" s="97"/>
      <c r="Z566" s="97"/>
      <c r="AA566" s="97"/>
      <c r="AB566" s="97"/>
      <c r="AC566" s="97"/>
      <c r="AD566" s="97"/>
      <c r="AE566" s="95" t="s">
        <v>5210</v>
      </c>
      <c r="AF566" s="126" t="s">
        <v>4845</v>
      </c>
      <c r="AG566" s="8"/>
      <c r="AH566" s="8"/>
      <c r="AI566" s="8"/>
      <c r="AJ566" s="8"/>
      <c r="AK566" s="8">
        <v>24</v>
      </c>
      <c r="AL566" s="8"/>
      <c r="AM566" s="8">
        <f t="shared" si="16"/>
        <v>0</v>
      </c>
      <c r="AN566" s="189">
        <f>IF((AI566+AJ566+AK566+AL566+AM566)&gt;0,(Metoder[[#This Row],[2015]]+Metoder[[#This Row],[2016]]+Metoder[[#This Row],[2017]]+Metoder[[#This Row],[Jan-Apr 2018]]*3+Metoder[[#This Row],[Till Cosmic?]])/COUNT(Metoder[[#This Row],[2015]:[Till Cosmic?]]),"")</f>
        <v>12</v>
      </c>
      <c r="AO566" s="8">
        <f t="shared" si="17"/>
        <v>113.5</v>
      </c>
      <c r="AP566" s="8">
        <f>IFERROR((_xlfn.RANK.EQ(AO566,AO:AO,1)+COUNTIF($AO$2:AO566,AO566))-1,"")</f>
        <v>94</v>
      </c>
      <c r="AQ566" s="8"/>
      <c r="AR566" s="8"/>
      <c r="AS566" s="8"/>
      <c r="AT566" s="8"/>
      <c r="AU566" s="57" t="s">
        <v>6219</v>
      </c>
      <c r="AV566" s="120">
        <v>43028</v>
      </c>
      <c r="AW566" s="93" t="s">
        <v>2341</v>
      </c>
      <c r="AX566" s="144"/>
      <c r="AY566" s="144"/>
      <c r="AZ566" s="142"/>
      <c r="BA566" s="143"/>
      <c r="BC566" s="144"/>
      <c r="BD566" s="144"/>
    </row>
    <row r="567" spans="1:56" ht="409.5" x14ac:dyDescent="0.25">
      <c r="A567" s="61">
        <v>136</v>
      </c>
      <c r="B567" s="179" t="s">
        <v>3387</v>
      </c>
      <c r="C567" s="53" t="s">
        <v>3388</v>
      </c>
      <c r="D567" s="36" t="s">
        <v>3389</v>
      </c>
      <c r="E567" s="24" t="s">
        <v>2896</v>
      </c>
      <c r="F567" s="6"/>
      <c r="G567" s="6"/>
      <c r="H567" s="53" t="s">
        <v>6437</v>
      </c>
      <c r="I567" s="53" t="s">
        <v>3390</v>
      </c>
      <c r="J567" s="6"/>
      <c r="K567" s="6"/>
      <c r="L567" s="56" t="s">
        <v>348</v>
      </c>
      <c r="M567" s="62" t="s">
        <v>2420</v>
      </c>
      <c r="N567" s="58"/>
      <c r="O567" s="58"/>
      <c r="P567" s="35"/>
      <c r="Q567" s="35"/>
      <c r="R567" s="35"/>
      <c r="S567" s="35"/>
      <c r="T567" s="106" t="s">
        <v>4237</v>
      </c>
      <c r="U567" s="106" t="s">
        <v>41</v>
      </c>
      <c r="V567" s="106" t="s">
        <v>3391</v>
      </c>
      <c r="W567" s="106" t="s">
        <v>2704</v>
      </c>
      <c r="X567" s="106" t="s">
        <v>4238</v>
      </c>
      <c r="Y567" s="106" t="s">
        <v>2933</v>
      </c>
      <c r="Z567" s="106" t="s">
        <v>3392</v>
      </c>
      <c r="AA567" s="106" t="s">
        <v>4239</v>
      </c>
      <c r="AB567" s="106" t="s">
        <v>3393</v>
      </c>
      <c r="AC567" s="106" t="s">
        <v>2429</v>
      </c>
      <c r="AD567" s="106"/>
      <c r="AE567" s="97"/>
      <c r="AF567" s="141"/>
      <c r="AG567" s="37" t="s">
        <v>6436</v>
      </c>
      <c r="AH567" s="37" t="s">
        <v>2441</v>
      </c>
      <c r="AI567" s="37"/>
      <c r="AJ567" s="37"/>
      <c r="AK567" s="37"/>
      <c r="AL567" s="37"/>
      <c r="AM567" s="37">
        <f t="shared" si="16"/>
        <v>0</v>
      </c>
      <c r="AN567" s="191" t="str">
        <f>IF((AI567+AJ567+AK567+AL567+AM567)&gt;0,(Metoder[[#This Row],[2015]]+Metoder[[#This Row],[2016]]+Metoder[[#This Row],[2017]]+Metoder[[#This Row],[Jan-Apr 2018]]*3+Metoder[[#This Row],[Till Cosmic?]])/COUNT(Metoder[[#This Row],[2015]:[Till Cosmic?]]),"")</f>
        <v/>
      </c>
      <c r="AO567" s="37" t="str">
        <f t="shared" si="17"/>
        <v/>
      </c>
      <c r="AP567" s="37" t="str">
        <f>IFERROR((_xlfn.RANK.EQ(AO567,AO:AO,1)+COUNTIF($AO$2:AO567,AO567))-1,"")</f>
        <v/>
      </c>
      <c r="AQ567" s="37"/>
      <c r="AR567" s="37"/>
      <c r="AS567" s="37"/>
      <c r="AT567" s="37"/>
      <c r="AU567" s="37"/>
      <c r="AV567" s="123">
        <v>43378</v>
      </c>
      <c r="AW567" s="38" t="s">
        <v>2341</v>
      </c>
      <c r="AX567" s="144"/>
      <c r="AY567" s="144"/>
      <c r="AZ567" s="142"/>
      <c r="BA567" s="143"/>
      <c r="BC567" s="144"/>
      <c r="BD567" s="144"/>
    </row>
    <row r="568" spans="1:56" ht="409.5" x14ac:dyDescent="0.25">
      <c r="A568" s="61">
        <v>142</v>
      </c>
      <c r="B568" s="179" t="s">
        <v>3503</v>
      </c>
      <c r="C568" s="53" t="s">
        <v>3504</v>
      </c>
      <c r="D568" s="36" t="s">
        <v>50</v>
      </c>
      <c r="E568" s="24" t="s">
        <v>3505</v>
      </c>
      <c r="F568" s="6"/>
      <c r="G568" s="6" t="s">
        <v>3506</v>
      </c>
      <c r="H568" s="53" t="s">
        <v>3507</v>
      </c>
      <c r="I568" s="6"/>
      <c r="J568" s="6"/>
      <c r="K568" s="6"/>
      <c r="L568" s="56" t="s">
        <v>5124</v>
      </c>
      <c r="M568" s="62" t="s">
        <v>2420</v>
      </c>
      <c r="N568" s="58"/>
      <c r="O568" s="58"/>
      <c r="P568" s="35"/>
      <c r="Q568" s="35"/>
      <c r="R568" s="35"/>
      <c r="S568" s="35"/>
      <c r="T568" s="106" t="s">
        <v>3508</v>
      </c>
      <c r="U568" s="106" t="s">
        <v>348</v>
      </c>
      <c r="V568" s="106" t="s">
        <v>2540</v>
      </c>
      <c r="W568" s="106" t="s">
        <v>2541</v>
      </c>
      <c r="X568" s="106" t="s">
        <v>3509</v>
      </c>
      <c r="Y568" s="106" t="s">
        <v>2543</v>
      </c>
      <c r="Z568" s="106" t="s">
        <v>4251</v>
      </c>
      <c r="AA568" s="106" t="s">
        <v>4849</v>
      </c>
      <c r="AB568" s="106" t="s">
        <v>2541</v>
      </c>
      <c r="AC568" s="106" t="s">
        <v>2429</v>
      </c>
      <c r="AD568" s="106"/>
      <c r="AE568" s="97"/>
      <c r="AF568" s="141"/>
      <c r="AG568" s="37" t="s">
        <v>3510</v>
      </c>
      <c r="AH568" s="37" t="s">
        <v>2547</v>
      </c>
      <c r="AI568" s="37"/>
      <c r="AJ568" s="37"/>
      <c r="AK568" s="37"/>
      <c r="AL568" s="37"/>
      <c r="AM568" s="37">
        <f t="shared" si="16"/>
        <v>0</v>
      </c>
      <c r="AN568" s="191" t="str">
        <f>IF((AI568+AJ568+AK568+AL568+AM568)&gt;0,(Metoder[[#This Row],[2015]]+Metoder[[#This Row],[2016]]+Metoder[[#This Row],[2017]]+Metoder[[#This Row],[Jan-Apr 2018]]*3+Metoder[[#This Row],[Till Cosmic?]])/COUNT(Metoder[[#This Row],[2015]:[Till Cosmic?]]),"")</f>
        <v/>
      </c>
      <c r="AO568" s="37" t="str">
        <f t="shared" si="17"/>
        <v/>
      </c>
      <c r="AP568" s="37" t="str">
        <f>IFERROR((_xlfn.RANK.EQ(AO568,AO:AO,1)+COUNTIF($AO$2:AO568,AO568))-1,"")</f>
        <v/>
      </c>
      <c r="AQ568" s="37"/>
      <c r="AR568" s="37"/>
      <c r="AS568" s="37"/>
      <c r="AT568" s="37"/>
      <c r="AU568" s="37"/>
      <c r="AV568" s="123">
        <v>43028</v>
      </c>
      <c r="AW568" s="38" t="s">
        <v>2341</v>
      </c>
      <c r="AX568" s="144"/>
      <c r="AY568" s="144"/>
      <c r="AZ568" s="142"/>
      <c r="BA568" s="143"/>
      <c r="BC568" s="144"/>
      <c r="BD568" s="144"/>
    </row>
    <row r="569" spans="1:56" ht="409.5" x14ac:dyDescent="0.25">
      <c r="A569" s="39">
        <v>55</v>
      </c>
      <c r="B569" s="179" t="s">
        <v>3586</v>
      </c>
      <c r="C569" s="61" t="s">
        <v>3587</v>
      </c>
      <c r="D569" s="36" t="s">
        <v>179</v>
      </c>
      <c r="E569" s="41" t="s">
        <v>2716</v>
      </c>
      <c r="F569" s="49"/>
      <c r="G569" s="49"/>
      <c r="H569" s="49" t="s">
        <v>82</v>
      </c>
      <c r="I569" s="50" t="s">
        <v>3588</v>
      </c>
      <c r="J569" s="50"/>
      <c r="K569" s="50"/>
      <c r="L569" s="41" t="s">
        <v>2434</v>
      </c>
      <c r="M569" s="51" t="s">
        <v>2420</v>
      </c>
      <c r="N569" s="58" t="s">
        <v>5669</v>
      </c>
      <c r="O569" s="42"/>
      <c r="P569" s="43"/>
      <c r="Q569" s="43"/>
      <c r="R569" s="43"/>
      <c r="S569" s="43"/>
      <c r="T569" s="97"/>
      <c r="U569" s="106" t="s">
        <v>2434</v>
      </c>
      <c r="V569" s="106" t="s">
        <v>2447</v>
      </c>
      <c r="W569" s="106" t="s">
        <v>2719</v>
      </c>
      <c r="X569" s="106" t="s">
        <v>3001</v>
      </c>
      <c r="Y569" s="106" t="s">
        <v>5003</v>
      </c>
      <c r="Z569" s="106" t="s">
        <v>3002</v>
      </c>
      <c r="AA569" s="106" t="s">
        <v>3589</v>
      </c>
      <c r="AB569" s="106" t="s">
        <v>6424</v>
      </c>
      <c r="AC569" s="106" t="s">
        <v>4236</v>
      </c>
      <c r="AD569" s="106"/>
      <c r="AE569" s="97"/>
      <c r="AF569" s="141"/>
      <c r="AG569" s="37" t="s">
        <v>3590</v>
      </c>
      <c r="AH569" s="37" t="s">
        <v>2588</v>
      </c>
      <c r="AI569" s="37"/>
      <c r="AJ569" s="37"/>
      <c r="AK569" s="37"/>
      <c r="AL569" s="37"/>
      <c r="AM569" s="37">
        <f t="shared" si="16"/>
        <v>0</v>
      </c>
      <c r="AN569" s="191" t="str">
        <f>IF((AI569+AJ569+AK569+AL569+AM569)&gt;0,(Metoder[[#This Row],[2015]]+Metoder[[#This Row],[2016]]+Metoder[[#This Row],[2017]]+Metoder[[#This Row],[Jan-Apr 2018]]*3+Metoder[[#This Row],[Till Cosmic?]])/COUNT(Metoder[[#This Row],[2015]:[Till Cosmic?]]),"")</f>
        <v/>
      </c>
      <c r="AO569" s="37" t="str">
        <f t="shared" si="17"/>
        <v/>
      </c>
      <c r="AP569" s="37" t="str">
        <f>IFERROR((_xlfn.RANK.EQ(AO569,AO:AO,1)+COUNTIF($AO$2:AO569,AO569))-1,"")</f>
        <v/>
      </c>
      <c r="AQ569" s="37"/>
      <c r="AR569" s="37"/>
      <c r="AS569" s="37"/>
      <c r="AT569" s="37"/>
      <c r="AU569" s="37"/>
      <c r="AV569" s="123">
        <v>43028</v>
      </c>
      <c r="AW569" s="38" t="s">
        <v>2341</v>
      </c>
      <c r="AX569" s="144"/>
      <c r="AY569" s="144"/>
      <c r="AZ569" s="142"/>
      <c r="BA569" s="143"/>
      <c r="BC569" s="144"/>
      <c r="BD569" s="144"/>
    </row>
    <row r="570" spans="1:56" ht="146.25" x14ac:dyDescent="0.25">
      <c r="A570" s="61">
        <v>146</v>
      </c>
      <c r="B570" s="179" t="s">
        <v>4242</v>
      </c>
      <c r="C570" s="53" t="s">
        <v>3636</v>
      </c>
      <c r="D570" s="36" t="s">
        <v>179</v>
      </c>
      <c r="E570" s="24" t="s">
        <v>2506</v>
      </c>
      <c r="F570" s="6"/>
      <c r="G570" s="6" t="s">
        <v>4243</v>
      </c>
      <c r="H570" s="53" t="s">
        <v>3637</v>
      </c>
      <c r="I570" s="53" t="s">
        <v>4244</v>
      </c>
      <c r="J570" s="53"/>
      <c r="K570" s="53"/>
      <c r="L570" s="56" t="s">
        <v>348</v>
      </c>
      <c r="M570" s="62" t="s">
        <v>2420</v>
      </c>
      <c r="N570" s="58" t="s">
        <v>5669</v>
      </c>
      <c r="O570" s="58"/>
      <c r="P570" s="35"/>
      <c r="Q570" s="35"/>
      <c r="R570" s="35"/>
      <c r="S570" s="35"/>
      <c r="T570" s="106" t="s">
        <v>3638</v>
      </c>
      <c r="U570" s="106" t="s">
        <v>3639</v>
      </c>
      <c r="V570" s="106" t="s">
        <v>3640</v>
      </c>
      <c r="W570" s="106" t="s">
        <v>4246</v>
      </c>
      <c r="X570" s="106" t="s">
        <v>3641</v>
      </c>
      <c r="Y570" s="106" t="s">
        <v>2933</v>
      </c>
      <c r="Z570" s="106" t="s">
        <v>3642</v>
      </c>
      <c r="AA570" s="106" t="s">
        <v>4245</v>
      </c>
      <c r="AB570" s="106" t="s">
        <v>2886</v>
      </c>
      <c r="AC570" s="106" t="s">
        <v>2440</v>
      </c>
      <c r="AD570" s="106"/>
      <c r="AE570" s="97"/>
      <c r="AF570" s="141"/>
      <c r="AG570" s="37" t="s">
        <v>3643</v>
      </c>
      <c r="AH570" s="37" t="s">
        <v>2441</v>
      </c>
      <c r="AI570" s="37"/>
      <c r="AJ570" s="37"/>
      <c r="AK570" s="37"/>
      <c r="AL570" s="37"/>
      <c r="AM570" s="37">
        <f t="shared" si="16"/>
        <v>0</v>
      </c>
      <c r="AN570" s="191" t="str">
        <f>IF((AI570+AJ570+AK570+AL570+AM570)&gt;0,(Metoder[[#This Row],[2015]]+Metoder[[#This Row],[2016]]+Metoder[[#This Row],[2017]]+Metoder[[#This Row],[Jan-Apr 2018]]*3+Metoder[[#This Row],[Till Cosmic?]])/COUNT(Metoder[[#This Row],[2015]:[Till Cosmic?]]),"")</f>
        <v/>
      </c>
      <c r="AO570" s="37" t="str">
        <f t="shared" si="17"/>
        <v/>
      </c>
      <c r="AP570" s="37" t="str">
        <f>IFERROR((_xlfn.RANK.EQ(AO570,AO:AO,1)+COUNTIF($AO$2:AO570,AO570))-1,"")</f>
        <v/>
      </c>
      <c r="AQ570" s="37"/>
      <c r="AR570" s="37"/>
      <c r="AS570" s="37"/>
      <c r="AT570" s="37"/>
      <c r="AU570" s="37"/>
      <c r="AV570" s="123">
        <v>43028</v>
      </c>
      <c r="AW570" s="38" t="s">
        <v>2341</v>
      </c>
      <c r="AX570" s="144"/>
      <c r="AY570" s="144"/>
      <c r="AZ570" s="142"/>
      <c r="BA570" s="143"/>
      <c r="BC570" s="144"/>
      <c r="BD570" s="144"/>
    </row>
    <row r="571" spans="1:56" ht="157.5" x14ac:dyDescent="0.25">
      <c r="A571" s="61">
        <v>161</v>
      </c>
      <c r="B571" s="179" t="s">
        <v>3948</v>
      </c>
      <c r="C571" s="53" t="s">
        <v>3949</v>
      </c>
      <c r="D571" s="36" t="s">
        <v>50</v>
      </c>
      <c r="E571" s="24" t="s">
        <v>3950</v>
      </c>
      <c r="F571" s="6"/>
      <c r="G571" s="6"/>
      <c r="H571" s="53" t="s">
        <v>3951</v>
      </c>
      <c r="I571" s="53" t="s">
        <v>4249</v>
      </c>
      <c r="J571" s="53"/>
      <c r="K571" s="53"/>
      <c r="L571" s="56" t="s">
        <v>348</v>
      </c>
      <c r="M571" s="62" t="s">
        <v>2420</v>
      </c>
      <c r="N571" s="58"/>
      <c r="O571" s="58"/>
      <c r="P571" s="35"/>
      <c r="Q571" s="35"/>
      <c r="R571" s="35"/>
      <c r="S571" s="35"/>
      <c r="T571" s="106" t="s">
        <v>3952</v>
      </c>
      <c r="U571" s="106" t="s">
        <v>41</v>
      </c>
      <c r="V571" s="106" t="s">
        <v>348</v>
      </c>
      <c r="W571" s="106"/>
      <c r="X571" s="106" t="s">
        <v>3953</v>
      </c>
      <c r="Y571" s="106" t="s">
        <v>4248</v>
      </c>
      <c r="Z571" s="106" t="s">
        <v>3954</v>
      </c>
      <c r="AA571" s="106" t="s">
        <v>4250</v>
      </c>
      <c r="AB571" s="106" t="s">
        <v>2886</v>
      </c>
      <c r="AC571" s="106" t="s">
        <v>2429</v>
      </c>
      <c r="AD571" s="106"/>
      <c r="AE571" s="97"/>
      <c r="AF571" s="141"/>
      <c r="AG571" s="37" t="s">
        <v>3955</v>
      </c>
      <c r="AH571" s="37" t="s">
        <v>2431</v>
      </c>
      <c r="AI571" s="37"/>
      <c r="AJ571" s="37"/>
      <c r="AK571" s="37"/>
      <c r="AL571" s="37"/>
      <c r="AM571" s="37">
        <f t="shared" si="16"/>
        <v>0</v>
      </c>
      <c r="AN571" s="191" t="str">
        <f>IF((AI571+AJ571+AK571+AL571+AM571)&gt;0,(Metoder[[#This Row],[2015]]+Metoder[[#This Row],[2016]]+Metoder[[#This Row],[2017]]+Metoder[[#This Row],[Jan-Apr 2018]]*3+Metoder[[#This Row],[Till Cosmic?]])/COUNT(Metoder[[#This Row],[2015]:[Till Cosmic?]]),"")</f>
        <v/>
      </c>
      <c r="AO571" s="37" t="str">
        <f t="shared" si="17"/>
        <v/>
      </c>
      <c r="AP571" s="37" t="str">
        <f>IFERROR((_xlfn.RANK.EQ(AO571,AO:AO,1)+COUNTIF($AO$2:AO571,AO571))-1,"")</f>
        <v/>
      </c>
      <c r="AQ571" s="37"/>
      <c r="AR571" s="37"/>
      <c r="AS571" s="37"/>
      <c r="AT571" s="37"/>
      <c r="AU571" s="37"/>
      <c r="AV571" s="123">
        <v>43028</v>
      </c>
      <c r="AW571" s="38" t="s">
        <v>2341</v>
      </c>
      <c r="AX571" s="144"/>
      <c r="AY571" s="144"/>
      <c r="AZ571" s="142"/>
      <c r="BA571" s="143"/>
      <c r="BC571" s="144"/>
      <c r="BD571" s="144"/>
    </row>
    <row r="572" spans="1:56" ht="168.75" x14ac:dyDescent="0.25">
      <c r="A572" s="61">
        <v>162</v>
      </c>
      <c r="B572" s="179" t="s">
        <v>3995</v>
      </c>
      <c r="C572" s="53" t="s">
        <v>3996</v>
      </c>
      <c r="D572" s="36"/>
      <c r="E572" s="24" t="s">
        <v>3997</v>
      </c>
      <c r="F572" s="6"/>
      <c r="G572" s="6" t="s">
        <v>4885</v>
      </c>
      <c r="H572" s="53" t="s">
        <v>3998</v>
      </c>
      <c r="I572" s="53" t="s">
        <v>3999</v>
      </c>
      <c r="J572" s="53"/>
      <c r="K572" s="53"/>
      <c r="L572" s="56" t="s">
        <v>348</v>
      </c>
      <c r="M572" s="62" t="s">
        <v>2420</v>
      </c>
      <c r="N572" s="58"/>
      <c r="O572" s="58"/>
      <c r="P572" s="35"/>
      <c r="Q572" s="35"/>
      <c r="R572" s="35"/>
      <c r="S572" s="35"/>
      <c r="T572" s="106" t="s">
        <v>4000</v>
      </c>
      <c r="U572" s="106" t="s">
        <v>348</v>
      </c>
      <c r="V572" s="106" t="s">
        <v>348</v>
      </c>
      <c r="W572" s="106" t="s">
        <v>6582</v>
      </c>
      <c r="X572" s="106" t="s">
        <v>2529</v>
      </c>
      <c r="Y572" s="106" t="s">
        <v>2933</v>
      </c>
      <c r="Z572" s="106" t="s">
        <v>4001</v>
      </c>
      <c r="AA572" s="106" t="s">
        <v>4002</v>
      </c>
      <c r="AB572" s="106" t="s">
        <v>2645</v>
      </c>
      <c r="AC572" s="106" t="s">
        <v>2440</v>
      </c>
      <c r="AD572" s="106"/>
      <c r="AE572" s="97"/>
      <c r="AF572" s="141"/>
      <c r="AG572" s="37" t="s">
        <v>4247</v>
      </c>
      <c r="AH572" s="37" t="s">
        <v>2431</v>
      </c>
      <c r="AI572" s="37"/>
      <c r="AJ572" s="37"/>
      <c r="AK572" s="37"/>
      <c r="AL572" s="37"/>
      <c r="AM572" s="37">
        <f t="shared" si="16"/>
        <v>0</v>
      </c>
      <c r="AN572" s="191" t="str">
        <f>IF((AI572+AJ572+AK572+AL572+AM572)&gt;0,(Metoder[[#This Row],[2015]]+Metoder[[#This Row],[2016]]+Metoder[[#This Row],[2017]]+Metoder[[#This Row],[Jan-Apr 2018]]*3+Metoder[[#This Row],[Till Cosmic?]])/COUNT(Metoder[[#This Row],[2015]:[Till Cosmic?]]),"")</f>
        <v/>
      </c>
      <c r="AO572" s="37" t="str">
        <f t="shared" si="17"/>
        <v/>
      </c>
      <c r="AP572" s="37" t="str">
        <f>IFERROR((_xlfn.RANK.EQ(AO572,AO:AO,1)+COUNTIF($AO$2:AO572,AO572))-1,"")</f>
        <v/>
      </c>
      <c r="AQ572" s="37"/>
      <c r="AR572" s="37"/>
      <c r="AS572" s="37"/>
      <c r="AT572" s="37"/>
      <c r="AU572" s="37"/>
      <c r="AV572" s="123">
        <v>43028</v>
      </c>
      <c r="AW572" s="38" t="s">
        <v>2341</v>
      </c>
      <c r="AX572" s="144"/>
      <c r="AY572" s="144"/>
      <c r="AZ572" s="142"/>
      <c r="BA572" s="143"/>
      <c r="BC572" s="144"/>
      <c r="BD572" s="144"/>
    </row>
    <row r="573" spans="1:56" ht="409.5" x14ac:dyDescent="0.25">
      <c r="A573" s="61">
        <v>165</v>
      </c>
      <c r="B573" s="179" t="s">
        <v>4038</v>
      </c>
      <c r="C573" s="53"/>
      <c r="D573" s="36" t="s">
        <v>50</v>
      </c>
      <c r="E573" s="24" t="s">
        <v>4039</v>
      </c>
      <c r="F573" s="6"/>
      <c r="G573" s="53" t="s">
        <v>4902</v>
      </c>
      <c r="H573" s="53" t="s">
        <v>5234</v>
      </c>
      <c r="I573" s="53" t="s">
        <v>4040</v>
      </c>
      <c r="J573" s="53"/>
      <c r="K573" s="53"/>
      <c r="L573" s="56" t="s">
        <v>2654</v>
      </c>
      <c r="M573" s="62" t="s">
        <v>2420</v>
      </c>
      <c r="N573" s="58"/>
      <c r="O573" s="58"/>
      <c r="P573" s="35"/>
      <c r="Q573" s="35"/>
      <c r="R573" s="35"/>
      <c r="S573" s="35"/>
      <c r="T573" s="106" t="s">
        <v>3714</v>
      </c>
      <c r="U573" s="106" t="s">
        <v>41</v>
      </c>
      <c r="V573" s="106" t="s">
        <v>2654</v>
      </c>
      <c r="W573" s="106" t="s">
        <v>2645</v>
      </c>
      <c r="X573" s="106" t="s">
        <v>3746</v>
      </c>
      <c r="Y573" s="106" t="s">
        <v>2933</v>
      </c>
      <c r="Z573" s="106" t="s">
        <v>2645</v>
      </c>
      <c r="AA573" s="106" t="s">
        <v>4041</v>
      </c>
      <c r="AB573" s="106" t="s">
        <v>2645</v>
      </c>
      <c r="AC573" s="106" t="s">
        <v>2429</v>
      </c>
      <c r="AD573" s="106"/>
      <c r="AE573" s="97"/>
      <c r="AF573" s="141"/>
      <c r="AG573" s="37" t="s">
        <v>4042</v>
      </c>
      <c r="AH573" s="37" t="s">
        <v>3051</v>
      </c>
      <c r="AI573" s="37"/>
      <c r="AJ573" s="37"/>
      <c r="AK573" s="37"/>
      <c r="AL573" s="37"/>
      <c r="AM573" s="37">
        <f t="shared" si="16"/>
        <v>0</v>
      </c>
      <c r="AN573" s="191" t="str">
        <f>IF((AI573+AJ573+AK573+AL573+AM573)&gt;0,(Metoder[[#This Row],[2015]]+Metoder[[#This Row],[2016]]+Metoder[[#This Row],[2017]]+Metoder[[#This Row],[Jan-Apr 2018]]*3+Metoder[[#This Row],[Till Cosmic?]])/COUNT(Metoder[[#This Row],[2015]:[Till Cosmic?]]),"")</f>
        <v/>
      </c>
      <c r="AO573" s="37" t="str">
        <f t="shared" si="17"/>
        <v/>
      </c>
      <c r="AP573" s="37" t="str">
        <f>IFERROR((_xlfn.RANK.EQ(AO573,AO:AO,1)+COUNTIF($AO$2:AO573,AO573))-1,"")</f>
        <v/>
      </c>
      <c r="AQ573" s="37"/>
      <c r="AR573" s="37"/>
      <c r="AS573" s="37"/>
      <c r="AT573" s="37"/>
      <c r="AU573" s="37"/>
      <c r="AV573" s="123">
        <v>43028</v>
      </c>
      <c r="AW573" s="38" t="s">
        <v>2341</v>
      </c>
      <c r="AX573" s="144"/>
      <c r="AY573" s="144"/>
      <c r="AZ573" s="142"/>
      <c r="BA573" s="143"/>
      <c r="BC573" s="144"/>
      <c r="BD573" s="144"/>
    </row>
    <row r="574" spans="1:56" ht="165" x14ac:dyDescent="0.25">
      <c r="A574" s="1" t="s">
        <v>653</v>
      </c>
      <c r="B574" s="179" t="s">
        <v>654</v>
      </c>
      <c r="C574" s="53" t="s">
        <v>5662</v>
      </c>
      <c r="D574" s="55" t="s">
        <v>1044</v>
      </c>
      <c r="E574" s="53" t="s">
        <v>151</v>
      </c>
      <c r="F574" s="121" t="s">
        <v>2406</v>
      </c>
      <c r="G574" s="53" t="s">
        <v>4869</v>
      </c>
      <c r="H574" s="53" t="s">
        <v>2407</v>
      </c>
      <c r="I574" s="106" t="s">
        <v>6218</v>
      </c>
      <c r="J574" s="106"/>
      <c r="K574" s="106"/>
      <c r="L574" s="56" t="s">
        <v>6478</v>
      </c>
      <c r="M574" s="55" t="s">
        <v>42</v>
      </c>
      <c r="N574" s="54" t="s">
        <v>5669</v>
      </c>
      <c r="O574" s="54"/>
      <c r="P574" s="54"/>
      <c r="Q574" s="54"/>
      <c r="R574" s="54"/>
      <c r="S574" s="54"/>
      <c r="T574" s="106"/>
      <c r="U574" s="106" t="s">
        <v>41</v>
      </c>
      <c r="V574" s="106"/>
      <c r="W574" s="106" t="s">
        <v>2408</v>
      </c>
      <c r="X574" s="106" t="s">
        <v>651</v>
      </c>
      <c r="Y574" s="106"/>
      <c r="Z574" s="106"/>
      <c r="AA574" s="106"/>
      <c r="AB574" s="106"/>
      <c r="AC574" s="106"/>
      <c r="AD574" s="106"/>
      <c r="AE574" s="1" t="s">
        <v>2409</v>
      </c>
      <c r="AF574" s="122" t="s">
        <v>2410</v>
      </c>
      <c r="AG574" s="57"/>
      <c r="AH574" s="57"/>
      <c r="AI574" s="57"/>
      <c r="AJ574" s="57"/>
      <c r="AK574" s="57"/>
      <c r="AL574" s="57"/>
      <c r="AM574" s="57">
        <f t="shared" si="16"/>
        <v>0</v>
      </c>
      <c r="AN574" s="190" t="str">
        <f>IF((AI574+AJ574+AK574+AL574+AM574)&gt;0,(Metoder[[#This Row],[2015]]+Metoder[[#This Row],[2016]]+Metoder[[#This Row],[2017]]+Metoder[[#This Row],[Jan-Apr 2018]]*3+Metoder[[#This Row],[Till Cosmic?]])/COUNT(Metoder[[#This Row],[2015]:[Till Cosmic?]]),"")</f>
        <v/>
      </c>
      <c r="AO574" s="57" t="str">
        <f t="shared" si="17"/>
        <v/>
      </c>
      <c r="AP574" s="57" t="str">
        <f>IFERROR((_xlfn.RANK.EQ(AO574,AO:AO,1)+COUNTIF($AO$2:AO574,AO574))-1,"")</f>
        <v/>
      </c>
      <c r="AQ574" s="57"/>
      <c r="AR574" s="57"/>
      <c r="AS574" s="57"/>
      <c r="AT574" s="57"/>
      <c r="AU574" s="57" t="s">
        <v>5986</v>
      </c>
      <c r="AV574" s="120">
        <v>43006</v>
      </c>
      <c r="AW574" s="57" t="s">
        <v>2341</v>
      </c>
      <c r="AX574" s="144"/>
      <c r="AY574" s="144"/>
      <c r="AZ574" s="142"/>
      <c r="BA574" s="143"/>
      <c r="BC574" s="144"/>
      <c r="BD574" s="144"/>
    </row>
    <row r="575" spans="1:56" ht="101.25" x14ac:dyDescent="0.25">
      <c r="A575" s="1" t="s">
        <v>629</v>
      </c>
      <c r="B575" s="179" t="s">
        <v>630</v>
      </c>
      <c r="C575" s="53" t="s">
        <v>631</v>
      </c>
      <c r="D575" s="55" t="s">
        <v>179</v>
      </c>
      <c r="E575" s="53" t="s">
        <v>632</v>
      </c>
      <c r="F575" s="10" t="s">
        <v>633</v>
      </c>
      <c r="G575" s="152" t="s">
        <v>634</v>
      </c>
      <c r="H575" s="53" t="s">
        <v>5132</v>
      </c>
      <c r="I575" s="106" t="s">
        <v>2405</v>
      </c>
      <c r="J575" s="106" t="s">
        <v>5388</v>
      </c>
      <c r="K575" s="106"/>
      <c r="L575" s="56" t="s">
        <v>6488</v>
      </c>
      <c r="M575" s="55" t="s">
        <v>42</v>
      </c>
      <c r="N575" s="54" t="s">
        <v>5672</v>
      </c>
      <c r="O575" s="54"/>
      <c r="P575" s="54"/>
      <c r="Q575" s="54"/>
      <c r="R575" s="54"/>
      <c r="S575" s="54"/>
      <c r="T575" s="106"/>
      <c r="U575" s="106"/>
      <c r="V575" s="106" t="s">
        <v>4642</v>
      </c>
      <c r="W575" s="106" t="s">
        <v>339</v>
      </c>
      <c r="X575" s="106" t="s">
        <v>635</v>
      </c>
      <c r="Y575" s="106"/>
      <c r="Z575" s="106"/>
      <c r="AA575" s="106"/>
      <c r="AB575" s="106"/>
      <c r="AC575" s="106"/>
      <c r="AD575" s="106"/>
      <c r="AE575" s="1" t="s">
        <v>4929</v>
      </c>
      <c r="AF575" s="17" t="s">
        <v>5257</v>
      </c>
      <c r="AG575" s="57"/>
      <c r="AH575" s="8"/>
      <c r="AI575" s="8"/>
      <c r="AJ575" s="8"/>
      <c r="AK575" s="8"/>
      <c r="AL575" s="8">
        <v>9</v>
      </c>
      <c r="AM575" s="8">
        <f t="shared" si="16"/>
        <v>1</v>
      </c>
      <c r="AN575" s="189">
        <f>IF((AI575+AJ575+AK575+AL575+AM575)&gt;0,(Metoder[[#This Row],[2015]]+Metoder[[#This Row],[2016]]+Metoder[[#This Row],[2017]]+Metoder[[#This Row],[Jan-Apr 2018]]*3+Metoder[[#This Row],[Till Cosmic?]])/COUNT(Metoder[[#This Row],[2015]:[Till Cosmic?]]),"")</f>
        <v>14</v>
      </c>
      <c r="AO575" s="8">
        <f t="shared" si="17"/>
        <v>108</v>
      </c>
      <c r="AP575" s="8">
        <f>IFERROR((_xlfn.RANK.EQ(AO575,AO:AO,1)+COUNTIF($AO$2:AO575,AO575))-1,"")</f>
        <v>89</v>
      </c>
      <c r="AQ575" s="57" t="s">
        <v>2440</v>
      </c>
      <c r="AR575" s="8"/>
      <c r="AS575" s="57" t="s">
        <v>5436</v>
      </c>
      <c r="AT575" s="57"/>
      <c r="AU575" s="57"/>
      <c r="AV575" s="120">
        <v>43003</v>
      </c>
      <c r="AW575" s="57" t="s">
        <v>2341</v>
      </c>
      <c r="AX575" s="144"/>
      <c r="AY575" s="144"/>
      <c r="AZ575" s="142"/>
      <c r="BA575" s="143"/>
      <c r="BC575" s="144"/>
      <c r="BD575" s="144"/>
    </row>
    <row r="576" spans="1:56" ht="135" x14ac:dyDescent="0.25">
      <c r="A576" s="1" t="s">
        <v>927</v>
      </c>
      <c r="B576" s="179" t="s">
        <v>928</v>
      </c>
      <c r="C576" s="53" t="s">
        <v>929</v>
      </c>
      <c r="D576" s="55" t="s">
        <v>930</v>
      </c>
      <c r="E576" s="59" t="s">
        <v>5301</v>
      </c>
      <c r="F576" s="60" t="s">
        <v>5300</v>
      </c>
      <c r="G576" s="127" t="s">
        <v>879</v>
      </c>
      <c r="H576" s="53" t="s">
        <v>931</v>
      </c>
      <c r="I576" s="106" t="s">
        <v>2397</v>
      </c>
      <c r="J576" s="106" t="s">
        <v>6272</v>
      </c>
      <c r="K576" s="106"/>
      <c r="L576" s="20" t="s">
        <v>89</v>
      </c>
      <c r="M576" s="55" t="s">
        <v>42</v>
      </c>
      <c r="N576" s="54" t="s">
        <v>6257</v>
      </c>
      <c r="O576" s="54"/>
      <c r="P576" s="54"/>
      <c r="Q576" s="54"/>
      <c r="R576" s="54"/>
      <c r="S576" s="54" t="s">
        <v>35</v>
      </c>
      <c r="T576" s="106" t="s">
        <v>5474</v>
      </c>
      <c r="U576" s="106" t="s">
        <v>41</v>
      </c>
      <c r="V576" s="106"/>
      <c r="W576" s="106" t="s">
        <v>339</v>
      </c>
      <c r="X576" s="106" t="s">
        <v>932</v>
      </c>
      <c r="Y576" s="106"/>
      <c r="Z576" s="106"/>
      <c r="AA576" s="106"/>
      <c r="AB576" s="106"/>
      <c r="AC576" s="106"/>
      <c r="AD576" s="106"/>
      <c r="AE576" s="1" t="s">
        <v>4919</v>
      </c>
      <c r="AF576" s="17" t="s">
        <v>933</v>
      </c>
      <c r="AG576" s="57"/>
      <c r="AH576" s="8"/>
      <c r="AI576" s="8"/>
      <c r="AJ576" s="8"/>
      <c r="AK576" s="8"/>
      <c r="AL576" s="8"/>
      <c r="AM576" s="8">
        <f t="shared" si="16"/>
        <v>1</v>
      </c>
      <c r="AN576" s="189">
        <f>IF((AI576+AJ576+AK576+AL576+AM576)&gt;0,(Metoder[[#This Row],[2015]]+Metoder[[#This Row],[2016]]+Metoder[[#This Row],[2017]]+Metoder[[#This Row],[Jan-Apr 2018]]*3+Metoder[[#This Row],[Till Cosmic?]])/COUNT(Metoder[[#This Row],[2015]:[Till Cosmic?]]),"")</f>
        <v>1</v>
      </c>
      <c r="AO576" s="8">
        <f t="shared" si="17"/>
        <v>315</v>
      </c>
      <c r="AP576" s="8">
        <f>IFERROR((_xlfn.RANK.EQ(AO576,AO:AO,1)+COUNTIF($AO$2:AO576,AO576))-1,"")</f>
        <v>471</v>
      </c>
      <c r="AQ576" s="57" t="s">
        <v>2440</v>
      </c>
      <c r="AR576" s="8"/>
      <c r="AS576" s="8"/>
      <c r="AT576" s="8"/>
      <c r="AU576" s="57"/>
      <c r="AV576" s="120">
        <v>43003</v>
      </c>
      <c r="AW576" s="57" t="s">
        <v>2341</v>
      </c>
      <c r="AX576" s="144"/>
      <c r="AY576" s="144"/>
      <c r="AZ576" s="142"/>
      <c r="BA576" s="143"/>
      <c r="BC576" s="144"/>
      <c r="BD576" s="144"/>
    </row>
    <row r="577" spans="1:56" ht="112.5" x14ac:dyDescent="0.25">
      <c r="A577" s="1" t="s">
        <v>934</v>
      </c>
      <c r="B577" s="179" t="s">
        <v>935</v>
      </c>
      <c r="C577" s="53" t="s">
        <v>495</v>
      </c>
      <c r="D577" s="55" t="s">
        <v>78</v>
      </c>
      <c r="E577" s="53" t="s">
        <v>6544</v>
      </c>
      <c r="F577" s="175" t="s">
        <v>5748</v>
      </c>
      <c r="G577" s="53"/>
      <c r="H577" s="53" t="s">
        <v>5663</v>
      </c>
      <c r="I577" s="106" t="s">
        <v>6545</v>
      </c>
      <c r="J577" s="106"/>
      <c r="K577" s="106"/>
      <c r="L577" s="56" t="s">
        <v>2434</v>
      </c>
      <c r="M577" s="55" t="s">
        <v>42</v>
      </c>
      <c r="N577" s="54" t="s">
        <v>6256</v>
      </c>
      <c r="O577" s="54"/>
      <c r="P577" s="54"/>
      <c r="Q577" s="54"/>
      <c r="R577" s="54"/>
      <c r="S577" s="54" t="s">
        <v>35</v>
      </c>
      <c r="T577" s="106" t="s">
        <v>5474</v>
      </c>
      <c r="U577" s="106" t="s">
        <v>2434</v>
      </c>
      <c r="V577" s="106"/>
      <c r="W577" s="106" t="s">
        <v>469</v>
      </c>
      <c r="X577" s="106" t="s">
        <v>470</v>
      </c>
      <c r="Y577" s="106"/>
      <c r="Z577" s="106"/>
      <c r="AA577" s="106"/>
      <c r="AB577" s="106"/>
      <c r="AC577" s="106"/>
      <c r="AD577" s="106"/>
      <c r="AE577" s="1" t="s">
        <v>6526</v>
      </c>
      <c r="AF577" s="17" t="s">
        <v>936</v>
      </c>
      <c r="AG577" s="57"/>
      <c r="AH577" s="8"/>
      <c r="AI577" s="8"/>
      <c r="AJ577" s="8"/>
      <c r="AK577" s="8"/>
      <c r="AL577" s="8"/>
      <c r="AM577" s="8">
        <f t="shared" si="16"/>
        <v>1</v>
      </c>
      <c r="AN577" s="189">
        <f>IF((AI577+AJ577+AK577+AL577+AM577)&gt;0,(Metoder[[#This Row],[2015]]+Metoder[[#This Row],[2016]]+Metoder[[#This Row],[2017]]+Metoder[[#This Row],[Jan-Apr 2018]]*3+Metoder[[#This Row],[Till Cosmic?]])/COUNT(Metoder[[#This Row],[2015]:[Till Cosmic?]]),"")</f>
        <v>1</v>
      </c>
      <c r="AO577" s="8">
        <f t="shared" si="17"/>
        <v>315</v>
      </c>
      <c r="AP577" s="8">
        <f>IFERROR((_xlfn.RANK.EQ(AO577,AO:AO,1)+COUNTIF($AO$2:AO577,AO577))-1,"")</f>
        <v>472</v>
      </c>
      <c r="AQ577" s="57" t="s">
        <v>2440</v>
      </c>
      <c r="AR577" s="8"/>
      <c r="AS577" s="8"/>
      <c r="AT577" s="8"/>
      <c r="AU577" s="57"/>
      <c r="AV577" s="120">
        <v>43003</v>
      </c>
      <c r="AW577" s="57" t="s">
        <v>2341</v>
      </c>
      <c r="AX577" s="144"/>
      <c r="AY577" s="144"/>
      <c r="AZ577" s="142"/>
      <c r="BA577" s="143"/>
      <c r="BC577" s="144"/>
      <c r="BD577" s="144"/>
    </row>
    <row r="578" spans="1:56" ht="112.5" x14ac:dyDescent="0.25">
      <c r="A578" s="1" t="s">
        <v>937</v>
      </c>
      <c r="B578" s="179" t="s">
        <v>938</v>
      </c>
      <c r="C578" s="53"/>
      <c r="D578" s="55" t="s">
        <v>930</v>
      </c>
      <c r="E578" s="53" t="s">
        <v>6544</v>
      </c>
      <c r="F578" s="175" t="s">
        <v>5748</v>
      </c>
      <c r="G578" s="53"/>
      <c r="H578" s="53" t="s">
        <v>5663</v>
      </c>
      <c r="I578" s="106" t="s">
        <v>6545</v>
      </c>
      <c r="J578" s="106"/>
      <c r="K578" s="106"/>
      <c r="L578" s="56" t="s">
        <v>2434</v>
      </c>
      <c r="M578" s="55" t="s">
        <v>42</v>
      </c>
      <c r="N578" s="54" t="s">
        <v>6256</v>
      </c>
      <c r="O578" s="54"/>
      <c r="P578" s="54"/>
      <c r="Q578" s="54"/>
      <c r="R578" s="54"/>
      <c r="S578" s="54" t="s">
        <v>35</v>
      </c>
      <c r="T578" s="106" t="s">
        <v>5474</v>
      </c>
      <c r="U578" s="106" t="s">
        <v>2434</v>
      </c>
      <c r="V578" s="106"/>
      <c r="W578" s="106" t="s">
        <v>469</v>
      </c>
      <c r="X578" s="106" t="s">
        <v>470</v>
      </c>
      <c r="Y578" s="106"/>
      <c r="Z578" s="106"/>
      <c r="AA578" s="106"/>
      <c r="AB578" s="106"/>
      <c r="AC578" s="106"/>
      <c r="AD578" s="106"/>
      <c r="AE578" s="1" t="s">
        <v>6526</v>
      </c>
      <c r="AF578" s="17" t="s">
        <v>939</v>
      </c>
      <c r="AG578" s="57"/>
      <c r="AH578" s="8"/>
      <c r="AI578" s="8"/>
      <c r="AJ578" s="8"/>
      <c r="AK578" s="8"/>
      <c r="AL578" s="8"/>
      <c r="AM578" s="8">
        <f t="shared" ref="AM578:AM641" si="18">IF(AQ578="Nej",1,0)</f>
        <v>1</v>
      </c>
      <c r="AN578" s="189">
        <f>IF((AI578+AJ578+AK578+AL578+AM578)&gt;0,(Metoder[[#This Row],[2015]]+Metoder[[#This Row],[2016]]+Metoder[[#This Row],[2017]]+Metoder[[#This Row],[Jan-Apr 2018]]*3+Metoder[[#This Row],[Till Cosmic?]])/COUNT(Metoder[[#This Row],[2015]:[Till Cosmic?]]),"")</f>
        <v>1</v>
      </c>
      <c r="AO578" s="8">
        <f t="shared" ref="AO578:AO641" si="19">IF(AQ578="Ja","",IFERROR(_xlfn.RANK.AVG(AN578,AN:AN),""))</f>
        <v>315</v>
      </c>
      <c r="AP578" s="8">
        <f>IFERROR((_xlfn.RANK.EQ(AO578,AO:AO,1)+COUNTIF($AO$2:AO578,AO578))-1,"")</f>
        <v>473</v>
      </c>
      <c r="AQ578" s="57" t="s">
        <v>2440</v>
      </c>
      <c r="AR578" s="8"/>
      <c r="AS578" s="8"/>
      <c r="AT578" s="8"/>
      <c r="AU578" s="57"/>
      <c r="AV578" s="120">
        <v>43003</v>
      </c>
      <c r="AW578" s="57" t="s">
        <v>2341</v>
      </c>
      <c r="AX578" s="144"/>
      <c r="AY578" s="144"/>
      <c r="AZ578" s="142"/>
      <c r="BA578" s="143"/>
      <c r="BC578" s="144"/>
      <c r="BD578" s="144"/>
    </row>
    <row r="579" spans="1:56" ht="409.5" x14ac:dyDescent="0.25">
      <c r="A579" s="1" t="s">
        <v>1535</v>
      </c>
      <c r="B579" s="179" t="s">
        <v>1536</v>
      </c>
      <c r="C579" s="53" t="s">
        <v>6663</v>
      </c>
      <c r="D579" s="55" t="s">
        <v>1537</v>
      </c>
      <c r="E579" s="53" t="s">
        <v>6511</v>
      </c>
      <c r="F579" s="121" t="s">
        <v>4267</v>
      </c>
      <c r="G579" s="53"/>
      <c r="H579" s="53" t="s">
        <v>4975</v>
      </c>
      <c r="I579" s="106" t="s">
        <v>6558</v>
      </c>
      <c r="J579" s="106" t="s">
        <v>6266</v>
      </c>
      <c r="K579" s="106"/>
      <c r="L579" s="56" t="s">
        <v>2434</v>
      </c>
      <c r="M579" s="55" t="s">
        <v>42</v>
      </c>
      <c r="N579" s="58" t="s">
        <v>6256</v>
      </c>
      <c r="O579" s="58"/>
      <c r="P579" s="58"/>
      <c r="Q579" s="58"/>
      <c r="R579" s="58"/>
      <c r="S579" s="58"/>
      <c r="T579" s="106"/>
      <c r="U579" s="106"/>
      <c r="V579" s="106"/>
      <c r="W579" s="106" t="s">
        <v>6559</v>
      </c>
      <c r="X579" s="106" t="s">
        <v>1538</v>
      </c>
      <c r="Y579" s="106"/>
      <c r="Z579" s="106"/>
      <c r="AA579" s="106"/>
      <c r="AB579" s="106"/>
      <c r="AC579" s="106"/>
      <c r="AD579" s="106"/>
      <c r="AE579" s="1" t="s">
        <v>6560</v>
      </c>
      <c r="AF579" s="17" t="s">
        <v>1539</v>
      </c>
      <c r="AG579" s="57"/>
      <c r="AH579" s="8"/>
      <c r="AI579" s="8"/>
      <c r="AJ579" s="8"/>
      <c r="AK579" s="8"/>
      <c r="AL579" s="8"/>
      <c r="AM579" s="8">
        <f t="shared" si="18"/>
        <v>1</v>
      </c>
      <c r="AN579" s="189">
        <f>IF((AI579+AJ579+AK579+AL579+AM579)&gt;0,(Metoder[[#This Row],[2015]]+Metoder[[#This Row],[2016]]+Metoder[[#This Row],[2017]]+Metoder[[#This Row],[Jan-Apr 2018]]*3+Metoder[[#This Row],[Till Cosmic?]])/COUNT(Metoder[[#This Row],[2015]:[Till Cosmic?]]),"")</f>
        <v>1</v>
      </c>
      <c r="AO579" s="8">
        <f t="shared" si="19"/>
        <v>315</v>
      </c>
      <c r="AP579" s="8">
        <f>IFERROR((_xlfn.RANK.EQ(AO579,AO:AO,1)+COUNTIF($AO$2:AO579,AO579))-1,"")</f>
        <v>474</v>
      </c>
      <c r="AQ579" s="57" t="s">
        <v>2440</v>
      </c>
      <c r="AR579" s="8"/>
      <c r="AS579" s="8"/>
      <c r="AT579" s="8"/>
      <c r="AU579" s="57"/>
      <c r="AV579" s="120">
        <v>43003</v>
      </c>
      <c r="AW579" s="57" t="s">
        <v>2341</v>
      </c>
      <c r="AX579" s="144"/>
      <c r="AY579" s="144"/>
      <c r="AZ579" s="142"/>
      <c r="BA579" s="143"/>
      <c r="BC579" s="144"/>
      <c r="BD579" s="144"/>
    </row>
    <row r="580" spans="1:56" ht="90" x14ac:dyDescent="0.25">
      <c r="A580" s="1" t="s">
        <v>1810</v>
      </c>
      <c r="B580" s="179" t="s">
        <v>1811</v>
      </c>
      <c r="C580" s="53" t="s">
        <v>1812</v>
      </c>
      <c r="D580" s="55" t="s">
        <v>179</v>
      </c>
      <c r="E580" s="53" t="s">
        <v>474</v>
      </c>
      <c r="F580" s="60" t="s">
        <v>5249</v>
      </c>
      <c r="G580" s="53"/>
      <c r="H580" s="53" t="s">
        <v>138</v>
      </c>
      <c r="I580" s="106" t="s">
        <v>2400</v>
      </c>
      <c r="J580" s="106"/>
      <c r="K580" s="106"/>
      <c r="L580" s="15" t="s">
        <v>6499</v>
      </c>
      <c r="M580" s="55" t="s">
        <v>42</v>
      </c>
      <c r="N580" s="58" t="s">
        <v>5669</v>
      </c>
      <c r="O580" s="58"/>
      <c r="P580" s="58"/>
      <c r="Q580" s="58"/>
      <c r="R580" s="58"/>
      <c r="S580" s="58"/>
      <c r="T580" s="106"/>
      <c r="U580" s="106" t="s">
        <v>41</v>
      </c>
      <c r="V580" s="106"/>
      <c r="W580" s="106" t="s">
        <v>315</v>
      </c>
      <c r="X580" s="106" t="s">
        <v>1813</v>
      </c>
      <c r="Y580" s="106"/>
      <c r="Z580" s="106"/>
      <c r="AA580" s="106"/>
      <c r="AB580" s="106"/>
      <c r="AC580" s="106"/>
      <c r="AD580" s="106"/>
      <c r="AE580" s="1" t="s">
        <v>4911</v>
      </c>
      <c r="AF580" s="17" t="s">
        <v>1814</v>
      </c>
      <c r="AG580" s="57"/>
      <c r="AH580" s="8"/>
      <c r="AI580" s="8"/>
      <c r="AJ580" s="8"/>
      <c r="AK580" s="8"/>
      <c r="AL580" s="8"/>
      <c r="AM580" s="8">
        <f t="shared" si="18"/>
        <v>1</v>
      </c>
      <c r="AN580" s="189">
        <f>IF((AI580+AJ580+AK580+AL580+AM580)&gt;0,(Metoder[[#This Row],[2015]]+Metoder[[#This Row],[2016]]+Metoder[[#This Row],[2017]]+Metoder[[#This Row],[Jan-Apr 2018]]*3+Metoder[[#This Row],[Till Cosmic?]])/COUNT(Metoder[[#This Row],[2015]:[Till Cosmic?]]),"")</f>
        <v>1</v>
      </c>
      <c r="AO580" s="8">
        <f t="shared" si="19"/>
        <v>315</v>
      </c>
      <c r="AP580" s="8">
        <f>IFERROR((_xlfn.RANK.EQ(AO580,AO:AO,1)+COUNTIF($AO$2:AO580,AO580))-1,"")</f>
        <v>475</v>
      </c>
      <c r="AQ580" s="57" t="s">
        <v>2440</v>
      </c>
      <c r="AR580" s="8"/>
      <c r="AS580" s="8"/>
      <c r="AT580" s="8"/>
      <c r="AU580" s="57"/>
      <c r="AV580" s="120">
        <v>43003</v>
      </c>
      <c r="AW580" s="57" t="s">
        <v>2341</v>
      </c>
      <c r="AX580" s="144"/>
      <c r="AY580" s="144"/>
      <c r="AZ580" s="142"/>
      <c r="BA580" s="143"/>
      <c r="BC580" s="144"/>
      <c r="BD580" s="144"/>
    </row>
    <row r="581" spans="1:56" ht="202.5" x14ac:dyDescent="0.25">
      <c r="A581" s="1" t="s">
        <v>1815</v>
      </c>
      <c r="B581" s="179" t="s">
        <v>1816</v>
      </c>
      <c r="C581" s="53" t="s">
        <v>1817</v>
      </c>
      <c r="D581" s="55" t="s">
        <v>95</v>
      </c>
      <c r="E581" s="53" t="s">
        <v>125</v>
      </c>
      <c r="F581" s="10" t="s">
        <v>126</v>
      </c>
      <c r="G581" s="140" t="s">
        <v>1818</v>
      </c>
      <c r="H581" s="53" t="s">
        <v>1819</v>
      </c>
      <c r="I581" s="106" t="s">
        <v>2395</v>
      </c>
      <c r="J581" s="106"/>
      <c r="K581" s="106"/>
      <c r="L581" s="56" t="s">
        <v>89</v>
      </c>
      <c r="M581" s="55" t="s">
        <v>42</v>
      </c>
      <c r="N581" s="54" t="s">
        <v>5673</v>
      </c>
      <c r="O581" s="54"/>
      <c r="P581" s="54"/>
      <c r="Q581" s="54"/>
      <c r="R581" s="54"/>
      <c r="S581" s="54" t="s">
        <v>35</v>
      </c>
      <c r="T581" s="106" t="s">
        <v>5474</v>
      </c>
      <c r="U581" s="106" t="s">
        <v>41</v>
      </c>
      <c r="V581" s="106"/>
      <c r="W581" s="106" t="s">
        <v>339</v>
      </c>
      <c r="X581" s="106" t="s">
        <v>6616</v>
      </c>
      <c r="Y581" s="106"/>
      <c r="Z581" s="106"/>
      <c r="AA581" s="106"/>
      <c r="AB581" s="106"/>
      <c r="AC581" s="106"/>
      <c r="AD581" s="106"/>
      <c r="AE581" s="1" t="s">
        <v>4920</v>
      </c>
      <c r="AF581" s="17" t="s">
        <v>1820</v>
      </c>
      <c r="AG581" s="57"/>
      <c r="AH581" s="8"/>
      <c r="AI581" s="8"/>
      <c r="AJ581" s="8"/>
      <c r="AK581" s="8"/>
      <c r="AL581" s="8"/>
      <c r="AM581" s="8">
        <f t="shared" si="18"/>
        <v>0</v>
      </c>
      <c r="AN581" s="189" t="str">
        <f>IF((AI581+AJ581+AK581+AL581+AM581)&gt;0,(Metoder[[#This Row],[2015]]+Metoder[[#This Row],[2016]]+Metoder[[#This Row],[2017]]+Metoder[[#This Row],[Jan-Apr 2018]]*3+Metoder[[#This Row],[Till Cosmic?]])/COUNT(Metoder[[#This Row],[2015]:[Till Cosmic?]]),"")</f>
        <v/>
      </c>
      <c r="AO581" s="8" t="str">
        <f t="shared" si="19"/>
        <v/>
      </c>
      <c r="AP581" s="8" t="str">
        <f>IFERROR((_xlfn.RANK.EQ(AO581,AO:AO,1)+COUNTIF($AO$2:AO581,AO581))-1,"")</f>
        <v/>
      </c>
      <c r="AQ581" s="8"/>
      <c r="AR581" s="8"/>
      <c r="AS581" s="8"/>
      <c r="AT581" s="8"/>
      <c r="AU581" s="57" t="s">
        <v>5981</v>
      </c>
      <c r="AV581" s="120">
        <v>43003</v>
      </c>
      <c r="AW581" s="57" t="s">
        <v>2341</v>
      </c>
      <c r="AX581" s="144"/>
      <c r="AY581" s="144"/>
      <c r="AZ581" s="142"/>
      <c r="BA581" s="143"/>
      <c r="BC581" s="144"/>
      <c r="BD581" s="144"/>
    </row>
    <row r="582" spans="1:56" ht="202.5" x14ac:dyDescent="0.25">
      <c r="A582" s="1" t="s">
        <v>1953</v>
      </c>
      <c r="B582" s="179" t="s">
        <v>1954</v>
      </c>
      <c r="C582" s="53" t="s">
        <v>1955</v>
      </c>
      <c r="D582" s="55" t="s">
        <v>1164</v>
      </c>
      <c r="E582" s="53" t="s">
        <v>1260</v>
      </c>
      <c r="F582" s="10" t="s">
        <v>5258</v>
      </c>
      <c r="G582" s="152" t="s">
        <v>634</v>
      </c>
      <c r="H582" s="53" t="s">
        <v>1956</v>
      </c>
      <c r="I582" s="106" t="s">
        <v>2402</v>
      </c>
      <c r="J582" s="106"/>
      <c r="K582" s="106"/>
      <c r="L582" s="56" t="s">
        <v>6488</v>
      </c>
      <c r="M582" s="55" t="s">
        <v>42</v>
      </c>
      <c r="N582" s="58" t="s">
        <v>5672</v>
      </c>
      <c r="O582" s="58"/>
      <c r="P582" s="58"/>
      <c r="Q582" s="58"/>
      <c r="R582" s="58"/>
      <c r="S582" s="58"/>
      <c r="T582" s="106"/>
      <c r="U582" s="106"/>
      <c r="V582" s="106"/>
      <c r="W582" s="106" t="s">
        <v>339</v>
      </c>
      <c r="X582" s="106" t="s">
        <v>1957</v>
      </c>
      <c r="Y582" s="106"/>
      <c r="Z582" s="106"/>
      <c r="AA582" s="106"/>
      <c r="AB582" s="106"/>
      <c r="AC582" s="106"/>
      <c r="AD582" s="106"/>
      <c r="AE582" s="1" t="s">
        <v>4929</v>
      </c>
      <c r="AF582" s="17" t="s">
        <v>6740</v>
      </c>
      <c r="AG582" s="57"/>
      <c r="AH582" s="8"/>
      <c r="AI582" s="8"/>
      <c r="AJ582" s="8"/>
      <c r="AK582" s="8"/>
      <c r="AL582" s="8"/>
      <c r="AM582" s="8">
        <f t="shared" si="18"/>
        <v>0</v>
      </c>
      <c r="AN582" s="189" t="str">
        <f>IF((AI582+AJ582+AK582+AL582+AM582)&gt;0,(Metoder[[#This Row],[2015]]+Metoder[[#This Row],[2016]]+Metoder[[#This Row],[2017]]+Metoder[[#This Row],[Jan-Apr 2018]]*3+Metoder[[#This Row],[Till Cosmic?]])/COUNT(Metoder[[#This Row],[2015]:[Till Cosmic?]]),"")</f>
        <v/>
      </c>
      <c r="AO582" s="8" t="str">
        <f t="shared" si="19"/>
        <v/>
      </c>
      <c r="AP582" s="8" t="str">
        <f>IFERROR((_xlfn.RANK.EQ(AO582,AO:AO,1)+COUNTIF($AO$2:AO582,AO582))-1,"")</f>
        <v/>
      </c>
      <c r="AQ582" s="8"/>
      <c r="AR582" s="8"/>
      <c r="AS582" s="8"/>
      <c r="AT582" s="8"/>
      <c r="AU582" s="57" t="s">
        <v>6174</v>
      </c>
      <c r="AV582" s="120">
        <v>43003</v>
      </c>
      <c r="AW582" s="57" t="s">
        <v>2341</v>
      </c>
      <c r="AX582" s="144"/>
      <c r="AY582" s="144"/>
      <c r="AZ582" s="142"/>
      <c r="BA582" s="143"/>
      <c r="BC582" s="144"/>
      <c r="BD582" s="144"/>
    </row>
    <row r="583" spans="1:56" ht="135" x14ac:dyDescent="0.25">
      <c r="A583" s="1" t="s">
        <v>2128</v>
      </c>
      <c r="B583" s="179" t="s">
        <v>2129</v>
      </c>
      <c r="C583" s="53" t="s">
        <v>2130</v>
      </c>
      <c r="D583" s="55" t="s">
        <v>179</v>
      </c>
      <c r="E583" s="53" t="s">
        <v>6501</v>
      </c>
      <c r="F583" s="121" t="s">
        <v>4987</v>
      </c>
      <c r="G583" s="127" t="s">
        <v>2131</v>
      </c>
      <c r="H583" s="53" t="s">
        <v>5690</v>
      </c>
      <c r="I583" s="106" t="s">
        <v>2404</v>
      </c>
      <c r="J583" s="106"/>
      <c r="K583" s="106"/>
      <c r="L583" s="15" t="s">
        <v>6499</v>
      </c>
      <c r="M583" s="55" t="s">
        <v>42</v>
      </c>
      <c r="N583" s="58" t="s">
        <v>5669</v>
      </c>
      <c r="O583" s="58"/>
      <c r="P583" s="58"/>
      <c r="Q583" s="58"/>
      <c r="R583" s="58"/>
      <c r="S583" s="58"/>
      <c r="T583" s="106"/>
      <c r="U583" s="106" t="s">
        <v>2434</v>
      </c>
      <c r="V583" s="106"/>
      <c r="W583" s="106" t="s">
        <v>315</v>
      </c>
      <c r="X583" s="106" t="s">
        <v>2132</v>
      </c>
      <c r="Y583" s="106"/>
      <c r="Z583" s="106"/>
      <c r="AA583" s="106"/>
      <c r="AB583" s="106"/>
      <c r="AC583" s="106"/>
      <c r="AD583" s="106"/>
      <c r="AE583" s="1" t="s">
        <v>4943</v>
      </c>
      <c r="AF583" s="17" t="s">
        <v>2133</v>
      </c>
      <c r="AG583" s="57"/>
      <c r="AH583" s="8"/>
      <c r="AI583" s="8"/>
      <c r="AJ583" s="8"/>
      <c r="AK583" s="8"/>
      <c r="AL583" s="8"/>
      <c r="AM583" s="8">
        <f t="shared" si="18"/>
        <v>0</v>
      </c>
      <c r="AN583" s="189" t="str">
        <f>IF((AI583+AJ583+AK583+AL583+AM583)&gt;0,(Metoder[[#This Row],[2015]]+Metoder[[#This Row],[2016]]+Metoder[[#This Row],[2017]]+Metoder[[#This Row],[Jan-Apr 2018]]*3+Metoder[[#This Row],[Till Cosmic?]])/COUNT(Metoder[[#This Row],[2015]:[Till Cosmic?]]),"")</f>
        <v/>
      </c>
      <c r="AO583" s="8" t="str">
        <f t="shared" si="19"/>
        <v/>
      </c>
      <c r="AP583" s="8" t="str">
        <f>IFERROR((_xlfn.RANK.EQ(AO583,AO:AO,1)+COUNTIF($AO$2:AO583,AO583))-1,"")</f>
        <v/>
      </c>
      <c r="AQ583" s="8"/>
      <c r="AR583" s="8"/>
      <c r="AS583" s="8"/>
      <c r="AT583" s="8"/>
      <c r="AU583" s="57" t="s">
        <v>5988</v>
      </c>
      <c r="AV583" s="120">
        <v>43003</v>
      </c>
      <c r="AW583" s="57" t="s">
        <v>2341</v>
      </c>
      <c r="AX583" s="144"/>
      <c r="AY583" s="144"/>
      <c r="AZ583" s="142"/>
      <c r="BA583" s="143"/>
      <c r="BC583" s="144"/>
      <c r="BD583" s="144"/>
    </row>
    <row r="584" spans="1:56" ht="180" x14ac:dyDescent="0.25">
      <c r="A584" s="1" t="s">
        <v>2195</v>
      </c>
      <c r="B584" s="179" t="s">
        <v>2196</v>
      </c>
      <c r="C584" s="53" t="s">
        <v>2197</v>
      </c>
      <c r="D584" s="55" t="s">
        <v>2136</v>
      </c>
      <c r="E584" s="53" t="s">
        <v>480</v>
      </c>
      <c r="F584" s="60" t="s">
        <v>5253</v>
      </c>
      <c r="G584" s="53"/>
      <c r="H584" s="53" t="s">
        <v>2198</v>
      </c>
      <c r="I584" s="106" t="s">
        <v>6561</v>
      </c>
      <c r="J584" s="106"/>
      <c r="K584" s="106"/>
      <c r="L584" s="15" t="s">
        <v>6506</v>
      </c>
      <c r="M584" s="55" t="s">
        <v>42</v>
      </c>
      <c r="N584" s="54" t="s">
        <v>5671</v>
      </c>
      <c r="O584" s="54"/>
      <c r="P584" s="54"/>
      <c r="Q584" s="54"/>
      <c r="R584" s="54"/>
      <c r="S584" s="54"/>
      <c r="T584" s="106"/>
      <c r="U584" s="106" t="s">
        <v>2434</v>
      </c>
      <c r="V584" s="106"/>
      <c r="W584" s="106" t="s">
        <v>2199</v>
      </c>
      <c r="X584" s="106" t="s">
        <v>2200</v>
      </c>
      <c r="Y584" s="106"/>
      <c r="Z584" s="106"/>
      <c r="AA584" s="106"/>
      <c r="AB584" s="106"/>
      <c r="AC584" s="106"/>
      <c r="AD584" s="106"/>
      <c r="AE584" s="1" t="s">
        <v>6519</v>
      </c>
      <c r="AF584" s="17" t="s">
        <v>2201</v>
      </c>
      <c r="AG584" s="57"/>
      <c r="AH584" s="8"/>
      <c r="AI584" s="8"/>
      <c r="AJ584" s="8"/>
      <c r="AK584" s="8"/>
      <c r="AL584" s="8"/>
      <c r="AM584" s="8">
        <f t="shared" si="18"/>
        <v>0</v>
      </c>
      <c r="AN584" s="189" t="str">
        <f>IF((AI584+AJ584+AK584+AL584+AM584)&gt;0,(Metoder[[#This Row],[2015]]+Metoder[[#This Row],[2016]]+Metoder[[#This Row],[2017]]+Metoder[[#This Row],[Jan-Apr 2018]]*3+Metoder[[#This Row],[Till Cosmic?]])/COUNT(Metoder[[#This Row],[2015]:[Till Cosmic?]]),"")</f>
        <v/>
      </c>
      <c r="AO584" s="8" t="str">
        <f t="shared" si="19"/>
        <v/>
      </c>
      <c r="AP584" s="8" t="str">
        <f>IFERROR((_xlfn.RANK.EQ(AO584,AO:AO,1)+COUNTIF($AO$2:AO584,AO584))-1,"")</f>
        <v/>
      </c>
      <c r="AQ584" s="8"/>
      <c r="AR584" s="8"/>
      <c r="AS584" s="8"/>
      <c r="AT584" s="8"/>
      <c r="AU584" s="57" t="s">
        <v>5989</v>
      </c>
      <c r="AV584" s="120">
        <v>43003</v>
      </c>
      <c r="AW584" s="57" t="s">
        <v>2341</v>
      </c>
      <c r="AX584" s="144"/>
      <c r="AY584" s="144"/>
      <c r="AZ584" s="142"/>
      <c r="BA584" s="143"/>
      <c r="BC584" s="144"/>
      <c r="BD584" s="144"/>
    </row>
    <row r="585" spans="1:56" ht="202.5" x14ac:dyDescent="0.25">
      <c r="A585" s="1" t="s">
        <v>2235</v>
      </c>
      <c r="B585" s="179" t="s">
        <v>2236</v>
      </c>
      <c r="C585" s="53" t="s">
        <v>2237</v>
      </c>
      <c r="D585" s="55" t="s">
        <v>78</v>
      </c>
      <c r="E585" s="53" t="s">
        <v>6529</v>
      </c>
      <c r="F585" s="121" t="s">
        <v>4267</v>
      </c>
      <c r="G585" s="127" t="s">
        <v>117</v>
      </c>
      <c r="H585" s="53" t="s">
        <v>728</v>
      </c>
      <c r="I585" s="106" t="s">
        <v>2238</v>
      </c>
      <c r="J585" s="106" t="s">
        <v>6572</v>
      </c>
      <c r="K585" s="106" t="s">
        <v>5368</v>
      </c>
      <c r="L585" s="56" t="s">
        <v>2434</v>
      </c>
      <c r="M585" s="55" t="s">
        <v>42</v>
      </c>
      <c r="N585" s="58" t="s">
        <v>5671</v>
      </c>
      <c r="O585" s="58"/>
      <c r="P585" s="58"/>
      <c r="Q585" s="58"/>
      <c r="R585" s="58"/>
      <c r="S585" s="58" t="s">
        <v>35</v>
      </c>
      <c r="T585" s="106" t="s">
        <v>299</v>
      </c>
      <c r="U585" s="106" t="s">
        <v>2434</v>
      </c>
      <c r="V585" s="106" t="s">
        <v>4641</v>
      </c>
      <c r="W585" s="106" t="s">
        <v>5660</v>
      </c>
      <c r="X585" s="106" t="s">
        <v>730</v>
      </c>
      <c r="Y585" s="106"/>
      <c r="Z585" s="106"/>
      <c r="AA585" s="106"/>
      <c r="AB585" s="106"/>
      <c r="AC585" s="106"/>
      <c r="AD585" s="106"/>
      <c r="AE585" s="1" t="s">
        <v>4920</v>
      </c>
      <c r="AF585" s="17" t="s">
        <v>2239</v>
      </c>
      <c r="AG585" s="57"/>
      <c r="AH585" s="8"/>
      <c r="AI585" s="8"/>
      <c r="AJ585" s="8"/>
      <c r="AK585" s="8"/>
      <c r="AL585" s="8">
        <v>7</v>
      </c>
      <c r="AM585" s="8">
        <f t="shared" si="18"/>
        <v>1</v>
      </c>
      <c r="AN585" s="189">
        <f>IF((AI585+AJ585+AK585+AL585+AM585)&gt;0,(Metoder[[#This Row],[2015]]+Metoder[[#This Row],[2016]]+Metoder[[#This Row],[2017]]+Metoder[[#This Row],[Jan-Apr 2018]]*3+Metoder[[#This Row],[Till Cosmic?]])/COUNT(Metoder[[#This Row],[2015]:[Till Cosmic?]]),"")</f>
        <v>11</v>
      </c>
      <c r="AO585" s="8">
        <f t="shared" si="19"/>
        <v>117.5</v>
      </c>
      <c r="AP585" s="8">
        <f>IFERROR((_xlfn.RANK.EQ(AO585,AO:AO,1)+COUNTIF($AO$2:AO585,AO585))-1,"")</f>
        <v>99</v>
      </c>
      <c r="AQ585" s="57" t="s">
        <v>2440</v>
      </c>
      <c r="AR585" s="8"/>
      <c r="AS585" s="57" t="s">
        <v>5436</v>
      </c>
      <c r="AT585" s="57"/>
      <c r="AU585" s="57"/>
      <c r="AV585" s="120">
        <v>43311</v>
      </c>
      <c r="AW585" s="57" t="s">
        <v>46</v>
      </c>
      <c r="AX585" s="144"/>
      <c r="AY585" s="144"/>
      <c r="AZ585" s="142"/>
      <c r="BA585" s="143"/>
      <c r="BC585" s="144"/>
      <c r="BD585" s="144"/>
    </row>
    <row r="586" spans="1:56" ht="112.5" x14ac:dyDescent="0.25">
      <c r="A586" s="61">
        <v>191</v>
      </c>
      <c r="B586" s="179" t="s">
        <v>3438</v>
      </c>
      <c r="C586" s="53" t="s">
        <v>4262</v>
      </c>
      <c r="D586" s="36" t="s">
        <v>410</v>
      </c>
      <c r="E586" s="24" t="s">
        <v>2506</v>
      </c>
      <c r="F586" s="6"/>
      <c r="G586" s="6"/>
      <c r="H586" s="53" t="s">
        <v>3439</v>
      </c>
      <c r="I586" s="6" t="s">
        <v>3440</v>
      </c>
      <c r="J586" s="6"/>
      <c r="K586" s="6"/>
      <c r="L586" s="56" t="s">
        <v>2434</v>
      </c>
      <c r="M586" s="62" t="s">
        <v>2420</v>
      </c>
      <c r="N586" s="58"/>
      <c r="O586" s="58"/>
      <c r="P586" s="35"/>
      <c r="Q586" s="35"/>
      <c r="R586" s="35"/>
      <c r="S586" s="35"/>
      <c r="T586" s="106"/>
      <c r="U586" s="106" t="s">
        <v>2434</v>
      </c>
      <c r="V586" s="106" t="s">
        <v>2422</v>
      </c>
      <c r="W586" s="106" t="s">
        <v>3441</v>
      </c>
      <c r="X586" s="106" t="s">
        <v>2820</v>
      </c>
      <c r="Y586" s="106" t="s">
        <v>3442</v>
      </c>
      <c r="Z586" s="106" t="s">
        <v>2594</v>
      </c>
      <c r="AA586" s="106" t="s">
        <v>3443</v>
      </c>
      <c r="AB586" s="106" t="s">
        <v>2439</v>
      </c>
      <c r="AC586" s="106" t="s">
        <v>2440</v>
      </c>
      <c r="AD586" s="106"/>
      <c r="AE586" s="97"/>
      <c r="AF586" s="141"/>
      <c r="AG586" s="37" t="s">
        <v>2596</v>
      </c>
      <c r="AH586" s="37" t="s">
        <v>2431</v>
      </c>
      <c r="AI586" s="37"/>
      <c r="AJ586" s="37"/>
      <c r="AK586" s="37"/>
      <c r="AL586" s="37"/>
      <c r="AM586" s="37">
        <f t="shared" si="18"/>
        <v>0</v>
      </c>
      <c r="AN586" s="191" t="str">
        <f>IF((AI586+AJ586+AK586+AL586+AM586)&gt;0,(Metoder[[#This Row],[2015]]+Metoder[[#This Row],[2016]]+Metoder[[#This Row],[2017]]+Metoder[[#This Row],[Jan-Apr 2018]]*3+Metoder[[#This Row],[Till Cosmic?]])/COUNT(Metoder[[#This Row],[2015]:[Till Cosmic?]]),"")</f>
        <v/>
      </c>
      <c r="AO586" s="37" t="str">
        <f t="shared" si="19"/>
        <v/>
      </c>
      <c r="AP586" s="37" t="str">
        <f>IFERROR((_xlfn.RANK.EQ(AO586,AO:AO,1)+COUNTIF($AO$2:AO586,AO586))-1,"")</f>
        <v/>
      </c>
      <c r="AQ586" s="37"/>
      <c r="AR586" s="37"/>
      <c r="AS586" s="37"/>
      <c r="AT586" s="37"/>
      <c r="AU586" s="37"/>
      <c r="AV586" s="123">
        <v>42989</v>
      </c>
      <c r="AW586" s="38" t="s">
        <v>2341</v>
      </c>
      <c r="AX586" s="144"/>
      <c r="AY586" s="144"/>
      <c r="AZ586" s="142"/>
      <c r="BA586" s="143"/>
      <c r="BC586" s="144"/>
      <c r="BD586" s="144"/>
    </row>
    <row r="587" spans="1:56" ht="348.75" x14ac:dyDescent="0.25">
      <c r="A587" s="61">
        <v>192</v>
      </c>
      <c r="B587" s="179" t="s">
        <v>3444</v>
      </c>
      <c r="C587" s="53" t="s">
        <v>4262</v>
      </c>
      <c r="D587" s="36" t="s">
        <v>124</v>
      </c>
      <c r="E587" s="24" t="s">
        <v>2506</v>
      </c>
      <c r="F587" s="6"/>
      <c r="G587" s="6"/>
      <c r="H587" s="53" t="s">
        <v>3445</v>
      </c>
      <c r="I587" s="6" t="s">
        <v>3440</v>
      </c>
      <c r="J587" s="6"/>
      <c r="K587" s="6"/>
      <c r="L587" s="56" t="s">
        <v>2434</v>
      </c>
      <c r="M587" s="62" t="s">
        <v>2420</v>
      </c>
      <c r="N587" s="58"/>
      <c r="O587" s="58"/>
      <c r="P587" s="35"/>
      <c r="Q587" s="35"/>
      <c r="R587" s="35"/>
      <c r="S587" s="35"/>
      <c r="T587" s="106"/>
      <c r="U587" s="106" t="s">
        <v>2434</v>
      </c>
      <c r="V587" s="106" t="s">
        <v>2422</v>
      </c>
      <c r="W587" s="106" t="s">
        <v>3369</v>
      </c>
      <c r="X587" s="106" t="s">
        <v>2820</v>
      </c>
      <c r="Y587" s="106" t="s">
        <v>3442</v>
      </c>
      <c r="Z587" s="106" t="s">
        <v>2594</v>
      </c>
      <c r="AA587" s="106" t="s">
        <v>3443</v>
      </c>
      <c r="AB587" s="106" t="s">
        <v>2439</v>
      </c>
      <c r="AC587" s="106" t="s">
        <v>2440</v>
      </c>
      <c r="AD587" s="106"/>
      <c r="AE587" s="97"/>
      <c r="AF587" s="141"/>
      <c r="AG587" s="37" t="s">
        <v>2596</v>
      </c>
      <c r="AH587" s="37" t="s">
        <v>2431</v>
      </c>
      <c r="AI587" s="37"/>
      <c r="AJ587" s="37"/>
      <c r="AK587" s="37"/>
      <c r="AL587" s="37"/>
      <c r="AM587" s="37">
        <f t="shared" si="18"/>
        <v>0</v>
      </c>
      <c r="AN587" s="191" t="str">
        <f>IF((AI587+AJ587+AK587+AL587+AM587)&gt;0,(Metoder[[#This Row],[2015]]+Metoder[[#This Row],[2016]]+Metoder[[#This Row],[2017]]+Metoder[[#This Row],[Jan-Apr 2018]]*3+Metoder[[#This Row],[Till Cosmic?]])/COUNT(Metoder[[#This Row],[2015]:[Till Cosmic?]]),"")</f>
        <v/>
      </c>
      <c r="AO587" s="37" t="str">
        <f t="shared" si="19"/>
        <v/>
      </c>
      <c r="AP587" s="37" t="str">
        <f>IFERROR((_xlfn.RANK.EQ(AO587,AO:AO,1)+COUNTIF($AO$2:AO587,AO587))-1,"")</f>
        <v/>
      </c>
      <c r="AQ587" s="37"/>
      <c r="AR587" s="37"/>
      <c r="AS587" s="37"/>
      <c r="AT587" s="37"/>
      <c r="AU587" s="37"/>
      <c r="AV587" s="123">
        <v>42989</v>
      </c>
      <c r="AW587" s="38" t="s">
        <v>2341</v>
      </c>
      <c r="AX587" s="144"/>
      <c r="AY587" s="144"/>
      <c r="AZ587" s="142"/>
      <c r="BA587" s="143"/>
      <c r="BC587" s="144"/>
      <c r="BD587" s="144"/>
    </row>
    <row r="588" spans="1:56" ht="135" x14ac:dyDescent="0.25">
      <c r="A588" s="61">
        <v>193</v>
      </c>
      <c r="B588" s="179" t="s">
        <v>3544</v>
      </c>
      <c r="C588" s="53" t="s">
        <v>4263</v>
      </c>
      <c r="D588" s="36" t="s">
        <v>410</v>
      </c>
      <c r="E588" s="24" t="s">
        <v>2506</v>
      </c>
      <c r="F588" s="6"/>
      <c r="G588" s="6"/>
      <c r="H588" s="53" t="s">
        <v>3545</v>
      </c>
      <c r="I588" s="6" t="s">
        <v>3440</v>
      </c>
      <c r="J588" s="6"/>
      <c r="K588" s="6"/>
      <c r="L588" s="56" t="s">
        <v>2434</v>
      </c>
      <c r="M588" s="62" t="s">
        <v>2420</v>
      </c>
      <c r="N588" s="58"/>
      <c r="O588" s="58"/>
      <c r="P588" s="35"/>
      <c r="Q588" s="35"/>
      <c r="R588" s="35"/>
      <c r="S588" s="35"/>
      <c r="T588" s="106"/>
      <c r="U588" s="106" t="s">
        <v>2434</v>
      </c>
      <c r="V588" s="106" t="s">
        <v>2422</v>
      </c>
      <c r="W588" s="106" t="s">
        <v>3441</v>
      </c>
      <c r="X588" s="106" t="s">
        <v>2820</v>
      </c>
      <c r="Y588" s="106" t="s">
        <v>3442</v>
      </c>
      <c r="Z588" s="106" t="s">
        <v>2594</v>
      </c>
      <c r="AA588" s="106" t="s">
        <v>3443</v>
      </c>
      <c r="AB588" s="106" t="s">
        <v>2439</v>
      </c>
      <c r="AC588" s="106" t="s">
        <v>2440</v>
      </c>
      <c r="AD588" s="106"/>
      <c r="AE588" s="97"/>
      <c r="AF588" s="141"/>
      <c r="AG588" s="37" t="s">
        <v>2596</v>
      </c>
      <c r="AH588" s="37" t="s">
        <v>2431</v>
      </c>
      <c r="AI588" s="37"/>
      <c r="AJ588" s="37"/>
      <c r="AK588" s="37"/>
      <c r="AL588" s="37"/>
      <c r="AM588" s="37">
        <f t="shared" si="18"/>
        <v>0</v>
      </c>
      <c r="AN588" s="191" t="str">
        <f>IF((AI588+AJ588+AK588+AL588+AM588)&gt;0,(Metoder[[#This Row],[2015]]+Metoder[[#This Row],[2016]]+Metoder[[#This Row],[2017]]+Metoder[[#This Row],[Jan-Apr 2018]]*3+Metoder[[#This Row],[Till Cosmic?]])/COUNT(Metoder[[#This Row],[2015]:[Till Cosmic?]]),"")</f>
        <v/>
      </c>
      <c r="AO588" s="37" t="str">
        <f t="shared" si="19"/>
        <v/>
      </c>
      <c r="AP588" s="37" t="str">
        <f>IFERROR((_xlfn.RANK.EQ(AO588,AO:AO,1)+COUNTIF($AO$2:AO588,AO588))-1,"")</f>
        <v/>
      </c>
      <c r="AQ588" s="37"/>
      <c r="AR588" s="37"/>
      <c r="AS588" s="37"/>
      <c r="AT588" s="37"/>
      <c r="AU588" s="37"/>
      <c r="AV588" s="123">
        <v>42989</v>
      </c>
      <c r="AW588" s="38" t="s">
        <v>2341</v>
      </c>
      <c r="AX588" s="144"/>
      <c r="AY588" s="144"/>
      <c r="AZ588" s="142"/>
      <c r="BA588" s="143"/>
      <c r="BC588" s="144"/>
      <c r="BD588" s="144"/>
    </row>
    <row r="589" spans="1:56" ht="315" x14ac:dyDescent="0.25">
      <c r="A589" s="61">
        <v>195</v>
      </c>
      <c r="B589" s="179" t="s">
        <v>3866</v>
      </c>
      <c r="C589" s="53" t="s">
        <v>3863</v>
      </c>
      <c r="D589" s="36" t="s">
        <v>124</v>
      </c>
      <c r="E589" s="24" t="s">
        <v>2506</v>
      </c>
      <c r="F589" s="6"/>
      <c r="G589" s="6"/>
      <c r="H589" s="53" t="s">
        <v>3375</v>
      </c>
      <c r="I589" s="6" t="s">
        <v>3867</v>
      </c>
      <c r="J589" s="6"/>
      <c r="K589" s="6"/>
      <c r="L589" s="56" t="s">
        <v>2434</v>
      </c>
      <c r="M589" s="62" t="s">
        <v>2420</v>
      </c>
      <c r="N589" s="58"/>
      <c r="O589" s="58"/>
      <c r="P589" s="35"/>
      <c r="Q589" s="35"/>
      <c r="R589" s="35"/>
      <c r="S589" s="35"/>
      <c r="T589" s="106"/>
      <c r="U589" s="106" t="s">
        <v>2434</v>
      </c>
      <c r="V589" s="106" t="s">
        <v>2422</v>
      </c>
      <c r="W589" s="106" t="s">
        <v>3369</v>
      </c>
      <c r="X589" s="106" t="s">
        <v>2463</v>
      </c>
      <c r="Y589" s="106" t="s">
        <v>3868</v>
      </c>
      <c r="Z589" s="106" t="s">
        <v>3371</v>
      </c>
      <c r="AA589" s="106" t="s">
        <v>3865</v>
      </c>
      <c r="AB589" s="106" t="s">
        <v>2439</v>
      </c>
      <c r="AC589" s="106" t="s">
        <v>2440</v>
      </c>
      <c r="AD589" s="106"/>
      <c r="AE589" s="97"/>
      <c r="AF589" s="141"/>
      <c r="AG589" s="37" t="s">
        <v>2596</v>
      </c>
      <c r="AH589" s="37" t="s">
        <v>2431</v>
      </c>
      <c r="AI589" s="37"/>
      <c r="AJ589" s="37"/>
      <c r="AK589" s="37"/>
      <c r="AL589" s="37"/>
      <c r="AM589" s="37">
        <f t="shared" si="18"/>
        <v>0</v>
      </c>
      <c r="AN589" s="191" t="str">
        <f>IF((AI589+AJ589+AK589+AL589+AM589)&gt;0,(Metoder[[#This Row],[2015]]+Metoder[[#This Row],[2016]]+Metoder[[#This Row],[2017]]+Metoder[[#This Row],[Jan-Apr 2018]]*3+Metoder[[#This Row],[Till Cosmic?]])/COUNT(Metoder[[#This Row],[2015]:[Till Cosmic?]]),"")</f>
        <v/>
      </c>
      <c r="AO589" s="37" t="str">
        <f t="shared" si="19"/>
        <v/>
      </c>
      <c r="AP589" s="37" t="str">
        <f>IFERROR((_xlfn.RANK.EQ(AO589,AO:AO,1)+COUNTIF($AO$2:AO589,AO589))-1,"")</f>
        <v/>
      </c>
      <c r="AQ589" s="37"/>
      <c r="AR589" s="37"/>
      <c r="AS589" s="37"/>
      <c r="AT589" s="37"/>
      <c r="AU589" s="37"/>
      <c r="AV589" s="123">
        <v>42989</v>
      </c>
      <c r="AW589" s="38" t="s">
        <v>2341</v>
      </c>
      <c r="AX589" s="144"/>
      <c r="AY589" s="144"/>
      <c r="AZ589" s="142"/>
      <c r="BA589" s="143"/>
      <c r="BC589" s="144"/>
      <c r="BD589" s="144"/>
    </row>
    <row r="590" spans="1:56" ht="191.25" x14ac:dyDescent="0.25">
      <c r="A590" s="61">
        <v>293</v>
      </c>
      <c r="B590" s="179" t="s">
        <v>1863</v>
      </c>
      <c r="C590" s="61" t="s">
        <v>3871</v>
      </c>
      <c r="D590" s="36" t="s">
        <v>410</v>
      </c>
      <c r="E590" s="24" t="s">
        <v>2506</v>
      </c>
      <c r="F590" s="50"/>
      <c r="G590" s="6" t="s">
        <v>4882</v>
      </c>
      <c r="H590" s="38" t="s">
        <v>3872</v>
      </c>
      <c r="I590" s="38" t="s">
        <v>3873</v>
      </c>
      <c r="J590" s="38"/>
      <c r="K590" s="38"/>
      <c r="L590" s="56" t="s">
        <v>2434</v>
      </c>
      <c r="M590" s="62" t="s">
        <v>2420</v>
      </c>
      <c r="N590" s="58"/>
      <c r="O590" s="58"/>
      <c r="P590" s="35"/>
      <c r="Q590" s="35"/>
      <c r="R590" s="35"/>
      <c r="S590" s="35"/>
      <c r="T590" s="97"/>
      <c r="U590" s="1" t="s">
        <v>2434</v>
      </c>
      <c r="V590" s="1" t="s">
        <v>2422</v>
      </c>
      <c r="W590" s="1" t="s">
        <v>3874</v>
      </c>
      <c r="X590" s="106" t="s">
        <v>3875</v>
      </c>
      <c r="Y590" s="106" t="s">
        <v>2865</v>
      </c>
      <c r="Z590" s="106" t="s">
        <v>3876</v>
      </c>
      <c r="AA590" s="106" t="s">
        <v>3877</v>
      </c>
      <c r="AB590" s="106" t="s">
        <v>2439</v>
      </c>
      <c r="AC590" s="106" t="s">
        <v>2440</v>
      </c>
      <c r="AD590" s="106"/>
      <c r="AE590" s="97"/>
      <c r="AF590" s="141"/>
      <c r="AG590" s="37" t="s">
        <v>3878</v>
      </c>
      <c r="AH590" s="37" t="s">
        <v>2431</v>
      </c>
      <c r="AI590" s="37"/>
      <c r="AJ590" s="37"/>
      <c r="AK590" s="37"/>
      <c r="AL590" s="37"/>
      <c r="AM590" s="37">
        <f t="shared" si="18"/>
        <v>0</v>
      </c>
      <c r="AN590" s="191" t="str">
        <f>IF((AI590+AJ590+AK590+AL590+AM590)&gt;0,(Metoder[[#This Row],[2015]]+Metoder[[#This Row],[2016]]+Metoder[[#This Row],[2017]]+Metoder[[#This Row],[Jan-Apr 2018]]*3+Metoder[[#This Row],[Till Cosmic?]])/COUNT(Metoder[[#This Row],[2015]:[Till Cosmic?]]),"")</f>
        <v/>
      </c>
      <c r="AO590" s="37" t="str">
        <f t="shared" si="19"/>
        <v/>
      </c>
      <c r="AP590" s="37" t="str">
        <f>IFERROR((_xlfn.RANK.EQ(AO590,AO:AO,1)+COUNTIF($AO$2:AO590,AO590))-1,"")</f>
        <v/>
      </c>
      <c r="AQ590" s="37"/>
      <c r="AR590" s="37"/>
      <c r="AS590" s="37"/>
      <c r="AT590" s="37"/>
      <c r="AU590" s="37"/>
      <c r="AV590" s="123">
        <v>42989</v>
      </c>
      <c r="AW590" s="38" t="s">
        <v>2341</v>
      </c>
      <c r="AX590" s="144"/>
      <c r="AY590" s="144"/>
      <c r="AZ590" s="142"/>
      <c r="BA590" s="143"/>
      <c r="BC590" s="144"/>
      <c r="BD590" s="144"/>
    </row>
    <row r="591" spans="1:56" ht="225" x14ac:dyDescent="0.25">
      <c r="A591" s="61">
        <v>197</v>
      </c>
      <c r="B591" s="179" t="s">
        <v>3887</v>
      </c>
      <c r="C591" s="53" t="s">
        <v>3888</v>
      </c>
      <c r="D591" s="36" t="s">
        <v>124</v>
      </c>
      <c r="E591" s="24" t="s">
        <v>2506</v>
      </c>
      <c r="F591" s="6"/>
      <c r="G591" s="6" t="s">
        <v>3881</v>
      </c>
      <c r="H591" s="53" t="s">
        <v>3889</v>
      </c>
      <c r="I591" s="53" t="s">
        <v>3890</v>
      </c>
      <c r="J591" s="53"/>
      <c r="K591" s="53"/>
      <c r="L591" s="56" t="s">
        <v>2434</v>
      </c>
      <c r="M591" s="62" t="s">
        <v>2420</v>
      </c>
      <c r="N591" s="58"/>
      <c r="O591" s="58"/>
      <c r="P591" s="35"/>
      <c r="Q591" s="35"/>
      <c r="R591" s="35"/>
      <c r="S591" s="35"/>
      <c r="T591" s="106"/>
      <c r="U591" s="106" t="s">
        <v>2434</v>
      </c>
      <c r="V591" s="106" t="s">
        <v>2422</v>
      </c>
      <c r="W591" s="106" t="s">
        <v>3891</v>
      </c>
      <c r="X591" s="106" t="s">
        <v>3875</v>
      </c>
      <c r="Y591" s="106" t="s">
        <v>2865</v>
      </c>
      <c r="Z591" s="106" t="s">
        <v>3876</v>
      </c>
      <c r="AA591" s="106" t="s">
        <v>3877</v>
      </c>
      <c r="AB591" s="106" t="s">
        <v>2439</v>
      </c>
      <c r="AC591" s="106" t="s">
        <v>2440</v>
      </c>
      <c r="AD591" s="106"/>
      <c r="AE591" s="97"/>
      <c r="AF591" s="141"/>
      <c r="AG591" s="37" t="s">
        <v>3878</v>
      </c>
      <c r="AH591" s="37" t="s">
        <v>2431</v>
      </c>
      <c r="AI591" s="37"/>
      <c r="AJ591" s="37"/>
      <c r="AK591" s="37"/>
      <c r="AL591" s="37"/>
      <c r="AM591" s="37">
        <f t="shared" si="18"/>
        <v>0</v>
      </c>
      <c r="AN591" s="191" t="str">
        <f>IF((AI591+AJ591+AK591+AL591+AM591)&gt;0,(Metoder[[#This Row],[2015]]+Metoder[[#This Row],[2016]]+Metoder[[#This Row],[2017]]+Metoder[[#This Row],[Jan-Apr 2018]]*3+Metoder[[#This Row],[Till Cosmic?]])/COUNT(Metoder[[#This Row],[2015]:[Till Cosmic?]]),"")</f>
        <v/>
      </c>
      <c r="AO591" s="37" t="str">
        <f t="shared" si="19"/>
        <v/>
      </c>
      <c r="AP591" s="37" t="str">
        <f>IFERROR((_xlfn.RANK.EQ(AO591,AO:AO,1)+COUNTIF($AO$2:AO591,AO591))-1,"")</f>
        <v/>
      </c>
      <c r="AQ591" s="37"/>
      <c r="AR591" s="37"/>
      <c r="AS591" s="37"/>
      <c r="AT591" s="37"/>
      <c r="AU591" s="37"/>
      <c r="AV591" s="123">
        <v>42989</v>
      </c>
      <c r="AW591" s="38" t="s">
        <v>2341</v>
      </c>
      <c r="AX591" s="144"/>
      <c r="AY591" s="144"/>
      <c r="AZ591" s="142"/>
      <c r="BA591" s="143"/>
      <c r="BC591" s="144"/>
      <c r="BD591" s="144"/>
    </row>
    <row r="592" spans="1:56" ht="146.25" x14ac:dyDescent="0.25">
      <c r="A592" s="61">
        <v>152</v>
      </c>
      <c r="B592" s="179" t="s">
        <v>3768</v>
      </c>
      <c r="C592" s="53" t="s">
        <v>3769</v>
      </c>
      <c r="D592" s="36" t="s">
        <v>283</v>
      </c>
      <c r="E592" s="24" t="s">
        <v>2536</v>
      </c>
      <c r="F592" s="6"/>
      <c r="G592" s="6" t="s">
        <v>3770</v>
      </c>
      <c r="H592" s="53" t="s">
        <v>3771</v>
      </c>
      <c r="I592" s="6" t="s">
        <v>5192</v>
      </c>
      <c r="J592" s="6"/>
      <c r="K592" s="6"/>
      <c r="L592" s="56" t="s">
        <v>348</v>
      </c>
      <c r="M592" s="62" t="s">
        <v>2420</v>
      </c>
      <c r="N592" s="58" t="s">
        <v>5283</v>
      </c>
      <c r="O592" s="58"/>
      <c r="P592" s="35"/>
      <c r="Q592" s="35"/>
      <c r="R592" s="35"/>
      <c r="S592" s="35"/>
      <c r="T592" s="106" t="s">
        <v>3772</v>
      </c>
      <c r="U592" s="106" t="s">
        <v>348</v>
      </c>
      <c r="V592" s="106" t="s">
        <v>2540</v>
      </c>
      <c r="W592" s="106" t="s">
        <v>6583</v>
      </c>
      <c r="X592" s="106" t="s">
        <v>3773</v>
      </c>
      <c r="Y592" s="106" t="s">
        <v>5897</v>
      </c>
      <c r="Z592" s="106" t="s">
        <v>3774</v>
      </c>
      <c r="AA592" s="106" t="s">
        <v>3775</v>
      </c>
      <c r="AB592" s="106" t="s">
        <v>2886</v>
      </c>
      <c r="AC592" s="106" t="s">
        <v>2440</v>
      </c>
      <c r="AD592" s="106"/>
      <c r="AE592" s="97"/>
      <c r="AF592" s="141"/>
      <c r="AG592" s="37" t="s">
        <v>6215</v>
      </c>
      <c r="AH592" s="37" t="s">
        <v>2547</v>
      </c>
      <c r="AI592" s="37"/>
      <c r="AJ592" s="37"/>
      <c r="AK592" s="37"/>
      <c r="AL592" s="37"/>
      <c r="AM592" s="37">
        <f t="shared" si="18"/>
        <v>0</v>
      </c>
      <c r="AN592" s="191" t="str">
        <f>IF((AI592+AJ592+AK592+AL592+AM592)&gt;0,(Metoder[[#This Row],[2015]]+Metoder[[#This Row],[2016]]+Metoder[[#This Row],[2017]]+Metoder[[#This Row],[Jan-Apr 2018]]*3+Metoder[[#This Row],[Till Cosmic?]])/COUNT(Metoder[[#This Row],[2015]:[Till Cosmic?]]),"")</f>
        <v/>
      </c>
      <c r="AO592" s="37" t="str">
        <f t="shared" si="19"/>
        <v/>
      </c>
      <c r="AP592" s="37" t="str">
        <f>IFERROR((_xlfn.RANK.EQ(AO592,AO:AO,1)+COUNTIF($AO$2:AO592,AO592))-1,"")</f>
        <v/>
      </c>
      <c r="AQ592" s="37"/>
      <c r="AR592" s="37"/>
      <c r="AS592" s="37"/>
      <c r="AT592" s="37"/>
      <c r="AU592" s="37"/>
      <c r="AV592" s="123">
        <v>43378</v>
      </c>
      <c r="AW592" s="38" t="s">
        <v>2341</v>
      </c>
      <c r="AX592" s="144"/>
      <c r="AY592" s="144"/>
      <c r="AZ592" s="142"/>
      <c r="BA592" s="143"/>
      <c r="BC592" s="144"/>
      <c r="BD592" s="144"/>
    </row>
    <row r="593" spans="1:56" ht="409.5" x14ac:dyDescent="0.25">
      <c r="A593" s="1">
        <v>292</v>
      </c>
      <c r="B593" s="179" t="s">
        <v>2524</v>
      </c>
      <c r="C593" s="61" t="s">
        <v>2525</v>
      </c>
      <c r="D593" s="55"/>
      <c r="E593" s="56" t="s">
        <v>2478</v>
      </c>
      <c r="F593" s="50"/>
      <c r="G593" s="50" t="s">
        <v>2526</v>
      </c>
      <c r="H593" s="50" t="s">
        <v>2527</v>
      </c>
      <c r="I593" s="50"/>
      <c r="J593" s="50"/>
      <c r="K593" s="50"/>
      <c r="L593" s="56" t="s">
        <v>2434</v>
      </c>
      <c r="M593" s="55" t="s">
        <v>2420</v>
      </c>
      <c r="N593" s="58"/>
      <c r="O593" s="35"/>
      <c r="P593" s="35"/>
      <c r="Q593" s="35"/>
      <c r="R593" s="35"/>
      <c r="S593" s="63"/>
      <c r="T593" s="1" t="s">
        <v>2528</v>
      </c>
      <c r="U593" s="1" t="s">
        <v>2434</v>
      </c>
      <c r="V593" s="1" t="s">
        <v>2529</v>
      </c>
      <c r="W593" s="1" t="s">
        <v>2528</v>
      </c>
      <c r="X593" s="1" t="s">
        <v>2528</v>
      </c>
      <c r="Y593" s="1" t="s">
        <v>2530</v>
      </c>
      <c r="Z593" s="1" t="s">
        <v>2531</v>
      </c>
      <c r="AA593" s="1" t="s">
        <v>2532</v>
      </c>
      <c r="AB593" s="1" t="s">
        <v>2439</v>
      </c>
      <c r="AC593" s="1" t="s">
        <v>2440</v>
      </c>
      <c r="AD593" s="97"/>
      <c r="AE593" s="168"/>
      <c r="AF593" s="141"/>
      <c r="AG593" s="32" t="s">
        <v>2533</v>
      </c>
      <c r="AH593" s="37" t="s">
        <v>2431</v>
      </c>
      <c r="AI593" s="37"/>
      <c r="AJ593" s="37"/>
      <c r="AK593" s="37"/>
      <c r="AL593" s="37"/>
      <c r="AM593" s="37">
        <f t="shared" si="18"/>
        <v>0</v>
      </c>
      <c r="AN593" s="191" t="str">
        <f>IF((AI593+AJ593+AK593+AL593+AM593)&gt;0,(Metoder[[#This Row],[2015]]+Metoder[[#This Row],[2016]]+Metoder[[#This Row],[2017]]+Metoder[[#This Row],[Jan-Apr 2018]]*3+Metoder[[#This Row],[Till Cosmic?]])/COUNT(Metoder[[#This Row],[2015]:[Till Cosmic?]]),"")</f>
        <v/>
      </c>
      <c r="AO593" s="37" t="str">
        <f t="shared" si="19"/>
        <v/>
      </c>
      <c r="AP593" s="37" t="str">
        <f>IFERROR((_xlfn.RANK.EQ(AO593,AO:AO,1)+COUNTIF($AO$2:AO593,AO593))-1,"")</f>
        <v/>
      </c>
      <c r="AQ593" s="37"/>
      <c r="AR593" s="37"/>
      <c r="AS593" s="37"/>
      <c r="AT593" s="37"/>
      <c r="AU593" s="37"/>
      <c r="AV593" s="123">
        <v>42961</v>
      </c>
      <c r="AW593" s="38" t="s">
        <v>2341</v>
      </c>
      <c r="AX593" s="144"/>
      <c r="AY593" s="144"/>
      <c r="AZ593" s="142"/>
      <c r="BA593" s="143"/>
      <c r="BC593" s="144"/>
      <c r="BD593" s="144"/>
    </row>
    <row r="594" spans="1:56" ht="75" x14ac:dyDescent="0.25">
      <c r="A594" s="61">
        <v>288</v>
      </c>
      <c r="B594" s="179" t="s">
        <v>3581</v>
      </c>
      <c r="C594" s="61" t="s">
        <v>3582</v>
      </c>
      <c r="D594" s="36" t="s">
        <v>124</v>
      </c>
      <c r="E594" s="24" t="s">
        <v>3522</v>
      </c>
      <c r="F594" s="6"/>
      <c r="G594" s="6"/>
      <c r="H594" s="6" t="s">
        <v>3015</v>
      </c>
      <c r="I594" s="6" t="s">
        <v>3583</v>
      </c>
      <c r="J594" s="6"/>
      <c r="K594" s="6"/>
      <c r="L594" s="56" t="s">
        <v>3016</v>
      </c>
      <c r="M594" s="62" t="s">
        <v>2420</v>
      </c>
      <c r="N594" s="58"/>
      <c r="O594" s="58"/>
      <c r="P594" s="35"/>
      <c r="Q594" s="35"/>
      <c r="R594" s="35"/>
      <c r="S594" s="35"/>
      <c r="T594" s="97"/>
      <c r="U594" s="97"/>
      <c r="V594" s="106" t="s">
        <v>2997</v>
      </c>
      <c r="W594" s="106" t="s">
        <v>2719</v>
      </c>
      <c r="X594" s="106" t="s">
        <v>3018</v>
      </c>
      <c r="Y594" s="106" t="s">
        <v>3584</v>
      </c>
      <c r="Z594" s="106" t="s">
        <v>3020</v>
      </c>
      <c r="AA594" s="1" t="s">
        <v>3585</v>
      </c>
      <c r="AB594" s="1" t="s">
        <v>2428</v>
      </c>
      <c r="AC594" s="1" t="s">
        <v>2440</v>
      </c>
      <c r="AD594" s="97"/>
      <c r="AE594" s="168"/>
      <c r="AF594" s="141"/>
      <c r="AG594" s="37" t="s">
        <v>3022</v>
      </c>
      <c r="AH594" s="37" t="s">
        <v>2588</v>
      </c>
      <c r="AI594" s="37"/>
      <c r="AJ594" s="37"/>
      <c r="AK594" s="37"/>
      <c r="AL594" s="37"/>
      <c r="AM594" s="37">
        <f t="shared" si="18"/>
        <v>0</v>
      </c>
      <c r="AN594" s="191" t="str">
        <f>IF((AI594+AJ594+AK594+AL594+AM594)&gt;0,(Metoder[[#This Row],[2015]]+Metoder[[#This Row],[2016]]+Metoder[[#This Row],[2017]]+Metoder[[#This Row],[Jan-Apr 2018]]*3+Metoder[[#This Row],[Till Cosmic?]])/COUNT(Metoder[[#This Row],[2015]:[Till Cosmic?]]),"")</f>
        <v/>
      </c>
      <c r="AO594" s="37" t="str">
        <f t="shared" si="19"/>
        <v/>
      </c>
      <c r="AP594" s="37" t="str">
        <f>IFERROR((_xlfn.RANK.EQ(AO594,AO:AO,1)+COUNTIF($AO$2:AO594,AO594))-1,"")</f>
        <v/>
      </c>
      <c r="AQ594" s="37"/>
      <c r="AR594" s="37"/>
      <c r="AS594" s="37"/>
      <c r="AT594" s="37"/>
      <c r="AU594" s="37"/>
      <c r="AV594" s="123">
        <v>42948</v>
      </c>
      <c r="AW594" s="38" t="s">
        <v>2341</v>
      </c>
      <c r="AX594" s="144"/>
      <c r="AY594" s="144"/>
      <c r="AZ594" s="142"/>
      <c r="BA594" s="143"/>
      <c r="BC594" s="144"/>
      <c r="BD594" s="144"/>
    </row>
    <row r="595" spans="1:56" ht="60" x14ac:dyDescent="0.25">
      <c r="A595" s="61">
        <v>287</v>
      </c>
      <c r="B595" s="179" t="s">
        <v>3691</v>
      </c>
      <c r="C595" s="61" t="s">
        <v>3692</v>
      </c>
      <c r="D595" s="55" t="s">
        <v>3693</v>
      </c>
      <c r="E595" s="56" t="s">
        <v>3694</v>
      </c>
      <c r="F595" s="50"/>
      <c r="G595" s="50" t="s">
        <v>3695</v>
      </c>
      <c r="H595" s="38" t="s">
        <v>3696</v>
      </c>
      <c r="I595" s="38" t="s">
        <v>3697</v>
      </c>
      <c r="J595" s="38"/>
      <c r="K595" s="38"/>
      <c r="L595" s="56" t="s">
        <v>2614</v>
      </c>
      <c r="M595" s="62" t="s">
        <v>2420</v>
      </c>
      <c r="N595" s="58" t="s">
        <v>5672</v>
      </c>
      <c r="O595" s="35"/>
      <c r="P595" s="35"/>
      <c r="Q595" s="35"/>
      <c r="R595" s="35"/>
      <c r="S595" s="63"/>
      <c r="T595" s="97"/>
      <c r="U595" s="1" t="s">
        <v>41</v>
      </c>
      <c r="V595" s="1" t="s">
        <v>3698</v>
      </c>
      <c r="W595" s="1" t="s">
        <v>2615</v>
      </c>
      <c r="X595" s="1" t="s">
        <v>2615</v>
      </c>
      <c r="Y595" s="1" t="s">
        <v>2529</v>
      </c>
      <c r="Z595" s="1" t="s">
        <v>3699</v>
      </c>
      <c r="AA595" s="1" t="s">
        <v>3700</v>
      </c>
      <c r="AB595" s="1" t="s">
        <v>2618</v>
      </c>
      <c r="AC595" s="1" t="s">
        <v>2429</v>
      </c>
      <c r="AD595" s="97"/>
      <c r="AE595" s="168"/>
      <c r="AF595" s="141"/>
      <c r="AG595" s="32"/>
      <c r="AH595" s="37"/>
      <c r="AI595" s="37"/>
      <c r="AJ595" s="37"/>
      <c r="AK595" s="37"/>
      <c r="AL595" s="37"/>
      <c r="AM595" s="37">
        <f t="shared" si="18"/>
        <v>0</v>
      </c>
      <c r="AN595" s="191" t="str">
        <f>IF((AI595+AJ595+AK595+AL595+AM595)&gt;0,(Metoder[[#This Row],[2015]]+Metoder[[#This Row],[2016]]+Metoder[[#This Row],[2017]]+Metoder[[#This Row],[Jan-Apr 2018]]*3+Metoder[[#This Row],[Till Cosmic?]])/COUNT(Metoder[[#This Row],[2015]:[Till Cosmic?]]),"")</f>
        <v/>
      </c>
      <c r="AO595" s="37" t="str">
        <f t="shared" si="19"/>
        <v/>
      </c>
      <c r="AP595" s="37" t="str">
        <f>IFERROR((_xlfn.RANK.EQ(AO595,AO:AO,1)+COUNTIF($AO$2:AO595,AO595))-1,"")</f>
        <v/>
      </c>
      <c r="AQ595" s="37"/>
      <c r="AR595" s="37"/>
      <c r="AS595" s="37"/>
      <c r="AT595" s="37"/>
      <c r="AU595" s="37"/>
      <c r="AV595" s="123">
        <v>42948</v>
      </c>
      <c r="AW595" s="38" t="s">
        <v>2341</v>
      </c>
      <c r="AX595" s="144"/>
      <c r="AY595" s="144"/>
      <c r="AZ595" s="142"/>
      <c r="BA595" s="143"/>
      <c r="BC595" s="144"/>
      <c r="BD595" s="144"/>
    </row>
    <row r="596" spans="1:56" ht="90" x14ac:dyDescent="0.25">
      <c r="A596" s="61">
        <v>289</v>
      </c>
      <c r="B596" s="179" t="s">
        <v>3935</v>
      </c>
      <c r="C596" s="61"/>
      <c r="D596" s="55"/>
      <c r="E596" s="56" t="s">
        <v>2989</v>
      </c>
      <c r="F596" s="50"/>
      <c r="G596" s="50" t="s">
        <v>3120</v>
      </c>
      <c r="H596" s="50" t="s">
        <v>3936</v>
      </c>
      <c r="I596" s="50"/>
      <c r="J596" s="50"/>
      <c r="K596" s="50"/>
      <c r="L596" s="56" t="s">
        <v>3682</v>
      </c>
      <c r="M596" s="62" t="s">
        <v>2420</v>
      </c>
      <c r="N596" s="58"/>
      <c r="O596" s="35"/>
      <c r="P596" s="35"/>
      <c r="Q596" s="35"/>
      <c r="R596" s="35"/>
      <c r="S596" s="63"/>
      <c r="T596" s="97"/>
      <c r="U596" s="1" t="s">
        <v>3682</v>
      </c>
      <c r="V596" s="106" t="s">
        <v>2422</v>
      </c>
      <c r="W596" s="97"/>
      <c r="X596" s="97"/>
      <c r="Y596" s="97"/>
      <c r="Z596" s="97"/>
      <c r="AA596" s="97"/>
      <c r="AB596" s="97"/>
      <c r="AC596" s="97"/>
      <c r="AD596" s="1" t="s">
        <v>3937</v>
      </c>
      <c r="AE596" s="168"/>
      <c r="AF596" s="141"/>
      <c r="AG596" s="32"/>
      <c r="AH596" s="37"/>
      <c r="AI596" s="37"/>
      <c r="AJ596" s="37"/>
      <c r="AK596" s="37"/>
      <c r="AL596" s="37"/>
      <c r="AM596" s="37">
        <f t="shared" si="18"/>
        <v>0</v>
      </c>
      <c r="AN596" s="191" t="str">
        <f>IF((AI596+AJ596+AK596+AL596+AM596)&gt;0,(Metoder[[#This Row],[2015]]+Metoder[[#This Row],[2016]]+Metoder[[#This Row],[2017]]+Metoder[[#This Row],[Jan-Apr 2018]]*3+Metoder[[#This Row],[Till Cosmic?]])/COUNT(Metoder[[#This Row],[2015]:[Till Cosmic?]]),"")</f>
        <v/>
      </c>
      <c r="AO596" s="37" t="str">
        <f t="shared" si="19"/>
        <v/>
      </c>
      <c r="AP596" s="37" t="str">
        <f>IFERROR((_xlfn.RANK.EQ(AO596,AO:AO,1)+COUNTIF($AO$2:AO596,AO596))-1,"")</f>
        <v/>
      </c>
      <c r="AQ596" s="37"/>
      <c r="AR596" s="37"/>
      <c r="AS596" s="37"/>
      <c r="AT596" s="37"/>
      <c r="AU596" s="37"/>
      <c r="AV596" s="123">
        <v>42948</v>
      </c>
      <c r="AW596" s="38" t="s">
        <v>2341</v>
      </c>
      <c r="AX596" s="144"/>
      <c r="AY596" s="144"/>
      <c r="AZ596" s="142"/>
      <c r="BA596" s="143"/>
      <c r="BC596" s="144"/>
      <c r="BD596" s="144"/>
    </row>
    <row r="597" spans="1:56" ht="409.5" x14ac:dyDescent="0.25">
      <c r="A597" s="61">
        <v>290</v>
      </c>
      <c r="B597" s="179" t="s">
        <v>3981</v>
      </c>
      <c r="C597" s="61"/>
      <c r="D597" s="55" t="s">
        <v>124</v>
      </c>
      <c r="E597" s="56" t="s">
        <v>3153</v>
      </c>
      <c r="F597" s="50"/>
      <c r="G597" s="50" t="s">
        <v>3958</v>
      </c>
      <c r="H597" s="50" t="s">
        <v>3982</v>
      </c>
      <c r="I597" s="50" t="s">
        <v>3983</v>
      </c>
      <c r="J597" s="50"/>
      <c r="K597" s="50"/>
      <c r="L597" s="56" t="s">
        <v>2434</v>
      </c>
      <c r="M597" s="62" t="s">
        <v>2420</v>
      </c>
      <c r="N597" s="58"/>
      <c r="O597" s="35"/>
      <c r="P597" s="35"/>
      <c r="Q597" s="35"/>
      <c r="R597" s="35"/>
      <c r="S597" s="63"/>
      <c r="T597" s="1" t="s">
        <v>3984</v>
      </c>
      <c r="U597" s="1" t="s">
        <v>2434</v>
      </c>
      <c r="V597" s="1" t="s">
        <v>2470</v>
      </c>
      <c r="W597" s="1" t="s">
        <v>3985</v>
      </c>
      <c r="X597" s="1" t="s">
        <v>3986</v>
      </c>
      <c r="Y597" s="1" t="s">
        <v>3987</v>
      </c>
      <c r="Z597" s="1" t="s">
        <v>2842</v>
      </c>
      <c r="AA597" s="1" t="s">
        <v>3988</v>
      </c>
      <c r="AB597" s="1" t="s">
        <v>2439</v>
      </c>
      <c r="AC597" s="1" t="s">
        <v>2440</v>
      </c>
      <c r="AD597" s="97"/>
      <c r="AE597" s="168"/>
      <c r="AF597" s="141"/>
      <c r="AG597" s="32" t="s">
        <v>3989</v>
      </c>
      <c r="AH597" s="37" t="s">
        <v>2454</v>
      </c>
      <c r="AI597" s="37"/>
      <c r="AJ597" s="37"/>
      <c r="AK597" s="37"/>
      <c r="AL597" s="37"/>
      <c r="AM597" s="37">
        <f t="shared" si="18"/>
        <v>0</v>
      </c>
      <c r="AN597" s="191" t="str">
        <f>IF((AI597+AJ597+AK597+AL597+AM597)&gt;0,(Metoder[[#This Row],[2015]]+Metoder[[#This Row],[2016]]+Metoder[[#This Row],[2017]]+Metoder[[#This Row],[Jan-Apr 2018]]*3+Metoder[[#This Row],[Till Cosmic?]])/COUNT(Metoder[[#This Row],[2015]:[Till Cosmic?]]),"")</f>
        <v/>
      </c>
      <c r="AO597" s="37" t="str">
        <f t="shared" si="19"/>
        <v/>
      </c>
      <c r="AP597" s="37" t="str">
        <f>IFERROR((_xlfn.RANK.EQ(AO597,AO:AO,1)+COUNTIF($AO$2:AO597,AO597))-1,"")</f>
        <v/>
      </c>
      <c r="AQ597" s="37"/>
      <c r="AR597" s="37"/>
      <c r="AS597" s="37"/>
      <c r="AT597" s="37"/>
      <c r="AU597" s="37"/>
      <c r="AV597" s="123">
        <v>42948</v>
      </c>
      <c r="AW597" s="38" t="s">
        <v>2341</v>
      </c>
      <c r="AX597" s="144"/>
      <c r="AY597" s="144"/>
      <c r="AZ597" s="142"/>
      <c r="BA597" s="143"/>
      <c r="BC597" s="144"/>
      <c r="BD597" s="144"/>
    </row>
    <row r="598" spans="1:56" ht="409.5" x14ac:dyDescent="0.25">
      <c r="A598" s="61">
        <v>291</v>
      </c>
      <c r="B598" s="179" t="s">
        <v>4043</v>
      </c>
      <c r="C598" s="61"/>
      <c r="D598" s="55" t="s">
        <v>2106</v>
      </c>
      <c r="E598" s="56" t="s">
        <v>4044</v>
      </c>
      <c r="F598" s="50"/>
      <c r="G598" s="38" t="s">
        <v>4045</v>
      </c>
      <c r="H598" s="50" t="s">
        <v>4046</v>
      </c>
      <c r="I598" s="50"/>
      <c r="J598" s="50"/>
      <c r="K598" s="50"/>
      <c r="L598" s="56" t="s">
        <v>348</v>
      </c>
      <c r="M598" s="62" t="s">
        <v>2420</v>
      </c>
      <c r="N598" s="58"/>
      <c r="O598" s="35"/>
      <c r="P598" s="35"/>
      <c r="Q598" s="35"/>
      <c r="R598" s="35"/>
      <c r="S598" s="63"/>
      <c r="T598" s="1" t="s">
        <v>4047</v>
      </c>
      <c r="U598" s="1" t="s">
        <v>348</v>
      </c>
      <c r="V598" s="1" t="s">
        <v>2712</v>
      </c>
      <c r="W598" s="1" t="s">
        <v>2615</v>
      </c>
      <c r="X598" s="97"/>
      <c r="Y598" s="97"/>
      <c r="Z598" s="1" t="s">
        <v>4048</v>
      </c>
      <c r="AA598" s="1" t="s">
        <v>4049</v>
      </c>
      <c r="AB598" s="1" t="s">
        <v>2615</v>
      </c>
      <c r="AC598" s="1" t="s">
        <v>2429</v>
      </c>
      <c r="AD598" s="97"/>
      <c r="AE598" s="168"/>
      <c r="AF598" s="141"/>
      <c r="AG598" s="32" t="s">
        <v>4050</v>
      </c>
      <c r="AH598" s="37" t="s">
        <v>2547</v>
      </c>
      <c r="AI598" s="37"/>
      <c r="AJ598" s="37"/>
      <c r="AK598" s="37"/>
      <c r="AL598" s="37"/>
      <c r="AM598" s="37">
        <f t="shared" si="18"/>
        <v>0</v>
      </c>
      <c r="AN598" s="191" t="str">
        <f>IF((AI598+AJ598+AK598+AL598+AM598)&gt;0,(Metoder[[#This Row],[2015]]+Metoder[[#This Row],[2016]]+Metoder[[#This Row],[2017]]+Metoder[[#This Row],[Jan-Apr 2018]]*3+Metoder[[#This Row],[Till Cosmic?]])/COUNT(Metoder[[#This Row],[2015]:[Till Cosmic?]]),"")</f>
        <v/>
      </c>
      <c r="AO598" s="37" t="str">
        <f t="shared" si="19"/>
        <v/>
      </c>
      <c r="AP598" s="37" t="str">
        <f>IFERROR((_xlfn.RANK.EQ(AO598,AO:AO,1)+COUNTIF($AO$2:AO598,AO598))-1,"")</f>
        <v/>
      </c>
      <c r="AQ598" s="37"/>
      <c r="AR598" s="37"/>
      <c r="AS598" s="37"/>
      <c r="AT598" s="37"/>
      <c r="AU598" s="37"/>
      <c r="AV598" s="123">
        <v>42948</v>
      </c>
      <c r="AW598" s="38" t="s">
        <v>2341</v>
      </c>
      <c r="AX598" s="144"/>
      <c r="AY598" s="144"/>
      <c r="AZ598" s="142"/>
      <c r="BA598" s="143"/>
      <c r="BC598" s="144"/>
      <c r="BD598" s="144"/>
    </row>
    <row r="599" spans="1:56" ht="168.75" x14ac:dyDescent="0.25">
      <c r="A599" s="61">
        <v>283</v>
      </c>
      <c r="B599" s="179" t="s">
        <v>2698</v>
      </c>
      <c r="C599" s="61" t="s">
        <v>2699</v>
      </c>
      <c r="D599" s="36" t="s">
        <v>179</v>
      </c>
      <c r="E599" s="56" t="s">
        <v>2700</v>
      </c>
      <c r="F599" s="50"/>
      <c r="G599" s="6" t="s">
        <v>2701</v>
      </c>
      <c r="H599" s="38" t="s">
        <v>2702</v>
      </c>
      <c r="I599" s="38" t="s">
        <v>2703</v>
      </c>
      <c r="J599" s="38"/>
      <c r="K599" s="38"/>
      <c r="L599" s="56" t="s">
        <v>2614</v>
      </c>
      <c r="M599" s="62" t="s">
        <v>2420</v>
      </c>
      <c r="N599" s="58" t="s">
        <v>5672</v>
      </c>
      <c r="O599" s="58"/>
      <c r="P599" s="35"/>
      <c r="Q599" s="35"/>
      <c r="R599" s="35"/>
      <c r="S599" s="35"/>
      <c r="T599" s="97"/>
      <c r="U599" s="106" t="s">
        <v>41</v>
      </c>
      <c r="V599" s="106" t="s">
        <v>41</v>
      </c>
      <c r="W599" s="106" t="s">
        <v>2704</v>
      </c>
      <c r="X599" s="1" t="s">
        <v>2705</v>
      </c>
      <c r="Y599" s="106" t="s">
        <v>2529</v>
      </c>
      <c r="Z599" s="1" t="s">
        <v>2706</v>
      </c>
      <c r="AA599" s="1" t="s">
        <v>2707</v>
      </c>
      <c r="AB599" s="106" t="s">
        <v>2618</v>
      </c>
      <c r="AC599" s="106" t="s">
        <v>2429</v>
      </c>
      <c r="AD599" s="97"/>
      <c r="AE599" s="168"/>
      <c r="AF599" s="141"/>
      <c r="AG599" s="37" t="s">
        <v>2708</v>
      </c>
      <c r="AH599" s="37" t="s">
        <v>2588</v>
      </c>
      <c r="AI599" s="37"/>
      <c r="AJ599" s="37"/>
      <c r="AK599" s="37"/>
      <c r="AL599" s="37"/>
      <c r="AM599" s="37">
        <f t="shared" si="18"/>
        <v>0</v>
      </c>
      <c r="AN599" s="191" t="str">
        <f>IF((AI599+AJ599+AK599+AL599+AM599)&gt;0,(Metoder[[#This Row],[2015]]+Metoder[[#This Row],[2016]]+Metoder[[#This Row],[2017]]+Metoder[[#This Row],[Jan-Apr 2018]]*3+Metoder[[#This Row],[Till Cosmic?]])/COUNT(Metoder[[#This Row],[2015]:[Till Cosmic?]]),"")</f>
        <v/>
      </c>
      <c r="AO599" s="37" t="str">
        <f t="shared" si="19"/>
        <v/>
      </c>
      <c r="AP599" s="37" t="str">
        <f>IFERROR((_xlfn.RANK.EQ(AO599,AO:AO,1)+COUNTIF($AO$2:AO599,AO599))-1,"")</f>
        <v/>
      </c>
      <c r="AQ599" s="37"/>
      <c r="AR599" s="37"/>
      <c r="AS599" s="37"/>
      <c r="AT599" s="37"/>
      <c r="AU599" s="37"/>
      <c r="AV599" s="123">
        <v>42947</v>
      </c>
      <c r="AW599" s="38" t="s">
        <v>2341</v>
      </c>
      <c r="AX599" s="144"/>
      <c r="AY599" s="144"/>
      <c r="AZ599" s="142"/>
      <c r="BA599" s="143"/>
      <c r="BC599" s="144"/>
      <c r="BD599" s="144"/>
    </row>
    <row r="600" spans="1:56" ht="101.25" x14ac:dyDescent="0.25">
      <c r="A600" s="61">
        <v>284</v>
      </c>
      <c r="B600" s="179" t="s">
        <v>2758</v>
      </c>
      <c r="C600" s="61" t="s">
        <v>2759</v>
      </c>
      <c r="D600" s="55"/>
      <c r="E600" s="56" t="s">
        <v>2760</v>
      </c>
      <c r="F600" s="50"/>
      <c r="G600" s="50" t="s">
        <v>2761</v>
      </c>
      <c r="H600" s="38" t="s">
        <v>2762</v>
      </c>
      <c r="I600" s="50" t="s">
        <v>2763</v>
      </c>
      <c r="J600" s="50"/>
      <c r="K600" s="50"/>
      <c r="L600" s="56" t="s">
        <v>6590</v>
      </c>
      <c r="M600" s="62" t="s">
        <v>2420</v>
      </c>
      <c r="N600" s="58"/>
      <c r="O600" s="35"/>
      <c r="P600" s="35"/>
      <c r="Q600" s="35"/>
      <c r="R600" s="35"/>
      <c r="S600" s="63"/>
      <c r="T600" s="97"/>
      <c r="U600" s="1" t="s">
        <v>3682</v>
      </c>
      <c r="V600" s="1" t="s">
        <v>6594</v>
      </c>
      <c r="W600" s="1" t="s">
        <v>2615</v>
      </c>
      <c r="X600" s="1" t="s">
        <v>2615</v>
      </c>
      <c r="Y600" s="97"/>
      <c r="Z600" s="1" t="s">
        <v>2615</v>
      </c>
      <c r="AA600" s="97"/>
      <c r="AB600" s="97"/>
      <c r="AC600" s="1" t="s">
        <v>2440</v>
      </c>
      <c r="AD600" s="97"/>
      <c r="AE600" s="168"/>
      <c r="AF600" s="141"/>
      <c r="AG600" s="32"/>
      <c r="AH600" s="37"/>
      <c r="AI600" s="37"/>
      <c r="AJ600" s="37"/>
      <c r="AK600" s="37"/>
      <c r="AL600" s="37"/>
      <c r="AM600" s="37">
        <f t="shared" si="18"/>
        <v>0</v>
      </c>
      <c r="AN600" s="191" t="str">
        <f>IF((AI600+AJ600+AK600+AL600+AM600)&gt;0,(Metoder[[#This Row],[2015]]+Metoder[[#This Row],[2016]]+Metoder[[#This Row],[2017]]+Metoder[[#This Row],[Jan-Apr 2018]]*3+Metoder[[#This Row],[Till Cosmic?]])/COUNT(Metoder[[#This Row],[2015]:[Till Cosmic?]]),"")</f>
        <v/>
      </c>
      <c r="AO600" s="37" t="str">
        <f t="shared" si="19"/>
        <v/>
      </c>
      <c r="AP600" s="37" t="str">
        <f>IFERROR((_xlfn.RANK.EQ(AO600,AO:AO,1)+COUNTIF($AO$2:AO600,AO600))-1,"")</f>
        <v/>
      </c>
      <c r="AQ600" s="37"/>
      <c r="AR600" s="37"/>
      <c r="AS600" s="37"/>
      <c r="AT600" s="37"/>
      <c r="AU600" s="37"/>
      <c r="AV600" s="123">
        <v>42947</v>
      </c>
      <c r="AW600" s="38" t="s">
        <v>2341</v>
      </c>
      <c r="AX600" s="144"/>
      <c r="AY600" s="144"/>
      <c r="AZ600" s="142"/>
      <c r="BA600" s="143"/>
      <c r="BC600" s="144"/>
      <c r="BD600" s="144"/>
    </row>
    <row r="601" spans="1:56" ht="409.5" x14ac:dyDescent="0.25">
      <c r="A601" s="61">
        <v>285</v>
      </c>
      <c r="B601" s="179" t="s">
        <v>2764</v>
      </c>
      <c r="C601" s="61"/>
      <c r="D601" s="55" t="s">
        <v>2765</v>
      </c>
      <c r="E601" s="56" t="s">
        <v>2766</v>
      </c>
      <c r="F601" s="50"/>
      <c r="G601" s="50" t="s">
        <v>2767</v>
      </c>
      <c r="H601" s="50" t="s">
        <v>2768</v>
      </c>
      <c r="I601" s="50"/>
      <c r="J601" s="50"/>
      <c r="K601" s="50"/>
      <c r="L601" s="56" t="s">
        <v>348</v>
      </c>
      <c r="M601" s="62" t="s">
        <v>2420</v>
      </c>
      <c r="N601" s="58"/>
      <c r="O601" s="35"/>
      <c r="P601" s="35"/>
      <c r="Q601" s="35"/>
      <c r="R601" s="35"/>
      <c r="S601" s="63"/>
      <c r="T601" s="97"/>
      <c r="U601" s="1" t="s">
        <v>348</v>
      </c>
      <c r="V601" s="1" t="s">
        <v>2712</v>
      </c>
      <c r="W601" s="1" t="s">
        <v>2615</v>
      </c>
      <c r="X601" s="1" t="s">
        <v>2615</v>
      </c>
      <c r="Y601" s="1" t="s">
        <v>2769</v>
      </c>
      <c r="Z601" s="1" t="s">
        <v>2770</v>
      </c>
      <c r="AA601" s="1" t="s">
        <v>2771</v>
      </c>
      <c r="AB601" s="1" t="s">
        <v>2615</v>
      </c>
      <c r="AC601" s="1" t="s">
        <v>2440</v>
      </c>
      <c r="AD601" s="97"/>
      <c r="AE601" s="168"/>
      <c r="AF601" s="141"/>
      <c r="AG601" s="32"/>
      <c r="AH601" s="37"/>
      <c r="AI601" s="37"/>
      <c r="AJ601" s="37"/>
      <c r="AK601" s="37"/>
      <c r="AL601" s="37"/>
      <c r="AM601" s="37">
        <f t="shared" si="18"/>
        <v>0</v>
      </c>
      <c r="AN601" s="191" t="str">
        <f>IF((AI601+AJ601+AK601+AL601+AM601)&gt;0,(Metoder[[#This Row],[2015]]+Metoder[[#This Row],[2016]]+Metoder[[#This Row],[2017]]+Metoder[[#This Row],[Jan-Apr 2018]]*3+Metoder[[#This Row],[Till Cosmic?]])/COUNT(Metoder[[#This Row],[2015]:[Till Cosmic?]]),"")</f>
        <v/>
      </c>
      <c r="AO601" s="37" t="str">
        <f t="shared" si="19"/>
        <v/>
      </c>
      <c r="AP601" s="37" t="str">
        <f>IFERROR((_xlfn.RANK.EQ(AO601,AO:AO,1)+COUNTIF($AO$2:AO601,AO601))-1,"")</f>
        <v/>
      </c>
      <c r="AQ601" s="37"/>
      <c r="AR601" s="37"/>
      <c r="AS601" s="37"/>
      <c r="AT601" s="37"/>
      <c r="AU601" s="37"/>
      <c r="AV601" s="123">
        <v>43461</v>
      </c>
      <c r="AW601" s="38" t="s">
        <v>2341</v>
      </c>
      <c r="AX601" s="144"/>
      <c r="AY601" s="144"/>
      <c r="AZ601" s="142"/>
      <c r="BA601" s="143"/>
      <c r="BC601" s="144"/>
      <c r="BD601" s="144"/>
    </row>
    <row r="602" spans="1:56" ht="191.25" x14ac:dyDescent="0.25">
      <c r="A602" s="61">
        <v>282</v>
      </c>
      <c r="B602" s="179" t="s">
        <v>4019</v>
      </c>
      <c r="C602" s="61"/>
      <c r="D602" s="36" t="s">
        <v>2622</v>
      </c>
      <c r="E602" s="56" t="s">
        <v>2623</v>
      </c>
      <c r="F602" s="50"/>
      <c r="G602" s="50"/>
      <c r="H602" s="50" t="s">
        <v>4020</v>
      </c>
      <c r="I602" s="38" t="s">
        <v>4021</v>
      </c>
      <c r="J602" s="38"/>
      <c r="K602" s="38"/>
      <c r="L602" s="56" t="s">
        <v>2434</v>
      </c>
      <c r="M602" s="62" t="s">
        <v>2420</v>
      </c>
      <c r="N602" s="58" t="s">
        <v>5673</v>
      </c>
      <c r="O602" s="58"/>
      <c r="P602" s="35"/>
      <c r="Q602" s="35"/>
      <c r="R602" s="35"/>
      <c r="S602" s="35"/>
      <c r="T602" s="1" t="s">
        <v>2666</v>
      </c>
      <c r="U602" s="1" t="s">
        <v>2434</v>
      </c>
      <c r="V602" s="1" t="s">
        <v>4022</v>
      </c>
      <c r="W602" s="1" t="s">
        <v>4023</v>
      </c>
      <c r="X602" s="1" t="s">
        <v>4024</v>
      </c>
      <c r="Y602" s="1" t="s">
        <v>4025</v>
      </c>
      <c r="Z602" s="1" t="s">
        <v>2670</v>
      </c>
      <c r="AA602" s="1" t="s">
        <v>4026</v>
      </c>
      <c r="AB602" s="1" t="s">
        <v>2439</v>
      </c>
      <c r="AC602" s="1" t="s">
        <v>2440</v>
      </c>
      <c r="AD602" s="97"/>
      <c r="AE602" s="168"/>
      <c r="AF602" s="141"/>
      <c r="AG602" s="37" t="s">
        <v>4027</v>
      </c>
      <c r="AH602" s="37" t="s">
        <v>2441</v>
      </c>
      <c r="AI602" s="37"/>
      <c r="AJ602" s="37"/>
      <c r="AK602" s="37"/>
      <c r="AL602" s="37"/>
      <c r="AM602" s="37">
        <f t="shared" si="18"/>
        <v>0</v>
      </c>
      <c r="AN602" s="191" t="str">
        <f>IF((AI602+AJ602+AK602+AL602+AM602)&gt;0,(Metoder[[#This Row],[2015]]+Metoder[[#This Row],[2016]]+Metoder[[#This Row],[2017]]+Metoder[[#This Row],[Jan-Apr 2018]]*3+Metoder[[#This Row],[Till Cosmic?]])/COUNT(Metoder[[#This Row],[2015]:[Till Cosmic?]]),"")</f>
        <v/>
      </c>
      <c r="AO602" s="37" t="str">
        <f t="shared" si="19"/>
        <v/>
      </c>
      <c r="AP602" s="37" t="str">
        <f>IFERROR((_xlfn.RANK.EQ(AO602,AO:AO,1)+COUNTIF($AO$2:AO602,AO602))-1,"")</f>
        <v/>
      </c>
      <c r="AQ602" s="37"/>
      <c r="AR602" s="37"/>
      <c r="AS602" s="37"/>
      <c r="AT602" s="37"/>
      <c r="AU602" s="37"/>
      <c r="AV602" s="123">
        <v>42947</v>
      </c>
      <c r="AW602" s="38" t="s">
        <v>2341</v>
      </c>
      <c r="AX602" s="144"/>
      <c r="AY602" s="144"/>
      <c r="AZ602" s="142"/>
      <c r="BA602" s="143"/>
      <c r="BC602" s="144"/>
      <c r="BD602" s="144"/>
    </row>
    <row r="603" spans="1:56" ht="409.5" x14ac:dyDescent="0.25">
      <c r="A603" s="1">
        <v>251</v>
      </c>
      <c r="B603" s="179" t="s">
        <v>2602</v>
      </c>
      <c r="C603" s="61" t="s">
        <v>2603</v>
      </c>
      <c r="D603" s="55"/>
      <c r="E603" s="56"/>
      <c r="F603" s="121" t="s">
        <v>2604</v>
      </c>
      <c r="G603" s="50"/>
      <c r="H603" s="50"/>
      <c r="I603" s="50"/>
      <c r="J603" s="50"/>
      <c r="K603" s="50"/>
      <c r="L603" s="56" t="s">
        <v>2434</v>
      </c>
      <c r="M603" s="55" t="s">
        <v>2420</v>
      </c>
      <c r="N603" s="58"/>
      <c r="O603" s="35"/>
      <c r="P603" s="35"/>
      <c r="Q603" s="35"/>
      <c r="R603" s="35"/>
      <c r="S603" s="63"/>
      <c r="T603" s="97"/>
      <c r="U603" s="97"/>
      <c r="V603" s="97"/>
      <c r="W603" s="97"/>
      <c r="X603" s="97"/>
      <c r="Y603" s="97"/>
      <c r="Z603" s="97"/>
      <c r="AA603" s="1" t="s">
        <v>6573</v>
      </c>
      <c r="AB603" s="97"/>
      <c r="AC603" s="97"/>
      <c r="AD603" s="97"/>
      <c r="AE603" s="168"/>
      <c r="AF603" s="141"/>
      <c r="AG603" s="32"/>
      <c r="AH603" s="37"/>
      <c r="AI603" s="37"/>
      <c r="AJ603" s="37"/>
      <c r="AK603" s="37"/>
      <c r="AL603" s="37"/>
      <c r="AM603" s="37">
        <f t="shared" si="18"/>
        <v>0</v>
      </c>
      <c r="AN603" s="191" t="str">
        <f>IF((AI603+AJ603+AK603+AL603+AM603)&gt;0,(Metoder[[#This Row],[2015]]+Metoder[[#This Row],[2016]]+Metoder[[#This Row],[2017]]+Metoder[[#This Row],[Jan-Apr 2018]]*3+Metoder[[#This Row],[Till Cosmic?]])/COUNT(Metoder[[#This Row],[2015]:[Till Cosmic?]]),"")</f>
        <v/>
      </c>
      <c r="AO603" s="37" t="str">
        <f t="shared" si="19"/>
        <v/>
      </c>
      <c r="AP603" s="37" t="str">
        <f>IFERROR((_xlfn.RANK.EQ(AO603,AO:AO,1)+COUNTIF($AO$2:AO603,AO603))-1,"")</f>
        <v/>
      </c>
      <c r="AQ603" s="37"/>
      <c r="AR603" s="37"/>
      <c r="AS603" s="37"/>
      <c r="AT603" s="37"/>
      <c r="AU603" s="37"/>
      <c r="AV603" s="123">
        <v>42944</v>
      </c>
      <c r="AW603" s="38" t="s">
        <v>2341</v>
      </c>
      <c r="AX603" s="144"/>
      <c r="AY603" s="144"/>
      <c r="AZ603" s="142"/>
      <c r="BA603" s="143"/>
      <c r="BC603" s="144"/>
      <c r="BD603" s="144"/>
    </row>
    <row r="604" spans="1:56" ht="409.5" x14ac:dyDescent="0.25">
      <c r="A604" s="1">
        <v>252</v>
      </c>
      <c r="B604" s="179" t="s">
        <v>4202</v>
      </c>
      <c r="C604" s="61" t="s">
        <v>2603</v>
      </c>
      <c r="D604" s="55"/>
      <c r="E604" s="56" t="s">
        <v>4232</v>
      </c>
      <c r="F604" s="121" t="s">
        <v>4203</v>
      </c>
      <c r="G604" s="50"/>
      <c r="H604" s="50"/>
      <c r="I604" s="50"/>
      <c r="J604" s="50"/>
      <c r="K604" s="50"/>
      <c r="L604" s="56" t="s">
        <v>2434</v>
      </c>
      <c r="M604" s="55" t="s">
        <v>2420</v>
      </c>
      <c r="N604" s="58"/>
      <c r="O604" s="35"/>
      <c r="P604" s="35"/>
      <c r="Q604" s="35"/>
      <c r="R604" s="35"/>
      <c r="S604" s="63"/>
      <c r="T604" s="97"/>
      <c r="U604" s="97"/>
      <c r="V604" s="97"/>
      <c r="W604" s="97"/>
      <c r="X604" s="97"/>
      <c r="Y604" s="97"/>
      <c r="Z604" s="97"/>
      <c r="AA604" s="1" t="s">
        <v>6574</v>
      </c>
      <c r="AB604" s="97"/>
      <c r="AC604" s="97"/>
      <c r="AD604" s="97"/>
      <c r="AE604" s="168"/>
      <c r="AF604" s="141"/>
      <c r="AG604" s="32"/>
      <c r="AH604" s="37"/>
      <c r="AI604" s="37"/>
      <c r="AJ604" s="37"/>
      <c r="AK604" s="37"/>
      <c r="AL604" s="37"/>
      <c r="AM604" s="37">
        <f t="shared" si="18"/>
        <v>0</v>
      </c>
      <c r="AN604" s="191" t="str">
        <f>IF((AI604+AJ604+AK604+AL604+AM604)&gt;0,(Metoder[[#This Row],[2015]]+Metoder[[#This Row],[2016]]+Metoder[[#This Row],[2017]]+Metoder[[#This Row],[Jan-Apr 2018]]*3+Metoder[[#This Row],[Till Cosmic?]])/COUNT(Metoder[[#This Row],[2015]:[Till Cosmic?]]),"")</f>
        <v/>
      </c>
      <c r="AO604" s="37" t="str">
        <f t="shared" si="19"/>
        <v/>
      </c>
      <c r="AP604" s="37" t="str">
        <f>IFERROR((_xlfn.RANK.EQ(AO604,AO:AO,1)+COUNTIF($AO$2:AO604,AO604))-1,"")</f>
        <v/>
      </c>
      <c r="AQ604" s="37"/>
      <c r="AR604" s="37"/>
      <c r="AS604" s="37"/>
      <c r="AT604" s="37"/>
      <c r="AU604" s="37"/>
      <c r="AV604" s="123">
        <v>42944</v>
      </c>
      <c r="AW604" s="38" t="s">
        <v>2341</v>
      </c>
      <c r="AX604" s="144"/>
      <c r="AY604" s="144"/>
      <c r="AZ604" s="142"/>
      <c r="BA604" s="143"/>
      <c r="BC604" s="144"/>
      <c r="BD604" s="144"/>
    </row>
    <row r="605" spans="1:56" ht="146.25" x14ac:dyDescent="0.25">
      <c r="A605" s="39">
        <v>105</v>
      </c>
      <c r="B605" s="179" t="s">
        <v>4096</v>
      </c>
      <c r="C605" s="61" t="s">
        <v>4097</v>
      </c>
      <c r="D605" s="36" t="s">
        <v>50</v>
      </c>
      <c r="E605" s="41" t="s">
        <v>2958</v>
      </c>
      <c r="F605" s="49"/>
      <c r="G605" s="49"/>
      <c r="H605" s="49" t="s">
        <v>2959</v>
      </c>
      <c r="I605" s="50" t="s">
        <v>4098</v>
      </c>
      <c r="J605" s="50"/>
      <c r="K605" s="50"/>
      <c r="L605" s="41" t="s">
        <v>2434</v>
      </c>
      <c r="M605" s="51" t="s">
        <v>2420</v>
      </c>
      <c r="N605" s="58" t="s">
        <v>5691</v>
      </c>
      <c r="O605" s="42"/>
      <c r="P605" s="43"/>
      <c r="Q605" s="43"/>
      <c r="R605" s="43"/>
      <c r="S605" s="43"/>
      <c r="T605" s="97"/>
      <c r="U605" s="106" t="s">
        <v>2434</v>
      </c>
      <c r="V605" s="106" t="s">
        <v>2422</v>
      </c>
      <c r="W605" s="106" t="s">
        <v>2960</v>
      </c>
      <c r="X605" s="106" t="s">
        <v>2961</v>
      </c>
      <c r="Y605" s="106" t="s">
        <v>4099</v>
      </c>
      <c r="Z605" s="106" t="s">
        <v>3056</v>
      </c>
      <c r="AA605" s="106" t="s">
        <v>4100</v>
      </c>
      <c r="AB605" s="106" t="s">
        <v>6422</v>
      </c>
      <c r="AC605" s="106" t="s">
        <v>2429</v>
      </c>
      <c r="AD605" s="106"/>
      <c r="AE605" s="97"/>
      <c r="AF605" s="141"/>
      <c r="AG605" s="37" t="s">
        <v>2631</v>
      </c>
      <c r="AH605" s="37" t="s">
        <v>2588</v>
      </c>
      <c r="AI605" s="37"/>
      <c r="AJ605" s="37"/>
      <c r="AK605" s="37"/>
      <c r="AL605" s="37"/>
      <c r="AM605" s="37">
        <f t="shared" si="18"/>
        <v>0</v>
      </c>
      <c r="AN605" s="191" t="str">
        <f>IF((AI605+AJ605+AK605+AL605+AM605)&gt;0,(Metoder[[#This Row],[2015]]+Metoder[[#This Row],[2016]]+Metoder[[#This Row],[2017]]+Metoder[[#This Row],[Jan-Apr 2018]]*3+Metoder[[#This Row],[Till Cosmic?]])/COUNT(Metoder[[#This Row],[2015]:[Till Cosmic?]]),"")</f>
        <v/>
      </c>
      <c r="AO605" s="37" t="str">
        <f t="shared" si="19"/>
        <v/>
      </c>
      <c r="AP605" s="37" t="str">
        <f>IFERROR((_xlfn.RANK.EQ(AO605,AO:AO,1)+COUNTIF($AO$2:AO605,AO605))-1,"")</f>
        <v/>
      </c>
      <c r="AQ605" s="37"/>
      <c r="AR605" s="37"/>
      <c r="AS605" s="37"/>
      <c r="AT605" s="37"/>
      <c r="AU605" s="37"/>
      <c r="AV605" s="123">
        <v>42940</v>
      </c>
      <c r="AW605" s="38" t="s">
        <v>2341</v>
      </c>
      <c r="AX605" s="144"/>
      <c r="AY605" s="144"/>
      <c r="AZ605" s="142"/>
      <c r="BA605" s="143"/>
      <c r="BC605" s="144"/>
      <c r="BD605" s="144"/>
    </row>
    <row r="606" spans="1:56" ht="247.5" x14ac:dyDescent="0.25">
      <c r="A606" s="39">
        <v>74</v>
      </c>
      <c r="B606" s="179" t="s">
        <v>845</v>
      </c>
      <c r="C606" s="61" t="s">
        <v>3095</v>
      </c>
      <c r="D606" s="36" t="s">
        <v>50</v>
      </c>
      <c r="E606" s="41" t="s">
        <v>2517</v>
      </c>
      <c r="F606" s="49"/>
      <c r="G606" s="49"/>
      <c r="H606" s="49" t="s">
        <v>43</v>
      </c>
      <c r="I606" s="50" t="s">
        <v>3096</v>
      </c>
      <c r="J606" s="50"/>
      <c r="K606" s="50"/>
      <c r="L606" s="41" t="s">
        <v>2434</v>
      </c>
      <c r="M606" s="51" t="s">
        <v>2420</v>
      </c>
      <c r="N606" s="58" t="s">
        <v>5668</v>
      </c>
      <c r="O606" s="42"/>
      <c r="P606" s="43" t="s">
        <v>35</v>
      </c>
      <c r="Q606" s="43"/>
      <c r="R606" s="43"/>
      <c r="S606" s="43"/>
      <c r="T606" s="97"/>
      <c r="U606" s="106" t="s">
        <v>2434</v>
      </c>
      <c r="V606" s="106" t="s">
        <v>2422</v>
      </c>
      <c r="W606" s="148" t="s">
        <v>2448</v>
      </c>
      <c r="X606" s="148" t="s">
        <v>3097</v>
      </c>
      <c r="Y606" s="106" t="s">
        <v>3098</v>
      </c>
      <c r="Z606" s="106" t="s">
        <v>3099</v>
      </c>
      <c r="AA606" s="106" t="s">
        <v>3100</v>
      </c>
      <c r="AB606" s="106" t="s">
        <v>2439</v>
      </c>
      <c r="AC606" s="106" t="s">
        <v>2429</v>
      </c>
      <c r="AD606" s="106"/>
      <c r="AE606" s="97"/>
      <c r="AF606" s="141"/>
      <c r="AG606" s="37" t="s">
        <v>2804</v>
      </c>
      <c r="AH606" s="37" t="s">
        <v>2431</v>
      </c>
      <c r="AI606" s="37"/>
      <c r="AJ606" s="37"/>
      <c r="AK606" s="37"/>
      <c r="AL606" s="37"/>
      <c r="AM606" s="37">
        <f t="shared" si="18"/>
        <v>0</v>
      </c>
      <c r="AN606" s="191" t="str">
        <f>IF((AI606+AJ606+AK606+AL606+AM606)&gt;0,(Metoder[[#This Row],[2015]]+Metoder[[#This Row],[2016]]+Metoder[[#This Row],[2017]]+Metoder[[#This Row],[Jan-Apr 2018]]*3+Metoder[[#This Row],[Till Cosmic?]])/COUNT(Metoder[[#This Row],[2015]:[Till Cosmic?]]),"")</f>
        <v/>
      </c>
      <c r="AO606" s="37" t="str">
        <f t="shared" si="19"/>
        <v/>
      </c>
      <c r="AP606" s="37" t="str">
        <f>IFERROR((_xlfn.RANK.EQ(AO606,AO:AO,1)+COUNTIF($AO$2:AO606,AO606))-1,"")</f>
        <v/>
      </c>
      <c r="AQ606" s="37"/>
      <c r="AR606" s="37"/>
      <c r="AS606" s="37"/>
      <c r="AT606" s="37"/>
      <c r="AU606" s="37"/>
      <c r="AV606" s="123">
        <v>42937</v>
      </c>
      <c r="AW606" s="38" t="s">
        <v>2341</v>
      </c>
      <c r="AX606" s="144"/>
      <c r="AY606" s="144"/>
      <c r="AZ606" s="142"/>
      <c r="BA606" s="143"/>
      <c r="BC606" s="144"/>
      <c r="BD606" s="144"/>
    </row>
    <row r="607" spans="1:56" ht="67.5" x14ac:dyDescent="0.25">
      <c r="A607" s="39">
        <v>80</v>
      </c>
      <c r="B607" s="179" t="s">
        <v>3731</v>
      </c>
      <c r="C607" s="61"/>
      <c r="D607" s="36" t="s">
        <v>50</v>
      </c>
      <c r="E607" s="41" t="s">
        <v>2444</v>
      </c>
      <c r="F607" s="49"/>
      <c r="G607" s="49"/>
      <c r="H607" s="49" t="s">
        <v>2445</v>
      </c>
      <c r="I607" s="50"/>
      <c r="J607" s="50"/>
      <c r="K607" s="50"/>
      <c r="L607" s="41" t="s">
        <v>2434</v>
      </c>
      <c r="M607" s="51" t="s">
        <v>2420</v>
      </c>
      <c r="N607" s="58" t="s">
        <v>5668</v>
      </c>
      <c r="O607" s="42"/>
      <c r="P607" s="43"/>
      <c r="Q607" s="43"/>
      <c r="R607" s="43"/>
      <c r="S607" s="43"/>
      <c r="T607" s="97"/>
      <c r="U607" s="106" t="s">
        <v>2434</v>
      </c>
      <c r="V607" s="106" t="s">
        <v>3034</v>
      </c>
      <c r="W607" s="106" t="s">
        <v>2448</v>
      </c>
      <c r="X607" s="106" t="s">
        <v>2449</v>
      </c>
      <c r="Y607" s="106" t="s">
        <v>3738</v>
      </c>
      <c r="Z607" s="106" t="s">
        <v>3736</v>
      </c>
      <c r="AA607" s="106" t="s">
        <v>3739</v>
      </c>
      <c r="AB607" s="106" t="s">
        <v>2439</v>
      </c>
      <c r="AC607" s="106" t="s">
        <v>2429</v>
      </c>
      <c r="AD607" s="106"/>
      <c r="AE607" s="97"/>
      <c r="AF607" s="141"/>
      <c r="AG607" s="37" t="s">
        <v>2453</v>
      </c>
      <c r="AH607" s="37" t="s">
        <v>2454</v>
      </c>
      <c r="AI607" s="37"/>
      <c r="AJ607" s="37"/>
      <c r="AK607" s="37"/>
      <c r="AL607" s="37"/>
      <c r="AM607" s="37">
        <f t="shared" si="18"/>
        <v>0</v>
      </c>
      <c r="AN607" s="191" t="str">
        <f>IF((AI607+AJ607+AK607+AL607+AM607)&gt;0,(Metoder[[#This Row],[2015]]+Metoder[[#This Row],[2016]]+Metoder[[#This Row],[2017]]+Metoder[[#This Row],[Jan-Apr 2018]]*3+Metoder[[#This Row],[Till Cosmic?]])/COUNT(Metoder[[#This Row],[2015]:[Till Cosmic?]]),"")</f>
        <v/>
      </c>
      <c r="AO607" s="37" t="str">
        <f t="shared" si="19"/>
        <v/>
      </c>
      <c r="AP607" s="37" t="str">
        <f>IFERROR((_xlfn.RANK.EQ(AO607,AO:AO,1)+COUNTIF($AO$2:AO607,AO607))-1,"")</f>
        <v/>
      </c>
      <c r="AQ607" s="37"/>
      <c r="AR607" s="37"/>
      <c r="AS607" s="37"/>
      <c r="AT607" s="37"/>
      <c r="AU607" s="37"/>
      <c r="AV607" s="123">
        <v>42937</v>
      </c>
      <c r="AW607" s="38" t="s">
        <v>2341</v>
      </c>
      <c r="AX607" s="144"/>
      <c r="AY607" s="144"/>
      <c r="AZ607" s="142"/>
      <c r="BA607" s="143"/>
      <c r="BC607" s="144"/>
      <c r="BD607" s="144"/>
    </row>
    <row r="608" spans="1:56" ht="225" x14ac:dyDescent="0.25">
      <c r="A608" s="61">
        <v>279</v>
      </c>
      <c r="B608" s="179" t="s">
        <v>3731</v>
      </c>
      <c r="C608" s="61"/>
      <c r="D608" s="36" t="s">
        <v>124</v>
      </c>
      <c r="E608" s="24" t="s">
        <v>3153</v>
      </c>
      <c r="F608" s="50"/>
      <c r="G608" s="50"/>
      <c r="H608" s="6" t="s">
        <v>3732</v>
      </c>
      <c r="I608" s="1" t="s">
        <v>3733</v>
      </c>
      <c r="J608" s="1"/>
      <c r="K608" s="1"/>
      <c r="L608" s="56" t="s">
        <v>2434</v>
      </c>
      <c r="M608" s="62" t="s">
        <v>2420</v>
      </c>
      <c r="N608" s="58" t="s">
        <v>5668</v>
      </c>
      <c r="O608" s="58"/>
      <c r="P608" s="35"/>
      <c r="Q608" s="35"/>
      <c r="R608" s="35"/>
      <c r="S608" s="35"/>
      <c r="T608" s="97"/>
      <c r="U608" s="1" t="s">
        <v>2434</v>
      </c>
      <c r="V608" s="1" t="s">
        <v>2422</v>
      </c>
      <c r="W608" s="97"/>
      <c r="X608" s="1" t="s">
        <v>3734</v>
      </c>
      <c r="Y608" s="1" t="s">
        <v>3735</v>
      </c>
      <c r="Z608" s="106" t="s">
        <v>3736</v>
      </c>
      <c r="AA608" s="1" t="s">
        <v>3737</v>
      </c>
      <c r="AB608" s="106" t="s">
        <v>2439</v>
      </c>
      <c r="AC608" s="1" t="s">
        <v>2440</v>
      </c>
      <c r="AD608" s="97"/>
      <c r="AE608" s="168"/>
      <c r="AF608" s="141"/>
      <c r="AG608" s="37" t="s">
        <v>2453</v>
      </c>
      <c r="AH608" s="37" t="s">
        <v>2441</v>
      </c>
      <c r="AI608" s="37"/>
      <c r="AJ608" s="37"/>
      <c r="AK608" s="37"/>
      <c r="AL608" s="37"/>
      <c r="AM608" s="37">
        <f t="shared" si="18"/>
        <v>0</v>
      </c>
      <c r="AN608" s="191" t="str">
        <f>IF((AI608+AJ608+AK608+AL608+AM608)&gt;0,(Metoder[[#This Row],[2015]]+Metoder[[#This Row],[2016]]+Metoder[[#This Row],[2017]]+Metoder[[#This Row],[Jan-Apr 2018]]*3+Metoder[[#This Row],[Till Cosmic?]])/COUNT(Metoder[[#This Row],[2015]:[Till Cosmic?]]),"")</f>
        <v/>
      </c>
      <c r="AO608" s="37" t="str">
        <f t="shared" si="19"/>
        <v/>
      </c>
      <c r="AP608" s="37" t="str">
        <f>IFERROR((_xlfn.RANK.EQ(AO608,AO:AO,1)+COUNTIF($AO$2:AO608,AO608))-1,"")</f>
        <v/>
      </c>
      <c r="AQ608" s="37"/>
      <c r="AR608" s="37"/>
      <c r="AS608" s="37"/>
      <c r="AT608" s="37"/>
      <c r="AU608" s="37"/>
      <c r="AV608" s="123">
        <v>42937</v>
      </c>
      <c r="AW608" s="38" t="s">
        <v>2341</v>
      </c>
      <c r="AX608" s="144"/>
      <c r="AY608" s="144"/>
      <c r="AZ608" s="142"/>
      <c r="BA608" s="143"/>
      <c r="BC608" s="144"/>
      <c r="BD608" s="144"/>
    </row>
    <row r="609" spans="1:56" ht="213.75" x14ac:dyDescent="0.25">
      <c r="A609" s="39">
        <v>82</v>
      </c>
      <c r="B609" s="179" t="s">
        <v>3843</v>
      </c>
      <c r="C609" s="61" t="s">
        <v>3844</v>
      </c>
      <c r="D609" s="36" t="s">
        <v>50</v>
      </c>
      <c r="E609" s="41" t="s">
        <v>2517</v>
      </c>
      <c r="F609" s="49"/>
      <c r="G609" s="49"/>
      <c r="H609" s="49" t="s">
        <v>43</v>
      </c>
      <c r="I609" s="50" t="s">
        <v>3845</v>
      </c>
      <c r="J609" s="50"/>
      <c r="K609" s="50"/>
      <c r="L609" s="41" t="s">
        <v>2434</v>
      </c>
      <c r="M609" s="51" t="s">
        <v>2420</v>
      </c>
      <c r="N609" s="58" t="s">
        <v>5668</v>
      </c>
      <c r="O609" s="42"/>
      <c r="P609" s="43"/>
      <c r="Q609" s="43"/>
      <c r="R609" s="43"/>
      <c r="S609" s="43"/>
      <c r="T609" s="97"/>
      <c r="U609" s="106" t="s">
        <v>2434</v>
      </c>
      <c r="V609" s="106" t="s">
        <v>2422</v>
      </c>
      <c r="W609" s="106" t="s">
        <v>2448</v>
      </c>
      <c r="X609" s="106" t="s">
        <v>3846</v>
      </c>
      <c r="Y609" s="106" t="s">
        <v>3847</v>
      </c>
      <c r="Z609" s="106" t="s">
        <v>3494</v>
      </c>
      <c r="AA609" s="106" t="s">
        <v>3848</v>
      </c>
      <c r="AB609" s="106" t="s">
        <v>2439</v>
      </c>
      <c r="AC609" s="106" t="s">
        <v>2429</v>
      </c>
      <c r="AD609" s="106"/>
      <c r="AE609" s="97"/>
      <c r="AF609" s="141"/>
      <c r="AG609" s="37" t="s">
        <v>5085</v>
      </c>
      <c r="AH609" s="37" t="s">
        <v>2431</v>
      </c>
      <c r="AI609" s="37"/>
      <c r="AJ609" s="37"/>
      <c r="AK609" s="37"/>
      <c r="AL609" s="37"/>
      <c r="AM609" s="37">
        <f t="shared" si="18"/>
        <v>0</v>
      </c>
      <c r="AN609" s="191" t="str">
        <f>IF((AI609+AJ609+AK609+AL609+AM609)&gt;0,(Metoder[[#This Row],[2015]]+Metoder[[#This Row],[2016]]+Metoder[[#This Row],[2017]]+Metoder[[#This Row],[Jan-Apr 2018]]*3+Metoder[[#This Row],[Till Cosmic?]])/COUNT(Metoder[[#This Row],[2015]:[Till Cosmic?]]),"")</f>
        <v/>
      </c>
      <c r="AO609" s="37" t="str">
        <f t="shared" si="19"/>
        <v/>
      </c>
      <c r="AP609" s="37" t="str">
        <f>IFERROR((_xlfn.RANK.EQ(AO609,AO:AO,1)+COUNTIF($AO$2:AO609,AO609))-1,"")</f>
        <v/>
      </c>
      <c r="AQ609" s="37"/>
      <c r="AR609" s="37"/>
      <c r="AS609" s="37"/>
      <c r="AT609" s="37"/>
      <c r="AU609" s="37"/>
      <c r="AV609" s="123">
        <v>42937</v>
      </c>
      <c r="AW609" s="38" t="s">
        <v>2341</v>
      </c>
      <c r="AX609" s="144"/>
      <c r="AY609" s="144"/>
      <c r="AZ609" s="142"/>
      <c r="BA609" s="143"/>
      <c r="BC609" s="144"/>
      <c r="BD609" s="144"/>
    </row>
    <row r="610" spans="1:56" ht="360" x14ac:dyDescent="0.25">
      <c r="A610" s="1" t="s">
        <v>4233</v>
      </c>
      <c r="B610" s="179" t="s">
        <v>2336</v>
      </c>
      <c r="C610" s="61" t="s">
        <v>2337</v>
      </c>
      <c r="D610" s="27" t="s">
        <v>226</v>
      </c>
      <c r="E610" s="41" t="s">
        <v>6508</v>
      </c>
      <c r="F610" s="121" t="s">
        <v>5238</v>
      </c>
      <c r="G610" s="49"/>
      <c r="H610" s="52" t="s">
        <v>2343</v>
      </c>
      <c r="I610" s="50" t="s">
        <v>2338</v>
      </c>
      <c r="J610" s="50"/>
      <c r="K610" s="50"/>
      <c r="L610" s="41" t="s">
        <v>2434</v>
      </c>
      <c r="M610" s="51" t="s">
        <v>42</v>
      </c>
      <c r="N610" s="58" t="s">
        <v>5668</v>
      </c>
      <c r="O610" s="42"/>
      <c r="P610" s="43"/>
      <c r="Q610" s="43"/>
      <c r="R610" s="43"/>
      <c r="S610" s="43"/>
      <c r="T610" s="97"/>
      <c r="U610" s="1" t="s">
        <v>2434</v>
      </c>
      <c r="V610" s="1" t="s">
        <v>4642</v>
      </c>
      <c r="W610" s="1" t="s">
        <v>2344</v>
      </c>
      <c r="X610" s="1" t="s">
        <v>2339</v>
      </c>
      <c r="Y610" s="97"/>
      <c r="Z610" s="97"/>
      <c r="AA610" s="97"/>
      <c r="AB610" s="97"/>
      <c r="AC610" s="97"/>
      <c r="AD610" s="97"/>
      <c r="AE610" s="1" t="s">
        <v>6519</v>
      </c>
      <c r="AF610" s="122" t="s">
        <v>2340</v>
      </c>
      <c r="AG610" s="44"/>
      <c r="AH610" s="44"/>
      <c r="AI610" s="44"/>
      <c r="AJ610" s="44"/>
      <c r="AK610" s="44"/>
      <c r="AL610" s="44"/>
      <c r="AM610" s="44">
        <f t="shared" si="18"/>
        <v>1</v>
      </c>
      <c r="AN610" s="193">
        <f>IF((AI610+AJ610+AK610+AL610+AM610)&gt;0,(Metoder[[#This Row],[2015]]+Metoder[[#This Row],[2016]]+Metoder[[#This Row],[2017]]+Metoder[[#This Row],[Jan-Apr 2018]]*3+Metoder[[#This Row],[Till Cosmic?]])/COUNT(Metoder[[#This Row],[2015]:[Till Cosmic?]]),"")</f>
        <v>1</v>
      </c>
      <c r="AO610" s="44">
        <f t="shared" si="19"/>
        <v>315</v>
      </c>
      <c r="AP610" s="44">
        <f>IFERROR((_xlfn.RANK.EQ(AO610,AO:AO,1)+COUNTIF($AO$2:AO610,AO610))-1,"")</f>
        <v>476</v>
      </c>
      <c r="AQ610" s="37" t="s">
        <v>2440</v>
      </c>
      <c r="AR610" s="44"/>
      <c r="AS610" s="44"/>
      <c r="AT610" s="44"/>
      <c r="AU610" s="37"/>
      <c r="AV610" s="155">
        <v>42935</v>
      </c>
      <c r="AW610" s="52" t="s">
        <v>2341</v>
      </c>
      <c r="AX610" s="144"/>
      <c r="AY610" s="144"/>
      <c r="AZ610" s="142"/>
      <c r="BA610" s="143"/>
      <c r="BC610" s="144"/>
      <c r="BD610" s="144"/>
    </row>
    <row r="611" spans="1:56" ht="409.5" x14ac:dyDescent="0.25">
      <c r="A611" s="61">
        <v>277</v>
      </c>
      <c r="B611" s="179" t="s">
        <v>3023</v>
      </c>
      <c r="C611" s="64" t="s">
        <v>3024</v>
      </c>
      <c r="D611" s="55"/>
      <c r="E611" s="56" t="s">
        <v>3025</v>
      </c>
      <c r="F611" s="50"/>
      <c r="G611" s="38" t="s">
        <v>4870</v>
      </c>
      <c r="H611" s="64" t="s">
        <v>6438</v>
      </c>
      <c r="I611" s="64" t="s">
        <v>3026</v>
      </c>
      <c r="J611" s="64"/>
      <c r="K611" s="64"/>
      <c r="L611" s="56" t="s">
        <v>348</v>
      </c>
      <c r="M611" s="62" t="s">
        <v>2420</v>
      </c>
      <c r="N611" s="58"/>
      <c r="O611" s="35"/>
      <c r="P611" s="35"/>
      <c r="Q611" s="35"/>
      <c r="R611" s="35"/>
      <c r="S611" s="63"/>
      <c r="T611" s="64" t="s">
        <v>6580</v>
      </c>
      <c r="U611" s="1" t="s">
        <v>348</v>
      </c>
      <c r="V611" s="1" t="s">
        <v>2712</v>
      </c>
      <c r="W611" s="1" t="s">
        <v>2704</v>
      </c>
      <c r="X611" s="1" t="s">
        <v>3027</v>
      </c>
      <c r="Y611" s="1" t="s">
        <v>3028</v>
      </c>
      <c r="Z611" s="97"/>
      <c r="AA611" s="64" t="s">
        <v>3029</v>
      </c>
      <c r="AB611" s="1" t="s">
        <v>3030</v>
      </c>
      <c r="AC611" s="1" t="s">
        <v>2429</v>
      </c>
      <c r="AD611" s="97"/>
      <c r="AE611" s="168"/>
      <c r="AF611" s="141"/>
      <c r="AG611" s="32" t="s">
        <v>3031</v>
      </c>
      <c r="AH611" s="37" t="s">
        <v>2431</v>
      </c>
      <c r="AI611" s="37"/>
      <c r="AJ611" s="37"/>
      <c r="AK611" s="37"/>
      <c r="AL611" s="37"/>
      <c r="AM611" s="37">
        <f t="shared" si="18"/>
        <v>0</v>
      </c>
      <c r="AN611" s="191" t="str">
        <f>IF((AI611+AJ611+AK611+AL611+AM611)&gt;0,(Metoder[[#This Row],[2015]]+Metoder[[#This Row],[2016]]+Metoder[[#This Row],[2017]]+Metoder[[#This Row],[Jan-Apr 2018]]*3+Metoder[[#This Row],[Till Cosmic?]])/COUNT(Metoder[[#This Row],[2015]:[Till Cosmic?]]),"")</f>
        <v/>
      </c>
      <c r="AO611" s="37" t="str">
        <f t="shared" si="19"/>
        <v/>
      </c>
      <c r="AP611" s="37" t="str">
        <f>IFERROR((_xlfn.RANK.EQ(AO611,AO:AO,1)+COUNTIF($AO$2:AO611,AO611))-1,"")</f>
        <v/>
      </c>
      <c r="AQ611" s="37"/>
      <c r="AR611" s="37"/>
      <c r="AS611" s="37"/>
      <c r="AT611" s="37"/>
      <c r="AU611" s="37"/>
      <c r="AV611" s="123">
        <v>42927</v>
      </c>
      <c r="AW611" s="38" t="s">
        <v>2341</v>
      </c>
      <c r="AX611" s="144"/>
      <c r="AY611" s="144"/>
      <c r="AZ611" s="142"/>
      <c r="BA611" s="143"/>
      <c r="BC611" s="144"/>
      <c r="BD611" s="144"/>
    </row>
    <row r="612" spans="1:56" ht="150" x14ac:dyDescent="0.25">
      <c r="A612" s="61">
        <v>275</v>
      </c>
      <c r="B612" s="179" t="s">
        <v>3170</v>
      </c>
      <c r="C612" s="61"/>
      <c r="D612" s="55" t="s">
        <v>3171</v>
      </c>
      <c r="E612" s="56" t="s">
        <v>3025</v>
      </c>
      <c r="F612" s="50"/>
      <c r="G612" s="50" t="s">
        <v>3172</v>
      </c>
      <c r="H612" s="64" t="s">
        <v>3173</v>
      </c>
      <c r="I612" s="50" t="s">
        <v>3174</v>
      </c>
      <c r="J612" s="50"/>
      <c r="K612" s="50"/>
      <c r="L612" s="56" t="s">
        <v>2434</v>
      </c>
      <c r="M612" s="62" t="s">
        <v>2420</v>
      </c>
      <c r="N612" s="58"/>
      <c r="O612" s="35"/>
      <c r="P612" s="35"/>
      <c r="Q612" s="35"/>
      <c r="R612" s="35"/>
      <c r="S612" s="63"/>
      <c r="T612" s="97"/>
      <c r="U612" s="97"/>
      <c r="V612" s="1" t="s">
        <v>2422</v>
      </c>
      <c r="W612" s="65" t="s">
        <v>3175</v>
      </c>
      <c r="X612" s="65" t="s">
        <v>3175</v>
      </c>
      <c r="Y612" s="1" t="s">
        <v>3028</v>
      </c>
      <c r="Z612" s="65" t="s">
        <v>3175</v>
      </c>
      <c r="AA612" s="64" t="s">
        <v>3176</v>
      </c>
      <c r="AB612" s="64" t="s">
        <v>6423</v>
      </c>
      <c r="AC612" s="1" t="s">
        <v>2440</v>
      </c>
      <c r="AD612" s="97"/>
      <c r="AE612" s="168"/>
      <c r="AF612" s="141"/>
      <c r="AG612" s="64" t="s">
        <v>3177</v>
      </c>
      <c r="AH612" s="37" t="s">
        <v>2431</v>
      </c>
      <c r="AI612" s="37"/>
      <c r="AJ612" s="37"/>
      <c r="AK612" s="37"/>
      <c r="AL612" s="37"/>
      <c r="AM612" s="37">
        <f t="shared" si="18"/>
        <v>0</v>
      </c>
      <c r="AN612" s="191" t="str">
        <f>IF((AI612+AJ612+AK612+AL612+AM612)&gt;0,(Metoder[[#This Row],[2015]]+Metoder[[#This Row],[2016]]+Metoder[[#This Row],[2017]]+Metoder[[#This Row],[Jan-Apr 2018]]*3+Metoder[[#This Row],[Till Cosmic?]])/COUNT(Metoder[[#This Row],[2015]:[Till Cosmic?]]),"")</f>
        <v/>
      </c>
      <c r="AO612" s="37" t="str">
        <f t="shared" si="19"/>
        <v/>
      </c>
      <c r="AP612" s="37" t="str">
        <f>IFERROR((_xlfn.RANK.EQ(AO612,AO:AO,1)+COUNTIF($AO$2:AO612,AO612))-1,"")</f>
        <v/>
      </c>
      <c r="AQ612" s="37"/>
      <c r="AR612" s="37"/>
      <c r="AS612" s="37"/>
      <c r="AT612" s="37"/>
      <c r="AU612" s="37"/>
      <c r="AV612" s="123">
        <v>42927</v>
      </c>
      <c r="AW612" s="38" t="s">
        <v>2341</v>
      </c>
      <c r="AX612" s="144"/>
      <c r="AY612" s="144"/>
      <c r="AZ612" s="142"/>
      <c r="BA612" s="143"/>
      <c r="BC612" s="144"/>
      <c r="BD612" s="144"/>
    </row>
    <row r="613" spans="1:56" ht="247.5" x14ac:dyDescent="0.25">
      <c r="A613" s="61">
        <v>278</v>
      </c>
      <c r="B613" s="179" t="s">
        <v>3329</v>
      </c>
      <c r="C613" s="61" t="s">
        <v>3328</v>
      </c>
      <c r="D613" s="55"/>
      <c r="E613" s="56" t="s">
        <v>3330</v>
      </c>
      <c r="F613" s="50"/>
      <c r="G613" s="50" t="s">
        <v>3331</v>
      </c>
      <c r="H613" s="38" t="s">
        <v>4252</v>
      </c>
      <c r="I613" s="38" t="s">
        <v>3332</v>
      </c>
      <c r="J613" s="38"/>
      <c r="K613" s="38"/>
      <c r="L613" s="56" t="s">
        <v>348</v>
      </c>
      <c r="M613" s="62" t="s">
        <v>2420</v>
      </c>
      <c r="N613" s="58"/>
      <c r="O613" s="35"/>
      <c r="P613" s="35"/>
      <c r="Q613" s="35"/>
      <c r="R613" s="35"/>
      <c r="S613" s="63"/>
      <c r="T613" s="97"/>
      <c r="U613" s="1" t="s">
        <v>348</v>
      </c>
      <c r="V613" s="1" t="s">
        <v>2712</v>
      </c>
      <c r="W613" s="1" t="s">
        <v>2640</v>
      </c>
      <c r="X613" s="1" t="s">
        <v>3333</v>
      </c>
      <c r="Y613" s="1" t="s">
        <v>3051</v>
      </c>
      <c r="Z613" s="1" t="s">
        <v>3334</v>
      </c>
      <c r="AA613" s="1" t="s">
        <v>3335</v>
      </c>
      <c r="AB613" s="1" t="s">
        <v>3336</v>
      </c>
      <c r="AC613" s="1" t="s">
        <v>2429</v>
      </c>
      <c r="AD613" s="97"/>
      <c r="AE613" s="168"/>
      <c r="AF613" s="141"/>
      <c r="AG613" s="32" t="s">
        <v>3337</v>
      </c>
      <c r="AH613" s="37" t="s">
        <v>2431</v>
      </c>
      <c r="AI613" s="37"/>
      <c r="AJ613" s="37"/>
      <c r="AK613" s="37"/>
      <c r="AL613" s="37"/>
      <c r="AM613" s="37">
        <f t="shared" si="18"/>
        <v>0</v>
      </c>
      <c r="AN613" s="191" t="str">
        <f>IF((AI613+AJ613+AK613+AL613+AM613)&gt;0,(Metoder[[#This Row],[2015]]+Metoder[[#This Row],[2016]]+Metoder[[#This Row],[2017]]+Metoder[[#This Row],[Jan-Apr 2018]]*3+Metoder[[#This Row],[Till Cosmic?]])/COUNT(Metoder[[#This Row],[2015]:[Till Cosmic?]]),"")</f>
        <v/>
      </c>
      <c r="AO613" s="37" t="str">
        <f t="shared" si="19"/>
        <v/>
      </c>
      <c r="AP613" s="37" t="str">
        <f>IFERROR((_xlfn.RANK.EQ(AO613,AO:AO,1)+COUNTIF($AO$2:AO613,AO613))-1,"")</f>
        <v/>
      </c>
      <c r="AQ613" s="37"/>
      <c r="AR613" s="37"/>
      <c r="AS613" s="37"/>
      <c r="AT613" s="37"/>
      <c r="AU613" s="37"/>
      <c r="AV613" s="123">
        <v>42927</v>
      </c>
      <c r="AW613" s="38" t="s">
        <v>2341</v>
      </c>
      <c r="AX613" s="144"/>
      <c r="AY613" s="144"/>
      <c r="AZ613" s="142"/>
      <c r="BA613" s="143"/>
      <c r="BC613" s="144"/>
      <c r="BD613" s="144"/>
    </row>
    <row r="614" spans="1:56" ht="409.5" x14ac:dyDescent="0.25">
      <c r="A614" s="61">
        <v>274</v>
      </c>
      <c r="B614" s="179" t="s">
        <v>3538</v>
      </c>
      <c r="C614" s="61"/>
      <c r="D614" s="55" t="s">
        <v>3171</v>
      </c>
      <c r="E614" s="64" t="s">
        <v>3025</v>
      </c>
      <c r="F614" s="50"/>
      <c r="G614" s="64" t="s">
        <v>3539</v>
      </c>
      <c r="H614" s="64" t="s">
        <v>3173</v>
      </c>
      <c r="I614" s="50"/>
      <c r="J614" s="50"/>
      <c r="K614" s="50"/>
      <c r="L614" s="56" t="s">
        <v>2434</v>
      </c>
      <c r="M614" s="62" t="s">
        <v>2420</v>
      </c>
      <c r="N614" s="58"/>
      <c r="O614" s="35"/>
      <c r="P614" s="35"/>
      <c r="Q614" s="35"/>
      <c r="R614" s="35"/>
      <c r="S614" s="63"/>
      <c r="T614" s="97"/>
      <c r="U614" s="97"/>
      <c r="V614" s="1" t="s">
        <v>2422</v>
      </c>
      <c r="W614" s="65" t="s">
        <v>3175</v>
      </c>
      <c r="X614" s="65" t="s">
        <v>3175</v>
      </c>
      <c r="Y614" s="1" t="s">
        <v>3540</v>
      </c>
      <c r="Z614" s="1" t="s">
        <v>3541</v>
      </c>
      <c r="AA614" s="64" t="s">
        <v>3542</v>
      </c>
      <c r="AB614" s="64" t="s">
        <v>6423</v>
      </c>
      <c r="AC614" s="1" t="s">
        <v>2440</v>
      </c>
      <c r="AD614" s="97"/>
      <c r="AE614" s="168"/>
      <c r="AF614" s="141"/>
      <c r="AG614" s="64" t="s">
        <v>3543</v>
      </c>
      <c r="AH614" s="37" t="s">
        <v>2431</v>
      </c>
      <c r="AI614" s="37"/>
      <c r="AJ614" s="37"/>
      <c r="AK614" s="37"/>
      <c r="AL614" s="37"/>
      <c r="AM614" s="37">
        <f t="shared" si="18"/>
        <v>0</v>
      </c>
      <c r="AN614" s="191" t="str">
        <f>IF((AI614+AJ614+AK614+AL614+AM614)&gt;0,(Metoder[[#This Row],[2015]]+Metoder[[#This Row],[2016]]+Metoder[[#This Row],[2017]]+Metoder[[#This Row],[Jan-Apr 2018]]*3+Metoder[[#This Row],[Till Cosmic?]])/COUNT(Metoder[[#This Row],[2015]:[Till Cosmic?]]),"")</f>
        <v/>
      </c>
      <c r="AO614" s="37" t="str">
        <f t="shared" si="19"/>
        <v/>
      </c>
      <c r="AP614" s="37" t="str">
        <f>IFERROR((_xlfn.RANK.EQ(AO614,AO:AO,1)+COUNTIF($AO$2:AO614,AO614))-1,"")</f>
        <v/>
      </c>
      <c r="AQ614" s="37"/>
      <c r="AR614" s="37"/>
      <c r="AS614" s="37"/>
      <c r="AT614" s="37"/>
      <c r="AU614" s="37"/>
      <c r="AV614" s="123">
        <v>42927</v>
      </c>
      <c r="AW614" s="38" t="s">
        <v>2341</v>
      </c>
      <c r="AX614" s="144"/>
      <c r="AY614" s="144"/>
      <c r="AZ614" s="142"/>
      <c r="BA614" s="143"/>
      <c r="BC614" s="144"/>
      <c r="BD614" s="144"/>
    </row>
    <row r="615" spans="1:56" ht="360" x14ac:dyDescent="0.25">
      <c r="A615" s="39">
        <v>83</v>
      </c>
      <c r="B615" s="179" t="s">
        <v>3856</v>
      </c>
      <c r="C615" s="61"/>
      <c r="D615" s="36" t="s">
        <v>50</v>
      </c>
      <c r="E615" s="41" t="s">
        <v>2517</v>
      </c>
      <c r="F615" s="49"/>
      <c r="G615" s="49"/>
      <c r="H615" s="49" t="s">
        <v>43</v>
      </c>
      <c r="I615" s="50" t="s">
        <v>3857</v>
      </c>
      <c r="J615" s="50"/>
      <c r="K615" s="50"/>
      <c r="L615" s="41" t="s">
        <v>2434</v>
      </c>
      <c r="M615" s="51" t="s">
        <v>2420</v>
      </c>
      <c r="N615" s="58" t="s">
        <v>5668</v>
      </c>
      <c r="O615" s="42"/>
      <c r="P615" s="43"/>
      <c r="Q615" s="43"/>
      <c r="R615" s="43"/>
      <c r="S615" s="43"/>
      <c r="T615" s="97"/>
      <c r="U615" s="106" t="s">
        <v>2434</v>
      </c>
      <c r="V615" s="106" t="s">
        <v>2422</v>
      </c>
      <c r="W615" s="106" t="s">
        <v>2448</v>
      </c>
      <c r="X615" s="106" t="s">
        <v>3858</v>
      </c>
      <c r="Y615" s="106" t="s">
        <v>3859</v>
      </c>
      <c r="Z615" s="106" t="s">
        <v>3860</v>
      </c>
      <c r="AA615" s="106" t="s">
        <v>3861</v>
      </c>
      <c r="AB615" s="106" t="s">
        <v>2439</v>
      </c>
      <c r="AC615" s="106" t="s">
        <v>2429</v>
      </c>
      <c r="AD615" s="106"/>
      <c r="AE615" s="97"/>
      <c r="AF615" s="141"/>
      <c r="AG615" s="37" t="s">
        <v>2804</v>
      </c>
      <c r="AH615" s="37" t="s">
        <v>2431</v>
      </c>
      <c r="AI615" s="37"/>
      <c r="AJ615" s="37"/>
      <c r="AK615" s="37"/>
      <c r="AL615" s="37"/>
      <c r="AM615" s="37">
        <f t="shared" si="18"/>
        <v>0</v>
      </c>
      <c r="AN615" s="191" t="str">
        <f>IF((AI615+AJ615+AK615+AL615+AM615)&gt;0,(Metoder[[#This Row],[2015]]+Metoder[[#This Row],[2016]]+Metoder[[#This Row],[2017]]+Metoder[[#This Row],[Jan-Apr 2018]]*3+Metoder[[#This Row],[Till Cosmic?]])/COUNT(Metoder[[#This Row],[2015]:[Till Cosmic?]]),"")</f>
        <v/>
      </c>
      <c r="AO615" s="37" t="str">
        <f t="shared" si="19"/>
        <v/>
      </c>
      <c r="AP615" s="37" t="str">
        <f>IFERROR((_xlfn.RANK.EQ(AO615,AO:AO,1)+COUNTIF($AO$2:AO615,AO615))-1,"")</f>
        <v/>
      </c>
      <c r="AQ615" s="37"/>
      <c r="AR615" s="37"/>
      <c r="AS615" s="37"/>
      <c r="AT615" s="37"/>
      <c r="AU615" s="37"/>
      <c r="AV615" s="123">
        <v>42927</v>
      </c>
      <c r="AW615" s="38" t="s">
        <v>2341</v>
      </c>
      <c r="AX615" s="144"/>
      <c r="AY615" s="144"/>
      <c r="AZ615" s="142"/>
      <c r="BA615" s="143"/>
      <c r="BC615" s="144"/>
      <c r="BD615" s="144"/>
    </row>
    <row r="616" spans="1:56" ht="409.5" x14ac:dyDescent="0.25">
      <c r="A616" s="61">
        <v>276</v>
      </c>
      <c r="B616" s="179" t="s">
        <v>4216</v>
      </c>
      <c r="C616" s="61" t="s">
        <v>4217</v>
      </c>
      <c r="D616" s="55"/>
      <c r="E616" s="56" t="s">
        <v>3025</v>
      </c>
      <c r="F616" s="50"/>
      <c r="G616" s="50"/>
      <c r="H616" s="64" t="s">
        <v>4218</v>
      </c>
      <c r="I616" s="64" t="s">
        <v>4219</v>
      </c>
      <c r="J616" s="64"/>
      <c r="K616" s="64"/>
      <c r="L616" s="56" t="s">
        <v>348</v>
      </c>
      <c r="M616" s="62" t="s">
        <v>2420</v>
      </c>
      <c r="N616" s="58"/>
      <c r="O616" s="35"/>
      <c r="P616" s="35"/>
      <c r="Q616" s="35"/>
      <c r="R616" s="35"/>
      <c r="S616" s="63"/>
      <c r="T616" s="64" t="s">
        <v>6584</v>
      </c>
      <c r="U616" s="1" t="s">
        <v>348</v>
      </c>
      <c r="V616" s="1" t="s">
        <v>2712</v>
      </c>
      <c r="W616" s="1" t="s">
        <v>2615</v>
      </c>
      <c r="X616" s="64" t="s">
        <v>4220</v>
      </c>
      <c r="Y616" s="1" t="s">
        <v>3028</v>
      </c>
      <c r="Z616" s="1" t="s">
        <v>4221</v>
      </c>
      <c r="AA616" s="64" t="s">
        <v>4222</v>
      </c>
      <c r="AB616" s="1" t="s">
        <v>3030</v>
      </c>
      <c r="AC616" s="1" t="s">
        <v>2429</v>
      </c>
      <c r="AD616" s="97"/>
      <c r="AE616" s="168"/>
      <c r="AF616" s="141"/>
      <c r="AG616" s="32" t="s">
        <v>3031</v>
      </c>
      <c r="AH616" s="37" t="s">
        <v>2431</v>
      </c>
      <c r="AI616" s="37"/>
      <c r="AJ616" s="37"/>
      <c r="AK616" s="37"/>
      <c r="AL616" s="37"/>
      <c r="AM616" s="37">
        <f t="shared" si="18"/>
        <v>0</v>
      </c>
      <c r="AN616" s="191" t="str">
        <f>IF((AI616+AJ616+AK616+AL616+AM616)&gt;0,(Metoder[[#This Row],[2015]]+Metoder[[#This Row],[2016]]+Metoder[[#This Row],[2017]]+Metoder[[#This Row],[Jan-Apr 2018]]*3+Metoder[[#This Row],[Till Cosmic?]])/COUNT(Metoder[[#This Row],[2015]:[Till Cosmic?]]),"")</f>
        <v/>
      </c>
      <c r="AO616" s="37" t="str">
        <f t="shared" si="19"/>
        <v/>
      </c>
      <c r="AP616" s="37" t="str">
        <f>IFERROR((_xlfn.RANK.EQ(AO616,AO:AO,1)+COUNTIF($AO$2:AO616,AO616))-1,"")</f>
        <v/>
      </c>
      <c r="AQ616" s="37"/>
      <c r="AR616" s="37"/>
      <c r="AS616" s="37"/>
      <c r="AT616" s="37"/>
      <c r="AU616" s="37"/>
      <c r="AV616" s="123">
        <v>42927</v>
      </c>
      <c r="AW616" s="38" t="s">
        <v>2341</v>
      </c>
      <c r="AX616" s="144"/>
      <c r="AY616" s="144"/>
      <c r="AZ616" s="142"/>
      <c r="BA616" s="143"/>
      <c r="BC616" s="144"/>
      <c r="BD616" s="144"/>
    </row>
    <row r="617" spans="1:56" ht="409.5" x14ac:dyDescent="0.25">
      <c r="A617" s="61">
        <v>229</v>
      </c>
      <c r="B617" s="179" t="s">
        <v>3106</v>
      </c>
      <c r="C617" s="61"/>
      <c r="D617" s="55"/>
      <c r="E617" s="56" t="s">
        <v>2989</v>
      </c>
      <c r="F617" s="50"/>
      <c r="G617" s="38" t="s">
        <v>2990</v>
      </c>
      <c r="H617" s="38" t="s">
        <v>3107</v>
      </c>
      <c r="I617" s="38" t="s">
        <v>3108</v>
      </c>
      <c r="J617" s="38"/>
      <c r="K617" s="38"/>
      <c r="L617" s="56" t="s">
        <v>6590</v>
      </c>
      <c r="M617" s="62" t="s">
        <v>2420</v>
      </c>
      <c r="N617" s="58"/>
      <c r="O617" s="35"/>
      <c r="P617" s="35"/>
      <c r="Q617" s="35"/>
      <c r="R617" s="35"/>
      <c r="S617" s="63"/>
      <c r="T617" s="97"/>
      <c r="U617" s="1" t="s">
        <v>3682</v>
      </c>
      <c r="V617" s="1" t="s">
        <v>2422</v>
      </c>
      <c r="W617" s="97"/>
      <c r="X617" s="97"/>
      <c r="Y617" s="97"/>
      <c r="Z617" s="97"/>
      <c r="AA617" s="97"/>
      <c r="AB617" s="97"/>
      <c r="AC617" s="1"/>
      <c r="AD617" s="97"/>
      <c r="AE617" s="168"/>
      <c r="AF617" s="141"/>
      <c r="AG617" s="32"/>
      <c r="AH617" s="37"/>
      <c r="AI617" s="37"/>
      <c r="AJ617" s="37"/>
      <c r="AK617" s="37"/>
      <c r="AL617" s="37"/>
      <c r="AM617" s="37">
        <f t="shared" si="18"/>
        <v>0</v>
      </c>
      <c r="AN617" s="191" t="str">
        <f>IF((AI617+AJ617+AK617+AL617+AM617)&gt;0,(Metoder[[#This Row],[2015]]+Metoder[[#This Row],[2016]]+Metoder[[#This Row],[2017]]+Metoder[[#This Row],[Jan-Apr 2018]]*3+Metoder[[#This Row],[Till Cosmic?]])/COUNT(Metoder[[#This Row],[2015]:[Till Cosmic?]]),"")</f>
        <v/>
      </c>
      <c r="AO617" s="37" t="str">
        <f t="shared" si="19"/>
        <v/>
      </c>
      <c r="AP617" s="37" t="str">
        <f>IFERROR((_xlfn.RANK.EQ(AO617,AO:AO,1)+COUNTIF($AO$2:AO617,AO617))-1,"")</f>
        <v/>
      </c>
      <c r="AQ617" s="37"/>
      <c r="AR617" s="37"/>
      <c r="AS617" s="37"/>
      <c r="AT617" s="37"/>
      <c r="AU617" s="37"/>
      <c r="AV617" s="123">
        <v>42882</v>
      </c>
      <c r="AW617" s="38" t="s">
        <v>2341</v>
      </c>
      <c r="AX617" s="144"/>
      <c r="AY617" s="144"/>
      <c r="AZ617" s="142"/>
      <c r="BA617" s="143"/>
      <c r="BC617" s="144"/>
      <c r="BD617" s="144"/>
    </row>
    <row r="618" spans="1:56" ht="90" x14ac:dyDescent="0.25">
      <c r="A618" s="1">
        <v>273</v>
      </c>
      <c r="B618" s="179" t="s">
        <v>3178</v>
      </c>
      <c r="C618" s="61" t="s">
        <v>3179</v>
      </c>
      <c r="D618" s="55" t="s">
        <v>3180</v>
      </c>
      <c r="E618" s="56" t="s">
        <v>2478</v>
      </c>
      <c r="F618" s="50"/>
      <c r="G618" s="50"/>
      <c r="H618" s="50" t="s">
        <v>2624</v>
      </c>
      <c r="I618" s="50"/>
      <c r="J618" s="50"/>
      <c r="K618" s="50"/>
      <c r="L618" s="56" t="s">
        <v>2434</v>
      </c>
      <c r="M618" s="55" t="s">
        <v>2420</v>
      </c>
      <c r="N618" s="58"/>
      <c r="O618" s="35"/>
      <c r="P618" s="35"/>
      <c r="Q618" s="35"/>
      <c r="R618" s="35"/>
      <c r="S618" s="63"/>
      <c r="T618" s="1" t="s">
        <v>2849</v>
      </c>
      <c r="U618" s="1" t="s">
        <v>41</v>
      </c>
      <c r="V618" s="1" t="s">
        <v>2470</v>
      </c>
      <c r="W618" s="1" t="s">
        <v>3181</v>
      </c>
      <c r="X618" s="1" t="s">
        <v>3182</v>
      </c>
      <c r="Y618" s="1" t="s">
        <v>2484</v>
      </c>
      <c r="Z618" s="1" t="s">
        <v>3183</v>
      </c>
      <c r="AA618" s="1" t="s">
        <v>3184</v>
      </c>
      <c r="AB618" s="1" t="s">
        <v>6422</v>
      </c>
      <c r="AC618" s="1" t="s">
        <v>2440</v>
      </c>
      <c r="AD618" s="97"/>
      <c r="AE618" s="168"/>
      <c r="AF618" s="141"/>
      <c r="AG618" s="32" t="s">
        <v>2969</v>
      </c>
      <c r="AH618" s="37" t="s">
        <v>2431</v>
      </c>
      <c r="AI618" s="37"/>
      <c r="AJ618" s="37"/>
      <c r="AK618" s="37"/>
      <c r="AL618" s="37"/>
      <c r="AM618" s="37">
        <f t="shared" si="18"/>
        <v>0</v>
      </c>
      <c r="AN618" s="191" t="str">
        <f>IF((AI618+AJ618+AK618+AL618+AM618)&gt;0,(Metoder[[#This Row],[2015]]+Metoder[[#This Row],[2016]]+Metoder[[#This Row],[2017]]+Metoder[[#This Row],[Jan-Apr 2018]]*3+Metoder[[#This Row],[Till Cosmic?]])/COUNT(Metoder[[#This Row],[2015]:[Till Cosmic?]]),"")</f>
        <v/>
      </c>
      <c r="AO618" s="37" t="str">
        <f t="shared" si="19"/>
        <v/>
      </c>
      <c r="AP618" s="37" t="str">
        <f>IFERROR((_xlfn.RANK.EQ(AO618,AO:AO,1)+COUNTIF($AO$2:AO618,AO618))-1,"")</f>
        <v/>
      </c>
      <c r="AQ618" s="37"/>
      <c r="AR618" s="37"/>
      <c r="AS618" s="37"/>
      <c r="AT618" s="37"/>
      <c r="AU618" s="37"/>
      <c r="AV618" s="123">
        <v>42882</v>
      </c>
      <c r="AW618" s="38" t="s">
        <v>2341</v>
      </c>
      <c r="AX618" s="144"/>
      <c r="AY618" s="144"/>
      <c r="AZ618" s="142"/>
      <c r="BA618" s="143"/>
      <c r="BC618" s="144"/>
      <c r="BD618" s="144"/>
    </row>
    <row r="619" spans="1:56" ht="409.5" x14ac:dyDescent="0.2">
      <c r="A619" s="61">
        <v>220</v>
      </c>
      <c r="B619" s="179" t="s">
        <v>2863</v>
      </c>
      <c r="C619" s="61" t="s">
        <v>2864</v>
      </c>
      <c r="D619" s="55"/>
      <c r="E619" s="56" t="s">
        <v>6698</v>
      </c>
      <c r="F619" s="121"/>
      <c r="G619" s="50" t="s">
        <v>6699</v>
      </c>
      <c r="H619" s="38" t="s">
        <v>6700</v>
      </c>
      <c r="I619" s="38" t="s">
        <v>6701</v>
      </c>
      <c r="J619" s="38"/>
      <c r="K619" s="38"/>
      <c r="L619" s="56" t="s">
        <v>6590</v>
      </c>
      <c r="M619" s="62" t="s">
        <v>2420</v>
      </c>
      <c r="N619" s="58"/>
      <c r="O619" s="35"/>
      <c r="P619" s="35"/>
      <c r="Q619" s="35"/>
      <c r="R619" s="35"/>
      <c r="S619" s="63"/>
      <c r="T619" s="97"/>
      <c r="U619" s="1" t="s">
        <v>6702</v>
      </c>
      <c r="V619" s="1" t="s">
        <v>2422</v>
      </c>
      <c r="W619" s="1" t="s">
        <v>2615</v>
      </c>
      <c r="X619" s="1" t="s">
        <v>2615</v>
      </c>
      <c r="Y619" s="1" t="s">
        <v>2865</v>
      </c>
      <c r="Z619" s="1" t="s">
        <v>6703</v>
      </c>
      <c r="AA619" s="97"/>
      <c r="AB619" s="289" t="s">
        <v>6704</v>
      </c>
      <c r="AC619" s="1" t="s">
        <v>2429</v>
      </c>
      <c r="AD619" s="97" t="s">
        <v>6688</v>
      </c>
      <c r="AE619" s="168"/>
      <c r="AF619" s="141"/>
      <c r="AG619" s="32"/>
      <c r="AH619" s="37" t="s">
        <v>2431</v>
      </c>
      <c r="AI619" s="37"/>
      <c r="AJ619" s="37"/>
      <c r="AK619" s="37"/>
      <c r="AL619" s="37"/>
      <c r="AM619" s="37">
        <f t="shared" si="18"/>
        <v>0</v>
      </c>
      <c r="AN619" s="191" t="str">
        <f>IF((AI619+AJ619+AK619+AL619+AM619)&gt;0,(Metoder[[#This Row],[2015]]+Metoder[[#This Row],[2016]]+Metoder[[#This Row],[2017]]+Metoder[[#This Row],[Jan-Apr 2018]]*3+Metoder[[#This Row],[Till Cosmic?]])/COUNT(Metoder[[#This Row],[2015]:[Till Cosmic?]]),"")</f>
        <v/>
      </c>
      <c r="AO619" s="37" t="str">
        <f t="shared" si="19"/>
        <v/>
      </c>
      <c r="AP619" s="37" t="str">
        <f>IFERROR((_xlfn.RANK.EQ(AO619,AO:AO,1)+COUNTIF($AO$2:AO619,AO619))-1,"")</f>
        <v/>
      </c>
      <c r="AQ619" s="37"/>
      <c r="AR619" s="37"/>
      <c r="AS619" s="37"/>
      <c r="AT619" s="37"/>
      <c r="AU619" s="37"/>
      <c r="AV619" s="123">
        <v>43455</v>
      </c>
      <c r="AW619" s="38" t="s">
        <v>6460</v>
      </c>
      <c r="AX619" s="144"/>
      <c r="AY619" s="144"/>
      <c r="AZ619" s="142"/>
      <c r="BA619" s="143"/>
      <c r="BC619" s="144"/>
      <c r="BD619" s="144"/>
    </row>
    <row r="620" spans="1:56" ht="120" x14ac:dyDescent="0.25">
      <c r="A620" s="61">
        <v>225</v>
      </c>
      <c r="B620" s="179" t="s">
        <v>2946</v>
      </c>
      <c r="C620" s="61" t="s">
        <v>2947</v>
      </c>
      <c r="D620" s="55" t="s">
        <v>2948</v>
      </c>
      <c r="E620" s="56" t="s">
        <v>2949</v>
      </c>
      <c r="F620" s="50"/>
      <c r="G620" s="50"/>
      <c r="H620" s="38" t="s">
        <v>2950</v>
      </c>
      <c r="I620" s="38" t="s">
        <v>2951</v>
      </c>
      <c r="J620" s="38"/>
      <c r="K620" s="38"/>
      <c r="L620" s="56" t="s">
        <v>2434</v>
      </c>
      <c r="M620" s="62" t="s">
        <v>2420</v>
      </c>
      <c r="N620" s="58"/>
      <c r="O620" s="35"/>
      <c r="P620" s="35"/>
      <c r="Q620" s="35"/>
      <c r="R620" s="35"/>
      <c r="S620" s="63"/>
      <c r="T620" s="1" t="s">
        <v>6617</v>
      </c>
      <c r="U620" s="1" t="s">
        <v>41</v>
      </c>
      <c r="V620" s="1" t="s">
        <v>2422</v>
      </c>
      <c r="W620" s="1" t="s">
        <v>2952</v>
      </c>
      <c r="X620" s="1" t="s">
        <v>2953</v>
      </c>
      <c r="Y620" s="1" t="s">
        <v>2954</v>
      </c>
      <c r="Z620" s="1" t="s">
        <v>2955</v>
      </c>
      <c r="AA620" s="1" t="s">
        <v>2956</v>
      </c>
      <c r="AB620" s="1" t="s">
        <v>2439</v>
      </c>
      <c r="AC620" s="97"/>
      <c r="AD620" s="97"/>
      <c r="AE620" s="168"/>
      <c r="AF620" s="141"/>
      <c r="AG620" s="32"/>
      <c r="AH620" s="37" t="s">
        <v>2431</v>
      </c>
      <c r="AI620" s="37"/>
      <c r="AJ620" s="37"/>
      <c r="AK620" s="37"/>
      <c r="AL620" s="37"/>
      <c r="AM620" s="37">
        <f t="shared" si="18"/>
        <v>0</v>
      </c>
      <c r="AN620" s="191" t="str">
        <f>IF((AI620+AJ620+AK620+AL620+AM620)&gt;0,(Metoder[[#This Row],[2015]]+Metoder[[#This Row],[2016]]+Metoder[[#This Row],[2017]]+Metoder[[#This Row],[Jan-Apr 2018]]*3+Metoder[[#This Row],[Till Cosmic?]])/COUNT(Metoder[[#This Row],[2015]:[Till Cosmic?]]),"")</f>
        <v/>
      </c>
      <c r="AO620" s="37" t="str">
        <f t="shared" si="19"/>
        <v/>
      </c>
      <c r="AP620" s="37" t="str">
        <f>IFERROR((_xlfn.RANK.EQ(AO620,AO:AO,1)+COUNTIF($AO$2:AO620,AO620))-1,"")</f>
        <v/>
      </c>
      <c r="AQ620" s="37"/>
      <c r="AR620" s="37"/>
      <c r="AS620" s="37"/>
      <c r="AT620" s="37"/>
      <c r="AU620" s="37"/>
      <c r="AV620" s="123">
        <v>42881</v>
      </c>
      <c r="AW620" s="38" t="s">
        <v>2341</v>
      </c>
      <c r="AX620" s="144"/>
      <c r="AY620" s="144"/>
      <c r="AZ620" s="142"/>
      <c r="BA620" s="143"/>
      <c r="BC620" s="144"/>
      <c r="BD620" s="144"/>
    </row>
    <row r="621" spans="1:56" ht="135" x14ac:dyDescent="0.25">
      <c r="A621" s="61">
        <v>226</v>
      </c>
      <c r="B621" s="179" t="s">
        <v>2988</v>
      </c>
      <c r="C621" s="61"/>
      <c r="D621" s="55"/>
      <c r="E621" s="56" t="s">
        <v>2989</v>
      </c>
      <c r="F621" s="50"/>
      <c r="G621" s="38" t="s">
        <v>2990</v>
      </c>
      <c r="H621" s="38" t="s">
        <v>2991</v>
      </c>
      <c r="I621" s="50" t="s">
        <v>2992</v>
      </c>
      <c r="J621" s="50"/>
      <c r="K621" s="50"/>
      <c r="L621" s="56" t="s">
        <v>6590</v>
      </c>
      <c r="M621" s="62" t="s">
        <v>2420</v>
      </c>
      <c r="N621" s="58"/>
      <c r="O621" s="35"/>
      <c r="P621" s="35"/>
      <c r="Q621" s="35"/>
      <c r="R621" s="35"/>
      <c r="S621" s="63"/>
      <c r="T621" s="1" t="s">
        <v>2993</v>
      </c>
      <c r="U621" s="1" t="s">
        <v>3682</v>
      </c>
      <c r="V621" s="1" t="s">
        <v>2422</v>
      </c>
      <c r="W621" s="97"/>
      <c r="X621" s="97"/>
      <c r="Y621" s="97"/>
      <c r="Z621" s="97"/>
      <c r="AA621" s="97"/>
      <c r="AB621" s="97"/>
      <c r="AC621" s="97"/>
      <c r="AD621" s="97"/>
      <c r="AE621" s="168"/>
      <c r="AF621" s="141"/>
      <c r="AG621" s="32"/>
      <c r="AH621" s="37"/>
      <c r="AI621" s="37"/>
      <c r="AJ621" s="37"/>
      <c r="AK621" s="37"/>
      <c r="AL621" s="37"/>
      <c r="AM621" s="37">
        <f t="shared" si="18"/>
        <v>0</v>
      </c>
      <c r="AN621" s="191" t="str">
        <f>IF((AI621+AJ621+AK621+AL621+AM621)&gt;0,(Metoder[[#This Row],[2015]]+Metoder[[#This Row],[2016]]+Metoder[[#This Row],[2017]]+Metoder[[#This Row],[Jan-Apr 2018]]*3+Metoder[[#This Row],[Till Cosmic?]])/COUNT(Metoder[[#This Row],[2015]:[Till Cosmic?]]),"")</f>
        <v/>
      </c>
      <c r="AO621" s="37" t="str">
        <f t="shared" si="19"/>
        <v/>
      </c>
      <c r="AP621" s="37" t="str">
        <f>IFERROR((_xlfn.RANK.EQ(AO621,AO:AO,1)+COUNTIF($AO$2:AO621,AO621))-1,"")</f>
        <v/>
      </c>
      <c r="AQ621" s="37"/>
      <c r="AR621" s="37"/>
      <c r="AS621" s="37"/>
      <c r="AT621" s="37"/>
      <c r="AU621" s="37"/>
      <c r="AV621" s="123">
        <v>42881</v>
      </c>
      <c r="AW621" s="38" t="s">
        <v>2341</v>
      </c>
      <c r="AX621" s="144"/>
      <c r="AY621" s="144"/>
      <c r="AZ621" s="142"/>
      <c r="BA621" s="143"/>
      <c r="BC621" s="144"/>
      <c r="BD621" s="144"/>
    </row>
    <row r="622" spans="1:56" ht="60" x14ac:dyDescent="0.25">
      <c r="A622" s="61">
        <v>227</v>
      </c>
      <c r="B622" s="179" t="s">
        <v>2994</v>
      </c>
      <c r="C622" s="61" t="s">
        <v>2995</v>
      </c>
      <c r="D622" s="55"/>
      <c r="E622" s="56" t="s">
        <v>2444</v>
      </c>
      <c r="F622" s="50"/>
      <c r="G622" s="50"/>
      <c r="H622" s="50"/>
      <c r="I622" s="50" t="s">
        <v>2996</v>
      </c>
      <c r="J622" s="50"/>
      <c r="K622" s="50"/>
      <c r="L622" s="56" t="s">
        <v>2434</v>
      </c>
      <c r="M622" s="62" t="s">
        <v>2420</v>
      </c>
      <c r="N622" s="58" t="s">
        <v>5668</v>
      </c>
      <c r="O622" s="35"/>
      <c r="P622" s="35"/>
      <c r="Q622" s="35"/>
      <c r="R622" s="35"/>
      <c r="S622" s="63"/>
      <c r="T622" s="97"/>
      <c r="U622" s="97" t="s">
        <v>2434</v>
      </c>
      <c r="V622" s="1" t="s">
        <v>2997</v>
      </c>
      <c r="W622" s="97"/>
      <c r="X622" s="97"/>
      <c r="Y622" s="1" t="s">
        <v>2691</v>
      </c>
      <c r="Z622" s="97"/>
      <c r="AA622" s="97"/>
      <c r="AB622" s="97"/>
      <c r="AC622" s="97"/>
      <c r="AD622" s="97"/>
      <c r="AE622" s="168"/>
      <c r="AF622" s="141"/>
      <c r="AG622" s="32"/>
      <c r="AH622" s="37" t="s">
        <v>2454</v>
      </c>
      <c r="AI622" s="37"/>
      <c r="AJ622" s="37"/>
      <c r="AK622" s="37"/>
      <c r="AL622" s="37"/>
      <c r="AM622" s="37">
        <f t="shared" si="18"/>
        <v>0</v>
      </c>
      <c r="AN622" s="191" t="str">
        <f>IF((AI622+AJ622+AK622+AL622+AM622)&gt;0,(Metoder[[#This Row],[2015]]+Metoder[[#This Row],[2016]]+Metoder[[#This Row],[2017]]+Metoder[[#This Row],[Jan-Apr 2018]]*3+Metoder[[#This Row],[Till Cosmic?]])/COUNT(Metoder[[#This Row],[2015]:[Till Cosmic?]]),"")</f>
        <v/>
      </c>
      <c r="AO622" s="37" t="str">
        <f t="shared" si="19"/>
        <v/>
      </c>
      <c r="AP622" s="37" t="str">
        <f>IFERROR((_xlfn.RANK.EQ(AO622,AO:AO,1)+COUNTIF($AO$2:AO622,AO622))-1,"")</f>
        <v/>
      </c>
      <c r="AQ622" s="37"/>
      <c r="AR622" s="37"/>
      <c r="AS622" s="37"/>
      <c r="AT622" s="37"/>
      <c r="AU622" s="37"/>
      <c r="AV622" s="123">
        <v>42881</v>
      </c>
      <c r="AW622" s="38" t="s">
        <v>2341</v>
      </c>
      <c r="AX622" s="144"/>
      <c r="AY622" s="144"/>
      <c r="AZ622" s="142"/>
      <c r="BA622" s="143"/>
      <c r="BC622" s="144"/>
      <c r="BD622" s="144"/>
    </row>
    <row r="623" spans="1:56" ht="135" x14ac:dyDescent="0.25">
      <c r="A623" s="61">
        <v>228</v>
      </c>
      <c r="B623" s="179" t="s">
        <v>3089</v>
      </c>
      <c r="C623" s="61" t="s">
        <v>3090</v>
      </c>
      <c r="D623" s="55"/>
      <c r="E623" s="56" t="s">
        <v>3091</v>
      </c>
      <c r="F623" s="50"/>
      <c r="G623" s="50" t="s">
        <v>3092</v>
      </c>
      <c r="H623" s="38" t="s">
        <v>3093</v>
      </c>
      <c r="I623" s="38" t="s">
        <v>3094</v>
      </c>
      <c r="J623" s="38"/>
      <c r="K623" s="38"/>
      <c r="L623" s="56" t="s">
        <v>6590</v>
      </c>
      <c r="M623" s="62" t="s">
        <v>2420</v>
      </c>
      <c r="N623" s="58"/>
      <c r="O623" s="35"/>
      <c r="P623" s="35"/>
      <c r="Q623" s="35"/>
      <c r="R623" s="35"/>
      <c r="S623" s="63"/>
      <c r="T623" s="97"/>
      <c r="U623" s="1" t="s">
        <v>3682</v>
      </c>
      <c r="V623" s="1" t="s">
        <v>2422</v>
      </c>
      <c r="W623" s="97"/>
      <c r="X623" s="97"/>
      <c r="Y623" s="97"/>
      <c r="Z623" s="97"/>
      <c r="AA623" s="97"/>
      <c r="AB623" s="97"/>
      <c r="AC623" s="1" t="s">
        <v>2440</v>
      </c>
      <c r="AD623" s="97"/>
      <c r="AE623" s="168"/>
      <c r="AF623" s="141"/>
      <c r="AG623" s="32"/>
      <c r="AH623" s="37"/>
      <c r="AI623" s="37"/>
      <c r="AJ623" s="37"/>
      <c r="AK623" s="37"/>
      <c r="AL623" s="37"/>
      <c r="AM623" s="37">
        <f t="shared" si="18"/>
        <v>0</v>
      </c>
      <c r="AN623" s="191" t="str">
        <f>IF((AI623+AJ623+AK623+AL623+AM623)&gt;0,(Metoder[[#This Row],[2015]]+Metoder[[#This Row],[2016]]+Metoder[[#This Row],[2017]]+Metoder[[#This Row],[Jan-Apr 2018]]*3+Metoder[[#This Row],[Till Cosmic?]])/COUNT(Metoder[[#This Row],[2015]:[Till Cosmic?]]),"")</f>
        <v/>
      </c>
      <c r="AO623" s="37" t="str">
        <f t="shared" si="19"/>
        <v/>
      </c>
      <c r="AP623" s="37" t="str">
        <f>IFERROR((_xlfn.RANK.EQ(AO623,AO:AO,1)+COUNTIF($AO$2:AO623,AO623))-1,"")</f>
        <v/>
      </c>
      <c r="AQ623" s="37"/>
      <c r="AR623" s="37"/>
      <c r="AS623" s="37"/>
      <c r="AT623" s="37"/>
      <c r="AU623" s="37"/>
      <c r="AV623" s="123">
        <v>42881</v>
      </c>
      <c r="AW623" s="38" t="s">
        <v>2341</v>
      </c>
      <c r="AX623" s="144"/>
      <c r="AY623" s="144"/>
      <c r="AZ623" s="142"/>
      <c r="BA623" s="143"/>
      <c r="BC623" s="144"/>
      <c r="BD623" s="144"/>
    </row>
    <row r="624" spans="1:56" ht="56.25" x14ac:dyDescent="0.25">
      <c r="A624" s="61">
        <v>230</v>
      </c>
      <c r="B624" s="179" t="s">
        <v>3119</v>
      </c>
      <c r="C624" s="61"/>
      <c r="D624" s="55"/>
      <c r="E624" s="56" t="s">
        <v>2989</v>
      </c>
      <c r="F624" s="50"/>
      <c r="G624" s="50" t="s">
        <v>3120</v>
      </c>
      <c r="H624" s="50"/>
      <c r="I624" s="50" t="s">
        <v>3121</v>
      </c>
      <c r="J624" s="50"/>
      <c r="K624" s="50"/>
      <c r="L624" s="56" t="s">
        <v>6590</v>
      </c>
      <c r="M624" s="62" t="s">
        <v>2420</v>
      </c>
      <c r="N624" s="58"/>
      <c r="O624" s="35"/>
      <c r="P624" s="35"/>
      <c r="Q624" s="35"/>
      <c r="R624" s="35"/>
      <c r="S624" s="63"/>
      <c r="T624" s="97"/>
      <c r="U624" s="97"/>
      <c r="V624" s="97"/>
      <c r="W624" s="97"/>
      <c r="X624" s="97"/>
      <c r="Y624" s="97"/>
      <c r="Z624" s="97"/>
      <c r="AA624" s="97"/>
      <c r="AB624" s="97"/>
      <c r="AC624" s="97"/>
      <c r="AD624" s="97"/>
      <c r="AE624" s="168"/>
      <c r="AF624" s="141"/>
      <c r="AG624" s="32"/>
      <c r="AH624" s="37"/>
      <c r="AI624" s="37"/>
      <c r="AJ624" s="37"/>
      <c r="AK624" s="37"/>
      <c r="AL624" s="37"/>
      <c r="AM624" s="37">
        <f t="shared" si="18"/>
        <v>0</v>
      </c>
      <c r="AN624" s="191" t="str">
        <f>IF((AI624+AJ624+AK624+AL624+AM624)&gt;0,(Metoder[[#This Row],[2015]]+Metoder[[#This Row],[2016]]+Metoder[[#This Row],[2017]]+Metoder[[#This Row],[Jan-Apr 2018]]*3+Metoder[[#This Row],[Till Cosmic?]])/COUNT(Metoder[[#This Row],[2015]:[Till Cosmic?]]),"")</f>
        <v/>
      </c>
      <c r="AO624" s="37" t="str">
        <f t="shared" si="19"/>
        <v/>
      </c>
      <c r="AP624" s="37" t="str">
        <f>IFERROR((_xlfn.RANK.EQ(AO624,AO:AO,1)+COUNTIF($AO$2:AO624,AO624))-1,"")</f>
        <v/>
      </c>
      <c r="AQ624" s="37"/>
      <c r="AR624" s="37"/>
      <c r="AS624" s="37"/>
      <c r="AT624" s="37"/>
      <c r="AU624" s="37"/>
      <c r="AV624" s="123">
        <v>42881</v>
      </c>
      <c r="AW624" s="38" t="s">
        <v>2341</v>
      </c>
      <c r="AX624" s="144"/>
      <c r="AY624" s="144"/>
      <c r="AZ624" s="142"/>
      <c r="BA624" s="143"/>
      <c r="BC624" s="144"/>
      <c r="BD624" s="144"/>
    </row>
    <row r="625" spans="1:56" ht="90" x14ac:dyDescent="0.25">
      <c r="A625" s="61">
        <v>233</v>
      </c>
      <c r="B625" s="179" t="s">
        <v>3151</v>
      </c>
      <c r="C625" s="61" t="s">
        <v>3162</v>
      </c>
      <c r="D625" s="55" t="s">
        <v>59</v>
      </c>
      <c r="E625" s="56" t="s">
        <v>2837</v>
      </c>
      <c r="F625" s="50"/>
      <c r="G625" s="50"/>
      <c r="H625" s="50" t="s">
        <v>6706</v>
      </c>
      <c r="I625" s="38" t="s">
        <v>6453</v>
      </c>
      <c r="J625" s="38"/>
      <c r="K625" s="38"/>
      <c r="L625" s="56" t="s">
        <v>2434</v>
      </c>
      <c r="M625" s="62" t="s">
        <v>2420</v>
      </c>
      <c r="N625" s="58"/>
      <c r="O625" s="35"/>
      <c r="P625" s="35"/>
      <c r="Q625" s="35"/>
      <c r="R625" s="35"/>
      <c r="S625" s="63"/>
      <c r="T625" s="1" t="s">
        <v>5474</v>
      </c>
      <c r="U625" s="1" t="s">
        <v>2434</v>
      </c>
      <c r="V625" s="1" t="s">
        <v>2470</v>
      </c>
      <c r="W625" s="1" t="s">
        <v>3163</v>
      </c>
      <c r="X625" s="1" t="s">
        <v>6454</v>
      </c>
      <c r="Y625" s="1" t="s">
        <v>3164</v>
      </c>
      <c r="Z625" s="1" t="s">
        <v>3165</v>
      </c>
      <c r="AA625" s="1" t="s">
        <v>3166</v>
      </c>
      <c r="AB625" s="1" t="s">
        <v>6422</v>
      </c>
      <c r="AC625" s="1" t="s">
        <v>2440</v>
      </c>
      <c r="AD625" s="97"/>
      <c r="AE625" s="168"/>
      <c r="AF625" s="141"/>
      <c r="AG625" s="32" t="s">
        <v>3161</v>
      </c>
      <c r="AH625" s="37" t="s">
        <v>2454</v>
      </c>
      <c r="AI625" s="37"/>
      <c r="AJ625" s="37"/>
      <c r="AK625" s="37"/>
      <c r="AL625" s="37"/>
      <c r="AM625" s="37">
        <f t="shared" si="18"/>
        <v>0</v>
      </c>
      <c r="AN625" s="191" t="str">
        <f>IF((AI625+AJ625+AK625+AL625+AM625)&gt;0,(Metoder[[#This Row],[2015]]+Metoder[[#This Row],[2016]]+Metoder[[#This Row],[2017]]+Metoder[[#This Row],[Jan-Apr 2018]]*3+Metoder[[#This Row],[Till Cosmic?]])/COUNT(Metoder[[#This Row],[2015]:[Till Cosmic?]]),"")</f>
        <v/>
      </c>
      <c r="AO625" s="37" t="str">
        <f t="shared" si="19"/>
        <v/>
      </c>
      <c r="AP625" s="37" t="str">
        <f>IFERROR((_xlfn.RANK.EQ(AO625,AO:AO,1)+COUNTIF($AO$2:AO625,AO625))-1,"")</f>
        <v/>
      </c>
      <c r="AQ625" s="37"/>
      <c r="AR625" s="37"/>
      <c r="AS625" s="37"/>
      <c r="AT625" s="37"/>
      <c r="AU625" s="37"/>
      <c r="AV625" s="123">
        <v>43472</v>
      </c>
      <c r="AW625" s="38" t="s">
        <v>6460</v>
      </c>
      <c r="AX625" s="144"/>
      <c r="AY625" s="144"/>
      <c r="AZ625" s="142"/>
      <c r="BA625" s="143"/>
      <c r="BC625" s="144"/>
      <c r="BD625" s="144"/>
    </row>
    <row r="626" spans="1:56" ht="285" x14ac:dyDescent="0.25">
      <c r="A626" s="61">
        <v>234</v>
      </c>
      <c r="B626" s="179" t="s">
        <v>3151</v>
      </c>
      <c r="C626" s="61" t="s">
        <v>3152</v>
      </c>
      <c r="D626" s="55" t="s">
        <v>2847</v>
      </c>
      <c r="E626" s="56" t="s">
        <v>3153</v>
      </c>
      <c r="F626" s="50"/>
      <c r="G626" s="50"/>
      <c r="H626" s="50" t="s">
        <v>3154</v>
      </c>
      <c r="I626" s="50" t="s">
        <v>3155</v>
      </c>
      <c r="J626" s="50"/>
      <c r="K626" s="50"/>
      <c r="L626" s="56" t="s">
        <v>2434</v>
      </c>
      <c r="M626" s="62" t="s">
        <v>2420</v>
      </c>
      <c r="N626" s="58"/>
      <c r="O626" s="35"/>
      <c r="P626" s="35"/>
      <c r="Q626" s="35"/>
      <c r="R626" s="35"/>
      <c r="S626" s="63"/>
      <c r="T626" s="1" t="s">
        <v>5474</v>
      </c>
      <c r="U626" s="1" t="s">
        <v>2434</v>
      </c>
      <c r="V626" s="1" t="s">
        <v>2422</v>
      </c>
      <c r="W626" s="1" t="s">
        <v>3156</v>
      </c>
      <c r="X626" s="1" t="s">
        <v>3157</v>
      </c>
      <c r="Y626" s="1" t="s">
        <v>3158</v>
      </c>
      <c r="Z626" s="1" t="s">
        <v>3159</v>
      </c>
      <c r="AA626" s="1" t="s">
        <v>3160</v>
      </c>
      <c r="AB626" s="1" t="s">
        <v>6422</v>
      </c>
      <c r="AC626" s="1" t="s">
        <v>2440</v>
      </c>
      <c r="AD626" s="97"/>
      <c r="AE626" s="168"/>
      <c r="AF626" s="141"/>
      <c r="AG626" s="32" t="s">
        <v>3161</v>
      </c>
      <c r="AH626" s="37" t="s">
        <v>2454</v>
      </c>
      <c r="AI626" s="37"/>
      <c r="AJ626" s="37"/>
      <c r="AK626" s="37"/>
      <c r="AL626" s="37"/>
      <c r="AM626" s="37">
        <f t="shared" si="18"/>
        <v>0</v>
      </c>
      <c r="AN626" s="191" t="str">
        <f>IF((AI626+AJ626+AK626+AL626+AM626)&gt;0,(Metoder[[#This Row],[2015]]+Metoder[[#This Row],[2016]]+Metoder[[#This Row],[2017]]+Metoder[[#This Row],[Jan-Apr 2018]]*3+Metoder[[#This Row],[Till Cosmic?]])/COUNT(Metoder[[#This Row],[2015]:[Till Cosmic?]]),"")</f>
        <v/>
      </c>
      <c r="AO626" s="37" t="str">
        <f t="shared" si="19"/>
        <v/>
      </c>
      <c r="AP626" s="37" t="str">
        <f>IFERROR((_xlfn.RANK.EQ(AO626,AO:AO,1)+COUNTIF($AO$2:AO626,AO626))-1,"")</f>
        <v/>
      </c>
      <c r="AQ626" s="37"/>
      <c r="AR626" s="37"/>
      <c r="AS626" s="37"/>
      <c r="AT626" s="37"/>
      <c r="AU626" s="37"/>
      <c r="AV626" s="123">
        <v>42881</v>
      </c>
      <c r="AW626" s="38" t="s">
        <v>2341</v>
      </c>
      <c r="AX626" s="144"/>
      <c r="AY626" s="144"/>
      <c r="AZ626" s="142"/>
      <c r="BA626" s="143"/>
      <c r="BC626" s="144"/>
      <c r="BD626" s="144"/>
    </row>
    <row r="627" spans="1:56" ht="101.25" x14ac:dyDescent="0.25">
      <c r="A627" s="61">
        <v>235</v>
      </c>
      <c r="B627" s="179" t="s">
        <v>3185</v>
      </c>
      <c r="C627" s="61" t="s">
        <v>3186</v>
      </c>
      <c r="D627" s="55" t="s">
        <v>3171</v>
      </c>
      <c r="E627" s="56" t="s">
        <v>3153</v>
      </c>
      <c r="F627" s="50"/>
      <c r="G627" s="50" t="s">
        <v>3187</v>
      </c>
      <c r="H627" s="50"/>
      <c r="I627" s="38" t="s">
        <v>6404</v>
      </c>
      <c r="J627" s="50"/>
      <c r="K627" s="50"/>
      <c r="L627" s="56" t="s">
        <v>2434</v>
      </c>
      <c r="M627" s="62" t="s">
        <v>2420</v>
      </c>
      <c r="N627" s="58"/>
      <c r="O627" s="35"/>
      <c r="P627" s="35"/>
      <c r="Q627" s="35"/>
      <c r="R627" s="35"/>
      <c r="S627" s="63"/>
      <c r="T627" s="97"/>
      <c r="U627" s="1" t="s">
        <v>2434</v>
      </c>
      <c r="V627" s="1" t="s">
        <v>2470</v>
      </c>
      <c r="W627" s="97"/>
      <c r="X627" s="97"/>
      <c r="Y627" s="1" t="s">
        <v>2865</v>
      </c>
      <c r="Z627" s="97"/>
      <c r="AA627" s="97"/>
      <c r="AB627" s="1" t="s">
        <v>2732</v>
      </c>
      <c r="AC627" s="97"/>
      <c r="AD627" s="97"/>
      <c r="AE627" s="168"/>
      <c r="AF627" s="141"/>
      <c r="AG627" s="32" t="s">
        <v>3188</v>
      </c>
      <c r="AH627" s="37" t="s">
        <v>2431</v>
      </c>
      <c r="AI627" s="37"/>
      <c r="AJ627" s="37"/>
      <c r="AK627" s="37"/>
      <c r="AL627" s="37"/>
      <c r="AM627" s="37">
        <f t="shared" si="18"/>
        <v>0</v>
      </c>
      <c r="AN627" s="191" t="str">
        <f>IF((AI627+AJ627+AK627+AL627+AM627)&gt;0,(Metoder[[#This Row],[2015]]+Metoder[[#This Row],[2016]]+Metoder[[#This Row],[2017]]+Metoder[[#This Row],[Jan-Apr 2018]]*3+Metoder[[#This Row],[Till Cosmic?]])/COUNT(Metoder[[#This Row],[2015]:[Till Cosmic?]]),"")</f>
        <v/>
      </c>
      <c r="AO627" s="37" t="str">
        <f t="shared" si="19"/>
        <v/>
      </c>
      <c r="AP627" s="37" t="str">
        <f>IFERROR((_xlfn.RANK.EQ(AO627,AO:AO,1)+COUNTIF($AO$2:AO627,AO627))-1,"")</f>
        <v/>
      </c>
      <c r="AQ627" s="37"/>
      <c r="AR627" s="37"/>
      <c r="AS627" s="37"/>
      <c r="AT627" s="37"/>
      <c r="AU627" s="37"/>
      <c r="AV627" s="123">
        <v>42881</v>
      </c>
      <c r="AW627" s="38" t="s">
        <v>2341</v>
      </c>
      <c r="AX627" s="144"/>
      <c r="AY627" s="144"/>
      <c r="AZ627" s="142"/>
      <c r="BA627" s="143"/>
      <c r="BC627" s="144"/>
      <c r="BD627" s="144"/>
    </row>
    <row r="628" spans="1:56" ht="45" x14ac:dyDescent="0.25">
      <c r="A628" s="61">
        <v>237</v>
      </c>
      <c r="B628" s="179" t="s">
        <v>3227</v>
      </c>
      <c r="C628" s="61" t="s">
        <v>3228</v>
      </c>
      <c r="D628" s="55" t="s">
        <v>124</v>
      </c>
      <c r="E628" s="56" t="s">
        <v>2837</v>
      </c>
      <c r="F628" s="50"/>
      <c r="G628" s="50"/>
      <c r="H628" s="50" t="s">
        <v>3015</v>
      </c>
      <c r="I628" s="50"/>
      <c r="J628" s="50"/>
      <c r="K628" s="50"/>
      <c r="L628" s="56" t="s">
        <v>2434</v>
      </c>
      <c r="M628" s="55" t="s">
        <v>2420</v>
      </c>
      <c r="N628" s="58"/>
      <c r="O628" s="35"/>
      <c r="P628" s="35"/>
      <c r="Q628" s="35"/>
      <c r="R628" s="35"/>
      <c r="S628" s="63"/>
      <c r="T628" s="97"/>
      <c r="U628" s="1" t="s">
        <v>2434</v>
      </c>
      <c r="V628" s="1" t="s">
        <v>3229</v>
      </c>
      <c r="W628" s="1" t="s">
        <v>3230</v>
      </c>
      <c r="X628" s="1" t="s">
        <v>3231</v>
      </c>
      <c r="Y628" s="1" t="s">
        <v>3232</v>
      </c>
      <c r="Z628" s="1" t="s">
        <v>3230</v>
      </c>
      <c r="AA628" s="1" t="s">
        <v>3233</v>
      </c>
      <c r="AB628" s="97"/>
      <c r="AC628" s="1" t="s">
        <v>2440</v>
      </c>
      <c r="AD628" s="97"/>
      <c r="AE628" s="168"/>
      <c r="AF628" s="141"/>
      <c r="AG628" s="32" t="s">
        <v>3234</v>
      </c>
      <c r="AH628" s="37" t="s">
        <v>3230</v>
      </c>
      <c r="AI628" s="37"/>
      <c r="AJ628" s="37"/>
      <c r="AK628" s="37"/>
      <c r="AL628" s="37"/>
      <c r="AM628" s="37">
        <f t="shared" si="18"/>
        <v>0</v>
      </c>
      <c r="AN628" s="191" t="str">
        <f>IF((AI628+AJ628+AK628+AL628+AM628)&gt;0,(Metoder[[#This Row],[2015]]+Metoder[[#This Row],[2016]]+Metoder[[#This Row],[2017]]+Metoder[[#This Row],[Jan-Apr 2018]]*3+Metoder[[#This Row],[Till Cosmic?]])/COUNT(Metoder[[#This Row],[2015]:[Till Cosmic?]]),"")</f>
        <v/>
      </c>
      <c r="AO628" s="37" t="str">
        <f t="shared" si="19"/>
        <v/>
      </c>
      <c r="AP628" s="37" t="str">
        <f>IFERROR((_xlfn.RANK.EQ(AO628,AO:AO,1)+COUNTIF($AO$2:AO628,AO628))-1,"")</f>
        <v/>
      </c>
      <c r="AQ628" s="37"/>
      <c r="AR628" s="37"/>
      <c r="AS628" s="37"/>
      <c r="AT628" s="37"/>
      <c r="AU628" s="37"/>
      <c r="AV628" s="123">
        <v>42881</v>
      </c>
      <c r="AW628" s="38" t="s">
        <v>2341</v>
      </c>
      <c r="AX628" s="144"/>
      <c r="AY628" s="144"/>
      <c r="AZ628" s="142"/>
      <c r="BA628" s="143"/>
      <c r="BC628" s="144"/>
      <c r="BD628" s="144"/>
    </row>
    <row r="629" spans="1:56" ht="60" x14ac:dyDescent="0.25">
      <c r="A629" s="61">
        <v>236</v>
      </c>
      <c r="B629" s="179" t="s">
        <v>3271</v>
      </c>
      <c r="C629" s="61" t="s">
        <v>3272</v>
      </c>
      <c r="D629" s="55" t="s">
        <v>283</v>
      </c>
      <c r="E629" s="56" t="s">
        <v>3273</v>
      </c>
      <c r="F629" s="50"/>
      <c r="G629" s="50"/>
      <c r="H629" s="50" t="s">
        <v>3274</v>
      </c>
      <c r="I629" s="50"/>
      <c r="J629" s="50"/>
      <c r="K629" s="50"/>
      <c r="L629" s="56" t="s">
        <v>2434</v>
      </c>
      <c r="M629" s="62" t="s">
        <v>2420</v>
      </c>
      <c r="N629" s="58"/>
      <c r="O629" s="35"/>
      <c r="P629" s="35"/>
      <c r="Q629" s="35"/>
      <c r="R629" s="35"/>
      <c r="S629" s="63"/>
      <c r="T629" s="97"/>
      <c r="U629" s="1" t="s">
        <v>2434</v>
      </c>
      <c r="V629" s="1" t="s">
        <v>3229</v>
      </c>
      <c r="W629" s="1" t="s">
        <v>3275</v>
      </c>
      <c r="X629" s="1" t="s">
        <v>3276</v>
      </c>
      <c r="Y629" s="1" t="s">
        <v>2933</v>
      </c>
      <c r="Z629" s="1" t="s">
        <v>3230</v>
      </c>
      <c r="AA629" s="1" t="s">
        <v>3277</v>
      </c>
      <c r="AB629" s="97"/>
      <c r="AC629" s="97"/>
      <c r="AD629" s="97"/>
      <c r="AE629" s="168"/>
      <c r="AF629" s="141"/>
      <c r="AG629" s="32" t="s">
        <v>3075</v>
      </c>
      <c r="AH629" s="37" t="s">
        <v>3230</v>
      </c>
      <c r="AI629" s="37"/>
      <c r="AJ629" s="37"/>
      <c r="AK629" s="37"/>
      <c r="AL629" s="37"/>
      <c r="AM629" s="37">
        <f t="shared" si="18"/>
        <v>0</v>
      </c>
      <c r="AN629" s="191" t="str">
        <f>IF((AI629+AJ629+AK629+AL629+AM629)&gt;0,(Metoder[[#This Row],[2015]]+Metoder[[#This Row],[2016]]+Metoder[[#This Row],[2017]]+Metoder[[#This Row],[Jan-Apr 2018]]*3+Metoder[[#This Row],[Till Cosmic?]])/COUNT(Metoder[[#This Row],[2015]:[Till Cosmic?]]),"")</f>
        <v/>
      </c>
      <c r="AO629" s="37" t="str">
        <f t="shared" si="19"/>
        <v/>
      </c>
      <c r="AP629" s="37" t="str">
        <f>IFERROR((_xlfn.RANK.EQ(AO629,AO:AO,1)+COUNTIF($AO$2:AO629,AO629))-1,"")</f>
        <v/>
      </c>
      <c r="AQ629" s="37"/>
      <c r="AR629" s="37"/>
      <c r="AS629" s="37"/>
      <c r="AT629" s="37"/>
      <c r="AU629" s="37"/>
      <c r="AV629" s="123">
        <v>42881</v>
      </c>
      <c r="AW629" s="38" t="s">
        <v>2341</v>
      </c>
      <c r="AX629" s="144"/>
      <c r="AY629" s="144"/>
      <c r="AZ629" s="142"/>
      <c r="BA629" s="143"/>
      <c r="BC629" s="144"/>
      <c r="BD629" s="144"/>
    </row>
    <row r="630" spans="1:56" ht="409.5" x14ac:dyDescent="0.25">
      <c r="A630" s="1">
        <v>249</v>
      </c>
      <c r="B630" s="179" t="s">
        <v>3353</v>
      </c>
      <c r="C630" s="61"/>
      <c r="D630" s="55" t="s">
        <v>50</v>
      </c>
      <c r="E630" s="56" t="s">
        <v>3354</v>
      </c>
      <c r="F630" s="50"/>
      <c r="G630" s="50"/>
      <c r="H630" s="50" t="s">
        <v>3355</v>
      </c>
      <c r="I630" s="50"/>
      <c r="J630" s="50"/>
      <c r="K630" s="50"/>
      <c r="L630" s="56" t="s">
        <v>2434</v>
      </c>
      <c r="M630" s="55" t="s">
        <v>2420</v>
      </c>
      <c r="N630" s="58" t="s">
        <v>5668</v>
      </c>
      <c r="O630" s="35"/>
      <c r="P630" s="35"/>
      <c r="Q630" s="35"/>
      <c r="R630" s="35"/>
      <c r="S630" s="63"/>
      <c r="T630" s="97"/>
      <c r="U630" s="1" t="s">
        <v>41</v>
      </c>
      <c r="V630" s="1" t="s">
        <v>2422</v>
      </c>
      <c r="W630" s="1" t="s">
        <v>3356</v>
      </c>
      <c r="X630" s="1" t="s">
        <v>5107</v>
      </c>
      <c r="Y630" s="1" t="s">
        <v>3357</v>
      </c>
      <c r="Z630" s="1" t="s">
        <v>3358</v>
      </c>
      <c r="AA630" s="1" t="s">
        <v>3359</v>
      </c>
      <c r="AB630" s="1" t="s">
        <v>2439</v>
      </c>
      <c r="AC630" s="1" t="s">
        <v>2440</v>
      </c>
      <c r="AD630" s="97"/>
      <c r="AE630" s="168"/>
      <c r="AF630" s="141"/>
      <c r="AG630" s="32" t="s">
        <v>3360</v>
      </c>
      <c r="AH630" s="37" t="s">
        <v>2431</v>
      </c>
      <c r="AI630" s="37"/>
      <c r="AJ630" s="37"/>
      <c r="AK630" s="37"/>
      <c r="AL630" s="37"/>
      <c r="AM630" s="37">
        <f t="shared" si="18"/>
        <v>0</v>
      </c>
      <c r="AN630" s="191" t="str">
        <f>IF((AI630+AJ630+AK630+AL630+AM630)&gt;0,(Metoder[[#This Row],[2015]]+Metoder[[#This Row],[2016]]+Metoder[[#This Row],[2017]]+Metoder[[#This Row],[Jan-Apr 2018]]*3+Metoder[[#This Row],[Till Cosmic?]])/COUNT(Metoder[[#This Row],[2015]:[Till Cosmic?]]),"")</f>
        <v/>
      </c>
      <c r="AO630" s="37" t="str">
        <f t="shared" si="19"/>
        <v/>
      </c>
      <c r="AP630" s="37" t="str">
        <f>IFERROR((_xlfn.RANK.EQ(AO630,AO:AO,1)+COUNTIF($AO$2:AO630,AO630))-1,"")</f>
        <v/>
      </c>
      <c r="AQ630" s="37"/>
      <c r="AR630" s="37"/>
      <c r="AS630" s="37"/>
      <c r="AT630" s="37"/>
      <c r="AU630" s="37"/>
      <c r="AV630" s="123">
        <v>42881</v>
      </c>
      <c r="AW630" s="38" t="s">
        <v>2341</v>
      </c>
      <c r="AX630" s="144"/>
      <c r="AY630" s="144"/>
      <c r="AZ630" s="142"/>
      <c r="BA630" s="143"/>
      <c r="BC630" s="144"/>
      <c r="BD630" s="144"/>
    </row>
    <row r="631" spans="1:56" ht="112.5" x14ac:dyDescent="0.25">
      <c r="A631" s="1">
        <v>238</v>
      </c>
      <c r="B631" s="179" t="s">
        <v>3374</v>
      </c>
      <c r="C631" s="61"/>
      <c r="D631" s="55" t="s">
        <v>124</v>
      </c>
      <c r="E631" s="56" t="s">
        <v>3153</v>
      </c>
      <c r="F631" s="50"/>
      <c r="G631" s="50"/>
      <c r="H631" s="50" t="s">
        <v>3015</v>
      </c>
      <c r="I631" s="50"/>
      <c r="J631" s="50"/>
      <c r="K631" s="50"/>
      <c r="L631" s="56" t="s">
        <v>2434</v>
      </c>
      <c r="M631" s="55" t="s">
        <v>2420</v>
      </c>
      <c r="N631" s="58"/>
      <c r="O631" s="35"/>
      <c r="P631" s="35"/>
      <c r="Q631" s="35"/>
      <c r="R631" s="35"/>
      <c r="S631" s="63"/>
      <c r="T631" s="97"/>
      <c r="U631" s="1" t="s">
        <v>2434</v>
      </c>
      <c r="V631" s="1" t="s">
        <v>2422</v>
      </c>
      <c r="W631" s="1" t="s">
        <v>3378</v>
      </c>
      <c r="X631" s="1" t="s">
        <v>2820</v>
      </c>
      <c r="Y631" s="1" t="s">
        <v>3379</v>
      </c>
      <c r="Z631" s="1" t="s">
        <v>3380</v>
      </c>
      <c r="AA631" s="1" t="s">
        <v>3381</v>
      </c>
      <c r="AB631" s="1" t="s">
        <v>2439</v>
      </c>
      <c r="AC631" s="1" t="s">
        <v>2429</v>
      </c>
      <c r="AD631" s="97"/>
      <c r="AE631" s="168"/>
      <c r="AF631" s="141"/>
      <c r="AG631" s="32" t="s">
        <v>3382</v>
      </c>
      <c r="AH631" s="37" t="s">
        <v>2431</v>
      </c>
      <c r="AI631" s="37"/>
      <c r="AJ631" s="37"/>
      <c r="AK631" s="37"/>
      <c r="AL631" s="37"/>
      <c r="AM631" s="37">
        <f t="shared" si="18"/>
        <v>0</v>
      </c>
      <c r="AN631" s="191" t="str">
        <f>IF((AI631+AJ631+AK631+AL631+AM631)&gt;0,(Metoder[[#This Row],[2015]]+Metoder[[#This Row],[2016]]+Metoder[[#This Row],[2017]]+Metoder[[#This Row],[Jan-Apr 2018]]*3+Metoder[[#This Row],[Till Cosmic?]])/COUNT(Metoder[[#This Row],[2015]:[Till Cosmic?]]),"")</f>
        <v/>
      </c>
      <c r="AO631" s="37" t="str">
        <f t="shared" si="19"/>
        <v/>
      </c>
      <c r="AP631" s="37" t="str">
        <f>IFERROR((_xlfn.RANK.EQ(AO631,AO:AO,1)+COUNTIF($AO$2:AO631,AO631))-1,"")</f>
        <v/>
      </c>
      <c r="AQ631" s="37"/>
      <c r="AR631" s="37"/>
      <c r="AS631" s="37"/>
      <c r="AT631" s="37"/>
      <c r="AU631" s="37"/>
      <c r="AV631" s="123">
        <v>42881</v>
      </c>
      <c r="AW631" s="38" t="s">
        <v>2341</v>
      </c>
      <c r="AX631" s="144"/>
      <c r="AY631" s="144"/>
      <c r="AZ631" s="142"/>
      <c r="BA631" s="143"/>
      <c r="BC631" s="144"/>
      <c r="BD631" s="144"/>
    </row>
    <row r="632" spans="1:56" x14ac:dyDescent="0.25">
      <c r="A632" s="1">
        <v>240</v>
      </c>
      <c r="B632" s="179" t="s">
        <v>3450</v>
      </c>
      <c r="C632" s="61" t="s">
        <v>3451</v>
      </c>
      <c r="D632" s="55"/>
      <c r="E632" s="56"/>
      <c r="F632" s="50"/>
      <c r="G632" s="50"/>
      <c r="H632" s="50"/>
      <c r="I632" s="50" t="s">
        <v>3452</v>
      </c>
      <c r="J632" s="50"/>
      <c r="K632" s="50"/>
      <c r="L632" s="56" t="s">
        <v>2434</v>
      </c>
      <c r="M632" s="55" t="s">
        <v>2420</v>
      </c>
      <c r="N632" s="58"/>
      <c r="O632" s="35"/>
      <c r="P632" s="35"/>
      <c r="Q632" s="35"/>
      <c r="R632" s="35"/>
      <c r="S632" s="63"/>
      <c r="T632" s="97"/>
      <c r="U632" s="1"/>
      <c r="V632" s="1"/>
      <c r="W632" s="1"/>
      <c r="X632" s="97"/>
      <c r="Y632" s="1"/>
      <c r="Z632" s="97"/>
      <c r="AA632" s="97"/>
      <c r="AB632" s="97"/>
      <c r="AC632" s="97"/>
      <c r="AD632" s="97"/>
      <c r="AE632" s="168"/>
      <c r="AF632" s="141"/>
      <c r="AG632" s="32"/>
      <c r="AH632" s="37"/>
      <c r="AI632" s="37"/>
      <c r="AJ632" s="37"/>
      <c r="AK632" s="37"/>
      <c r="AL632" s="37"/>
      <c r="AM632" s="37">
        <f t="shared" si="18"/>
        <v>0</v>
      </c>
      <c r="AN632" s="191" t="str">
        <f>IF((AI632+AJ632+AK632+AL632+AM632)&gt;0,(Metoder[[#This Row],[2015]]+Metoder[[#This Row],[2016]]+Metoder[[#This Row],[2017]]+Metoder[[#This Row],[Jan-Apr 2018]]*3+Metoder[[#This Row],[Till Cosmic?]])/COUNT(Metoder[[#This Row],[2015]:[Till Cosmic?]]),"")</f>
        <v/>
      </c>
      <c r="AO632" s="37" t="str">
        <f t="shared" si="19"/>
        <v/>
      </c>
      <c r="AP632" s="37" t="str">
        <f>IFERROR((_xlfn.RANK.EQ(AO632,AO:AO,1)+COUNTIF($AO$2:AO632,AO632))-1,"")</f>
        <v/>
      </c>
      <c r="AQ632" s="37"/>
      <c r="AR632" s="37"/>
      <c r="AS632" s="37"/>
      <c r="AT632" s="37"/>
      <c r="AU632" s="37"/>
      <c r="AV632" s="123">
        <v>42881</v>
      </c>
      <c r="AW632" s="38" t="s">
        <v>2341</v>
      </c>
      <c r="AX632" s="144"/>
      <c r="AY632" s="144"/>
      <c r="AZ632" s="142"/>
      <c r="BA632" s="143"/>
      <c r="BC632" s="144"/>
      <c r="BD632" s="144"/>
    </row>
    <row r="633" spans="1:56" ht="180" x14ac:dyDescent="0.25">
      <c r="A633" s="1">
        <v>241</v>
      </c>
      <c r="B633" s="179" t="s">
        <v>3469</v>
      </c>
      <c r="C633" s="61" t="s">
        <v>3470</v>
      </c>
      <c r="D633" s="55" t="s">
        <v>3180</v>
      </c>
      <c r="E633" s="56" t="s">
        <v>2478</v>
      </c>
      <c r="F633" s="50"/>
      <c r="G633" s="50"/>
      <c r="H633" s="50" t="s">
        <v>2624</v>
      </c>
      <c r="I633" s="50"/>
      <c r="J633" s="50"/>
      <c r="K633" s="50"/>
      <c r="L633" s="56" t="s">
        <v>2434</v>
      </c>
      <c r="M633" s="55" t="s">
        <v>2420</v>
      </c>
      <c r="N633" s="58" t="s">
        <v>5673</v>
      </c>
      <c r="O633" s="35"/>
      <c r="P633" s="35"/>
      <c r="Q633" s="35"/>
      <c r="R633" s="35"/>
      <c r="S633" s="63"/>
      <c r="T633" s="97"/>
      <c r="U633" s="1" t="s">
        <v>41</v>
      </c>
      <c r="V633" s="1" t="s">
        <v>2422</v>
      </c>
      <c r="W633" s="1" t="s">
        <v>3471</v>
      </c>
      <c r="X633" s="1" t="s">
        <v>3472</v>
      </c>
      <c r="Y633" s="1" t="s">
        <v>3473</v>
      </c>
      <c r="Z633" s="1" t="s">
        <v>3183</v>
      </c>
      <c r="AA633" s="1" t="s">
        <v>3474</v>
      </c>
      <c r="AB633" s="1" t="s">
        <v>6422</v>
      </c>
      <c r="AC633" s="1" t="s">
        <v>2440</v>
      </c>
      <c r="AD633" s="97"/>
      <c r="AE633" s="168"/>
      <c r="AF633" s="141"/>
      <c r="AG633" s="32" t="s">
        <v>3475</v>
      </c>
      <c r="AH633" s="37" t="s">
        <v>2431</v>
      </c>
      <c r="AI633" s="37"/>
      <c r="AJ633" s="37"/>
      <c r="AK633" s="37"/>
      <c r="AL633" s="37"/>
      <c r="AM633" s="37">
        <f t="shared" si="18"/>
        <v>0</v>
      </c>
      <c r="AN633" s="191" t="str">
        <f>IF((AI633+AJ633+AK633+AL633+AM633)&gt;0,(Metoder[[#This Row],[2015]]+Metoder[[#This Row],[2016]]+Metoder[[#This Row],[2017]]+Metoder[[#This Row],[Jan-Apr 2018]]*3+Metoder[[#This Row],[Till Cosmic?]])/COUNT(Metoder[[#This Row],[2015]:[Till Cosmic?]]),"")</f>
        <v/>
      </c>
      <c r="AO633" s="37" t="str">
        <f t="shared" si="19"/>
        <v/>
      </c>
      <c r="AP633" s="37" t="str">
        <f>IFERROR((_xlfn.RANK.EQ(AO633,AO:AO,1)+COUNTIF($AO$2:AO633,AO633))-1,"")</f>
        <v/>
      </c>
      <c r="AQ633" s="37"/>
      <c r="AR633" s="37"/>
      <c r="AS633" s="37"/>
      <c r="AT633" s="37"/>
      <c r="AU633" s="37"/>
      <c r="AV633" s="123">
        <v>42881</v>
      </c>
      <c r="AW633" s="38" t="s">
        <v>2341</v>
      </c>
      <c r="AX633" s="144"/>
      <c r="AY633" s="144"/>
      <c r="AZ633" s="142"/>
      <c r="BA633" s="143"/>
      <c r="BC633" s="144"/>
      <c r="BD633" s="144"/>
    </row>
    <row r="634" spans="1:56" ht="345" x14ac:dyDescent="0.25">
      <c r="A634" s="61">
        <v>223</v>
      </c>
      <c r="B634" s="179" t="s">
        <v>3476</v>
      </c>
      <c r="C634" s="61" t="s">
        <v>3477</v>
      </c>
      <c r="D634" s="55" t="s">
        <v>3478</v>
      </c>
      <c r="E634" s="56" t="s">
        <v>2685</v>
      </c>
      <c r="F634" s="50"/>
      <c r="G634" s="50"/>
      <c r="H634" s="50"/>
      <c r="I634" s="50"/>
      <c r="J634" s="50"/>
      <c r="K634" s="50"/>
      <c r="L634" s="56" t="s">
        <v>2434</v>
      </c>
      <c r="M634" s="62" t="s">
        <v>2420</v>
      </c>
      <c r="N634" s="58"/>
      <c r="O634" s="35"/>
      <c r="P634" s="35"/>
      <c r="Q634" s="35"/>
      <c r="R634" s="35"/>
      <c r="S634" s="63"/>
      <c r="T634" s="1" t="s">
        <v>6565</v>
      </c>
      <c r="U634" s="1" t="s">
        <v>2434</v>
      </c>
      <c r="V634" s="1" t="s">
        <v>2625</v>
      </c>
      <c r="W634" s="1" t="s">
        <v>3479</v>
      </c>
      <c r="X634" s="1" t="s">
        <v>3479</v>
      </c>
      <c r="Y634" s="1" t="s">
        <v>3480</v>
      </c>
      <c r="Z634" s="1" t="s">
        <v>3481</v>
      </c>
      <c r="AA634" s="1" t="s">
        <v>3482</v>
      </c>
      <c r="AB634" s="1" t="s">
        <v>2439</v>
      </c>
      <c r="AC634" s="1" t="s">
        <v>2440</v>
      </c>
      <c r="AD634" s="97"/>
      <c r="AE634" s="168"/>
      <c r="AF634" s="141"/>
      <c r="AG634" s="32" t="s">
        <v>3483</v>
      </c>
      <c r="AH634" s="37" t="s">
        <v>2441</v>
      </c>
      <c r="AI634" s="37"/>
      <c r="AJ634" s="37"/>
      <c r="AK634" s="37"/>
      <c r="AL634" s="37"/>
      <c r="AM634" s="37">
        <f t="shared" si="18"/>
        <v>0</v>
      </c>
      <c r="AN634" s="191" t="str">
        <f>IF((AI634+AJ634+AK634+AL634+AM634)&gt;0,(Metoder[[#This Row],[2015]]+Metoder[[#This Row],[2016]]+Metoder[[#This Row],[2017]]+Metoder[[#This Row],[Jan-Apr 2018]]*3+Metoder[[#This Row],[Till Cosmic?]])/COUNT(Metoder[[#This Row],[2015]:[Till Cosmic?]]),"")</f>
        <v/>
      </c>
      <c r="AO634" s="37" t="str">
        <f t="shared" si="19"/>
        <v/>
      </c>
      <c r="AP634" s="37" t="str">
        <f>IFERROR((_xlfn.RANK.EQ(AO634,AO:AO,1)+COUNTIF($AO$2:AO634,AO634))-1,"")</f>
        <v/>
      </c>
      <c r="AQ634" s="37"/>
      <c r="AR634" s="37"/>
      <c r="AS634" s="37"/>
      <c r="AT634" s="37"/>
      <c r="AU634" s="37"/>
      <c r="AV634" s="123">
        <v>42881</v>
      </c>
      <c r="AW634" s="38" t="s">
        <v>2341</v>
      </c>
      <c r="AX634" s="144"/>
      <c r="AY634" s="144"/>
      <c r="AZ634" s="142"/>
      <c r="BA634" s="143"/>
      <c r="BC634" s="144"/>
      <c r="BD634" s="144"/>
    </row>
    <row r="635" spans="1:56" ht="112.5" x14ac:dyDescent="0.25">
      <c r="A635" s="1">
        <v>245</v>
      </c>
      <c r="B635" s="179" t="s">
        <v>3511</v>
      </c>
      <c r="C635" s="61"/>
      <c r="D635" s="55" t="s">
        <v>2684</v>
      </c>
      <c r="E635" s="56" t="s">
        <v>3153</v>
      </c>
      <c r="F635" s="50"/>
      <c r="G635" s="50"/>
      <c r="H635" s="50" t="s">
        <v>3512</v>
      </c>
      <c r="I635" s="38" t="s">
        <v>3513</v>
      </c>
      <c r="J635" s="38"/>
      <c r="K635" s="38"/>
      <c r="L635" s="15" t="s">
        <v>2434</v>
      </c>
      <c r="M635" s="55" t="s">
        <v>2420</v>
      </c>
      <c r="N635" s="54"/>
      <c r="O635" s="54"/>
      <c r="P635" s="54"/>
      <c r="Q635" s="54"/>
      <c r="R635" s="54"/>
      <c r="S635" s="54"/>
      <c r="T635" s="1" t="s">
        <v>5474</v>
      </c>
      <c r="U635" s="1" t="s">
        <v>2434</v>
      </c>
      <c r="V635" s="1" t="s">
        <v>3514</v>
      </c>
      <c r="W635" s="1" t="s">
        <v>6618</v>
      </c>
      <c r="X635" s="97"/>
      <c r="Y635" s="1" t="s">
        <v>3515</v>
      </c>
      <c r="Z635" s="1" t="s">
        <v>3230</v>
      </c>
      <c r="AA635" s="106" t="s">
        <v>3516</v>
      </c>
      <c r="AB635" s="1" t="s">
        <v>2439</v>
      </c>
      <c r="AC635" s="1" t="s">
        <v>2440</v>
      </c>
      <c r="AD635" s="97"/>
      <c r="AE635" s="168"/>
      <c r="AF635" s="141"/>
      <c r="AG635" s="57"/>
      <c r="AH635" s="57" t="s">
        <v>2454</v>
      </c>
      <c r="AI635" s="57"/>
      <c r="AJ635" s="57"/>
      <c r="AK635" s="57"/>
      <c r="AL635" s="57"/>
      <c r="AM635" s="57">
        <f t="shared" si="18"/>
        <v>0</v>
      </c>
      <c r="AN635" s="190" t="str">
        <f>IF((AI635+AJ635+AK635+AL635+AM635)&gt;0,(Metoder[[#This Row],[2015]]+Metoder[[#This Row],[2016]]+Metoder[[#This Row],[2017]]+Metoder[[#This Row],[Jan-Apr 2018]]*3+Metoder[[#This Row],[Till Cosmic?]])/COUNT(Metoder[[#This Row],[2015]:[Till Cosmic?]]),"")</f>
        <v/>
      </c>
      <c r="AO635" s="57" t="str">
        <f t="shared" si="19"/>
        <v/>
      </c>
      <c r="AP635" s="57" t="str">
        <f>IFERROR((_xlfn.RANK.EQ(AO635,AO:AO,1)+COUNTIF($AO$2:AO635,AO635))-1,"")</f>
        <v/>
      </c>
      <c r="AQ635" s="57"/>
      <c r="AR635" s="57"/>
      <c r="AS635" s="57"/>
      <c r="AT635" s="57"/>
      <c r="AU635" s="57"/>
      <c r="AV635" s="120">
        <v>42881</v>
      </c>
      <c r="AW635" s="57" t="s">
        <v>2341</v>
      </c>
      <c r="AX635" s="144"/>
      <c r="AY635" s="144"/>
      <c r="AZ635" s="142"/>
      <c r="BA635" s="143"/>
      <c r="BC635" s="144"/>
      <c r="BD635" s="144"/>
    </row>
    <row r="636" spans="1:56" ht="90" x14ac:dyDescent="0.25">
      <c r="A636" s="1">
        <v>255</v>
      </c>
      <c r="B636" s="179" t="s">
        <v>3536</v>
      </c>
      <c r="C636" s="61"/>
      <c r="D636" s="36" t="s">
        <v>3529</v>
      </c>
      <c r="E636" s="56" t="s">
        <v>2478</v>
      </c>
      <c r="F636" s="50"/>
      <c r="G636" s="50"/>
      <c r="H636" s="50" t="s">
        <v>2624</v>
      </c>
      <c r="I636" s="50"/>
      <c r="J636" s="50"/>
      <c r="K636" s="50"/>
      <c r="L636" s="56" t="s">
        <v>2434</v>
      </c>
      <c r="M636" s="55" t="s">
        <v>2420</v>
      </c>
      <c r="N636" s="58" t="s">
        <v>5673</v>
      </c>
      <c r="O636" s="58"/>
      <c r="P636" s="35"/>
      <c r="Q636" s="35"/>
      <c r="R636" s="35"/>
      <c r="S636" s="35"/>
      <c r="T636" s="97"/>
      <c r="U636" s="106" t="s">
        <v>2434</v>
      </c>
      <c r="V636" s="106" t="s">
        <v>2422</v>
      </c>
      <c r="W636" s="1" t="s">
        <v>2482</v>
      </c>
      <c r="X636" s="1" t="s">
        <v>2483</v>
      </c>
      <c r="Y636" s="1" t="s">
        <v>2484</v>
      </c>
      <c r="Z636" s="106" t="s">
        <v>2451</v>
      </c>
      <c r="AA636" s="1" t="s">
        <v>3537</v>
      </c>
      <c r="AB636" s="1" t="s">
        <v>6422</v>
      </c>
      <c r="AC636" s="1" t="s">
        <v>2440</v>
      </c>
      <c r="AD636" s="97"/>
      <c r="AE636" s="168"/>
      <c r="AF636" s="141"/>
      <c r="AG636" s="37" t="s">
        <v>3531</v>
      </c>
      <c r="AH636" s="37" t="s">
        <v>2431</v>
      </c>
      <c r="AI636" s="37"/>
      <c r="AJ636" s="37"/>
      <c r="AK636" s="37"/>
      <c r="AL636" s="37"/>
      <c r="AM636" s="37">
        <f t="shared" si="18"/>
        <v>0</v>
      </c>
      <c r="AN636" s="191" t="str">
        <f>IF((AI636+AJ636+AK636+AL636+AM636)&gt;0,(Metoder[[#This Row],[2015]]+Metoder[[#This Row],[2016]]+Metoder[[#This Row],[2017]]+Metoder[[#This Row],[Jan-Apr 2018]]*3+Metoder[[#This Row],[Till Cosmic?]])/COUNT(Metoder[[#This Row],[2015]:[Till Cosmic?]]),"")</f>
        <v/>
      </c>
      <c r="AO636" s="37" t="str">
        <f t="shared" si="19"/>
        <v/>
      </c>
      <c r="AP636" s="37" t="str">
        <f>IFERROR((_xlfn.RANK.EQ(AO636,AO:AO,1)+COUNTIF($AO$2:AO636,AO636))-1,"")</f>
        <v/>
      </c>
      <c r="AQ636" s="37"/>
      <c r="AR636" s="37"/>
      <c r="AS636" s="37"/>
      <c r="AT636" s="37"/>
      <c r="AU636" s="37"/>
      <c r="AV636" s="123">
        <v>42881</v>
      </c>
      <c r="AW636" s="38" t="s">
        <v>2341</v>
      </c>
      <c r="AX636" s="144"/>
      <c r="AY636" s="144"/>
      <c r="AZ636" s="142"/>
      <c r="BA636" s="143"/>
      <c r="BC636" s="144"/>
      <c r="BD636" s="144"/>
    </row>
    <row r="637" spans="1:56" ht="195" x14ac:dyDescent="0.25">
      <c r="A637" s="1">
        <v>257</v>
      </c>
      <c r="B637" s="179" t="s">
        <v>3552</v>
      </c>
      <c r="C637" s="61"/>
      <c r="D637" s="36" t="s">
        <v>50</v>
      </c>
      <c r="E637" s="24" t="s">
        <v>2590</v>
      </c>
      <c r="F637" s="6"/>
      <c r="G637" s="6"/>
      <c r="H637" s="6" t="s">
        <v>2445</v>
      </c>
      <c r="I637" s="50" t="s">
        <v>3553</v>
      </c>
      <c r="J637" s="50"/>
      <c r="K637" s="50"/>
      <c r="L637" s="56" t="s">
        <v>2434</v>
      </c>
      <c r="M637" s="62" t="s">
        <v>2420</v>
      </c>
      <c r="N637" s="58" t="s">
        <v>5668</v>
      </c>
      <c r="O637" s="58"/>
      <c r="P637" s="35"/>
      <c r="Q637" s="35"/>
      <c r="R637" s="35"/>
      <c r="S637" s="35"/>
      <c r="T637" s="97"/>
      <c r="U637" s="106" t="s">
        <v>2434</v>
      </c>
      <c r="V637" s="106" t="s">
        <v>2447</v>
      </c>
      <c r="W637" s="106" t="s">
        <v>3238</v>
      </c>
      <c r="X637" s="106" t="s">
        <v>2449</v>
      </c>
      <c r="Y637" s="1" t="s">
        <v>3554</v>
      </c>
      <c r="Z637" s="106" t="s">
        <v>3555</v>
      </c>
      <c r="AA637" s="106" t="s">
        <v>3240</v>
      </c>
      <c r="AB637" s="106" t="s">
        <v>6422</v>
      </c>
      <c r="AC637" s="106" t="s">
        <v>2429</v>
      </c>
      <c r="AD637" s="106"/>
      <c r="AE637" s="97"/>
      <c r="AF637" s="141"/>
      <c r="AG637" s="37" t="s">
        <v>3551</v>
      </c>
      <c r="AH637" s="37"/>
      <c r="AI637" s="37"/>
      <c r="AJ637" s="37"/>
      <c r="AK637" s="37"/>
      <c r="AL637" s="37"/>
      <c r="AM637" s="37">
        <f t="shared" si="18"/>
        <v>0</v>
      </c>
      <c r="AN637" s="191" t="str">
        <f>IF((AI637+AJ637+AK637+AL637+AM637)&gt;0,(Metoder[[#This Row],[2015]]+Metoder[[#This Row],[2016]]+Metoder[[#This Row],[2017]]+Metoder[[#This Row],[Jan-Apr 2018]]*3+Metoder[[#This Row],[Till Cosmic?]])/COUNT(Metoder[[#This Row],[2015]:[Till Cosmic?]]),"")</f>
        <v/>
      </c>
      <c r="AO637" s="37" t="str">
        <f t="shared" si="19"/>
        <v/>
      </c>
      <c r="AP637" s="37" t="str">
        <f>IFERROR((_xlfn.RANK.EQ(AO637,AO:AO,1)+COUNTIF($AO$2:AO637,AO637))-1,"")</f>
        <v/>
      </c>
      <c r="AQ637" s="37"/>
      <c r="AR637" s="37"/>
      <c r="AS637" s="37"/>
      <c r="AT637" s="37"/>
      <c r="AU637" s="37"/>
      <c r="AV637" s="123">
        <v>42881</v>
      </c>
      <c r="AW637" s="38" t="s">
        <v>2341</v>
      </c>
      <c r="AX637" s="144"/>
      <c r="AY637" s="144"/>
      <c r="AZ637" s="142"/>
      <c r="BA637" s="143"/>
      <c r="BC637" s="144"/>
      <c r="BD637" s="144"/>
    </row>
    <row r="638" spans="1:56" ht="101.25" x14ac:dyDescent="0.25">
      <c r="A638" s="1">
        <v>243</v>
      </c>
      <c r="B638" s="179" t="s">
        <v>3556</v>
      </c>
      <c r="C638" s="61" t="s">
        <v>3557</v>
      </c>
      <c r="D638" s="55" t="s">
        <v>2847</v>
      </c>
      <c r="E638" s="56" t="s">
        <v>2837</v>
      </c>
      <c r="F638" s="50"/>
      <c r="G638" s="50"/>
      <c r="H638" s="50" t="s">
        <v>2624</v>
      </c>
      <c r="I638" s="38" t="s">
        <v>3558</v>
      </c>
      <c r="J638" s="38"/>
      <c r="K638" s="38"/>
      <c r="L638" s="56" t="s">
        <v>2434</v>
      </c>
      <c r="M638" s="55" t="s">
        <v>2420</v>
      </c>
      <c r="N638" s="58" t="s">
        <v>5673</v>
      </c>
      <c r="O638" s="35"/>
      <c r="P638" s="35"/>
      <c r="Q638" s="35"/>
      <c r="R638" s="35"/>
      <c r="S638" s="63"/>
      <c r="T638" s="97"/>
      <c r="U638" s="1" t="s">
        <v>41</v>
      </c>
      <c r="V638" s="1" t="s">
        <v>2422</v>
      </c>
      <c r="W638" s="1" t="s">
        <v>3559</v>
      </c>
      <c r="X638" s="1" t="s">
        <v>3560</v>
      </c>
      <c r="Y638" s="1" t="s">
        <v>3561</v>
      </c>
      <c r="Z638" s="1" t="s">
        <v>2842</v>
      </c>
      <c r="AA638" s="1" t="s">
        <v>3562</v>
      </c>
      <c r="AB638" s="1" t="s">
        <v>6424</v>
      </c>
      <c r="AC638" s="1" t="s">
        <v>2440</v>
      </c>
      <c r="AD638" s="97"/>
      <c r="AE638" s="168"/>
      <c r="AF638" s="141"/>
      <c r="AG638" s="32" t="s">
        <v>2596</v>
      </c>
      <c r="AH638" s="37" t="s">
        <v>2431</v>
      </c>
      <c r="AI638" s="37"/>
      <c r="AJ638" s="37"/>
      <c r="AK638" s="37"/>
      <c r="AL638" s="37"/>
      <c r="AM638" s="37">
        <f t="shared" si="18"/>
        <v>0</v>
      </c>
      <c r="AN638" s="191" t="str">
        <f>IF((AI638+AJ638+AK638+AL638+AM638)&gt;0,(Metoder[[#This Row],[2015]]+Metoder[[#This Row],[2016]]+Metoder[[#This Row],[2017]]+Metoder[[#This Row],[Jan-Apr 2018]]*3+Metoder[[#This Row],[Till Cosmic?]])/COUNT(Metoder[[#This Row],[2015]:[Till Cosmic?]]),"")</f>
        <v/>
      </c>
      <c r="AO638" s="37" t="str">
        <f t="shared" si="19"/>
        <v/>
      </c>
      <c r="AP638" s="37" t="str">
        <f>IFERROR((_xlfn.RANK.EQ(AO638,AO:AO,1)+COUNTIF($AO$2:AO638,AO638))-1,"")</f>
        <v/>
      </c>
      <c r="AQ638" s="37"/>
      <c r="AR638" s="37"/>
      <c r="AS638" s="37"/>
      <c r="AT638" s="37"/>
      <c r="AU638" s="37"/>
      <c r="AV638" s="123">
        <v>42881</v>
      </c>
      <c r="AW638" s="38" t="s">
        <v>2341</v>
      </c>
      <c r="AX638" s="144"/>
      <c r="AY638" s="144"/>
      <c r="AZ638" s="142"/>
      <c r="BA638" s="143"/>
      <c r="BC638" s="144"/>
      <c r="BD638" s="144"/>
    </row>
    <row r="639" spans="1:56" ht="60" x14ac:dyDescent="0.25">
      <c r="A639" s="1">
        <v>258</v>
      </c>
      <c r="B639" s="179" t="s">
        <v>3591</v>
      </c>
      <c r="C639" s="61"/>
      <c r="D639" s="55"/>
      <c r="E639" s="56" t="s">
        <v>151</v>
      </c>
      <c r="F639" s="50"/>
      <c r="G639" s="50" t="s">
        <v>2507</v>
      </c>
      <c r="H639" s="50" t="s">
        <v>3592</v>
      </c>
      <c r="I639" s="50"/>
      <c r="J639" s="50"/>
      <c r="K639" s="50"/>
      <c r="L639" s="56" t="s">
        <v>2434</v>
      </c>
      <c r="M639" s="55" t="s">
        <v>2420</v>
      </c>
      <c r="N639" s="58" t="s">
        <v>5673</v>
      </c>
      <c r="O639" s="35"/>
      <c r="P639" s="35"/>
      <c r="Q639" s="35"/>
      <c r="R639" s="35"/>
      <c r="S639" s="63"/>
      <c r="T639" s="1" t="s">
        <v>6565</v>
      </c>
      <c r="U639" s="1" t="s">
        <v>2434</v>
      </c>
      <c r="V639" s="1" t="s">
        <v>2470</v>
      </c>
      <c r="W639" s="1" t="s">
        <v>3593</v>
      </c>
      <c r="X639" s="1" t="s">
        <v>3594</v>
      </c>
      <c r="Y639" s="1" t="s">
        <v>4999</v>
      </c>
      <c r="Z639" s="1" t="s">
        <v>2842</v>
      </c>
      <c r="AA639" s="1" t="s">
        <v>3595</v>
      </c>
      <c r="AB639" s="1" t="s">
        <v>6424</v>
      </c>
      <c r="AC639" s="1" t="s">
        <v>2440</v>
      </c>
      <c r="AD639" s="97"/>
      <c r="AE639" s="168"/>
      <c r="AF639" s="141"/>
      <c r="AG639" s="32" t="s">
        <v>3596</v>
      </c>
      <c r="AH639" s="37" t="s">
        <v>2454</v>
      </c>
      <c r="AI639" s="37"/>
      <c r="AJ639" s="37"/>
      <c r="AK639" s="37"/>
      <c r="AL639" s="37"/>
      <c r="AM639" s="37">
        <f t="shared" si="18"/>
        <v>0</v>
      </c>
      <c r="AN639" s="191" t="str">
        <f>IF((AI639+AJ639+AK639+AL639+AM639)&gt;0,(Metoder[[#This Row],[2015]]+Metoder[[#This Row],[2016]]+Metoder[[#This Row],[2017]]+Metoder[[#This Row],[Jan-Apr 2018]]*3+Metoder[[#This Row],[Till Cosmic?]])/COUNT(Metoder[[#This Row],[2015]:[Till Cosmic?]]),"")</f>
        <v/>
      </c>
      <c r="AO639" s="37" t="str">
        <f t="shared" si="19"/>
        <v/>
      </c>
      <c r="AP639" s="37" t="str">
        <f>IFERROR((_xlfn.RANK.EQ(AO639,AO:AO,1)+COUNTIF($AO$2:AO639,AO639))-1,"")</f>
        <v/>
      </c>
      <c r="AQ639" s="37"/>
      <c r="AR639" s="37"/>
      <c r="AS639" s="37"/>
      <c r="AT639" s="37"/>
      <c r="AU639" s="37"/>
      <c r="AV639" s="123">
        <v>42881</v>
      </c>
      <c r="AW639" s="38" t="s">
        <v>2341</v>
      </c>
      <c r="AX639" s="144"/>
      <c r="AY639" s="144"/>
      <c r="AZ639" s="142"/>
      <c r="BA639" s="143"/>
      <c r="BC639" s="144"/>
      <c r="BD639" s="144"/>
    </row>
    <row r="640" spans="1:56" ht="22.5" x14ac:dyDescent="0.25">
      <c r="A640" s="61">
        <v>231</v>
      </c>
      <c r="B640" s="179" t="s">
        <v>3631</v>
      </c>
      <c r="C640" s="61"/>
      <c r="D640" s="55"/>
      <c r="E640" s="56" t="s">
        <v>3632</v>
      </c>
      <c r="F640" s="50"/>
      <c r="G640" s="50" t="s">
        <v>3633</v>
      </c>
      <c r="H640" s="50" t="s">
        <v>3634</v>
      </c>
      <c r="I640" s="50" t="s">
        <v>3635</v>
      </c>
      <c r="J640" s="50"/>
      <c r="K640" s="50"/>
      <c r="L640" s="56" t="s">
        <v>6590</v>
      </c>
      <c r="M640" s="62" t="s">
        <v>2420</v>
      </c>
      <c r="N640" s="58"/>
      <c r="O640" s="35"/>
      <c r="P640" s="35"/>
      <c r="Q640" s="35"/>
      <c r="R640" s="35"/>
      <c r="S640" s="63"/>
      <c r="T640" s="97"/>
      <c r="U640" s="97"/>
      <c r="V640" s="97"/>
      <c r="W640" s="97"/>
      <c r="X640" s="97"/>
      <c r="Y640" s="97"/>
      <c r="Z640" s="97"/>
      <c r="AA640" s="97"/>
      <c r="AB640" s="97"/>
      <c r="AC640" s="97"/>
      <c r="AD640" s="97"/>
      <c r="AE640" s="168"/>
      <c r="AF640" s="141"/>
      <c r="AG640" s="32"/>
      <c r="AH640" s="37"/>
      <c r="AI640" s="37"/>
      <c r="AJ640" s="37"/>
      <c r="AK640" s="37"/>
      <c r="AL640" s="37"/>
      <c r="AM640" s="37">
        <f t="shared" si="18"/>
        <v>0</v>
      </c>
      <c r="AN640" s="191" t="str">
        <f>IF((AI640+AJ640+AK640+AL640+AM640)&gt;0,(Metoder[[#This Row],[2015]]+Metoder[[#This Row],[2016]]+Metoder[[#This Row],[2017]]+Metoder[[#This Row],[Jan-Apr 2018]]*3+Metoder[[#This Row],[Till Cosmic?]])/COUNT(Metoder[[#This Row],[2015]:[Till Cosmic?]]),"")</f>
        <v/>
      </c>
      <c r="AO640" s="37" t="str">
        <f t="shared" si="19"/>
        <v/>
      </c>
      <c r="AP640" s="37" t="str">
        <f>IFERROR((_xlfn.RANK.EQ(AO640,AO:AO,1)+COUNTIF($AO$2:AO640,AO640))-1,"")</f>
        <v/>
      </c>
      <c r="AQ640" s="37"/>
      <c r="AR640" s="37"/>
      <c r="AS640" s="37"/>
      <c r="AT640" s="37"/>
      <c r="AU640" s="37"/>
      <c r="AV640" s="123">
        <v>42881</v>
      </c>
      <c r="AW640" s="38" t="s">
        <v>2341</v>
      </c>
      <c r="AX640" s="144"/>
      <c r="AY640" s="144"/>
      <c r="AZ640" s="142"/>
      <c r="BA640" s="143"/>
      <c r="BC640" s="144"/>
      <c r="BD640" s="144"/>
    </row>
    <row r="641" spans="1:56" ht="112.5" customHeight="1" x14ac:dyDescent="0.25">
      <c r="A641" s="1">
        <v>260</v>
      </c>
      <c r="B641" s="179" t="s">
        <v>3656</v>
      </c>
      <c r="C641" s="61"/>
      <c r="D641" s="55" t="s">
        <v>3657</v>
      </c>
      <c r="E641" s="56" t="s">
        <v>2685</v>
      </c>
      <c r="F641" s="50"/>
      <c r="G641" s="50"/>
      <c r="H641" s="50" t="s">
        <v>3658</v>
      </c>
      <c r="I641" s="50"/>
      <c r="J641" s="50"/>
      <c r="K641" s="50"/>
      <c r="L641" s="56" t="s">
        <v>2434</v>
      </c>
      <c r="M641" s="55" t="s">
        <v>2420</v>
      </c>
      <c r="N641" s="58" t="s">
        <v>5673</v>
      </c>
      <c r="O641" s="35"/>
      <c r="P641" s="35"/>
      <c r="Q641" s="35"/>
      <c r="R641" s="35"/>
      <c r="S641" s="63"/>
      <c r="T641" s="1" t="s">
        <v>6565</v>
      </c>
      <c r="U641" s="1" t="s">
        <v>2434</v>
      </c>
      <c r="V641" s="1" t="s">
        <v>2470</v>
      </c>
      <c r="W641" s="1" t="s">
        <v>3479</v>
      </c>
      <c r="X641" s="97"/>
      <c r="Y641" s="1" t="s">
        <v>3659</v>
      </c>
      <c r="Z641" s="1" t="s">
        <v>3660</v>
      </c>
      <c r="AA641" s="1" t="s">
        <v>3661</v>
      </c>
      <c r="AB641" s="1" t="s">
        <v>2439</v>
      </c>
      <c r="AC641" s="1" t="s">
        <v>2440</v>
      </c>
      <c r="AD641" s="97"/>
      <c r="AE641" s="168"/>
      <c r="AF641" s="141"/>
      <c r="AG641" s="32" t="s">
        <v>3596</v>
      </c>
      <c r="AH641" s="37" t="s">
        <v>2454</v>
      </c>
      <c r="AI641" s="37"/>
      <c r="AJ641" s="37"/>
      <c r="AK641" s="37"/>
      <c r="AL641" s="37"/>
      <c r="AM641" s="37">
        <f t="shared" si="18"/>
        <v>0</v>
      </c>
      <c r="AN641" s="191" t="str">
        <f>IF((AI641+AJ641+AK641+AL641+AM641)&gt;0,(Metoder[[#This Row],[2015]]+Metoder[[#This Row],[2016]]+Metoder[[#This Row],[2017]]+Metoder[[#This Row],[Jan-Apr 2018]]*3+Metoder[[#This Row],[Till Cosmic?]])/COUNT(Metoder[[#This Row],[2015]:[Till Cosmic?]]),"")</f>
        <v/>
      </c>
      <c r="AO641" s="37" t="str">
        <f t="shared" si="19"/>
        <v/>
      </c>
      <c r="AP641" s="37" t="str">
        <f>IFERROR((_xlfn.RANK.EQ(AO641,AO:AO,1)+COUNTIF($AO$2:AO641,AO641))-1,"")</f>
        <v/>
      </c>
      <c r="AQ641" s="37"/>
      <c r="AR641" s="37"/>
      <c r="AS641" s="37"/>
      <c r="AT641" s="37"/>
      <c r="AU641" s="37"/>
      <c r="AV641" s="123">
        <v>42881</v>
      </c>
      <c r="AW641" s="38" t="s">
        <v>2341</v>
      </c>
      <c r="AX641" s="144"/>
      <c r="AY641" s="144"/>
      <c r="AZ641" s="142"/>
      <c r="BA641" s="143"/>
      <c r="BC641" s="144"/>
      <c r="BD641" s="144"/>
    </row>
    <row r="642" spans="1:56" ht="22.5" x14ac:dyDescent="0.25">
      <c r="A642" s="1">
        <v>261</v>
      </c>
      <c r="B642" s="179" t="s">
        <v>3679</v>
      </c>
      <c r="C642" s="61"/>
      <c r="D642" s="55"/>
      <c r="E642" s="56" t="s">
        <v>2773</v>
      </c>
      <c r="F642" s="50"/>
      <c r="G642" s="50" t="s">
        <v>2507</v>
      </c>
      <c r="H642" s="50" t="s">
        <v>3680</v>
      </c>
      <c r="I642" s="50" t="s">
        <v>3681</v>
      </c>
      <c r="J642" s="50"/>
      <c r="K642" s="50"/>
      <c r="L642" s="56" t="s">
        <v>6590</v>
      </c>
      <c r="M642" s="55" t="s">
        <v>2420</v>
      </c>
      <c r="N642" s="58"/>
      <c r="O642" s="35"/>
      <c r="P642" s="35"/>
      <c r="Q642" s="35"/>
      <c r="R642" s="35"/>
      <c r="S642" s="63"/>
      <c r="T642" s="97"/>
      <c r="U642" s="1" t="s">
        <v>3682</v>
      </c>
      <c r="V642" s="1" t="s">
        <v>2422</v>
      </c>
      <c r="W642" s="97"/>
      <c r="X642" s="97"/>
      <c r="Y642" s="97"/>
      <c r="Z642" s="97"/>
      <c r="AA642" s="97"/>
      <c r="AB642" s="97"/>
      <c r="AC642" s="97"/>
      <c r="AD642" s="97"/>
      <c r="AE642" s="168"/>
      <c r="AF642" s="141"/>
      <c r="AG642" s="32"/>
      <c r="AH642" s="37"/>
      <c r="AI642" s="37"/>
      <c r="AJ642" s="37"/>
      <c r="AK642" s="37"/>
      <c r="AL642" s="37"/>
      <c r="AM642" s="37">
        <f t="shared" ref="AM642:AM705" si="20">IF(AQ642="Nej",1,0)</f>
        <v>0</v>
      </c>
      <c r="AN642" s="191" t="str">
        <f>IF((AI642+AJ642+AK642+AL642+AM642)&gt;0,(Metoder[[#This Row],[2015]]+Metoder[[#This Row],[2016]]+Metoder[[#This Row],[2017]]+Metoder[[#This Row],[Jan-Apr 2018]]*3+Metoder[[#This Row],[Till Cosmic?]])/COUNT(Metoder[[#This Row],[2015]:[Till Cosmic?]]),"")</f>
        <v/>
      </c>
      <c r="AO642" s="37" t="str">
        <f t="shared" ref="AO642:AO705" si="21">IF(AQ642="Ja","",IFERROR(_xlfn.RANK.AVG(AN642,AN:AN),""))</f>
        <v/>
      </c>
      <c r="AP642" s="37" t="str">
        <f>IFERROR((_xlfn.RANK.EQ(AO642,AO:AO,1)+COUNTIF($AO$2:AO642,AO642))-1,"")</f>
        <v/>
      </c>
      <c r="AQ642" s="37"/>
      <c r="AR642" s="37"/>
      <c r="AS642" s="37"/>
      <c r="AT642" s="37"/>
      <c r="AU642" s="37"/>
      <c r="AV642" s="123">
        <v>42881</v>
      </c>
      <c r="AW642" s="38" t="s">
        <v>2341</v>
      </c>
      <c r="AX642" s="144"/>
      <c r="AY642" s="144"/>
      <c r="AZ642" s="142"/>
      <c r="BA642" s="143"/>
      <c r="BC642" s="144"/>
      <c r="BD642" s="144"/>
    </row>
    <row r="643" spans="1:56" ht="45" x14ac:dyDescent="0.25">
      <c r="A643" s="1">
        <v>262</v>
      </c>
      <c r="B643" s="179" t="s">
        <v>3683</v>
      </c>
      <c r="C643" s="61"/>
      <c r="D643" s="55" t="s">
        <v>3684</v>
      </c>
      <c r="E643" s="56" t="s">
        <v>2816</v>
      </c>
      <c r="F643" s="50"/>
      <c r="G643" s="50"/>
      <c r="H643" s="38" t="s">
        <v>3685</v>
      </c>
      <c r="I643" s="50"/>
      <c r="J643" s="50"/>
      <c r="K643" s="50"/>
      <c r="L643" s="56" t="s">
        <v>348</v>
      </c>
      <c r="M643" s="55" t="s">
        <v>2420</v>
      </c>
      <c r="N643" s="58"/>
      <c r="O643" s="35"/>
      <c r="P643" s="35"/>
      <c r="Q643" s="35"/>
      <c r="R643" s="35"/>
      <c r="S643" s="63"/>
      <c r="T643" s="97"/>
      <c r="U643" s="1" t="s">
        <v>41</v>
      </c>
      <c r="V643" s="1" t="s">
        <v>2688</v>
      </c>
      <c r="W643" s="1" t="s">
        <v>3686</v>
      </c>
      <c r="X643" s="1" t="s">
        <v>3687</v>
      </c>
      <c r="Y643" s="1" t="s">
        <v>2933</v>
      </c>
      <c r="Z643" s="1" t="s">
        <v>3688</v>
      </c>
      <c r="AA643" s="1" t="s">
        <v>3689</v>
      </c>
      <c r="AB643" s="1" t="s">
        <v>3336</v>
      </c>
      <c r="AC643" s="1" t="s">
        <v>2440</v>
      </c>
      <c r="AD643" s="97"/>
      <c r="AE643" s="168"/>
      <c r="AF643" s="141"/>
      <c r="AG643" s="32" t="s">
        <v>3690</v>
      </c>
      <c r="AH643" s="37" t="s">
        <v>2454</v>
      </c>
      <c r="AI643" s="37"/>
      <c r="AJ643" s="37"/>
      <c r="AK643" s="37"/>
      <c r="AL643" s="37"/>
      <c r="AM643" s="37">
        <f t="shared" si="20"/>
        <v>0</v>
      </c>
      <c r="AN643" s="191" t="str">
        <f>IF((AI643+AJ643+AK643+AL643+AM643)&gt;0,(Metoder[[#This Row],[2015]]+Metoder[[#This Row],[2016]]+Metoder[[#This Row],[2017]]+Metoder[[#This Row],[Jan-Apr 2018]]*3+Metoder[[#This Row],[Till Cosmic?]])/COUNT(Metoder[[#This Row],[2015]:[Till Cosmic?]]),"")</f>
        <v/>
      </c>
      <c r="AO643" s="37" t="str">
        <f t="shared" si="21"/>
        <v/>
      </c>
      <c r="AP643" s="37" t="str">
        <f>IFERROR((_xlfn.RANK.EQ(AO643,AO:AO,1)+COUNTIF($AO$2:AO643,AO643))-1,"")</f>
        <v/>
      </c>
      <c r="AQ643" s="37"/>
      <c r="AR643" s="37"/>
      <c r="AS643" s="37"/>
      <c r="AT643" s="37"/>
      <c r="AU643" s="37"/>
      <c r="AV643" s="123">
        <v>42881</v>
      </c>
      <c r="AW643" s="38" t="s">
        <v>2341</v>
      </c>
      <c r="AX643" s="144"/>
      <c r="AY643" s="144"/>
      <c r="AZ643" s="142"/>
      <c r="BA643" s="143"/>
      <c r="BC643" s="144"/>
      <c r="BD643" s="144"/>
    </row>
    <row r="644" spans="1:56" ht="90" x14ac:dyDescent="0.25">
      <c r="A644" s="1">
        <v>263</v>
      </c>
      <c r="B644" s="179" t="s">
        <v>3762</v>
      </c>
      <c r="C644" s="61"/>
      <c r="D644" s="55" t="s">
        <v>124</v>
      </c>
      <c r="E644" s="56" t="s">
        <v>2458</v>
      </c>
      <c r="F644" s="50"/>
      <c r="G644" s="50"/>
      <c r="H644" s="50"/>
      <c r="I644" s="38" t="s">
        <v>3763</v>
      </c>
      <c r="J644" s="38"/>
      <c r="K644" s="38"/>
      <c r="L644" s="56" t="s">
        <v>2654</v>
      </c>
      <c r="M644" s="55" t="s">
        <v>2420</v>
      </c>
      <c r="N644" s="58"/>
      <c r="O644" s="35"/>
      <c r="P644" s="35"/>
      <c r="Q644" s="35"/>
      <c r="R644" s="35"/>
      <c r="S644" s="63"/>
      <c r="T644" s="97"/>
      <c r="U644" s="1" t="s">
        <v>3017</v>
      </c>
      <c r="V644" s="1" t="s">
        <v>2688</v>
      </c>
      <c r="W644" s="1" t="s">
        <v>3686</v>
      </c>
      <c r="X644" s="1" t="s">
        <v>3764</v>
      </c>
      <c r="Y644" s="1" t="s">
        <v>3019</v>
      </c>
      <c r="Z644" s="97"/>
      <c r="AA644" s="1" t="s">
        <v>3765</v>
      </c>
      <c r="AB644" s="97"/>
      <c r="AC644" s="97"/>
      <c r="AD644" s="97"/>
      <c r="AE644" s="168"/>
      <c r="AF644" s="141"/>
      <c r="AG644" s="32"/>
      <c r="AH644" s="37" t="s">
        <v>2454</v>
      </c>
      <c r="AI644" s="37"/>
      <c r="AJ644" s="37"/>
      <c r="AK644" s="37"/>
      <c r="AL644" s="37"/>
      <c r="AM644" s="37">
        <f t="shared" si="20"/>
        <v>0</v>
      </c>
      <c r="AN644" s="191" t="str">
        <f>IF((AI644+AJ644+AK644+AL644+AM644)&gt;0,(Metoder[[#This Row],[2015]]+Metoder[[#This Row],[2016]]+Metoder[[#This Row],[2017]]+Metoder[[#This Row],[Jan-Apr 2018]]*3+Metoder[[#This Row],[Till Cosmic?]])/COUNT(Metoder[[#This Row],[2015]:[Till Cosmic?]]),"")</f>
        <v/>
      </c>
      <c r="AO644" s="37" t="str">
        <f t="shared" si="21"/>
        <v/>
      </c>
      <c r="AP644" s="37" t="str">
        <f>IFERROR((_xlfn.RANK.EQ(AO644,AO:AO,1)+COUNTIF($AO$2:AO644,AO644))-1,"")</f>
        <v/>
      </c>
      <c r="AQ644" s="37"/>
      <c r="AR644" s="37"/>
      <c r="AS644" s="37"/>
      <c r="AT644" s="37"/>
      <c r="AU644" s="37"/>
      <c r="AV644" s="123">
        <v>42881</v>
      </c>
      <c r="AW644" s="38" t="s">
        <v>2341</v>
      </c>
      <c r="AX644" s="144"/>
      <c r="AY644" s="144"/>
      <c r="AZ644" s="142"/>
      <c r="BA644" s="143"/>
      <c r="BC644" s="144"/>
      <c r="BD644" s="144"/>
    </row>
    <row r="645" spans="1:56" ht="22.5" x14ac:dyDescent="0.25">
      <c r="A645" s="1">
        <v>264</v>
      </c>
      <c r="B645" s="179" t="s">
        <v>3766</v>
      </c>
      <c r="C645" s="61"/>
      <c r="D645" s="55"/>
      <c r="E645" s="56" t="s">
        <v>2773</v>
      </c>
      <c r="F645" s="50"/>
      <c r="G645" s="50" t="s">
        <v>2507</v>
      </c>
      <c r="H645" s="50" t="s">
        <v>3680</v>
      </c>
      <c r="I645" s="50" t="s">
        <v>3767</v>
      </c>
      <c r="J645" s="50"/>
      <c r="K645" s="50"/>
      <c r="L645" s="56" t="s">
        <v>6590</v>
      </c>
      <c r="M645" s="55" t="s">
        <v>2420</v>
      </c>
      <c r="N645" s="58"/>
      <c r="O645" s="35"/>
      <c r="P645" s="35"/>
      <c r="Q645" s="35"/>
      <c r="R645" s="35"/>
      <c r="S645" s="63"/>
      <c r="T645" s="97"/>
      <c r="U645" s="1" t="s">
        <v>3682</v>
      </c>
      <c r="V645" s="1" t="s">
        <v>2422</v>
      </c>
      <c r="W645" s="97"/>
      <c r="X645" s="97"/>
      <c r="Y645" s="97"/>
      <c r="Z645" s="97"/>
      <c r="AA645" s="97"/>
      <c r="AB645" s="97"/>
      <c r="AC645" s="97"/>
      <c r="AD645" s="97"/>
      <c r="AE645" s="168"/>
      <c r="AF645" s="141"/>
      <c r="AG645" s="32"/>
      <c r="AH645" s="37"/>
      <c r="AI645" s="37"/>
      <c r="AJ645" s="37"/>
      <c r="AK645" s="37"/>
      <c r="AL645" s="37"/>
      <c r="AM645" s="37">
        <f t="shared" si="20"/>
        <v>0</v>
      </c>
      <c r="AN645" s="191" t="str">
        <f>IF((AI645+AJ645+AK645+AL645+AM645)&gt;0,(Metoder[[#This Row],[2015]]+Metoder[[#This Row],[2016]]+Metoder[[#This Row],[2017]]+Metoder[[#This Row],[Jan-Apr 2018]]*3+Metoder[[#This Row],[Till Cosmic?]])/COUNT(Metoder[[#This Row],[2015]:[Till Cosmic?]]),"")</f>
        <v/>
      </c>
      <c r="AO645" s="37" t="str">
        <f t="shared" si="21"/>
        <v/>
      </c>
      <c r="AP645" s="37" t="str">
        <f>IFERROR((_xlfn.RANK.EQ(AO645,AO:AO,1)+COUNTIF($AO$2:AO645,AO645))-1,"")</f>
        <v/>
      </c>
      <c r="AQ645" s="37"/>
      <c r="AR645" s="37"/>
      <c r="AS645" s="37"/>
      <c r="AT645" s="37"/>
      <c r="AU645" s="37"/>
      <c r="AV645" s="123">
        <v>42881</v>
      </c>
      <c r="AW645" s="38" t="s">
        <v>2341</v>
      </c>
      <c r="AX645" s="144"/>
      <c r="AY645" s="144"/>
      <c r="AZ645" s="142"/>
      <c r="BA645" s="143"/>
      <c r="BC645" s="144"/>
      <c r="BD645" s="144"/>
    </row>
    <row r="646" spans="1:56" ht="409.5" x14ac:dyDescent="0.25">
      <c r="A646" s="1">
        <v>266</v>
      </c>
      <c r="B646" s="179" t="s">
        <v>3793</v>
      </c>
      <c r="C646" s="61"/>
      <c r="D646" s="36" t="s">
        <v>124</v>
      </c>
      <c r="E646" s="56" t="s">
        <v>3273</v>
      </c>
      <c r="F646" s="50"/>
      <c r="G646" s="50"/>
      <c r="H646" s="38" t="s">
        <v>3794</v>
      </c>
      <c r="I646" s="38" t="s">
        <v>3795</v>
      </c>
      <c r="J646" s="38"/>
      <c r="K646" s="38"/>
      <c r="L646" s="56" t="s">
        <v>2434</v>
      </c>
      <c r="M646" s="55" t="s">
        <v>2420</v>
      </c>
      <c r="N646" s="58"/>
      <c r="O646" s="58"/>
      <c r="P646" s="35"/>
      <c r="Q646" s="35"/>
      <c r="R646" s="35"/>
      <c r="S646" s="35"/>
      <c r="T646" s="97"/>
      <c r="U646" s="1" t="s">
        <v>2434</v>
      </c>
      <c r="V646" s="1" t="s">
        <v>2470</v>
      </c>
      <c r="W646" s="1" t="s">
        <v>3796</v>
      </c>
      <c r="X646" s="1" t="s">
        <v>2820</v>
      </c>
      <c r="Y646" s="1" t="s">
        <v>3797</v>
      </c>
      <c r="Z646" s="106" t="s">
        <v>3798</v>
      </c>
      <c r="AA646" s="1" t="s">
        <v>3799</v>
      </c>
      <c r="AB646" s="1" t="s">
        <v>6422</v>
      </c>
      <c r="AC646" s="1" t="s">
        <v>2429</v>
      </c>
      <c r="AD646" s="97"/>
      <c r="AE646" s="168"/>
      <c r="AF646" s="141"/>
      <c r="AG646" s="37" t="s">
        <v>3800</v>
      </c>
      <c r="AH646" s="37" t="s">
        <v>2454</v>
      </c>
      <c r="AI646" s="37"/>
      <c r="AJ646" s="37"/>
      <c r="AK646" s="37"/>
      <c r="AL646" s="37"/>
      <c r="AM646" s="37">
        <f t="shared" si="20"/>
        <v>0</v>
      </c>
      <c r="AN646" s="191" t="str">
        <f>IF((AI646+AJ646+AK646+AL646+AM646)&gt;0,(Metoder[[#This Row],[2015]]+Metoder[[#This Row],[2016]]+Metoder[[#This Row],[2017]]+Metoder[[#This Row],[Jan-Apr 2018]]*3+Metoder[[#This Row],[Till Cosmic?]])/COUNT(Metoder[[#This Row],[2015]:[Till Cosmic?]]),"")</f>
        <v/>
      </c>
      <c r="AO646" s="37" t="str">
        <f t="shared" si="21"/>
        <v/>
      </c>
      <c r="AP646" s="37" t="str">
        <f>IFERROR((_xlfn.RANK.EQ(AO646,AO:AO,1)+COUNTIF($AO$2:AO646,AO646))-1,"")</f>
        <v/>
      </c>
      <c r="AQ646" s="37"/>
      <c r="AR646" s="37"/>
      <c r="AS646" s="37"/>
      <c r="AT646" s="37"/>
      <c r="AU646" s="37"/>
      <c r="AV646" s="123">
        <v>42881</v>
      </c>
      <c r="AW646" s="38" t="s">
        <v>2341</v>
      </c>
      <c r="AX646" s="144"/>
      <c r="AY646" s="144"/>
      <c r="AZ646" s="142"/>
      <c r="BA646" s="143"/>
      <c r="BC646" s="144"/>
      <c r="BD646" s="144"/>
    </row>
    <row r="647" spans="1:56" ht="33.75" x14ac:dyDescent="0.25">
      <c r="A647" s="1">
        <v>269</v>
      </c>
      <c r="B647" s="179" t="s">
        <v>3828</v>
      </c>
      <c r="C647" s="61" t="s">
        <v>3829</v>
      </c>
      <c r="D647" s="55" t="s">
        <v>50</v>
      </c>
      <c r="E647" s="56" t="s">
        <v>3830</v>
      </c>
      <c r="F647" s="50"/>
      <c r="G647" s="50"/>
      <c r="H647" s="50"/>
      <c r="I647" s="50"/>
      <c r="J647" s="50"/>
      <c r="K647" s="50"/>
      <c r="L647" s="56" t="s">
        <v>2434</v>
      </c>
      <c r="M647" s="55" t="s">
        <v>2420</v>
      </c>
      <c r="N647" s="58"/>
      <c r="O647" s="35"/>
      <c r="P647" s="35"/>
      <c r="Q647" s="35"/>
      <c r="R647" s="35"/>
      <c r="S647" s="63"/>
      <c r="T647" s="97"/>
      <c r="U647" s="1" t="s">
        <v>2434</v>
      </c>
      <c r="V647" s="1" t="s">
        <v>2422</v>
      </c>
      <c r="W647" s="97"/>
      <c r="X647" s="1" t="s">
        <v>3831</v>
      </c>
      <c r="Y647" s="1" t="s">
        <v>2933</v>
      </c>
      <c r="Z647" s="1" t="s">
        <v>3832</v>
      </c>
      <c r="AA647" s="1" t="s">
        <v>3833</v>
      </c>
      <c r="AB647" s="1" t="s">
        <v>2439</v>
      </c>
      <c r="AC647" s="1" t="s">
        <v>2440</v>
      </c>
      <c r="AD647" s="97"/>
      <c r="AE647" s="168"/>
      <c r="AF647" s="141"/>
      <c r="AG647" s="32" t="s">
        <v>3360</v>
      </c>
      <c r="AH647" s="37" t="s">
        <v>2431</v>
      </c>
      <c r="AI647" s="37"/>
      <c r="AJ647" s="37"/>
      <c r="AK647" s="37"/>
      <c r="AL647" s="37"/>
      <c r="AM647" s="37">
        <f t="shared" si="20"/>
        <v>0</v>
      </c>
      <c r="AN647" s="191" t="str">
        <f>IF((AI647+AJ647+AK647+AL647+AM647)&gt;0,(Metoder[[#This Row],[2015]]+Metoder[[#This Row],[2016]]+Metoder[[#This Row],[2017]]+Metoder[[#This Row],[Jan-Apr 2018]]*3+Metoder[[#This Row],[Till Cosmic?]])/COUNT(Metoder[[#This Row],[2015]:[Till Cosmic?]]),"")</f>
        <v/>
      </c>
      <c r="AO647" s="37" t="str">
        <f t="shared" si="21"/>
        <v/>
      </c>
      <c r="AP647" s="37" t="str">
        <f>IFERROR((_xlfn.RANK.EQ(AO647,AO:AO,1)+COUNTIF($AO$2:AO647,AO647))-1,"")</f>
        <v/>
      </c>
      <c r="AQ647" s="37"/>
      <c r="AR647" s="37"/>
      <c r="AS647" s="37"/>
      <c r="AT647" s="37"/>
      <c r="AU647" s="37"/>
      <c r="AV647" s="123">
        <v>42881</v>
      </c>
      <c r="AW647" s="38" t="s">
        <v>2341</v>
      </c>
      <c r="AX647" s="144"/>
      <c r="AY647" s="144"/>
      <c r="AZ647" s="142"/>
      <c r="BA647" s="143"/>
      <c r="BC647" s="144"/>
      <c r="BD647" s="144"/>
    </row>
    <row r="648" spans="1:56" ht="409.5" x14ac:dyDescent="0.25">
      <c r="A648" s="1">
        <v>268</v>
      </c>
      <c r="B648" s="179" t="s">
        <v>3850</v>
      </c>
      <c r="C648" s="61" t="s">
        <v>3851</v>
      </c>
      <c r="D648" s="55" t="s">
        <v>50</v>
      </c>
      <c r="E648" s="56" t="s">
        <v>3153</v>
      </c>
      <c r="F648" s="50"/>
      <c r="G648" s="50" t="s">
        <v>2507</v>
      </c>
      <c r="H648" s="50"/>
      <c r="I648" s="50"/>
      <c r="J648" s="50"/>
      <c r="K648" s="50"/>
      <c r="L648" s="56" t="s">
        <v>2434</v>
      </c>
      <c r="M648" s="55" t="s">
        <v>2420</v>
      </c>
      <c r="N648" s="58"/>
      <c r="O648" s="35"/>
      <c r="P648" s="35"/>
      <c r="Q648" s="35"/>
      <c r="R648" s="35"/>
      <c r="S648" s="63"/>
      <c r="T648" s="97"/>
      <c r="U648" s="1" t="s">
        <v>2434</v>
      </c>
      <c r="V648" s="1" t="s">
        <v>2422</v>
      </c>
      <c r="W648" s="1" t="s">
        <v>3356</v>
      </c>
      <c r="X648" s="1" t="s">
        <v>3852</v>
      </c>
      <c r="Y648" s="1" t="s">
        <v>3853</v>
      </c>
      <c r="Z648" s="1" t="s">
        <v>3854</v>
      </c>
      <c r="AA648" s="1" t="s">
        <v>3855</v>
      </c>
      <c r="AB648" s="1" t="s">
        <v>2439</v>
      </c>
      <c r="AC648" s="1" t="s">
        <v>2429</v>
      </c>
      <c r="AD648" s="97"/>
      <c r="AE648" s="168"/>
      <c r="AF648" s="141"/>
      <c r="AG648" s="32" t="s">
        <v>3225</v>
      </c>
      <c r="AH648" s="37" t="s">
        <v>2454</v>
      </c>
      <c r="AI648" s="37"/>
      <c r="AJ648" s="37"/>
      <c r="AK648" s="37"/>
      <c r="AL648" s="37"/>
      <c r="AM648" s="37">
        <f t="shared" si="20"/>
        <v>0</v>
      </c>
      <c r="AN648" s="191" t="str">
        <f>IF((AI648+AJ648+AK648+AL648+AM648)&gt;0,(Metoder[[#This Row],[2015]]+Metoder[[#This Row],[2016]]+Metoder[[#This Row],[2017]]+Metoder[[#This Row],[Jan-Apr 2018]]*3+Metoder[[#This Row],[Till Cosmic?]])/COUNT(Metoder[[#This Row],[2015]:[Till Cosmic?]]),"")</f>
        <v/>
      </c>
      <c r="AO648" s="37" t="str">
        <f t="shared" si="21"/>
        <v/>
      </c>
      <c r="AP648" s="37" t="str">
        <f>IFERROR((_xlfn.RANK.EQ(AO648,AO:AO,1)+COUNTIF($AO$2:AO648,AO648))-1,"")</f>
        <v/>
      </c>
      <c r="AQ648" s="37"/>
      <c r="AR648" s="37"/>
      <c r="AS648" s="37"/>
      <c r="AT648" s="37"/>
      <c r="AU648" s="37"/>
      <c r="AV648" s="123">
        <v>42881</v>
      </c>
      <c r="AW648" s="38" t="s">
        <v>2341</v>
      </c>
      <c r="AX648" s="144"/>
      <c r="AY648" s="144"/>
      <c r="AZ648" s="142"/>
      <c r="BA648" s="143"/>
      <c r="BC648" s="144"/>
      <c r="BD648" s="144"/>
    </row>
    <row r="649" spans="1:56" ht="120" x14ac:dyDescent="0.25">
      <c r="A649" s="1">
        <v>270</v>
      </c>
      <c r="B649" s="179" t="s">
        <v>3956</v>
      </c>
      <c r="C649" s="61" t="s">
        <v>3957</v>
      </c>
      <c r="D649" s="55" t="s">
        <v>179</v>
      </c>
      <c r="E649" s="56" t="s">
        <v>3153</v>
      </c>
      <c r="F649" s="50"/>
      <c r="G649" s="50" t="s">
        <v>3958</v>
      </c>
      <c r="H649" s="50" t="s">
        <v>2807</v>
      </c>
      <c r="I649" s="50"/>
      <c r="J649" s="50"/>
      <c r="K649" s="50"/>
      <c r="L649" s="56" t="s">
        <v>2434</v>
      </c>
      <c r="M649" s="55" t="s">
        <v>2420</v>
      </c>
      <c r="N649" s="58" t="s">
        <v>5669</v>
      </c>
      <c r="O649" s="35"/>
      <c r="P649" s="35"/>
      <c r="Q649" s="35"/>
      <c r="R649" s="35"/>
      <c r="S649" s="63"/>
      <c r="T649" s="97"/>
      <c r="U649" s="1" t="s">
        <v>2434</v>
      </c>
      <c r="V649" s="1" t="s">
        <v>2422</v>
      </c>
      <c r="W649" s="1" t="s">
        <v>3686</v>
      </c>
      <c r="X649" s="1" t="s">
        <v>3959</v>
      </c>
      <c r="Y649" s="1" t="s">
        <v>3051</v>
      </c>
      <c r="Z649" s="1" t="s">
        <v>2842</v>
      </c>
      <c r="AA649" s="1" t="s">
        <v>3960</v>
      </c>
      <c r="AB649" s="1" t="s">
        <v>6424</v>
      </c>
      <c r="AC649" s="1" t="s">
        <v>2440</v>
      </c>
      <c r="AD649" s="97"/>
      <c r="AE649" s="168"/>
      <c r="AF649" s="141"/>
      <c r="AG649" s="32" t="s">
        <v>2596</v>
      </c>
      <c r="AH649" s="37" t="s">
        <v>2431</v>
      </c>
      <c r="AI649" s="37"/>
      <c r="AJ649" s="37"/>
      <c r="AK649" s="37"/>
      <c r="AL649" s="37"/>
      <c r="AM649" s="37">
        <f t="shared" si="20"/>
        <v>0</v>
      </c>
      <c r="AN649" s="191" t="str">
        <f>IF((AI649+AJ649+AK649+AL649+AM649)&gt;0,(Metoder[[#This Row],[2015]]+Metoder[[#This Row],[2016]]+Metoder[[#This Row],[2017]]+Metoder[[#This Row],[Jan-Apr 2018]]*3+Metoder[[#This Row],[Till Cosmic?]])/COUNT(Metoder[[#This Row],[2015]:[Till Cosmic?]]),"")</f>
        <v/>
      </c>
      <c r="AO649" s="37" t="str">
        <f t="shared" si="21"/>
        <v/>
      </c>
      <c r="AP649" s="37" t="str">
        <f>IFERROR((_xlfn.RANK.EQ(AO649,AO:AO,1)+COUNTIF($AO$2:AO649,AO649))-1,"")</f>
        <v/>
      </c>
      <c r="AQ649" s="37"/>
      <c r="AR649" s="37"/>
      <c r="AS649" s="37"/>
      <c r="AT649" s="37"/>
      <c r="AU649" s="37"/>
      <c r="AV649" s="123">
        <v>42881</v>
      </c>
      <c r="AW649" s="38" t="s">
        <v>2341</v>
      </c>
      <c r="AX649" s="144"/>
      <c r="AY649" s="144"/>
      <c r="AZ649" s="142"/>
      <c r="BA649" s="143"/>
      <c r="BC649" s="144"/>
      <c r="BD649" s="144"/>
    </row>
    <row r="650" spans="1:56" ht="300" x14ac:dyDescent="0.25">
      <c r="A650" s="1">
        <v>271</v>
      </c>
      <c r="B650" s="179" t="s">
        <v>3963</v>
      </c>
      <c r="C650" s="61"/>
      <c r="D650" s="55" t="s">
        <v>50</v>
      </c>
      <c r="E650" s="56" t="s">
        <v>3964</v>
      </c>
      <c r="F650" s="50"/>
      <c r="G650" s="50"/>
      <c r="H650" s="50" t="s">
        <v>3965</v>
      </c>
      <c r="I650" s="50" t="s">
        <v>3966</v>
      </c>
      <c r="J650" s="50"/>
      <c r="K650" s="50"/>
      <c r="L650" s="56" t="s">
        <v>2434</v>
      </c>
      <c r="M650" s="55" t="s">
        <v>2420</v>
      </c>
      <c r="N650" s="58" t="s">
        <v>5668</v>
      </c>
      <c r="O650" s="35"/>
      <c r="P650" s="35"/>
      <c r="Q650" s="35"/>
      <c r="R650" s="35"/>
      <c r="S650" s="63"/>
      <c r="T650" s="97"/>
      <c r="U650" s="1" t="s">
        <v>2434</v>
      </c>
      <c r="V650" s="1" t="s">
        <v>2422</v>
      </c>
      <c r="W650" s="1" t="s">
        <v>3967</v>
      </c>
      <c r="X650" s="1" t="s">
        <v>3968</v>
      </c>
      <c r="Y650" s="1" t="s">
        <v>3969</v>
      </c>
      <c r="Z650" s="1" t="s">
        <v>3970</v>
      </c>
      <c r="AA650" s="1" t="s">
        <v>3971</v>
      </c>
      <c r="AB650" s="1" t="s">
        <v>2439</v>
      </c>
      <c r="AC650" s="1" t="s">
        <v>2440</v>
      </c>
      <c r="AD650" s="97"/>
      <c r="AE650" s="168"/>
      <c r="AF650" s="141"/>
      <c r="AG650" s="32" t="s">
        <v>3225</v>
      </c>
      <c r="AH650" s="37" t="s">
        <v>3972</v>
      </c>
      <c r="AI650" s="37"/>
      <c r="AJ650" s="37"/>
      <c r="AK650" s="37"/>
      <c r="AL650" s="37"/>
      <c r="AM650" s="37">
        <f t="shared" si="20"/>
        <v>0</v>
      </c>
      <c r="AN650" s="191" t="str">
        <f>IF((AI650+AJ650+AK650+AL650+AM650)&gt;0,(Metoder[[#This Row],[2015]]+Metoder[[#This Row],[2016]]+Metoder[[#This Row],[2017]]+Metoder[[#This Row],[Jan-Apr 2018]]*3+Metoder[[#This Row],[Till Cosmic?]])/COUNT(Metoder[[#This Row],[2015]:[Till Cosmic?]]),"")</f>
        <v/>
      </c>
      <c r="AO650" s="37" t="str">
        <f t="shared" si="21"/>
        <v/>
      </c>
      <c r="AP650" s="37" t="str">
        <f>IFERROR((_xlfn.RANK.EQ(AO650,AO:AO,1)+COUNTIF($AO$2:AO650,AO650))-1,"")</f>
        <v/>
      </c>
      <c r="AQ650" s="37"/>
      <c r="AR650" s="37"/>
      <c r="AS650" s="37"/>
      <c r="AT650" s="37"/>
      <c r="AU650" s="37"/>
      <c r="AV650" s="123">
        <v>42881</v>
      </c>
      <c r="AW650" s="38" t="s">
        <v>2341</v>
      </c>
      <c r="AX650" s="144"/>
      <c r="AY650" s="144"/>
      <c r="AZ650" s="142"/>
      <c r="BA650" s="143"/>
      <c r="BC650" s="144"/>
      <c r="BD650" s="144"/>
    </row>
    <row r="651" spans="1:56" ht="360" x14ac:dyDescent="0.25">
      <c r="A651" s="1">
        <v>272</v>
      </c>
      <c r="B651" s="179" t="s">
        <v>3975</v>
      </c>
      <c r="C651" s="61"/>
      <c r="D651" s="55" t="s">
        <v>179</v>
      </c>
      <c r="E651" s="56" t="s">
        <v>3153</v>
      </c>
      <c r="F651" s="50"/>
      <c r="G651" s="50" t="s">
        <v>3958</v>
      </c>
      <c r="H651" s="50" t="s">
        <v>2807</v>
      </c>
      <c r="I651" s="50"/>
      <c r="J651" s="50"/>
      <c r="K651" s="50"/>
      <c r="L651" s="56" t="s">
        <v>2434</v>
      </c>
      <c r="M651" s="55" t="s">
        <v>2420</v>
      </c>
      <c r="N651" s="58" t="s">
        <v>5669</v>
      </c>
      <c r="O651" s="35"/>
      <c r="P651" s="35"/>
      <c r="Q651" s="35"/>
      <c r="R651" s="35"/>
      <c r="S651" s="63"/>
      <c r="T651" s="97"/>
      <c r="U651" s="1" t="s">
        <v>2434</v>
      </c>
      <c r="V651" s="1" t="s">
        <v>2422</v>
      </c>
      <c r="W651" s="1" t="s">
        <v>3976</v>
      </c>
      <c r="X651" s="1" t="s">
        <v>3977</v>
      </c>
      <c r="Y651" s="1" t="s">
        <v>3978</v>
      </c>
      <c r="Z651" s="1" t="s">
        <v>2842</v>
      </c>
      <c r="AA651" s="1" t="s">
        <v>3979</v>
      </c>
      <c r="AB651" s="1" t="s">
        <v>6424</v>
      </c>
      <c r="AC651" s="1" t="s">
        <v>2440</v>
      </c>
      <c r="AD651" s="97"/>
      <c r="AE651" s="168"/>
      <c r="AF651" s="141"/>
      <c r="AG651" s="32" t="s">
        <v>3980</v>
      </c>
      <c r="AH651" s="37"/>
      <c r="AI651" s="37"/>
      <c r="AJ651" s="37"/>
      <c r="AK651" s="37"/>
      <c r="AL651" s="37"/>
      <c r="AM651" s="37">
        <f t="shared" si="20"/>
        <v>0</v>
      </c>
      <c r="AN651" s="191" t="str">
        <f>IF((AI651+AJ651+AK651+AL651+AM651)&gt;0,(Metoder[[#This Row],[2015]]+Metoder[[#This Row],[2016]]+Metoder[[#This Row],[2017]]+Metoder[[#This Row],[Jan-Apr 2018]]*3+Metoder[[#This Row],[Till Cosmic?]])/COUNT(Metoder[[#This Row],[2015]:[Till Cosmic?]]),"")</f>
        <v/>
      </c>
      <c r="AO651" s="37" t="str">
        <f t="shared" si="21"/>
        <v/>
      </c>
      <c r="AP651" s="37" t="str">
        <f>IFERROR((_xlfn.RANK.EQ(AO651,AO:AO,1)+COUNTIF($AO$2:AO651,AO651))-1,"")</f>
        <v/>
      </c>
      <c r="AQ651" s="37"/>
      <c r="AR651" s="37"/>
      <c r="AS651" s="37"/>
      <c r="AT651" s="37"/>
      <c r="AU651" s="37"/>
      <c r="AV651" s="123">
        <v>42881</v>
      </c>
      <c r="AW651" s="38" t="s">
        <v>2341</v>
      </c>
      <c r="AX651" s="144"/>
      <c r="AY651" s="144"/>
      <c r="AZ651" s="142"/>
      <c r="BA651" s="143"/>
      <c r="BC651" s="144"/>
      <c r="BD651" s="144"/>
    </row>
    <row r="652" spans="1:56" ht="180" x14ac:dyDescent="0.25">
      <c r="A652" s="61">
        <v>222</v>
      </c>
      <c r="B652" s="179" t="s">
        <v>3990</v>
      </c>
      <c r="C652" s="61" t="s">
        <v>3991</v>
      </c>
      <c r="D652" s="55"/>
      <c r="E652" s="56" t="s">
        <v>3992</v>
      </c>
      <c r="F652" s="50"/>
      <c r="G652" s="50" t="s">
        <v>3993</v>
      </c>
      <c r="H652" s="38" t="s">
        <v>3994</v>
      </c>
      <c r="I652" s="50"/>
      <c r="J652" s="50"/>
      <c r="K652" s="50"/>
      <c r="L652" s="56" t="s">
        <v>6590</v>
      </c>
      <c r="M652" s="62" t="s">
        <v>2420</v>
      </c>
      <c r="N652" s="58"/>
      <c r="O652" s="35"/>
      <c r="P652" s="35"/>
      <c r="Q652" s="35"/>
      <c r="R652" s="35"/>
      <c r="S652" s="63"/>
      <c r="T652" s="97"/>
      <c r="U652" s="1" t="s">
        <v>3682</v>
      </c>
      <c r="V652" s="1" t="s">
        <v>2422</v>
      </c>
      <c r="W652" s="1" t="s">
        <v>2615</v>
      </c>
      <c r="X652" s="1" t="s">
        <v>2615</v>
      </c>
      <c r="Y652" s="1" t="s">
        <v>2865</v>
      </c>
      <c r="Z652" s="1" t="s">
        <v>2615</v>
      </c>
      <c r="AA652" s="97"/>
      <c r="AB652" s="97"/>
      <c r="AC652" s="1" t="s">
        <v>2429</v>
      </c>
      <c r="AD652" s="97"/>
      <c r="AE652" s="168"/>
      <c r="AF652" s="141"/>
      <c r="AG652" s="32"/>
      <c r="AH652" s="37" t="s">
        <v>2431</v>
      </c>
      <c r="AI652" s="37"/>
      <c r="AJ652" s="37"/>
      <c r="AK652" s="37"/>
      <c r="AL652" s="37"/>
      <c r="AM652" s="37">
        <f t="shared" si="20"/>
        <v>0</v>
      </c>
      <c r="AN652" s="191" t="str">
        <f>IF((AI652+AJ652+AK652+AL652+AM652)&gt;0,(Metoder[[#This Row],[2015]]+Metoder[[#This Row],[2016]]+Metoder[[#This Row],[2017]]+Metoder[[#This Row],[Jan-Apr 2018]]*3+Metoder[[#This Row],[Till Cosmic?]])/COUNT(Metoder[[#This Row],[2015]:[Till Cosmic?]]),"")</f>
        <v/>
      </c>
      <c r="AO652" s="37" t="str">
        <f t="shared" si="21"/>
        <v/>
      </c>
      <c r="AP652" s="37" t="str">
        <f>IFERROR((_xlfn.RANK.EQ(AO652,AO:AO,1)+COUNTIF($AO$2:AO652,AO652))-1,"")</f>
        <v/>
      </c>
      <c r="AQ652" s="37"/>
      <c r="AR652" s="37"/>
      <c r="AS652" s="37"/>
      <c r="AT652" s="37"/>
      <c r="AU652" s="37"/>
      <c r="AV652" s="123">
        <v>42881</v>
      </c>
      <c r="AW652" s="38" t="s">
        <v>2341</v>
      </c>
      <c r="AX652" s="144"/>
      <c r="AY652" s="144"/>
      <c r="AZ652" s="142"/>
      <c r="BA652" s="143"/>
      <c r="BC652" s="144"/>
      <c r="BD652" s="144"/>
    </row>
    <row r="653" spans="1:56" ht="90" x14ac:dyDescent="0.25">
      <c r="A653" s="1">
        <v>253</v>
      </c>
      <c r="B653" s="179" t="s">
        <v>4051</v>
      </c>
      <c r="C653" s="61"/>
      <c r="D653" s="55" t="s">
        <v>2724</v>
      </c>
      <c r="E653" s="56" t="s">
        <v>4052</v>
      </c>
      <c r="F653" s="50"/>
      <c r="G653" s="50" t="s">
        <v>4053</v>
      </c>
      <c r="H653" s="50" t="s">
        <v>4054</v>
      </c>
      <c r="I653" s="50"/>
      <c r="J653" s="50"/>
      <c r="K653" s="50"/>
      <c r="L653" s="56" t="s">
        <v>2434</v>
      </c>
      <c r="M653" s="55" t="s">
        <v>2420</v>
      </c>
      <c r="N653" s="58"/>
      <c r="O653" s="35"/>
      <c r="P653" s="35"/>
      <c r="Q653" s="35"/>
      <c r="R653" s="35"/>
      <c r="S653" s="63"/>
      <c r="T653" s="97"/>
      <c r="U653" s="97"/>
      <c r="V653" s="1" t="s">
        <v>2422</v>
      </c>
      <c r="W653" s="1" t="s">
        <v>2640</v>
      </c>
      <c r="X653" s="1" t="s">
        <v>2615</v>
      </c>
      <c r="Y653" s="1" t="s">
        <v>4055</v>
      </c>
      <c r="Z653" s="1" t="s">
        <v>4056</v>
      </c>
      <c r="AA653" s="1" t="s">
        <v>4057</v>
      </c>
      <c r="AB653" s="1" t="s">
        <v>2732</v>
      </c>
      <c r="AC653" s="1" t="s">
        <v>2440</v>
      </c>
      <c r="AD653" s="97"/>
      <c r="AE653" s="168"/>
      <c r="AF653" s="141"/>
      <c r="AG653" s="32"/>
      <c r="AH653" s="37" t="s">
        <v>2431</v>
      </c>
      <c r="AI653" s="37"/>
      <c r="AJ653" s="37"/>
      <c r="AK653" s="37"/>
      <c r="AL653" s="37"/>
      <c r="AM653" s="37">
        <f t="shared" si="20"/>
        <v>0</v>
      </c>
      <c r="AN653" s="191" t="str">
        <f>IF((AI653+AJ653+AK653+AL653+AM653)&gt;0,(Metoder[[#This Row],[2015]]+Metoder[[#This Row],[2016]]+Metoder[[#This Row],[2017]]+Metoder[[#This Row],[Jan-Apr 2018]]*3+Metoder[[#This Row],[Till Cosmic?]])/COUNT(Metoder[[#This Row],[2015]:[Till Cosmic?]]),"")</f>
        <v/>
      </c>
      <c r="AO653" s="37" t="str">
        <f t="shared" si="21"/>
        <v/>
      </c>
      <c r="AP653" s="37" t="str">
        <f>IFERROR((_xlfn.RANK.EQ(AO653,AO:AO,1)+COUNTIF($AO$2:AO653,AO653))-1,"")</f>
        <v/>
      </c>
      <c r="AQ653" s="37"/>
      <c r="AR653" s="37"/>
      <c r="AS653" s="37"/>
      <c r="AT653" s="37"/>
      <c r="AU653" s="37"/>
      <c r="AV653" s="123">
        <v>42881</v>
      </c>
      <c r="AW653" s="38" t="s">
        <v>2341</v>
      </c>
      <c r="AX653" s="144"/>
      <c r="AY653" s="144"/>
      <c r="AZ653" s="142"/>
      <c r="BA653" s="143"/>
      <c r="BC653" s="144"/>
      <c r="BD653" s="144"/>
    </row>
    <row r="654" spans="1:56" ht="180" x14ac:dyDescent="0.25">
      <c r="A654" s="1">
        <v>250</v>
      </c>
      <c r="B654" s="179" t="s">
        <v>4142</v>
      </c>
      <c r="C654" s="61" t="s">
        <v>4143</v>
      </c>
      <c r="D654" s="55" t="s">
        <v>3180</v>
      </c>
      <c r="E654" s="56" t="s">
        <v>2478</v>
      </c>
      <c r="F654" s="50"/>
      <c r="G654" s="50"/>
      <c r="H654" s="50" t="s">
        <v>2624</v>
      </c>
      <c r="I654" s="50"/>
      <c r="J654" s="50"/>
      <c r="K654" s="50"/>
      <c r="L654" s="56" t="s">
        <v>2434</v>
      </c>
      <c r="M654" s="55" t="s">
        <v>2420</v>
      </c>
      <c r="N654" s="58" t="s">
        <v>5673</v>
      </c>
      <c r="O654" s="35"/>
      <c r="P654" s="35"/>
      <c r="Q654" s="35"/>
      <c r="R654" s="35"/>
      <c r="S654" s="63"/>
      <c r="T654" s="97"/>
      <c r="U654" s="1" t="s">
        <v>41</v>
      </c>
      <c r="V654" s="1" t="s">
        <v>2422</v>
      </c>
      <c r="W654" s="1" t="s">
        <v>3471</v>
      </c>
      <c r="X654" s="1" t="s">
        <v>3472</v>
      </c>
      <c r="Y654" s="1" t="s">
        <v>4144</v>
      </c>
      <c r="Z654" s="1" t="s">
        <v>3183</v>
      </c>
      <c r="AA654" s="1" t="s">
        <v>3474</v>
      </c>
      <c r="AB654" s="1" t="s">
        <v>6422</v>
      </c>
      <c r="AC654" s="1" t="s">
        <v>2440</v>
      </c>
      <c r="AD654" s="97"/>
      <c r="AE654" s="168"/>
      <c r="AF654" s="141"/>
      <c r="AG654" s="32" t="s">
        <v>3475</v>
      </c>
      <c r="AH654" s="37" t="s">
        <v>2431</v>
      </c>
      <c r="AI654" s="37"/>
      <c r="AJ654" s="37"/>
      <c r="AK654" s="37"/>
      <c r="AL654" s="37"/>
      <c r="AM654" s="37">
        <f t="shared" si="20"/>
        <v>0</v>
      </c>
      <c r="AN654" s="191" t="str">
        <f>IF((AI654+AJ654+AK654+AL654+AM654)&gt;0,(Metoder[[#This Row],[2015]]+Metoder[[#This Row],[2016]]+Metoder[[#This Row],[2017]]+Metoder[[#This Row],[Jan-Apr 2018]]*3+Metoder[[#This Row],[Till Cosmic?]])/COUNT(Metoder[[#This Row],[2015]:[Till Cosmic?]]),"")</f>
        <v/>
      </c>
      <c r="AO654" s="37" t="str">
        <f t="shared" si="21"/>
        <v/>
      </c>
      <c r="AP654" s="37" t="str">
        <f>IFERROR((_xlfn.RANK.EQ(AO654,AO:AO,1)+COUNTIF($AO$2:AO654,AO654))-1,"")</f>
        <v/>
      </c>
      <c r="AQ654" s="37"/>
      <c r="AR654" s="37"/>
      <c r="AS654" s="37"/>
      <c r="AT654" s="37"/>
      <c r="AU654" s="37"/>
      <c r="AV654" s="123">
        <v>42881</v>
      </c>
      <c r="AW654" s="38" t="s">
        <v>2341</v>
      </c>
      <c r="AX654" s="144"/>
      <c r="AY654" s="144"/>
      <c r="AZ654" s="142"/>
      <c r="BA654" s="143"/>
      <c r="BC654" s="144"/>
      <c r="BD654" s="144"/>
    </row>
    <row r="655" spans="1:56" ht="75" x14ac:dyDescent="0.25">
      <c r="A655" s="1">
        <v>248</v>
      </c>
      <c r="B655" s="179" t="s">
        <v>4159</v>
      </c>
      <c r="C655" s="61"/>
      <c r="D655" s="55" t="s">
        <v>50</v>
      </c>
      <c r="E655" s="56" t="s">
        <v>4160</v>
      </c>
      <c r="F655" s="50"/>
      <c r="G655" s="50"/>
      <c r="H655" s="50" t="s">
        <v>3355</v>
      </c>
      <c r="I655" s="50" t="s">
        <v>4161</v>
      </c>
      <c r="J655" s="50"/>
      <c r="K655" s="50"/>
      <c r="L655" s="56" t="s">
        <v>2434</v>
      </c>
      <c r="M655" s="55" t="s">
        <v>2420</v>
      </c>
      <c r="N655" s="58" t="s">
        <v>5668</v>
      </c>
      <c r="O655" s="35"/>
      <c r="P655" s="35"/>
      <c r="Q655" s="35"/>
      <c r="R655" s="35"/>
      <c r="S655" s="63"/>
      <c r="T655" s="97"/>
      <c r="U655" s="1" t="s">
        <v>41</v>
      </c>
      <c r="V655" s="1" t="s">
        <v>2435</v>
      </c>
      <c r="W655" s="1" t="s">
        <v>2691</v>
      </c>
      <c r="X655" s="1" t="s">
        <v>2691</v>
      </c>
      <c r="Y655" s="1" t="s">
        <v>2691</v>
      </c>
      <c r="Z655" s="1" t="s">
        <v>2691</v>
      </c>
      <c r="AA655" s="1" t="s">
        <v>5043</v>
      </c>
      <c r="AB655" s="1" t="s">
        <v>2439</v>
      </c>
      <c r="AC655" s="1" t="s">
        <v>2429</v>
      </c>
      <c r="AD655" s="97"/>
      <c r="AE655" s="168"/>
      <c r="AF655" s="141"/>
      <c r="AG655" s="32" t="s">
        <v>2596</v>
      </c>
      <c r="AH655" s="37" t="s">
        <v>2431</v>
      </c>
      <c r="AI655" s="37"/>
      <c r="AJ655" s="37"/>
      <c r="AK655" s="37"/>
      <c r="AL655" s="37"/>
      <c r="AM655" s="37">
        <f t="shared" si="20"/>
        <v>0</v>
      </c>
      <c r="AN655" s="191" t="str">
        <f>IF((AI655+AJ655+AK655+AL655+AM655)&gt;0,(Metoder[[#This Row],[2015]]+Metoder[[#This Row],[2016]]+Metoder[[#This Row],[2017]]+Metoder[[#This Row],[Jan-Apr 2018]]*3+Metoder[[#This Row],[Till Cosmic?]])/COUNT(Metoder[[#This Row],[2015]:[Till Cosmic?]]),"")</f>
        <v/>
      </c>
      <c r="AO655" s="37" t="str">
        <f t="shared" si="21"/>
        <v/>
      </c>
      <c r="AP655" s="37" t="str">
        <f>IFERROR((_xlfn.RANK.EQ(AO655,AO:AO,1)+COUNTIF($AO$2:AO655,AO655))-1,"")</f>
        <v/>
      </c>
      <c r="AQ655" s="37"/>
      <c r="AR655" s="37"/>
      <c r="AS655" s="37"/>
      <c r="AT655" s="37"/>
      <c r="AU655" s="37"/>
      <c r="AV655" s="123">
        <v>42881</v>
      </c>
      <c r="AW655" s="38" t="s">
        <v>2341</v>
      </c>
      <c r="AX655" s="144"/>
      <c r="AY655" s="144"/>
      <c r="AZ655" s="142"/>
      <c r="BA655" s="143"/>
      <c r="BC655" s="144"/>
      <c r="BD655" s="144"/>
    </row>
    <row r="656" spans="1:56" ht="409.5" x14ac:dyDescent="0.25">
      <c r="A656" s="61">
        <v>221</v>
      </c>
      <c r="B656" s="179" t="s">
        <v>4188</v>
      </c>
      <c r="C656" s="61"/>
      <c r="D656" s="55"/>
      <c r="E656" s="56" t="s">
        <v>4189</v>
      </c>
      <c r="F656" s="50"/>
      <c r="G656" s="50" t="s">
        <v>4190</v>
      </c>
      <c r="H656" s="38" t="s">
        <v>4191</v>
      </c>
      <c r="I656" s="50"/>
      <c r="J656" s="50"/>
      <c r="K656" s="50"/>
      <c r="L656" s="56" t="s">
        <v>6590</v>
      </c>
      <c r="M656" s="55" t="s">
        <v>2420</v>
      </c>
      <c r="N656" s="58"/>
      <c r="O656" s="35"/>
      <c r="P656" s="35"/>
      <c r="Q656" s="35"/>
      <c r="R656" s="35"/>
      <c r="S656" s="63"/>
      <c r="T656" s="97"/>
      <c r="U656" s="1" t="s">
        <v>3682</v>
      </c>
      <c r="V656" s="1" t="s">
        <v>2422</v>
      </c>
      <c r="W656" s="1" t="s">
        <v>2615</v>
      </c>
      <c r="X656" s="1" t="s">
        <v>2615</v>
      </c>
      <c r="Y656" s="1" t="s">
        <v>2865</v>
      </c>
      <c r="Z656" s="1" t="s">
        <v>2615</v>
      </c>
      <c r="AA656" s="97"/>
      <c r="AB656" s="97"/>
      <c r="AC656" s="1" t="s">
        <v>2429</v>
      </c>
      <c r="AD656" s="97"/>
      <c r="AE656" s="168"/>
      <c r="AF656" s="141"/>
      <c r="AG656" s="32"/>
      <c r="AH656" s="37" t="s">
        <v>2431</v>
      </c>
      <c r="AI656" s="37"/>
      <c r="AJ656" s="37"/>
      <c r="AK656" s="37"/>
      <c r="AL656" s="37"/>
      <c r="AM656" s="37">
        <f t="shared" si="20"/>
        <v>0</v>
      </c>
      <c r="AN656" s="191" t="str">
        <f>IF((AI656+AJ656+AK656+AL656+AM656)&gt;0,(Metoder[[#This Row],[2015]]+Metoder[[#This Row],[2016]]+Metoder[[#This Row],[2017]]+Metoder[[#This Row],[Jan-Apr 2018]]*3+Metoder[[#This Row],[Till Cosmic?]])/COUNT(Metoder[[#This Row],[2015]:[Till Cosmic?]]),"")</f>
        <v/>
      </c>
      <c r="AO656" s="37" t="str">
        <f t="shared" si="21"/>
        <v/>
      </c>
      <c r="AP656" s="37" t="str">
        <f>IFERROR((_xlfn.RANK.EQ(AO656,AO:AO,1)+COUNTIF($AO$2:AO656,AO656))-1,"")</f>
        <v/>
      </c>
      <c r="AQ656" s="37"/>
      <c r="AR656" s="37"/>
      <c r="AS656" s="37"/>
      <c r="AT656" s="37"/>
      <c r="AU656" s="37"/>
      <c r="AV656" s="123">
        <v>42881</v>
      </c>
      <c r="AW656" s="38" t="s">
        <v>2341</v>
      </c>
      <c r="AX656" s="144"/>
      <c r="AY656" s="144"/>
      <c r="AZ656" s="142"/>
      <c r="BA656" s="143"/>
      <c r="BC656" s="144"/>
      <c r="BD656" s="144"/>
    </row>
    <row r="657" spans="1:56" ht="337.5" x14ac:dyDescent="0.25">
      <c r="A657" s="39">
        <v>110</v>
      </c>
      <c r="B657" s="179" t="s">
        <v>2534</v>
      </c>
      <c r="C657" s="61" t="s">
        <v>2535</v>
      </c>
      <c r="D657" s="36" t="s">
        <v>50</v>
      </c>
      <c r="E657" s="41" t="s">
        <v>2536</v>
      </c>
      <c r="F657" s="49"/>
      <c r="G657" s="49"/>
      <c r="H657" s="52" t="s">
        <v>2537</v>
      </c>
      <c r="I657" s="50" t="s">
        <v>2538</v>
      </c>
      <c r="J657" s="50"/>
      <c r="K657" s="50"/>
      <c r="L657" s="41" t="s">
        <v>5124</v>
      </c>
      <c r="M657" s="51" t="s">
        <v>2420</v>
      </c>
      <c r="N657" s="42"/>
      <c r="O657" s="42"/>
      <c r="P657" s="43"/>
      <c r="Q657" s="43"/>
      <c r="R657" s="43"/>
      <c r="S657" s="43"/>
      <c r="T657" s="97" t="s">
        <v>2539</v>
      </c>
      <c r="U657" s="106" t="s">
        <v>348</v>
      </c>
      <c r="V657" s="106" t="s">
        <v>2540</v>
      </c>
      <c r="W657" s="106" t="s">
        <v>2541</v>
      </c>
      <c r="X657" s="106" t="s">
        <v>2542</v>
      </c>
      <c r="Y657" s="106" t="s">
        <v>2543</v>
      </c>
      <c r="Z657" s="106" t="s">
        <v>2544</v>
      </c>
      <c r="AA657" s="106" t="s">
        <v>2545</v>
      </c>
      <c r="AB657" s="106" t="s">
        <v>2541</v>
      </c>
      <c r="AC657" s="106" t="s">
        <v>2429</v>
      </c>
      <c r="AD657" s="106"/>
      <c r="AE657" s="97"/>
      <c r="AF657" s="141"/>
      <c r="AG657" s="37" t="s">
        <v>2546</v>
      </c>
      <c r="AH657" s="37" t="s">
        <v>2547</v>
      </c>
      <c r="AI657" s="37"/>
      <c r="AJ657" s="37"/>
      <c r="AK657" s="37"/>
      <c r="AL657" s="37"/>
      <c r="AM657" s="37">
        <f t="shared" si="20"/>
        <v>0</v>
      </c>
      <c r="AN657" s="191" t="str">
        <f>IF((AI657+AJ657+AK657+AL657+AM657)&gt;0,(Metoder[[#This Row],[2015]]+Metoder[[#This Row],[2016]]+Metoder[[#This Row],[2017]]+Metoder[[#This Row],[Jan-Apr 2018]]*3+Metoder[[#This Row],[Till Cosmic?]])/COUNT(Metoder[[#This Row],[2015]:[Till Cosmic?]]),"")</f>
        <v/>
      </c>
      <c r="AO657" s="37" t="str">
        <f t="shared" si="21"/>
        <v/>
      </c>
      <c r="AP657" s="37" t="str">
        <f>IFERROR((_xlfn.RANK.EQ(AO657,AO:AO,1)+COUNTIF($AO$2:AO657,AO657))-1,"")</f>
        <v/>
      </c>
      <c r="AQ657" s="37"/>
      <c r="AR657" s="37"/>
      <c r="AS657" s="37"/>
      <c r="AT657" s="37"/>
      <c r="AU657" s="37"/>
      <c r="AV657" s="123">
        <v>42880</v>
      </c>
      <c r="AW657" s="38" t="s">
        <v>2341</v>
      </c>
      <c r="AX657" s="144"/>
      <c r="AY657" s="144"/>
      <c r="AZ657" s="142"/>
      <c r="BA657" s="143"/>
      <c r="BC657" s="144"/>
      <c r="BD657" s="144"/>
    </row>
    <row r="658" spans="1:56" ht="75" x14ac:dyDescent="0.25">
      <c r="A658" s="1">
        <v>209</v>
      </c>
      <c r="B658" s="179" t="s">
        <v>2682</v>
      </c>
      <c r="C658" s="61" t="s">
        <v>2694</v>
      </c>
      <c r="D658" s="36" t="s">
        <v>2622</v>
      </c>
      <c r="E658" s="56" t="s">
        <v>2685</v>
      </c>
      <c r="F658" s="50"/>
      <c r="G658" s="50"/>
      <c r="H658" s="50" t="s">
        <v>2695</v>
      </c>
      <c r="I658" s="50" t="s">
        <v>2696</v>
      </c>
      <c r="J658" s="50"/>
      <c r="K658" s="50"/>
      <c r="L658" s="56" t="s">
        <v>2434</v>
      </c>
      <c r="M658" s="55" t="s">
        <v>2420</v>
      </c>
      <c r="N658" s="58"/>
      <c r="O658" s="58"/>
      <c r="P658" s="35"/>
      <c r="Q658" s="35"/>
      <c r="R658" s="35"/>
      <c r="S658" s="35"/>
      <c r="T658" s="97"/>
      <c r="U658" s="1" t="s">
        <v>41</v>
      </c>
      <c r="V658" s="1" t="s">
        <v>2470</v>
      </c>
      <c r="W658" s="1" t="s">
        <v>2689</v>
      </c>
      <c r="X658" s="1" t="s">
        <v>2690</v>
      </c>
      <c r="Y658" s="1" t="s">
        <v>2691</v>
      </c>
      <c r="Z658" s="1" t="s">
        <v>2629</v>
      </c>
      <c r="AA658" s="1" t="s">
        <v>2697</v>
      </c>
      <c r="AB658" s="1" t="s">
        <v>2439</v>
      </c>
      <c r="AC658" s="1" t="s">
        <v>2440</v>
      </c>
      <c r="AD658" s="97"/>
      <c r="AE658" s="168"/>
      <c r="AF658" s="141"/>
      <c r="AG658" s="37" t="s">
        <v>2693</v>
      </c>
      <c r="AH658" s="37" t="s">
        <v>2441</v>
      </c>
      <c r="AI658" s="37"/>
      <c r="AJ658" s="37"/>
      <c r="AK658" s="37"/>
      <c r="AL658" s="37"/>
      <c r="AM658" s="37">
        <f t="shared" si="20"/>
        <v>0</v>
      </c>
      <c r="AN658" s="191" t="str">
        <f>IF((AI658+AJ658+AK658+AL658+AM658)&gt;0,(Metoder[[#This Row],[2015]]+Metoder[[#This Row],[2016]]+Metoder[[#This Row],[2017]]+Metoder[[#This Row],[Jan-Apr 2018]]*3+Metoder[[#This Row],[Till Cosmic?]])/COUNT(Metoder[[#This Row],[2015]:[Till Cosmic?]]),"")</f>
        <v/>
      </c>
      <c r="AO658" s="37" t="str">
        <f t="shared" si="21"/>
        <v/>
      </c>
      <c r="AP658" s="37" t="str">
        <f>IFERROR((_xlfn.RANK.EQ(AO658,AO:AO,1)+COUNTIF($AO$2:AO658,AO658))-1,"")</f>
        <v/>
      </c>
      <c r="AQ658" s="37"/>
      <c r="AR658" s="37"/>
      <c r="AS658" s="37"/>
      <c r="AT658" s="37"/>
      <c r="AU658" s="37"/>
      <c r="AV658" s="123">
        <v>42880</v>
      </c>
      <c r="AW658" s="38" t="s">
        <v>2341</v>
      </c>
      <c r="AX658" s="144"/>
      <c r="AY658" s="144"/>
      <c r="AZ658" s="142"/>
      <c r="BA658" s="143"/>
      <c r="BC658" s="144"/>
      <c r="BD658" s="144"/>
    </row>
    <row r="659" spans="1:56" ht="60" x14ac:dyDescent="0.25">
      <c r="A659" s="1">
        <v>242</v>
      </c>
      <c r="B659" s="179" t="s">
        <v>2970</v>
      </c>
      <c r="C659" s="61"/>
      <c r="D659" s="36"/>
      <c r="E659" s="56" t="s">
        <v>2478</v>
      </c>
      <c r="F659" s="50"/>
      <c r="G659" s="50" t="s">
        <v>2964</v>
      </c>
      <c r="H659" s="50" t="s">
        <v>5200</v>
      </c>
      <c r="I659" s="50"/>
      <c r="J659" s="50"/>
      <c r="K659" s="50"/>
      <c r="L659" s="56" t="s">
        <v>2434</v>
      </c>
      <c r="M659" s="55" t="s">
        <v>2420</v>
      </c>
      <c r="N659" s="58"/>
      <c r="O659" s="58"/>
      <c r="P659" s="35"/>
      <c r="Q659" s="35"/>
      <c r="R659" s="35"/>
      <c r="S659" s="35"/>
      <c r="T659" s="97"/>
      <c r="U659" s="1" t="s">
        <v>2434</v>
      </c>
      <c r="V659" s="1" t="s">
        <v>6556</v>
      </c>
      <c r="W659" s="97"/>
      <c r="X659" s="1" t="s">
        <v>2966</v>
      </c>
      <c r="Y659" s="1" t="s">
        <v>2967</v>
      </c>
      <c r="Z659" s="97"/>
      <c r="AA659" s="1" t="s">
        <v>2971</v>
      </c>
      <c r="AB659" s="1" t="s">
        <v>6422</v>
      </c>
      <c r="AC659" s="1" t="s">
        <v>2440</v>
      </c>
      <c r="AD659" s="97"/>
      <c r="AE659" s="168"/>
      <c r="AF659" s="141"/>
      <c r="AG659" s="37" t="s">
        <v>2969</v>
      </c>
      <c r="AH659" s="37" t="s">
        <v>2431</v>
      </c>
      <c r="AI659" s="37"/>
      <c r="AJ659" s="37"/>
      <c r="AK659" s="37"/>
      <c r="AL659" s="37"/>
      <c r="AM659" s="37">
        <f t="shared" si="20"/>
        <v>0</v>
      </c>
      <c r="AN659" s="191" t="str">
        <f>IF((AI659+AJ659+AK659+AL659+AM659)&gt;0,(Metoder[[#This Row],[2015]]+Metoder[[#This Row],[2016]]+Metoder[[#This Row],[2017]]+Metoder[[#This Row],[Jan-Apr 2018]]*3+Metoder[[#This Row],[Till Cosmic?]])/COUNT(Metoder[[#This Row],[2015]:[Till Cosmic?]]),"")</f>
        <v/>
      </c>
      <c r="AO659" s="37" t="str">
        <f t="shared" si="21"/>
        <v/>
      </c>
      <c r="AP659" s="37" t="str">
        <f>IFERROR((_xlfn.RANK.EQ(AO659,AO:AO,1)+COUNTIF($AO$2:AO659,AO659))-1,"")</f>
        <v/>
      </c>
      <c r="AQ659" s="37"/>
      <c r="AR659" s="37"/>
      <c r="AS659" s="37"/>
      <c r="AT659" s="37"/>
      <c r="AU659" s="37"/>
      <c r="AV659" s="123">
        <v>42880</v>
      </c>
      <c r="AW659" s="38" t="s">
        <v>2341</v>
      </c>
      <c r="AX659" s="144"/>
      <c r="AY659" s="144"/>
      <c r="AZ659" s="142"/>
      <c r="BA659" s="143"/>
      <c r="BC659" s="144"/>
      <c r="BD659" s="144"/>
    </row>
    <row r="660" spans="1:56" ht="90" x14ac:dyDescent="0.25">
      <c r="A660" s="1">
        <v>267</v>
      </c>
      <c r="B660" s="179" t="s">
        <v>2972</v>
      </c>
      <c r="C660" s="61"/>
      <c r="D660" s="36"/>
      <c r="E660" s="56" t="s">
        <v>2478</v>
      </c>
      <c r="F660" s="50"/>
      <c r="G660" s="50" t="s">
        <v>2964</v>
      </c>
      <c r="H660" s="50" t="s">
        <v>5201</v>
      </c>
      <c r="I660" s="50"/>
      <c r="J660" s="50"/>
      <c r="K660" s="50"/>
      <c r="L660" s="56" t="s">
        <v>2434</v>
      </c>
      <c r="M660" s="55" t="s">
        <v>2420</v>
      </c>
      <c r="N660" s="58"/>
      <c r="O660" s="58"/>
      <c r="P660" s="35"/>
      <c r="Q660" s="35"/>
      <c r="R660" s="35"/>
      <c r="S660" s="35"/>
      <c r="T660" s="97"/>
      <c r="U660" s="1" t="s">
        <v>2434</v>
      </c>
      <c r="V660" s="1" t="s">
        <v>6556</v>
      </c>
      <c r="W660" s="97"/>
      <c r="X660" s="1" t="s">
        <v>2966</v>
      </c>
      <c r="Y660" s="1" t="s">
        <v>2967</v>
      </c>
      <c r="Z660" s="97"/>
      <c r="AA660" s="1" t="s">
        <v>2973</v>
      </c>
      <c r="AB660" s="1" t="s">
        <v>6422</v>
      </c>
      <c r="AC660" s="1" t="s">
        <v>2440</v>
      </c>
      <c r="AD660" s="97"/>
      <c r="AE660" s="168"/>
      <c r="AF660" s="141"/>
      <c r="AG660" s="37" t="s">
        <v>2969</v>
      </c>
      <c r="AH660" s="37" t="s">
        <v>2431</v>
      </c>
      <c r="AI660" s="37"/>
      <c r="AJ660" s="37"/>
      <c r="AK660" s="37"/>
      <c r="AL660" s="37"/>
      <c r="AM660" s="37">
        <f t="shared" si="20"/>
        <v>0</v>
      </c>
      <c r="AN660" s="191" t="str">
        <f>IF((AI660+AJ660+AK660+AL660+AM660)&gt;0,(Metoder[[#This Row],[2015]]+Metoder[[#This Row],[2016]]+Metoder[[#This Row],[2017]]+Metoder[[#This Row],[Jan-Apr 2018]]*3+Metoder[[#This Row],[Till Cosmic?]])/COUNT(Metoder[[#This Row],[2015]:[Till Cosmic?]]),"")</f>
        <v/>
      </c>
      <c r="AO660" s="37" t="str">
        <f t="shared" si="21"/>
        <v/>
      </c>
      <c r="AP660" s="37" t="str">
        <f>IFERROR((_xlfn.RANK.EQ(AO660,AO:AO,1)+COUNTIF($AO$2:AO660,AO660))-1,"")</f>
        <v/>
      </c>
      <c r="AQ660" s="37"/>
      <c r="AR660" s="37"/>
      <c r="AS660" s="37"/>
      <c r="AT660" s="37"/>
      <c r="AU660" s="37"/>
      <c r="AV660" s="123">
        <v>42880</v>
      </c>
      <c r="AW660" s="38" t="s">
        <v>2341</v>
      </c>
      <c r="AX660" s="144"/>
      <c r="AY660" s="144"/>
      <c r="AZ660" s="142"/>
      <c r="BA660" s="143"/>
      <c r="BC660" s="144"/>
      <c r="BD660" s="144"/>
    </row>
    <row r="661" spans="1:56" ht="292.5" x14ac:dyDescent="0.25">
      <c r="A661" s="39">
        <v>40</v>
      </c>
      <c r="B661" s="179" t="s">
        <v>4162</v>
      </c>
      <c r="C661" s="61"/>
      <c r="D661" s="36" t="s">
        <v>50</v>
      </c>
      <c r="E661" s="41" t="s">
        <v>2444</v>
      </c>
      <c r="F661" s="49"/>
      <c r="G661" s="49"/>
      <c r="H661" s="49" t="s">
        <v>2445</v>
      </c>
      <c r="I661" s="50" t="s">
        <v>4167</v>
      </c>
      <c r="J661" s="50"/>
      <c r="K661" s="50"/>
      <c r="L661" s="41" t="s">
        <v>2434</v>
      </c>
      <c r="M661" s="51" t="s">
        <v>2420</v>
      </c>
      <c r="N661" s="58" t="s">
        <v>5668</v>
      </c>
      <c r="O661" s="42"/>
      <c r="P661" s="43"/>
      <c r="Q661" s="43"/>
      <c r="R661" s="43"/>
      <c r="S661" s="43"/>
      <c r="T661" s="97"/>
      <c r="U661" s="106" t="s">
        <v>2434</v>
      </c>
      <c r="V661" s="106" t="s">
        <v>2447</v>
      </c>
      <c r="W661" s="106" t="s">
        <v>2448</v>
      </c>
      <c r="X661" s="106" t="s">
        <v>2449</v>
      </c>
      <c r="Y661" s="106" t="s">
        <v>4168</v>
      </c>
      <c r="Z661" s="106" t="s">
        <v>2451</v>
      </c>
      <c r="AA661" s="106" t="s">
        <v>4169</v>
      </c>
      <c r="AB661" s="106" t="s">
        <v>6422</v>
      </c>
      <c r="AC661" s="106" t="s">
        <v>2429</v>
      </c>
      <c r="AD661" s="106"/>
      <c r="AE661" s="97"/>
      <c r="AF661" s="141"/>
      <c r="AG661" s="37" t="s">
        <v>2453</v>
      </c>
      <c r="AH661" s="37" t="s">
        <v>2454</v>
      </c>
      <c r="AI661" s="37"/>
      <c r="AJ661" s="37"/>
      <c r="AK661" s="37"/>
      <c r="AL661" s="37"/>
      <c r="AM661" s="37">
        <f t="shared" si="20"/>
        <v>0</v>
      </c>
      <c r="AN661" s="191" t="str">
        <f>IF((AI661+AJ661+AK661+AL661+AM661)&gt;0,(Metoder[[#This Row],[2015]]+Metoder[[#This Row],[2016]]+Metoder[[#This Row],[2017]]+Metoder[[#This Row],[Jan-Apr 2018]]*3+Metoder[[#This Row],[Till Cosmic?]])/COUNT(Metoder[[#This Row],[2015]:[Till Cosmic?]]),"")</f>
        <v/>
      </c>
      <c r="AO661" s="37" t="str">
        <f t="shared" si="21"/>
        <v/>
      </c>
      <c r="AP661" s="37" t="str">
        <f>IFERROR((_xlfn.RANK.EQ(AO661,AO:AO,1)+COUNTIF($AO$2:AO661,AO661))-1,"")</f>
        <v/>
      </c>
      <c r="AQ661" s="37"/>
      <c r="AR661" s="37"/>
      <c r="AS661" s="37"/>
      <c r="AT661" s="37"/>
      <c r="AU661" s="37"/>
      <c r="AV661" s="123">
        <v>42880</v>
      </c>
      <c r="AW661" s="38" t="s">
        <v>2341</v>
      </c>
      <c r="AX661" s="144"/>
      <c r="AY661" s="144"/>
      <c r="AZ661" s="142"/>
      <c r="BA661" s="143"/>
      <c r="BC661" s="144"/>
      <c r="BD661" s="144"/>
    </row>
    <row r="662" spans="1:56" ht="292.5" x14ac:dyDescent="0.25">
      <c r="A662" s="39">
        <v>107</v>
      </c>
      <c r="B662" s="179" t="s">
        <v>4192</v>
      </c>
      <c r="C662" s="61" t="s">
        <v>4193</v>
      </c>
      <c r="D662" s="36" t="s">
        <v>50</v>
      </c>
      <c r="E662" s="41" t="s">
        <v>2958</v>
      </c>
      <c r="F662" s="49"/>
      <c r="G662" s="49"/>
      <c r="H662" s="49" t="s">
        <v>2959</v>
      </c>
      <c r="I662" s="50" t="s">
        <v>4098</v>
      </c>
      <c r="J662" s="50"/>
      <c r="K662" s="50"/>
      <c r="L662" s="41" t="s">
        <v>2434</v>
      </c>
      <c r="M662" s="51" t="s">
        <v>2420</v>
      </c>
      <c r="N662" s="58" t="s">
        <v>5691</v>
      </c>
      <c r="O662" s="42"/>
      <c r="P662" s="43"/>
      <c r="Q662" s="43"/>
      <c r="R662" s="43"/>
      <c r="S662" s="43"/>
      <c r="T662" s="97"/>
      <c r="U662" s="106" t="s">
        <v>2434</v>
      </c>
      <c r="V662" s="106" t="s">
        <v>2422</v>
      </c>
      <c r="W662" s="106" t="s">
        <v>2960</v>
      </c>
      <c r="X662" s="106" t="s">
        <v>2961</v>
      </c>
      <c r="Y662" s="106" t="s">
        <v>4194</v>
      </c>
      <c r="Z662" s="106" t="s">
        <v>3056</v>
      </c>
      <c r="AA662" s="106" t="s">
        <v>4195</v>
      </c>
      <c r="AB662" s="106" t="s">
        <v>6422</v>
      </c>
      <c r="AC662" s="106" t="s">
        <v>2429</v>
      </c>
      <c r="AD662" s="106"/>
      <c r="AE662" s="97"/>
      <c r="AF662" s="141"/>
      <c r="AG662" s="37" t="s">
        <v>2631</v>
      </c>
      <c r="AH662" s="37" t="s">
        <v>2588</v>
      </c>
      <c r="AI662" s="37"/>
      <c r="AJ662" s="37"/>
      <c r="AK662" s="37"/>
      <c r="AL662" s="37"/>
      <c r="AM662" s="37">
        <f t="shared" si="20"/>
        <v>0</v>
      </c>
      <c r="AN662" s="191" t="str">
        <f>IF((AI662+AJ662+AK662+AL662+AM662)&gt;0,(Metoder[[#This Row],[2015]]+Metoder[[#This Row],[2016]]+Metoder[[#This Row],[2017]]+Metoder[[#This Row],[Jan-Apr 2018]]*3+Metoder[[#This Row],[Till Cosmic?]])/COUNT(Metoder[[#This Row],[2015]:[Till Cosmic?]]),"")</f>
        <v/>
      </c>
      <c r="AO662" s="37" t="str">
        <f t="shared" si="21"/>
        <v/>
      </c>
      <c r="AP662" s="37" t="str">
        <f>IFERROR((_xlfn.RANK.EQ(AO662,AO:AO,1)+COUNTIF($AO$2:AO662,AO662))-1,"")</f>
        <v/>
      </c>
      <c r="AQ662" s="37"/>
      <c r="AR662" s="37"/>
      <c r="AS662" s="37"/>
      <c r="AT662" s="37"/>
      <c r="AU662" s="37"/>
      <c r="AV662" s="123">
        <v>42880</v>
      </c>
      <c r="AW662" s="38" t="s">
        <v>2341</v>
      </c>
      <c r="AX662" s="144"/>
      <c r="AY662" s="144"/>
      <c r="AZ662" s="142"/>
      <c r="BA662" s="143"/>
      <c r="BC662" s="144"/>
      <c r="BD662" s="144"/>
    </row>
    <row r="663" spans="1:56" ht="202.5" x14ac:dyDescent="0.25">
      <c r="A663" s="1">
        <v>218</v>
      </c>
      <c r="B663" s="179" t="s">
        <v>2227</v>
      </c>
      <c r="C663" s="53" t="s">
        <v>2228</v>
      </c>
      <c r="D663" s="55"/>
      <c r="E663" s="53" t="s">
        <v>4209</v>
      </c>
      <c r="F663" s="6"/>
      <c r="G663" s="149"/>
      <c r="H663" s="53" t="s">
        <v>4210</v>
      </c>
      <c r="I663" s="106"/>
      <c r="J663" s="106"/>
      <c r="K663" s="106"/>
      <c r="L663" s="56" t="s">
        <v>2434</v>
      </c>
      <c r="M663" s="55" t="s">
        <v>2420</v>
      </c>
      <c r="N663" s="58" t="s">
        <v>5668</v>
      </c>
      <c r="O663" s="58"/>
      <c r="P663" s="58"/>
      <c r="Q663" s="58"/>
      <c r="R663" s="58"/>
      <c r="S663" s="58"/>
      <c r="T663" s="106"/>
      <c r="U663" s="106" t="s">
        <v>2434</v>
      </c>
      <c r="V663" s="106" t="s">
        <v>2422</v>
      </c>
      <c r="W663" s="106" t="s">
        <v>2448</v>
      </c>
      <c r="X663" s="106" t="s">
        <v>4211</v>
      </c>
      <c r="Y663" s="106" t="s">
        <v>4212</v>
      </c>
      <c r="Z663" s="106" t="s">
        <v>4213</v>
      </c>
      <c r="AA663" s="106" t="s">
        <v>4214</v>
      </c>
      <c r="AB663" s="106" t="s">
        <v>2439</v>
      </c>
      <c r="AC663" s="106" t="s">
        <v>2429</v>
      </c>
      <c r="AD663" s="106"/>
      <c r="AE663" s="97"/>
      <c r="AF663" s="119"/>
      <c r="AG663" s="57" t="s">
        <v>4215</v>
      </c>
      <c r="AH663" s="57" t="s">
        <v>2431</v>
      </c>
      <c r="AI663" s="57"/>
      <c r="AJ663" s="57"/>
      <c r="AK663" s="57"/>
      <c r="AL663" s="57"/>
      <c r="AM663" s="57">
        <f t="shared" si="20"/>
        <v>0</v>
      </c>
      <c r="AN663" s="190" t="str">
        <f>IF((AI663+AJ663+AK663+AL663+AM663)&gt;0,(Metoder[[#This Row],[2015]]+Metoder[[#This Row],[2016]]+Metoder[[#This Row],[2017]]+Metoder[[#This Row],[Jan-Apr 2018]]*3+Metoder[[#This Row],[Till Cosmic?]])/COUNT(Metoder[[#This Row],[2015]:[Till Cosmic?]]),"")</f>
        <v/>
      </c>
      <c r="AO663" s="57" t="str">
        <f t="shared" si="21"/>
        <v/>
      </c>
      <c r="AP663" s="57" t="str">
        <f>IFERROR((_xlfn.RANK.EQ(AO663,AO:AO,1)+COUNTIF($AO$2:AO663,AO663))-1,"")</f>
        <v/>
      </c>
      <c r="AQ663" s="57"/>
      <c r="AR663" s="57"/>
      <c r="AS663" s="57"/>
      <c r="AT663" s="57"/>
      <c r="AU663" s="57"/>
      <c r="AV663" s="120">
        <v>42880</v>
      </c>
      <c r="AW663" s="57" t="s">
        <v>2341</v>
      </c>
      <c r="AX663" s="144"/>
      <c r="AY663" s="144"/>
      <c r="AZ663" s="142"/>
      <c r="BA663" s="143"/>
      <c r="BC663" s="144"/>
      <c r="BD663" s="144"/>
    </row>
    <row r="664" spans="1:56" ht="112.5" x14ac:dyDescent="0.25">
      <c r="A664" s="39">
        <v>109</v>
      </c>
      <c r="B664" s="179" t="s">
        <v>4223</v>
      </c>
      <c r="C664" s="61"/>
      <c r="D664" s="36" t="s">
        <v>50</v>
      </c>
      <c r="E664" s="41" t="s">
        <v>2958</v>
      </c>
      <c r="F664" s="49"/>
      <c r="G664" s="49"/>
      <c r="H664" s="49" t="s">
        <v>2959</v>
      </c>
      <c r="I664" s="50" t="s">
        <v>4224</v>
      </c>
      <c r="J664" s="50"/>
      <c r="K664" s="50"/>
      <c r="L664" s="41" t="s">
        <v>2434</v>
      </c>
      <c r="M664" s="51" t="s">
        <v>2420</v>
      </c>
      <c r="N664" s="58" t="s">
        <v>5691</v>
      </c>
      <c r="O664" s="42"/>
      <c r="P664" s="43"/>
      <c r="Q664" s="43"/>
      <c r="R664" s="43"/>
      <c r="S664" s="43"/>
      <c r="T664" s="97"/>
      <c r="U664" s="106" t="s">
        <v>2434</v>
      </c>
      <c r="V664" s="106" t="s">
        <v>2422</v>
      </c>
      <c r="W664" s="106" t="s">
        <v>2960</v>
      </c>
      <c r="X664" s="106" t="s">
        <v>2961</v>
      </c>
      <c r="Y664" s="106" t="s">
        <v>4971</v>
      </c>
      <c r="Z664" s="106" t="s">
        <v>4225</v>
      </c>
      <c r="AA664" s="106" t="s">
        <v>4226</v>
      </c>
      <c r="AB664" s="106" t="s">
        <v>6422</v>
      </c>
      <c r="AC664" s="106" t="s">
        <v>2429</v>
      </c>
      <c r="AD664" s="106"/>
      <c r="AE664" s="169"/>
      <c r="AF664" s="141"/>
      <c r="AG664" s="37" t="s">
        <v>4227</v>
      </c>
      <c r="AH664" s="37" t="s">
        <v>2431</v>
      </c>
      <c r="AI664" s="37"/>
      <c r="AJ664" s="37"/>
      <c r="AK664" s="37"/>
      <c r="AL664" s="37"/>
      <c r="AM664" s="37">
        <f t="shared" si="20"/>
        <v>0</v>
      </c>
      <c r="AN664" s="191" t="str">
        <f>IF((AI664+AJ664+AK664+AL664+AM664)&gt;0,(Metoder[[#This Row],[2015]]+Metoder[[#This Row],[2016]]+Metoder[[#This Row],[2017]]+Metoder[[#This Row],[Jan-Apr 2018]]*3+Metoder[[#This Row],[Till Cosmic?]])/COUNT(Metoder[[#This Row],[2015]:[Till Cosmic?]]),"")</f>
        <v/>
      </c>
      <c r="AO664" s="37" t="str">
        <f t="shared" si="21"/>
        <v/>
      </c>
      <c r="AP664" s="37" t="str">
        <f>IFERROR((_xlfn.RANK.EQ(AO664,AO:AO,1)+COUNTIF($AO$2:AO664,AO664))-1,"")</f>
        <v/>
      </c>
      <c r="AQ664" s="37"/>
      <c r="AR664" s="37"/>
      <c r="AS664" s="37"/>
      <c r="AT664" s="37"/>
      <c r="AU664" s="37"/>
      <c r="AV664" s="123">
        <v>42880</v>
      </c>
      <c r="AW664" s="38" t="s">
        <v>2341</v>
      </c>
      <c r="AX664" s="144"/>
      <c r="AY664" s="144"/>
      <c r="AZ664" s="142"/>
      <c r="BA664" s="143"/>
      <c r="BC664" s="144"/>
      <c r="BD664" s="144"/>
    </row>
    <row r="665" spans="1:56" ht="409.5" x14ac:dyDescent="0.25">
      <c r="A665" s="39">
        <v>91</v>
      </c>
      <c r="B665" s="179" t="s">
        <v>4228</v>
      </c>
      <c r="C665" s="61"/>
      <c r="D665" s="36" t="s">
        <v>50</v>
      </c>
      <c r="E665" s="41" t="s">
        <v>2517</v>
      </c>
      <c r="F665" s="49"/>
      <c r="G665" s="49"/>
      <c r="H665" s="49" t="s">
        <v>43</v>
      </c>
      <c r="I665" s="50" t="s">
        <v>5045</v>
      </c>
      <c r="J665" s="50"/>
      <c r="K665" s="50"/>
      <c r="L665" s="41" t="s">
        <v>2434</v>
      </c>
      <c r="M665" s="51" t="s">
        <v>2420</v>
      </c>
      <c r="N665" s="58" t="s">
        <v>5668</v>
      </c>
      <c r="O665" s="42"/>
      <c r="P665" s="43"/>
      <c r="Q665" s="43"/>
      <c r="R665" s="43"/>
      <c r="S665" s="43"/>
      <c r="T665" s="97"/>
      <c r="U665" s="106" t="s">
        <v>2434</v>
      </c>
      <c r="V665" s="106" t="s">
        <v>2422</v>
      </c>
      <c r="W665" s="106" t="s">
        <v>5027</v>
      </c>
      <c r="X665" s="106" t="s">
        <v>3147</v>
      </c>
      <c r="Y665" s="106" t="s">
        <v>4229</v>
      </c>
      <c r="Z665" s="106" t="s">
        <v>4230</v>
      </c>
      <c r="AA665" s="106" t="s">
        <v>4231</v>
      </c>
      <c r="AB665" s="106" t="s">
        <v>2439</v>
      </c>
      <c r="AC665" s="106" t="s">
        <v>2429</v>
      </c>
      <c r="AD665" s="106"/>
      <c r="AE665" s="97"/>
      <c r="AF665" s="141"/>
      <c r="AG665" s="37" t="s">
        <v>2804</v>
      </c>
      <c r="AH665" s="37" t="s">
        <v>2431</v>
      </c>
      <c r="AI665" s="37"/>
      <c r="AJ665" s="37"/>
      <c r="AK665" s="37"/>
      <c r="AL665" s="37"/>
      <c r="AM665" s="37">
        <f t="shared" si="20"/>
        <v>0</v>
      </c>
      <c r="AN665" s="191" t="str">
        <f>IF((AI665+AJ665+AK665+AL665+AM665)&gt;0,(Metoder[[#This Row],[2015]]+Metoder[[#This Row],[2016]]+Metoder[[#This Row],[2017]]+Metoder[[#This Row],[Jan-Apr 2018]]*3+Metoder[[#This Row],[Till Cosmic?]])/COUNT(Metoder[[#This Row],[2015]:[Till Cosmic?]]),"")</f>
        <v/>
      </c>
      <c r="AO665" s="37" t="str">
        <f t="shared" si="21"/>
        <v/>
      </c>
      <c r="AP665" s="37" t="str">
        <f>IFERROR((_xlfn.RANK.EQ(AO665,AO:AO,1)+COUNTIF($AO$2:AO665,AO665))-1,"")</f>
        <v/>
      </c>
      <c r="AQ665" s="37"/>
      <c r="AR665" s="37"/>
      <c r="AS665" s="37"/>
      <c r="AT665" s="37"/>
      <c r="AU665" s="37"/>
      <c r="AV665" s="123">
        <v>42880</v>
      </c>
      <c r="AW665" s="38" t="s">
        <v>2341</v>
      </c>
      <c r="AX665" s="144"/>
      <c r="AY665" s="144"/>
      <c r="AZ665" s="142"/>
      <c r="BA665" s="143"/>
      <c r="BC665" s="144"/>
      <c r="BD665" s="144"/>
    </row>
    <row r="666" spans="1:56" ht="168.75" x14ac:dyDescent="0.25">
      <c r="A666" s="39">
        <v>42</v>
      </c>
      <c r="B666" s="179" t="s">
        <v>2455</v>
      </c>
      <c r="C666" s="61" t="s">
        <v>2456</v>
      </c>
      <c r="D666" s="36" t="s">
        <v>2457</v>
      </c>
      <c r="E666" s="41" t="s">
        <v>2458</v>
      </c>
      <c r="F666" s="49"/>
      <c r="G666" s="49" t="s">
        <v>2459</v>
      </c>
      <c r="H666" s="49" t="s">
        <v>2460</v>
      </c>
      <c r="I666" s="50" t="s">
        <v>2461</v>
      </c>
      <c r="J666" s="50"/>
      <c r="K666" s="50"/>
      <c r="L666" s="41" t="s">
        <v>2434</v>
      </c>
      <c r="M666" s="51" t="s">
        <v>2420</v>
      </c>
      <c r="N666" s="42"/>
      <c r="O666" s="42"/>
      <c r="P666" s="43"/>
      <c r="Q666" s="43"/>
      <c r="R666" s="43"/>
      <c r="S666" s="43"/>
      <c r="T666" s="97"/>
      <c r="U666" s="106" t="s">
        <v>2434</v>
      </c>
      <c r="V666" s="106" t="s">
        <v>6556</v>
      </c>
      <c r="W666" s="106" t="s">
        <v>2462</v>
      </c>
      <c r="X666" s="106" t="s">
        <v>2463</v>
      </c>
      <c r="Y666" s="106" t="s">
        <v>2464</v>
      </c>
      <c r="Z666" s="106" t="s">
        <v>2465</v>
      </c>
      <c r="AA666" s="106" t="s">
        <v>2466</v>
      </c>
      <c r="AB666" s="106" t="s">
        <v>6422</v>
      </c>
      <c r="AC666" s="106" t="s">
        <v>2429</v>
      </c>
      <c r="AD666" s="106"/>
      <c r="AE666" s="97"/>
      <c r="AF666" s="141"/>
      <c r="AG666" s="37" t="s">
        <v>2467</v>
      </c>
      <c r="AH666" s="37" t="s">
        <v>2468</v>
      </c>
      <c r="AI666" s="37"/>
      <c r="AJ666" s="37"/>
      <c r="AK666" s="37"/>
      <c r="AL666" s="37"/>
      <c r="AM666" s="37">
        <f t="shared" si="20"/>
        <v>0</v>
      </c>
      <c r="AN666" s="191" t="str">
        <f>IF((AI666+AJ666+AK666+AL666+AM666)&gt;0,(Metoder[[#This Row],[2015]]+Metoder[[#This Row],[2016]]+Metoder[[#This Row],[2017]]+Metoder[[#This Row],[Jan-Apr 2018]]*3+Metoder[[#This Row],[Till Cosmic?]])/COUNT(Metoder[[#This Row],[2015]:[Till Cosmic?]]),"")</f>
        <v/>
      </c>
      <c r="AO666" s="37" t="str">
        <f t="shared" si="21"/>
        <v/>
      </c>
      <c r="AP666" s="37" t="str">
        <f>IFERROR((_xlfn.RANK.EQ(AO666,AO:AO,1)+COUNTIF($AO$2:AO666,AO666))-1,"")</f>
        <v/>
      </c>
      <c r="AQ666" s="37"/>
      <c r="AR666" s="37"/>
      <c r="AS666" s="37"/>
      <c r="AT666" s="37"/>
      <c r="AU666" s="37"/>
      <c r="AV666" s="123">
        <v>42879</v>
      </c>
      <c r="AW666" s="38" t="s">
        <v>2341</v>
      </c>
      <c r="AX666" s="144"/>
      <c r="AY666" s="144"/>
      <c r="AZ666" s="142"/>
      <c r="BA666" s="143"/>
      <c r="BC666" s="144"/>
      <c r="BD666" s="144"/>
    </row>
    <row r="667" spans="1:56" ht="90" x14ac:dyDescent="0.25">
      <c r="A667" s="39">
        <v>3</v>
      </c>
      <c r="B667" s="179" t="s">
        <v>2512</v>
      </c>
      <c r="C667" s="61" t="s">
        <v>2513</v>
      </c>
      <c r="D667" s="36" t="s">
        <v>50</v>
      </c>
      <c r="E667" s="41" t="s">
        <v>2444</v>
      </c>
      <c r="F667" s="49"/>
      <c r="G667" s="49"/>
      <c r="H667" s="49" t="s">
        <v>2445</v>
      </c>
      <c r="I667" s="50" t="s">
        <v>2514</v>
      </c>
      <c r="J667" s="50"/>
      <c r="K667" s="50"/>
      <c r="L667" s="41" t="s">
        <v>2434</v>
      </c>
      <c r="M667" s="51" t="s">
        <v>2420</v>
      </c>
      <c r="N667" s="58" t="s">
        <v>5668</v>
      </c>
      <c r="O667" s="42"/>
      <c r="P667" s="43"/>
      <c r="Q667" s="43"/>
      <c r="R667" s="43"/>
      <c r="S667" s="43"/>
      <c r="T667" s="97"/>
      <c r="U667" s="106" t="s">
        <v>2434</v>
      </c>
      <c r="V667" s="106" t="s">
        <v>2447</v>
      </c>
      <c r="W667" s="106" t="s">
        <v>2448</v>
      </c>
      <c r="X667" s="106" t="s">
        <v>2449</v>
      </c>
      <c r="Y667" s="106" t="s">
        <v>6631</v>
      </c>
      <c r="Z667" s="106" t="s">
        <v>2451</v>
      </c>
      <c r="AA667" s="106" t="s">
        <v>2515</v>
      </c>
      <c r="AB667" s="106" t="s">
        <v>6422</v>
      </c>
      <c r="AC667" s="106" t="s">
        <v>2429</v>
      </c>
      <c r="AD667" s="106"/>
      <c r="AE667" s="97"/>
      <c r="AF667" s="141"/>
      <c r="AG667" s="37" t="s">
        <v>2453</v>
      </c>
      <c r="AH667" s="37" t="s">
        <v>2454</v>
      </c>
      <c r="AI667" s="37"/>
      <c r="AJ667" s="37"/>
      <c r="AK667" s="37"/>
      <c r="AL667" s="37"/>
      <c r="AM667" s="37">
        <f t="shared" si="20"/>
        <v>0</v>
      </c>
      <c r="AN667" s="191" t="str">
        <f>IF((AI667+AJ667+AK667+AL667+AM667)&gt;0,(Metoder[[#This Row],[2015]]+Metoder[[#This Row],[2016]]+Metoder[[#This Row],[2017]]+Metoder[[#This Row],[Jan-Apr 2018]]*3+Metoder[[#This Row],[Till Cosmic?]])/COUNT(Metoder[[#This Row],[2015]:[Till Cosmic?]]),"")</f>
        <v/>
      </c>
      <c r="AO667" s="37" t="str">
        <f t="shared" si="21"/>
        <v/>
      </c>
      <c r="AP667" s="37" t="str">
        <f>IFERROR((_xlfn.RANK.EQ(AO667,AO:AO,1)+COUNTIF($AO$2:AO667,AO667))-1,"")</f>
        <v/>
      </c>
      <c r="AQ667" s="37"/>
      <c r="AR667" s="37"/>
      <c r="AS667" s="37"/>
      <c r="AT667" s="37"/>
      <c r="AU667" s="37"/>
      <c r="AV667" s="123">
        <v>43423</v>
      </c>
      <c r="AW667" s="38" t="s">
        <v>6460</v>
      </c>
      <c r="AX667" s="144"/>
      <c r="AY667" s="144"/>
      <c r="AZ667" s="142"/>
      <c r="BA667" s="143"/>
      <c r="BC667" s="144"/>
      <c r="BD667" s="144"/>
    </row>
    <row r="668" spans="1:56" ht="258.75" x14ac:dyDescent="0.25">
      <c r="A668" s="39">
        <v>4</v>
      </c>
      <c r="B668" s="179" t="s">
        <v>6439</v>
      </c>
      <c r="C668" s="1" t="s">
        <v>2516</v>
      </c>
      <c r="D668" s="36" t="s">
        <v>78</v>
      </c>
      <c r="E668" s="41" t="s">
        <v>2517</v>
      </c>
      <c r="F668" s="49"/>
      <c r="G668" s="49"/>
      <c r="H668" s="38" t="s">
        <v>4998</v>
      </c>
      <c r="I668" s="38" t="s">
        <v>6619</v>
      </c>
      <c r="J668" s="50"/>
      <c r="K668" s="50"/>
      <c r="L668" s="41" t="s">
        <v>2434</v>
      </c>
      <c r="M668" s="51" t="s">
        <v>2420</v>
      </c>
      <c r="N668" s="58" t="s">
        <v>5673</v>
      </c>
      <c r="O668" s="42"/>
      <c r="P668" s="43"/>
      <c r="Q668" s="43"/>
      <c r="R668" s="43" t="s">
        <v>2518</v>
      </c>
      <c r="S668" s="43" t="s">
        <v>2518</v>
      </c>
      <c r="T668" s="97" t="s">
        <v>5474</v>
      </c>
      <c r="U668" s="106" t="s">
        <v>2434</v>
      </c>
      <c r="V668" s="106" t="s">
        <v>6556</v>
      </c>
      <c r="W668" s="106" t="s">
        <v>2519</v>
      </c>
      <c r="X668" s="106" t="s">
        <v>6620</v>
      </c>
      <c r="Y668" s="106" t="s">
        <v>2520</v>
      </c>
      <c r="Z668" s="106" t="s">
        <v>2521</v>
      </c>
      <c r="AA668" s="106" t="s">
        <v>2522</v>
      </c>
      <c r="AB668" s="106" t="s">
        <v>6422</v>
      </c>
      <c r="AC668" s="106" t="s">
        <v>2429</v>
      </c>
      <c r="AD668" s="106"/>
      <c r="AE668" s="97"/>
      <c r="AF668" s="141"/>
      <c r="AG668" s="37" t="s">
        <v>2523</v>
      </c>
      <c r="AH668" s="37" t="s">
        <v>2441</v>
      </c>
      <c r="AI668" s="37"/>
      <c r="AJ668" s="37"/>
      <c r="AK668" s="37"/>
      <c r="AL668" s="37"/>
      <c r="AM668" s="37">
        <f t="shared" si="20"/>
        <v>0</v>
      </c>
      <c r="AN668" s="191" t="str">
        <f>IF((AI668+AJ668+AK668+AL668+AM668)&gt;0,(Metoder[[#This Row],[2015]]+Metoder[[#This Row],[2016]]+Metoder[[#This Row],[2017]]+Metoder[[#This Row],[Jan-Apr 2018]]*3+Metoder[[#This Row],[Till Cosmic?]])/COUNT(Metoder[[#This Row],[2015]:[Till Cosmic?]]),"")</f>
        <v/>
      </c>
      <c r="AO668" s="37" t="str">
        <f t="shared" si="21"/>
        <v/>
      </c>
      <c r="AP668" s="37" t="str">
        <f>IFERROR((_xlfn.RANK.EQ(AO668,AO:AO,1)+COUNTIF($AO$2:AO668,AO668))-1,"")</f>
        <v/>
      </c>
      <c r="AQ668" s="37"/>
      <c r="AR668" s="37"/>
      <c r="AS668" s="37"/>
      <c r="AT668" s="37"/>
      <c r="AU668" s="37"/>
      <c r="AV668" s="123">
        <v>43417</v>
      </c>
      <c r="AW668" s="38" t="s">
        <v>6460</v>
      </c>
      <c r="AX668" s="144"/>
      <c r="AY668" s="144"/>
      <c r="AZ668" s="142"/>
      <c r="BA668" s="143"/>
      <c r="BC668" s="144"/>
      <c r="BD668" s="144"/>
    </row>
    <row r="669" spans="1:56" ht="101.25" x14ac:dyDescent="0.25">
      <c r="A669" s="39">
        <v>92</v>
      </c>
      <c r="B669" s="179" t="s">
        <v>2576</v>
      </c>
      <c r="C669" s="61" t="s">
        <v>2577</v>
      </c>
      <c r="D669" s="36" t="s">
        <v>78</v>
      </c>
      <c r="E669" s="41" t="s">
        <v>2578</v>
      </c>
      <c r="F669" s="49"/>
      <c r="G669" s="49"/>
      <c r="H669" s="49" t="s">
        <v>2579</v>
      </c>
      <c r="I669" s="50" t="s">
        <v>2580</v>
      </c>
      <c r="J669" s="50"/>
      <c r="K669" s="50"/>
      <c r="L669" s="41" t="s">
        <v>2434</v>
      </c>
      <c r="M669" s="51" t="s">
        <v>2420</v>
      </c>
      <c r="N669" s="58" t="s">
        <v>5671</v>
      </c>
      <c r="O669" s="42"/>
      <c r="P669" s="43"/>
      <c r="Q669" s="43"/>
      <c r="R669" s="43"/>
      <c r="S669" s="43" t="s">
        <v>35</v>
      </c>
      <c r="T669" s="97" t="s">
        <v>2581</v>
      </c>
      <c r="U669" s="106" t="s">
        <v>2434</v>
      </c>
      <c r="V669" s="106" t="s">
        <v>6556</v>
      </c>
      <c r="W669" s="106" t="s">
        <v>2582</v>
      </c>
      <c r="X669" s="106" t="s">
        <v>2583</v>
      </c>
      <c r="Y669" s="106" t="s">
        <v>2584</v>
      </c>
      <c r="Z669" s="106" t="s">
        <v>2585</v>
      </c>
      <c r="AA669" s="106" t="s">
        <v>2586</v>
      </c>
      <c r="AB669" s="106" t="s">
        <v>2439</v>
      </c>
      <c r="AC669" s="106" t="s">
        <v>2429</v>
      </c>
      <c r="AD669" s="106"/>
      <c r="AE669" s="97"/>
      <c r="AF669" s="141"/>
      <c r="AG669" s="37" t="s">
        <v>2587</v>
      </c>
      <c r="AH669" s="37" t="s">
        <v>2588</v>
      </c>
      <c r="AI669" s="37"/>
      <c r="AJ669" s="37"/>
      <c r="AK669" s="37"/>
      <c r="AL669" s="37"/>
      <c r="AM669" s="37">
        <f t="shared" si="20"/>
        <v>0</v>
      </c>
      <c r="AN669" s="191" t="str">
        <f>IF((AI669+AJ669+AK669+AL669+AM669)&gt;0,(Metoder[[#This Row],[2015]]+Metoder[[#This Row],[2016]]+Metoder[[#This Row],[2017]]+Metoder[[#This Row],[Jan-Apr 2018]]*3+Metoder[[#This Row],[Till Cosmic?]])/COUNT(Metoder[[#This Row],[2015]:[Till Cosmic?]]),"")</f>
        <v/>
      </c>
      <c r="AO669" s="37" t="str">
        <f t="shared" si="21"/>
        <v/>
      </c>
      <c r="AP669" s="37" t="str">
        <f>IFERROR((_xlfn.RANK.EQ(AO669,AO:AO,1)+COUNTIF($AO$2:AO669,AO669))-1,"")</f>
        <v/>
      </c>
      <c r="AQ669" s="37"/>
      <c r="AR669" s="37"/>
      <c r="AS669" s="37"/>
      <c r="AT669" s="37"/>
      <c r="AU669" s="37"/>
      <c r="AV669" s="123">
        <v>42879</v>
      </c>
      <c r="AW669" s="38" t="s">
        <v>2341</v>
      </c>
      <c r="AX669" s="144"/>
      <c r="AY669" s="144"/>
      <c r="AZ669" s="142"/>
      <c r="BA669" s="143"/>
      <c r="BC669" s="144"/>
      <c r="BD669" s="144"/>
    </row>
    <row r="670" spans="1:56" ht="67.5" x14ac:dyDescent="0.25">
      <c r="A670" s="61">
        <v>175</v>
      </c>
      <c r="B670" s="179" t="s">
        <v>281</v>
      </c>
      <c r="C670" s="53" t="s">
        <v>2589</v>
      </c>
      <c r="D670" s="36" t="s">
        <v>50</v>
      </c>
      <c r="E670" s="24" t="s">
        <v>2590</v>
      </c>
      <c r="F670" s="6"/>
      <c r="G670" s="6"/>
      <c r="H670" s="6" t="s">
        <v>2508</v>
      </c>
      <c r="I670" s="6" t="s">
        <v>2591</v>
      </c>
      <c r="J670" s="6"/>
      <c r="K670" s="6"/>
      <c r="L670" s="56" t="s">
        <v>2434</v>
      </c>
      <c r="M670" s="62" t="s">
        <v>2420</v>
      </c>
      <c r="N670" s="58" t="s">
        <v>5668</v>
      </c>
      <c r="O670" s="58"/>
      <c r="P670" s="35"/>
      <c r="Q670" s="35"/>
      <c r="R670" s="35"/>
      <c r="S670" s="35"/>
      <c r="T670" s="106"/>
      <c r="U670" s="106" t="s">
        <v>2434</v>
      </c>
      <c r="V670" s="106" t="s">
        <v>6556</v>
      </c>
      <c r="W670" s="106" t="s">
        <v>2448</v>
      </c>
      <c r="X670" s="106" t="s">
        <v>2592</v>
      </c>
      <c r="Y670" s="106" t="s">
        <v>2593</v>
      </c>
      <c r="Z670" s="106" t="s">
        <v>2594</v>
      </c>
      <c r="AA670" s="106" t="s">
        <v>2595</v>
      </c>
      <c r="AB670" s="106" t="s">
        <v>2439</v>
      </c>
      <c r="AC670" s="106" t="s">
        <v>2429</v>
      </c>
      <c r="AD670" s="106"/>
      <c r="AE670" s="97"/>
      <c r="AF670" s="141"/>
      <c r="AG670" s="37" t="s">
        <v>2596</v>
      </c>
      <c r="AH670" s="37" t="s">
        <v>2431</v>
      </c>
      <c r="AI670" s="37"/>
      <c r="AJ670" s="37"/>
      <c r="AK670" s="37"/>
      <c r="AL670" s="37"/>
      <c r="AM670" s="37">
        <f t="shared" si="20"/>
        <v>0</v>
      </c>
      <c r="AN670" s="191" t="str">
        <f>IF((AI670+AJ670+AK670+AL670+AM670)&gt;0,(Metoder[[#This Row],[2015]]+Metoder[[#This Row],[2016]]+Metoder[[#This Row],[2017]]+Metoder[[#This Row],[Jan-Apr 2018]]*3+Metoder[[#This Row],[Till Cosmic?]])/COUNT(Metoder[[#This Row],[2015]:[Till Cosmic?]]),"")</f>
        <v/>
      </c>
      <c r="AO670" s="37" t="str">
        <f t="shared" si="21"/>
        <v/>
      </c>
      <c r="AP670" s="37" t="str">
        <f>IFERROR((_xlfn.RANK.EQ(AO670,AO:AO,1)+COUNTIF($AO$2:AO670,AO670))-1,"")</f>
        <v/>
      </c>
      <c r="AQ670" s="37"/>
      <c r="AR670" s="37"/>
      <c r="AS670" s="37"/>
      <c r="AT670" s="37"/>
      <c r="AU670" s="37"/>
      <c r="AV670" s="123">
        <v>42879</v>
      </c>
      <c r="AW670" s="38" t="s">
        <v>2341</v>
      </c>
      <c r="AX670" s="144"/>
      <c r="AY670" s="144"/>
      <c r="AZ670" s="142"/>
      <c r="BA670" s="143"/>
      <c r="BC670" s="144"/>
      <c r="BD670" s="144"/>
    </row>
    <row r="671" spans="1:56" ht="67.5" x14ac:dyDescent="0.25">
      <c r="A671" s="39">
        <v>5</v>
      </c>
      <c r="B671" s="179" t="s">
        <v>2605</v>
      </c>
      <c r="C671" s="61" t="s">
        <v>2606</v>
      </c>
      <c r="D671" s="36" t="s">
        <v>50</v>
      </c>
      <c r="E671" s="41" t="s">
        <v>2444</v>
      </c>
      <c r="F671" s="49"/>
      <c r="G671" s="49"/>
      <c r="H671" s="49" t="s">
        <v>2445</v>
      </c>
      <c r="I671" s="50" t="s">
        <v>2514</v>
      </c>
      <c r="J671" s="50"/>
      <c r="K671" s="50"/>
      <c r="L671" s="41" t="s">
        <v>2434</v>
      </c>
      <c r="M671" s="51" t="s">
        <v>2420</v>
      </c>
      <c r="N671" s="58" t="s">
        <v>5668</v>
      </c>
      <c r="O671" s="42"/>
      <c r="P671" s="43"/>
      <c r="Q671" s="43"/>
      <c r="R671" s="43"/>
      <c r="S671" s="43"/>
      <c r="T671" s="97"/>
      <c r="U671" s="106" t="s">
        <v>2434</v>
      </c>
      <c r="V671" s="106" t="s">
        <v>2447</v>
      </c>
      <c r="W671" s="106" t="s">
        <v>2448</v>
      </c>
      <c r="X671" s="106" t="s">
        <v>2449</v>
      </c>
      <c r="Y671" s="106" t="s">
        <v>4992</v>
      </c>
      <c r="Z671" s="106" t="s">
        <v>2451</v>
      </c>
      <c r="AA671" s="106" t="s">
        <v>2607</v>
      </c>
      <c r="AB671" s="106" t="s">
        <v>6422</v>
      </c>
      <c r="AC671" s="106" t="s">
        <v>2429</v>
      </c>
      <c r="AD671" s="106"/>
      <c r="AE671" s="97"/>
      <c r="AF671" s="141"/>
      <c r="AG671" s="37" t="s">
        <v>2453</v>
      </c>
      <c r="AH671" s="37" t="s">
        <v>2454</v>
      </c>
      <c r="AI671" s="37"/>
      <c r="AJ671" s="37"/>
      <c r="AK671" s="37"/>
      <c r="AL671" s="37"/>
      <c r="AM671" s="37">
        <f t="shared" si="20"/>
        <v>0</v>
      </c>
      <c r="AN671" s="191" t="str">
        <f>IF((AI671+AJ671+AK671+AL671+AM671)&gt;0,(Metoder[[#This Row],[2015]]+Metoder[[#This Row],[2016]]+Metoder[[#This Row],[2017]]+Metoder[[#This Row],[Jan-Apr 2018]]*3+Metoder[[#This Row],[Till Cosmic?]])/COUNT(Metoder[[#This Row],[2015]:[Till Cosmic?]]),"")</f>
        <v/>
      </c>
      <c r="AO671" s="37" t="str">
        <f t="shared" si="21"/>
        <v/>
      </c>
      <c r="AP671" s="37" t="str">
        <f>IFERROR((_xlfn.RANK.EQ(AO671,AO:AO,1)+COUNTIF($AO$2:AO671,AO671))-1,"")</f>
        <v/>
      </c>
      <c r="AQ671" s="37"/>
      <c r="AR671" s="37"/>
      <c r="AS671" s="37"/>
      <c r="AT671" s="37"/>
      <c r="AU671" s="37"/>
      <c r="AV671" s="123">
        <v>42879</v>
      </c>
      <c r="AW671" s="38" t="s">
        <v>2341</v>
      </c>
      <c r="AX671" s="144"/>
      <c r="AY671" s="144"/>
      <c r="AZ671" s="142"/>
      <c r="BA671" s="143"/>
      <c r="BC671" s="144"/>
      <c r="BD671" s="144"/>
    </row>
    <row r="672" spans="1:56" ht="112.5" x14ac:dyDescent="0.25">
      <c r="A672" s="1">
        <v>204</v>
      </c>
      <c r="B672" s="179" t="s">
        <v>2620</v>
      </c>
      <c r="C672" s="61" t="s">
        <v>2621</v>
      </c>
      <c r="D672" s="36" t="s">
        <v>2622</v>
      </c>
      <c r="E672" s="56" t="s">
        <v>2623</v>
      </c>
      <c r="F672" s="50"/>
      <c r="G672" s="50"/>
      <c r="H672" s="50" t="s">
        <v>2624</v>
      </c>
      <c r="I672" s="50" t="s">
        <v>6575</v>
      </c>
      <c r="J672" s="50"/>
      <c r="K672" s="50"/>
      <c r="L672" s="56" t="s">
        <v>2434</v>
      </c>
      <c r="M672" s="55" t="s">
        <v>2420</v>
      </c>
      <c r="N672" s="58" t="s">
        <v>5673</v>
      </c>
      <c r="O672" s="58"/>
      <c r="P672" s="35"/>
      <c r="Q672" s="35"/>
      <c r="R672" s="35"/>
      <c r="S672" s="35"/>
      <c r="T672" s="97"/>
      <c r="U672" s="1" t="s">
        <v>2434</v>
      </c>
      <c r="V672" s="1" t="s">
        <v>2625</v>
      </c>
      <c r="W672" s="1" t="s">
        <v>2626</v>
      </c>
      <c r="X672" s="1" t="s">
        <v>2627</v>
      </c>
      <c r="Y672" s="1" t="s">
        <v>2628</v>
      </c>
      <c r="Z672" s="1" t="s">
        <v>2629</v>
      </c>
      <c r="AA672" s="1" t="s">
        <v>2630</v>
      </c>
      <c r="AB672" s="1" t="s">
        <v>2439</v>
      </c>
      <c r="AC672" s="1" t="s">
        <v>2440</v>
      </c>
      <c r="AD672" s="97"/>
      <c r="AE672" s="168"/>
      <c r="AF672" s="141"/>
      <c r="AG672" s="37" t="s">
        <v>2631</v>
      </c>
      <c r="AH672" s="37" t="s">
        <v>2454</v>
      </c>
      <c r="AI672" s="37"/>
      <c r="AJ672" s="37"/>
      <c r="AK672" s="37"/>
      <c r="AL672" s="37"/>
      <c r="AM672" s="37">
        <f t="shared" si="20"/>
        <v>0</v>
      </c>
      <c r="AN672" s="191" t="str">
        <f>IF((AI672+AJ672+AK672+AL672+AM672)&gt;0,(Metoder[[#This Row],[2015]]+Metoder[[#This Row],[2016]]+Metoder[[#This Row],[2017]]+Metoder[[#This Row],[Jan-Apr 2018]]*3+Metoder[[#This Row],[Till Cosmic?]])/COUNT(Metoder[[#This Row],[2015]:[Till Cosmic?]]),"")</f>
        <v/>
      </c>
      <c r="AO672" s="37" t="str">
        <f t="shared" si="21"/>
        <v/>
      </c>
      <c r="AP672" s="37" t="str">
        <f>IFERROR((_xlfn.RANK.EQ(AO672,AO:AO,1)+COUNTIF($AO$2:AO672,AO672))-1,"")</f>
        <v/>
      </c>
      <c r="AQ672" s="37"/>
      <c r="AR672" s="37"/>
      <c r="AS672" s="37"/>
      <c r="AT672" s="37"/>
      <c r="AU672" s="37"/>
      <c r="AV672" s="123">
        <v>42879</v>
      </c>
      <c r="AW672" s="38" t="s">
        <v>2341</v>
      </c>
      <c r="AX672" s="144"/>
      <c r="AY672" s="144"/>
      <c r="AZ672" s="142"/>
      <c r="BA672" s="143"/>
      <c r="BC672" s="144"/>
      <c r="BD672" s="144"/>
    </row>
    <row r="673" spans="1:56" ht="191.25" x14ac:dyDescent="0.25">
      <c r="A673" s="1">
        <v>205</v>
      </c>
      <c r="B673" s="179" t="s">
        <v>2662</v>
      </c>
      <c r="C673" s="61" t="s">
        <v>2663</v>
      </c>
      <c r="D673" s="36" t="s">
        <v>50</v>
      </c>
      <c r="E673" s="56" t="s">
        <v>2623</v>
      </c>
      <c r="F673" s="50"/>
      <c r="G673" s="50"/>
      <c r="H673" s="38" t="s">
        <v>2664</v>
      </c>
      <c r="I673" s="38" t="s">
        <v>2665</v>
      </c>
      <c r="J673" s="38"/>
      <c r="K673" s="38"/>
      <c r="L673" s="56" t="s">
        <v>2434</v>
      </c>
      <c r="M673" s="55" t="s">
        <v>2420</v>
      </c>
      <c r="N673" s="58" t="s">
        <v>5668</v>
      </c>
      <c r="O673" s="58"/>
      <c r="P673" s="35"/>
      <c r="Q673" s="35"/>
      <c r="R673" s="35"/>
      <c r="S673" s="35"/>
      <c r="T673" s="1" t="s">
        <v>2666</v>
      </c>
      <c r="U673" s="1" t="s">
        <v>2434</v>
      </c>
      <c r="V673" s="1" t="s">
        <v>2625</v>
      </c>
      <c r="W673" s="1" t="s">
        <v>2667</v>
      </c>
      <c r="X673" s="1" t="s">
        <v>2668</v>
      </c>
      <c r="Y673" s="1" t="s">
        <v>2669</v>
      </c>
      <c r="Z673" s="1" t="s">
        <v>2670</v>
      </c>
      <c r="AA673" s="1" t="s">
        <v>2671</v>
      </c>
      <c r="AB673" s="1" t="s">
        <v>2439</v>
      </c>
      <c r="AC673" s="1" t="s">
        <v>2440</v>
      </c>
      <c r="AD673" s="97"/>
      <c r="AE673" s="168"/>
      <c r="AF673" s="141"/>
      <c r="AG673" s="37" t="s">
        <v>2631</v>
      </c>
      <c r="AH673" s="37" t="s">
        <v>2454</v>
      </c>
      <c r="AI673" s="37"/>
      <c r="AJ673" s="37"/>
      <c r="AK673" s="37"/>
      <c r="AL673" s="37"/>
      <c r="AM673" s="37">
        <f t="shared" si="20"/>
        <v>0</v>
      </c>
      <c r="AN673" s="191" t="str">
        <f>IF((AI673+AJ673+AK673+AL673+AM673)&gt;0,(Metoder[[#This Row],[2015]]+Metoder[[#This Row],[2016]]+Metoder[[#This Row],[2017]]+Metoder[[#This Row],[Jan-Apr 2018]]*3+Metoder[[#This Row],[Till Cosmic?]])/COUNT(Metoder[[#This Row],[2015]:[Till Cosmic?]]),"")</f>
        <v/>
      </c>
      <c r="AO673" s="37" t="str">
        <f t="shared" si="21"/>
        <v/>
      </c>
      <c r="AP673" s="37" t="str">
        <f>IFERROR((_xlfn.RANK.EQ(AO673,AO:AO,1)+COUNTIF($AO$2:AO673,AO673))-1,"")</f>
        <v/>
      </c>
      <c r="AQ673" s="37"/>
      <c r="AR673" s="37"/>
      <c r="AS673" s="37"/>
      <c r="AT673" s="37"/>
      <c r="AU673" s="37"/>
      <c r="AV673" s="123">
        <v>42879</v>
      </c>
      <c r="AW673" s="38" t="s">
        <v>2341</v>
      </c>
      <c r="AX673" s="144"/>
      <c r="AY673" s="144"/>
      <c r="AZ673" s="142"/>
      <c r="BA673" s="143"/>
      <c r="BC673" s="144"/>
      <c r="BD673" s="144"/>
    </row>
    <row r="674" spans="1:56" ht="135" x14ac:dyDescent="0.25">
      <c r="A674" s="1">
        <v>208</v>
      </c>
      <c r="B674" s="179" t="s">
        <v>2682</v>
      </c>
      <c r="C674" s="61" t="s">
        <v>2683</v>
      </c>
      <c r="D674" s="36" t="s">
        <v>2684</v>
      </c>
      <c r="E674" s="56" t="s">
        <v>2685</v>
      </c>
      <c r="F674" s="50"/>
      <c r="G674" s="50"/>
      <c r="H674" s="38" t="s">
        <v>2686</v>
      </c>
      <c r="I674" s="38" t="s">
        <v>2687</v>
      </c>
      <c r="J674" s="38"/>
      <c r="K674" s="38"/>
      <c r="L674" s="56" t="s">
        <v>2434</v>
      </c>
      <c r="M674" s="55" t="s">
        <v>2420</v>
      </c>
      <c r="N674" s="58"/>
      <c r="O674" s="58"/>
      <c r="P674" s="35"/>
      <c r="Q674" s="35"/>
      <c r="R674" s="35"/>
      <c r="S674" s="35"/>
      <c r="T674" s="97"/>
      <c r="U674" s="1" t="s">
        <v>2434</v>
      </c>
      <c r="V674" s="1" t="s">
        <v>2688</v>
      </c>
      <c r="W674" s="1" t="s">
        <v>2689</v>
      </c>
      <c r="X674" s="1" t="s">
        <v>2690</v>
      </c>
      <c r="Y674" s="1" t="s">
        <v>2691</v>
      </c>
      <c r="Z674" s="1" t="s">
        <v>2629</v>
      </c>
      <c r="AA674" s="1" t="s">
        <v>2692</v>
      </c>
      <c r="AB674" s="1" t="s">
        <v>2439</v>
      </c>
      <c r="AC674" s="1" t="s">
        <v>2440</v>
      </c>
      <c r="AD674" s="97"/>
      <c r="AE674" s="168"/>
      <c r="AF674" s="141"/>
      <c r="AG674" s="37" t="s">
        <v>2693</v>
      </c>
      <c r="AH674" s="37" t="s">
        <v>2441</v>
      </c>
      <c r="AI674" s="37"/>
      <c r="AJ674" s="37"/>
      <c r="AK674" s="37"/>
      <c r="AL674" s="37"/>
      <c r="AM674" s="37">
        <f t="shared" si="20"/>
        <v>0</v>
      </c>
      <c r="AN674" s="191" t="str">
        <f>IF((AI674+AJ674+AK674+AL674+AM674)&gt;0,(Metoder[[#This Row],[2015]]+Metoder[[#This Row],[2016]]+Metoder[[#This Row],[2017]]+Metoder[[#This Row],[Jan-Apr 2018]]*3+Metoder[[#This Row],[Till Cosmic?]])/COUNT(Metoder[[#This Row],[2015]:[Till Cosmic?]]),"")</f>
        <v/>
      </c>
      <c r="AO674" s="37" t="str">
        <f t="shared" si="21"/>
        <v/>
      </c>
      <c r="AP674" s="37" t="str">
        <f>IFERROR((_xlfn.RANK.EQ(AO674,AO:AO,1)+COUNTIF($AO$2:AO674,AO674))-1,"")</f>
        <v/>
      </c>
      <c r="AQ674" s="37"/>
      <c r="AR674" s="37"/>
      <c r="AS674" s="37"/>
      <c r="AT674" s="37"/>
      <c r="AU674" s="37"/>
      <c r="AV674" s="123">
        <v>42879</v>
      </c>
      <c r="AW674" s="38" t="s">
        <v>2341</v>
      </c>
      <c r="AX674" s="144"/>
      <c r="AY674" s="144"/>
      <c r="AZ674" s="142"/>
      <c r="BA674" s="143"/>
      <c r="BC674" s="144"/>
      <c r="BD674" s="144"/>
    </row>
    <row r="675" spans="1:56" ht="45" x14ac:dyDescent="0.25">
      <c r="A675" s="1">
        <v>212</v>
      </c>
      <c r="B675" s="179" t="s">
        <v>2723</v>
      </c>
      <c r="C675" s="61"/>
      <c r="D675" s="36" t="s">
        <v>2724</v>
      </c>
      <c r="E675" s="56" t="s">
        <v>2725</v>
      </c>
      <c r="F675" s="50"/>
      <c r="G675" s="50" t="s">
        <v>2726</v>
      </c>
      <c r="H675" s="50" t="s">
        <v>2727</v>
      </c>
      <c r="I675" s="50" t="s">
        <v>2728</v>
      </c>
      <c r="J675" s="50"/>
      <c r="K675" s="50"/>
      <c r="L675" s="56" t="s">
        <v>2434</v>
      </c>
      <c r="M675" s="55" t="s">
        <v>2420</v>
      </c>
      <c r="N675" s="58"/>
      <c r="O675" s="58"/>
      <c r="P675" s="35"/>
      <c r="Q675" s="35"/>
      <c r="R675" s="35"/>
      <c r="S675" s="35"/>
      <c r="T675" s="97"/>
      <c r="U675" s="1" t="s">
        <v>2434</v>
      </c>
      <c r="V675" s="1"/>
      <c r="W675" s="1" t="s">
        <v>2704</v>
      </c>
      <c r="X675" s="1" t="s">
        <v>2529</v>
      </c>
      <c r="Y675" s="1" t="s">
        <v>2729</v>
      </c>
      <c r="Z675" s="1" t="s">
        <v>2730</v>
      </c>
      <c r="AA675" s="1" t="s">
        <v>2731</v>
      </c>
      <c r="AB675" s="1" t="s">
        <v>2732</v>
      </c>
      <c r="AC675" s="1" t="s">
        <v>2440</v>
      </c>
      <c r="AD675" s="97"/>
      <c r="AE675" s="168"/>
      <c r="AF675" s="141"/>
      <c r="AG675" s="37" t="s">
        <v>2733</v>
      </c>
      <c r="AH675" s="37" t="s">
        <v>2431</v>
      </c>
      <c r="AI675" s="37"/>
      <c r="AJ675" s="37"/>
      <c r="AK675" s="37"/>
      <c r="AL675" s="37"/>
      <c r="AM675" s="37">
        <f t="shared" si="20"/>
        <v>0</v>
      </c>
      <c r="AN675" s="191" t="str">
        <f>IF((AI675+AJ675+AK675+AL675+AM675)&gt;0,(Metoder[[#This Row],[2015]]+Metoder[[#This Row],[2016]]+Metoder[[#This Row],[2017]]+Metoder[[#This Row],[Jan-Apr 2018]]*3+Metoder[[#This Row],[Till Cosmic?]])/COUNT(Metoder[[#This Row],[2015]:[Till Cosmic?]]),"")</f>
        <v/>
      </c>
      <c r="AO675" s="37" t="str">
        <f t="shared" si="21"/>
        <v/>
      </c>
      <c r="AP675" s="37" t="str">
        <f>IFERROR((_xlfn.RANK.EQ(AO675,AO:AO,1)+COUNTIF($AO$2:AO675,AO675))-1,"")</f>
        <v/>
      </c>
      <c r="AQ675" s="37"/>
      <c r="AR675" s="37"/>
      <c r="AS675" s="37"/>
      <c r="AT675" s="37"/>
      <c r="AU675" s="37"/>
      <c r="AV675" s="123">
        <v>42879</v>
      </c>
      <c r="AW675" s="38" t="s">
        <v>2341</v>
      </c>
      <c r="AX675" s="144"/>
      <c r="AY675" s="144"/>
      <c r="AZ675" s="142"/>
      <c r="BA675" s="143"/>
      <c r="BC675" s="144"/>
      <c r="BD675" s="144"/>
    </row>
    <row r="676" spans="1:56" ht="409.5" x14ac:dyDescent="0.25">
      <c r="A676" s="1">
        <v>213</v>
      </c>
      <c r="B676" s="179" t="s">
        <v>2734</v>
      </c>
      <c r="C676" s="61" t="s">
        <v>2735</v>
      </c>
      <c r="D676" s="36"/>
      <c r="E676" s="56" t="s">
        <v>2736</v>
      </c>
      <c r="F676" s="121" t="s">
        <v>2737</v>
      </c>
      <c r="G676" s="50" t="s">
        <v>2738</v>
      </c>
      <c r="H676" s="50" t="s">
        <v>2738</v>
      </c>
      <c r="I676" s="50"/>
      <c r="J676" s="50"/>
      <c r="K676" s="50"/>
      <c r="L676" s="56" t="s">
        <v>2434</v>
      </c>
      <c r="M676" s="55" t="s">
        <v>2420</v>
      </c>
      <c r="N676" s="58"/>
      <c r="O676" s="58"/>
      <c r="P676" s="35"/>
      <c r="Q676" s="35"/>
      <c r="R676" s="35"/>
      <c r="S676" s="35"/>
      <c r="T676" s="97"/>
      <c r="U676" s="97"/>
      <c r="V676" s="97"/>
      <c r="W676" s="97"/>
      <c r="X676" s="97"/>
      <c r="Y676" s="97"/>
      <c r="Z676" s="97"/>
      <c r="AA676" s="1" t="s">
        <v>6576</v>
      </c>
      <c r="AB676" s="97"/>
      <c r="AC676" s="97"/>
      <c r="AD676" s="97"/>
      <c r="AE676" s="168"/>
      <c r="AF676" s="141"/>
      <c r="AG676" s="37"/>
      <c r="AH676" s="37"/>
      <c r="AI676" s="37"/>
      <c r="AJ676" s="37"/>
      <c r="AK676" s="37"/>
      <c r="AL676" s="37"/>
      <c r="AM676" s="37">
        <f t="shared" si="20"/>
        <v>0</v>
      </c>
      <c r="AN676" s="191" t="str">
        <f>IF((AI676+AJ676+AK676+AL676+AM676)&gt;0,(Metoder[[#This Row],[2015]]+Metoder[[#This Row],[2016]]+Metoder[[#This Row],[2017]]+Metoder[[#This Row],[Jan-Apr 2018]]*3+Metoder[[#This Row],[Till Cosmic?]])/COUNT(Metoder[[#This Row],[2015]:[Till Cosmic?]]),"")</f>
        <v/>
      </c>
      <c r="AO676" s="37" t="str">
        <f t="shared" si="21"/>
        <v/>
      </c>
      <c r="AP676" s="37" t="str">
        <f>IFERROR((_xlfn.RANK.EQ(AO676,AO:AO,1)+COUNTIF($AO$2:AO676,AO676))-1,"")</f>
        <v/>
      </c>
      <c r="AQ676" s="37"/>
      <c r="AR676" s="37"/>
      <c r="AS676" s="37"/>
      <c r="AT676" s="37"/>
      <c r="AU676" s="37"/>
      <c r="AV676" s="123">
        <v>42879</v>
      </c>
      <c r="AW676" s="38" t="s">
        <v>2341</v>
      </c>
      <c r="AX676" s="144"/>
      <c r="AY676" s="144"/>
      <c r="AZ676" s="142"/>
      <c r="BA676" s="143"/>
      <c r="BC676" s="144"/>
      <c r="BD676" s="144"/>
    </row>
    <row r="677" spans="1:56" ht="409.5" x14ac:dyDescent="0.25">
      <c r="A677" s="1">
        <v>214</v>
      </c>
      <c r="B677" s="179" t="s">
        <v>2772</v>
      </c>
      <c r="C677" s="61"/>
      <c r="D677" s="55"/>
      <c r="E677" s="56" t="s">
        <v>2773</v>
      </c>
      <c r="F677" s="50"/>
      <c r="G677" s="38" t="s">
        <v>4858</v>
      </c>
      <c r="H677" s="38" t="s">
        <v>2774</v>
      </c>
      <c r="I677" s="50"/>
      <c r="J677" s="50"/>
      <c r="K677" s="50"/>
      <c r="L677" s="56" t="s">
        <v>3682</v>
      </c>
      <c r="M677" s="55" t="s">
        <v>2420</v>
      </c>
      <c r="N677" s="58"/>
      <c r="O677" s="58"/>
      <c r="P677" s="35"/>
      <c r="Q677" s="35"/>
      <c r="R677" s="35"/>
      <c r="S677" s="35"/>
      <c r="T677" s="97"/>
      <c r="U677" s="1" t="s">
        <v>3682</v>
      </c>
      <c r="V677" s="1" t="s">
        <v>2422</v>
      </c>
      <c r="W677" s="1" t="s">
        <v>2615</v>
      </c>
      <c r="X677" s="97"/>
      <c r="Y677" s="97"/>
      <c r="Z677" s="97"/>
      <c r="AA677" s="97"/>
      <c r="AB677" s="97"/>
      <c r="AC677" s="97"/>
      <c r="AD677" s="97"/>
      <c r="AE677" s="168"/>
      <c r="AF677" s="141"/>
      <c r="AG677" s="37"/>
      <c r="AH677" s="37"/>
      <c r="AI677" s="37"/>
      <c r="AJ677" s="37"/>
      <c r="AK677" s="37"/>
      <c r="AL677" s="37"/>
      <c r="AM677" s="37">
        <f t="shared" si="20"/>
        <v>0</v>
      </c>
      <c r="AN677" s="191" t="str">
        <f>IF((AI677+AJ677+AK677+AL677+AM677)&gt;0,(Metoder[[#This Row],[2015]]+Metoder[[#This Row],[2016]]+Metoder[[#This Row],[2017]]+Metoder[[#This Row],[Jan-Apr 2018]]*3+Metoder[[#This Row],[Till Cosmic?]])/COUNT(Metoder[[#This Row],[2015]:[Till Cosmic?]]),"")</f>
        <v/>
      </c>
      <c r="AO677" s="37" t="str">
        <f t="shared" si="21"/>
        <v/>
      </c>
      <c r="AP677" s="37" t="str">
        <f>IFERROR((_xlfn.RANK.EQ(AO677,AO:AO,1)+COUNTIF($AO$2:AO677,AO677))-1,"")</f>
        <v/>
      </c>
      <c r="AQ677" s="37"/>
      <c r="AR677" s="37"/>
      <c r="AS677" s="37"/>
      <c r="AT677" s="37"/>
      <c r="AU677" s="37"/>
      <c r="AV677" s="123">
        <v>42879</v>
      </c>
      <c r="AW677" s="38" t="s">
        <v>2341</v>
      </c>
      <c r="AX677" s="144"/>
      <c r="AY677" s="144"/>
      <c r="AZ677" s="142"/>
      <c r="BA677" s="143"/>
      <c r="BC677" s="144"/>
      <c r="BD677" s="144"/>
    </row>
    <row r="678" spans="1:56" ht="409.5" x14ac:dyDescent="0.25">
      <c r="A678" s="1">
        <v>215</v>
      </c>
      <c r="B678" s="179" t="s">
        <v>2788</v>
      </c>
      <c r="C678" s="61" t="s">
        <v>2789</v>
      </c>
      <c r="D678" s="55" t="s">
        <v>50</v>
      </c>
      <c r="E678" s="56" t="s">
        <v>2506</v>
      </c>
      <c r="F678" s="50"/>
      <c r="G678" s="50"/>
      <c r="H678" s="38" t="s">
        <v>2790</v>
      </c>
      <c r="I678" s="38" t="s">
        <v>2791</v>
      </c>
      <c r="J678" s="38"/>
      <c r="K678" s="38"/>
      <c r="L678" s="56" t="s">
        <v>2434</v>
      </c>
      <c r="M678" s="55" t="s">
        <v>2420</v>
      </c>
      <c r="N678" s="58" t="s">
        <v>5668</v>
      </c>
      <c r="O678" s="58"/>
      <c r="P678" s="35"/>
      <c r="Q678" s="35"/>
      <c r="R678" s="35"/>
      <c r="S678" s="35"/>
      <c r="T678" s="97"/>
      <c r="U678" s="1" t="s">
        <v>2434</v>
      </c>
      <c r="V678" s="1" t="s">
        <v>2470</v>
      </c>
      <c r="W678" s="1" t="s">
        <v>2792</v>
      </c>
      <c r="X678" s="1" t="s">
        <v>2793</v>
      </c>
      <c r="Y678" s="1" t="s">
        <v>2794</v>
      </c>
      <c r="Z678" s="1" t="s">
        <v>2795</v>
      </c>
      <c r="AA678" s="1" t="s">
        <v>2796</v>
      </c>
      <c r="AB678" s="1" t="s">
        <v>2439</v>
      </c>
      <c r="AC678" s="1" t="s">
        <v>2440</v>
      </c>
      <c r="AD678" s="97"/>
      <c r="AE678" s="168"/>
      <c r="AF678" s="141"/>
      <c r="AG678" s="37" t="s">
        <v>2797</v>
      </c>
      <c r="AH678" s="37" t="s">
        <v>2588</v>
      </c>
      <c r="AI678" s="37"/>
      <c r="AJ678" s="37"/>
      <c r="AK678" s="37"/>
      <c r="AL678" s="37"/>
      <c r="AM678" s="37">
        <f t="shared" si="20"/>
        <v>0</v>
      </c>
      <c r="AN678" s="191" t="str">
        <f>IF((AI678+AJ678+AK678+AL678+AM678)&gt;0,(Metoder[[#This Row],[2015]]+Metoder[[#This Row],[2016]]+Metoder[[#This Row],[2017]]+Metoder[[#This Row],[Jan-Apr 2018]]*3+Metoder[[#This Row],[Till Cosmic?]])/COUNT(Metoder[[#This Row],[2015]:[Till Cosmic?]]),"")</f>
        <v/>
      </c>
      <c r="AO678" s="37" t="str">
        <f t="shared" si="21"/>
        <v/>
      </c>
      <c r="AP678" s="37" t="str">
        <f>IFERROR((_xlfn.RANK.EQ(AO678,AO:AO,1)+COUNTIF($AO$2:AO678,AO678))-1,"")</f>
        <v/>
      </c>
      <c r="AQ678" s="37"/>
      <c r="AR678" s="37"/>
      <c r="AS678" s="37"/>
      <c r="AT678" s="37"/>
      <c r="AU678" s="37"/>
      <c r="AV678" s="123">
        <v>42879</v>
      </c>
      <c r="AW678" s="38" t="s">
        <v>2341</v>
      </c>
      <c r="AX678" s="144"/>
      <c r="AY678" s="144"/>
      <c r="AZ678" s="142"/>
      <c r="BA678" s="143"/>
      <c r="BC678" s="144"/>
      <c r="BD678" s="144"/>
    </row>
    <row r="679" spans="1:56" ht="105" x14ac:dyDescent="0.25">
      <c r="A679" s="1">
        <v>216</v>
      </c>
      <c r="B679" s="179" t="s">
        <v>2805</v>
      </c>
      <c r="C679" s="61"/>
      <c r="D679" s="55" t="s">
        <v>179</v>
      </c>
      <c r="E679" s="56" t="s">
        <v>2806</v>
      </c>
      <c r="F679" s="50"/>
      <c r="G679" s="50"/>
      <c r="H679" s="50" t="s">
        <v>2807</v>
      </c>
      <c r="I679" s="50" t="s">
        <v>2808</v>
      </c>
      <c r="J679" s="50"/>
      <c r="K679" s="50"/>
      <c r="L679" s="56" t="s">
        <v>2434</v>
      </c>
      <c r="M679" s="55" t="s">
        <v>2420</v>
      </c>
      <c r="N679" s="58" t="s">
        <v>5669</v>
      </c>
      <c r="O679" s="58"/>
      <c r="P679" s="35"/>
      <c r="Q679" s="35"/>
      <c r="R679" s="35"/>
      <c r="S679" s="35"/>
      <c r="T679" s="97"/>
      <c r="U679" s="1" t="s">
        <v>2434</v>
      </c>
      <c r="V679" s="1" t="s">
        <v>6556</v>
      </c>
      <c r="W679" s="1" t="s">
        <v>2809</v>
      </c>
      <c r="X679" s="1" t="s">
        <v>2810</v>
      </c>
      <c r="Y679" s="1" t="s">
        <v>2811</v>
      </c>
      <c r="Z679" s="1" t="s">
        <v>843</v>
      </c>
      <c r="AA679" s="1" t="s">
        <v>2812</v>
      </c>
      <c r="AB679" s="1" t="s">
        <v>6424</v>
      </c>
      <c r="AC679" s="1" t="s">
        <v>2440</v>
      </c>
      <c r="AD679" s="97"/>
      <c r="AE679" s="168"/>
      <c r="AF679" s="141"/>
      <c r="AG679" s="37" t="s">
        <v>2813</v>
      </c>
      <c r="AH679" s="37" t="s">
        <v>2431</v>
      </c>
      <c r="AI679" s="37"/>
      <c r="AJ679" s="37"/>
      <c r="AK679" s="37"/>
      <c r="AL679" s="37"/>
      <c r="AM679" s="37">
        <f t="shared" si="20"/>
        <v>0</v>
      </c>
      <c r="AN679" s="191" t="str">
        <f>IF((AI679+AJ679+AK679+AL679+AM679)&gt;0,(Metoder[[#This Row],[2015]]+Metoder[[#This Row],[2016]]+Metoder[[#This Row],[2017]]+Metoder[[#This Row],[Jan-Apr 2018]]*3+Metoder[[#This Row],[Till Cosmic?]])/COUNT(Metoder[[#This Row],[2015]:[Till Cosmic?]]),"")</f>
        <v/>
      </c>
      <c r="AO679" s="37" t="str">
        <f t="shared" si="21"/>
        <v/>
      </c>
      <c r="AP679" s="37" t="str">
        <f>IFERROR((_xlfn.RANK.EQ(AO679,AO:AO,1)+COUNTIF($AO$2:AO679,AO679))-1,"")</f>
        <v/>
      </c>
      <c r="AQ679" s="37"/>
      <c r="AR679" s="37"/>
      <c r="AS679" s="37"/>
      <c r="AT679" s="37"/>
      <c r="AU679" s="37"/>
      <c r="AV679" s="123">
        <v>42879</v>
      </c>
      <c r="AW679" s="38" t="s">
        <v>2341</v>
      </c>
      <c r="AX679" s="144"/>
      <c r="AY679" s="144"/>
      <c r="AZ679" s="142"/>
      <c r="BA679" s="143"/>
      <c r="BC679" s="144"/>
      <c r="BD679" s="144"/>
    </row>
    <row r="680" spans="1:56" ht="105" x14ac:dyDescent="0.25">
      <c r="A680" s="1">
        <v>217</v>
      </c>
      <c r="B680" s="179" t="s">
        <v>2835</v>
      </c>
      <c r="C680" s="61" t="s">
        <v>2836</v>
      </c>
      <c r="D680" s="55" t="s">
        <v>59</v>
      </c>
      <c r="E680" s="56" t="s">
        <v>2837</v>
      </c>
      <c r="F680" s="50"/>
      <c r="G680" s="50"/>
      <c r="H680" s="38" t="s">
        <v>2838</v>
      </c>
      <c r="I680" s="38" t="s">
        <v>2839</v>
      </c>
      <c r="J680" s="38"/>
      <c r="K680" s="38"/>
      <c r="L680" s="56" t="s">
        <v>2434</v>
      </c>
      <c r="M680" s="55" t="s">
        <v>2420</v>
      </c>
      <c r="N680" s="58"/>
      <c r="O680" s="58"/>
      <c r="P680" s="35"/>
      <c r="Q680" s="35"/>
      <c r="R680" s="35"/>
      <c r="S680" s="35"/>
      <c r="T680" s="1" t="s">
        <v>6565</v>
      </c>
      <c r="U680" s="1" t="s">
        <v>2434</v>
      </c>
      <c r="V680" s="1" t="s">
        <v>2470</v>
      </c>
      <c r="W680" s="1" t="s">
        <v>2840</v>
      </c>
      <c r="X680" s="1" t="s">
        <v>2841</v>
      </c>
      <c r="Y680" s="1" t="s">
        <v>5008</v>
      </c>
      <c r="Z680" s="1" t="s">
        <v>2842</v>
      </c>
      <c r="AA680" s="1" t="s">
        <v>2843</v>
      </c>
      <c r="AB680" s="97"/>
      <c r="AC680" s="97"/>
      <c r="AD680" s="97"/>
      <c r="AE680" s="168"/>
      <c r="AF680" s="141"/>
      <c r="AG680" s="37" t="s">
        <v>2844</v>
      </c>
      <c r="AH680" s="37" t="s">
        <v>2441</v>
      </c>
      <c r="AI680" s="37"/>
      <c r="AJ680" s="37"/>
      <c r="AK680" s="37"/>
      <c r="AL680" s="37"/>
      <c r="AM680" s="37">
        <f t="shared" si="20"/>
        <v>0</v>
      </c>
      <c r="AN680" s="191" t="str">
        <f>IF((AI680+AJ680+AK680+AL680+AM680)&gt;0,(Metoder[[#This Row],[2015]]+Metoder[[#This Row],[2016]]+Metoder[[#This Row],[2017]]+Metoder[[#This Row],[Jan-Apr 2018]]*3+Metoder[[#This Row],[Till Cosmic?]])/COUNT(Metoder[[#This Row],[2015]:[Till Cosmic?]]),"")</f>
        <v/>
      </c>
      <c r="AO680" s="37" t="str">
        <f t="shared" si="21"/>
        <v/>
      </c>
      <c r="AP680" s="37" t="str">
        <f>IFERROR((_xlfn.RANK.EQ(AO680,AO:AO,1)+COUNTIF($AO$2:AO680,AO680))-1,"")</f>
        <v/>
      </c>
      <c r="AQ680" s="37"/>
      <c r="AR680" s="37"/>
      <c r="AS680" s="37"/>
      <c r="AT680" s="37"/>
      <c r="AU680" s="37"/>
      <c r="AV680" s="123">
        <v>42879</v>
      </c>
      <c r="AW680" s="38" t="s">
        <v>2341</v>
      </c>
      <c r="AX680" s="144"/>
      <c r="AY680" s="144"/>
      <c r="AZ680" s="142"/>
      <c r="BA680" s="143"/>
      <c r="BC680" s="144"/>
      <c r="BD680" s="144"/>
    </row>
    <row r="681" spans="1:56" ht="135" x14ac:dyDescent="0.25">
      <c r="A681" s="1">
        <v>210</v>
      </c>
      <c r="B681" s="179" t="s">
        <v>2906</v>
      </c>
      <c r="C681" s="61"/>
      <c r="D681" s="36"/>
      <c r="E681" s="1" t="s">
        <v>2907</v>
      </c>
      <c r="F681" s="50"/>
      <c r="G681" s="50" t="s">
        <v>2908</v>
      </c>
      <c r="H681" s="38" t="s">
        <v>5091</v>
      </c>
      <c r="I681" s="38" t="s">
        <v>2909</v>
      </c>
      <c r="J681" s="38"/>
      <c r="K681" s="38"/>
      <c r="L681" s="56" t="s">
        <v>2910</v>
      </c>
      <c r="M681" s="55" t="s">
        <v>2420</v>
      </c>
      <c r="N681" s="58"/>
      <c r="O681" s="58"/>
      <c r="P681" s="35"/>
      <c r="Q681" s="35"/>
      <c r="R681" s="35"/>
      <c r="S681" s="35"/>
      <c r="T681" s="97"/>
      <c r="U681" s="1" t="s">
        <v>2911</v>
      </c>
      <c r="V681" s="1" t="s">
        <v>2435</v>
      </c>
      <c r="W681" s="1" t="s">
        <v>2640</v>
      </c>
      <c r="X681" s="1" t="s">
        <v>2912</v>
      </c>
      <c r="Y681" s="97"/>
      <c r="Z681" s="97"/>
      <c r="AA681" s="97"/>
      <c r="AB681" s="97"/>
      <c r="AC681" s="97"/>
      <c r="AD681" s="97"/>
      <c r="AE681" s="168"/>
      <c r="AF681" s="141"/>
      <c r="AG681" s="37"/>
      <c r="AH681" s="37"/>
      <c r="AI681" s="37"/>
      <c r="AJ681" s="37"/>
      <c r="AK681" s="37"/>
      <c r="AL681" s="37"/>
      <c r="AM681" s="37">
        <f t="shared" si="20"/>
        <v>0</v>
      </c>
      <c r="AN681" s="191" t="str">
        <f>IF((AI681+AJ681+AK681+AL681+AM681)&gt;0,(Metoder[[#This Row],[2015]]+Metoder[[#This Row],[2016]]+Metoder[[#This Row],[2017]]+Metoder[[#This Row],[Jan-Apr 2018]]*3+Metoder[[#This Row],[Till Cosmic?]])/COUNT(Metoder[[#This Row],[2015]:[Till Cosmic?]]),"")</f>
        <v/>
      </c>
      <c r="AO681" s="37" t="str">
        <f t="shared" si="21"/>
        <v/>
      </c>
      <c r="AP681" s="37" t="str">
        <f>IFERROR((_xlfn.RANK.EQ(AO681,AO:AO,1)+COUNTIF($AO$2:AO681,AO681))-1,"")</f>
        <v/>
      </c>
      <c r="AQ681" s="37"/>
      <c r="AR681" s="37"/>
      <c r="AS681" s="37"/>
      <c r="AT681" s="37"/>
      <c r="AU681" s="37"/>
      <c r="AV681" s="123">
        <v>42879</v>
      </c>
      <c r="AW681" s="38" t="s">
        <v>2341</v>
      </c>
      <c r="AX681" s="144"/>
      <c r="AY681" s="144"/>
      <c r="AZ681" s="142"/>
      <c r="BA681" s="143"/>
      <c r="BC681" s="144"/>
      <c r="BD681" s="144"/>
    </row>
    <row r="682" spans="1:56" ht="292.5" x14ac:dyDescent="0.25">
      <c r="A682" s="1">
        <v>211</v>
      </c>
      <c r="B682" s="179" t="s">
        <v>2913</v>
      </c>
      <c r="C682" s="61" t="s">
        <v>2914</v>
      </c>
      <c r="D682" s="36"/>
      <c r="E682" s="1" t="s">
        <v>2760</v>
      </c>
      <c r="F682" s="50"/>
      <c r="G682" s="50" t="s">
        <v>2908</v>
      </c>
      <c r="H682" s="38" t="s">
        <v>2915</v>
      </c>
      <c r="I682" s="38" t="s">
        <v>2916</v>
      </c>
      <c r="J682" s="38"/>
      <c r="K682" s="38"/>
      <c r="L682" s="56" t="s">
        <v>2910</v>
      </c>
      <c r="M682" s="55" t="s">
        <v>2420</v>
      </c>
      <c r="N682" s="58"/>
      <c r="O682" s="58"/>
      <c r="P682" s="35"/>
      <c r="Q682" s="35"/>
      <c r="R682" s="35"/>
      <c r="S682" s="35"/>
      <c r="T682" s="97"/>
      <c r="U682" s="1" t="s">
        <v>2911</v>
      </c>
      <c r="V682" s="1" t="s">
        <v>2917</v>
      </c>
      <c r="W682" s="1" t="s">
        <v>2640</v>
      </c>
      <c r="X682" s="1" t="s">
        <v>2912</v>
      </c>
      <c r="Y682" s="97"/>
      <c r="Z682" s="97"/>
      <c r="AA682" s="97"/>
      <c r="AB682" s="97"/>
      <c r="AC682" s="97"/>
      <c r="AD682" s="97"/>
      <c r="AE682" s="168"/>
      <c r="AF682" s="141"/>
      <c r="AG682" s="37"/>
      <c r="AH682" s="37"/>
      <c r="AI682" s="37"/>
      <c r="AJ682" s="37"/>
      <c r="AK682" s="37"/>
      <c r="AL682" s="37"/>
      <c r="AM682" s="37">
        <f t="shared" si="20"/>
        <v>0</v>
      </c>
      <c r="AN682" s="191" t="str">
        <f>IF((AI682+AJ682+AK682+AL682+AM682)&gt;0,(Metoder[[#This Row],[2015]]+Metoder[[#This Row],[2016]]+Metoder[[#This Row],[2017]]+Metoder[[#This Row],[Jan-Apr 2018]]*3+Metoder[[#This Row],[Till Cosmic?]])/COUNT(Metoder[[#This Row],[2015]:[Till Cosmic?]]),"")</f>
        <v/>
      </c>
      <c r="AO682" s="37" t="str">
        <f t="shared" si="21"/>
        <v/>
      </c>
      <c r="AP682" s="37" t="str">
        <f>IFERROR((_xlfn.RANK.EQ(AO682,AO:AO,1)+COUNTIF($AO$2:AO682,AO682))-1,"")</f>
        <v/>
      </c>
      <c r="AQ682" s="37"/>
      <c r="AR682" s="37"/>
      <c r="AS682" s="37"/>
      <c r="AT682" s="37"/>
      <c r="AU682" s="37"/>
      <c r="AV682" s="123">
        <v>42879</v>
      </c>
      <c r="AW682" s="38" t="s">
        <v>2341</v>
      </c>
      <c r="AX682" s="144"/>
      <c r="AY682" s="144"/>
      <c r="AZ682" s="142"/>
      <c r="BA682" s="143"/>
      <c r="BC682" s="144"/>
      <c r="BD682" s="144"/>
    </row>
    <row r="683" spans="1:56" ht="60" x14ac:dyDescent="0.25">
      <c r="A683" s="1">
        <v>206</v>
      </c>
      <c r="B683" s="179" t="s">
        <v>2963</v>
      </c>
      <c r="C683" s="61"/>
      <c r="D683" s="36"/>
      <c r="E683" s="56" t="s">
        <v>2478</v>
      </c>
      <c r="F683" s="50"/>
      <c r="G683" s="50" t="s">
        <v>2964</v>
      </c>
      <c r="H683" s="50" t="s">
        <v>5200</v>
      </c>
      <c r="I683" s="38" t="s">
        <v>2965</v>
      </c>
      <c r="J683" s="38"/>
      <c r="K683" s="38"/>
      <c r="L683" s="56" t="s">
        <v>2434</v>
      </c>
      <c r="M683" s="55" t="s">
        <v>2420</v>
      </c>
      <c r="N683" s="58"/>
      <c r="O683" s="58"/>
      <c r="P683" s="35"/>
      <c r="Q683" s="35"/>
      <c r="R683" s="35"/>
      <c r="S683" s="35"/>
      <c r="T683" s="97"/>
      <c r="U683" s="1" t="s">
        <v>2434</v>
      </c>
      <c r="V683" s="1" t="s">
        <v>6556</v>
      </c>
      <c r="W683" s="97"/>
      <c r="X683" s="1" t="s">
        <v>2966</v>
      </c>
      <c r="Y683" s="1" t="s">
        <v>2967</v>
      </c>
      <c r="Z683" s="97"/>
      <c r="AA683" s="1" t="s">
        <v>2968</v>
      </c>
      <c r="AB683" s="1" t="s">
        <v>6422</v>
      </c>
      <c r="AC683" s="1" t="s">
        <v>2440</v>
      </c>
      <c r="AD683" s="97"/>
      <c r="AE683" s="168"/>
      <c r="AF683" s="141"/>
      <c r="AG683" s="37" t="s">
        <v>2969</v>
      </c>
      <c r="AH683" s="37" t="s">
        <v>2431</v>
      </c>
      <c r="AI683" s="37"/>
      <c r="AJ683" s="37"/>
      <c r="AK683" s="37"/>
      <c r="AL683" s="37"/>
      <c r="AM683" s="37">
        <f t="shared" si="20"/>
        <v>0</v>
      </c>
      <c r="AN683" s="191" t="str">
        <f>IF((AI683+AJ683+AK683+AL683+AM683)&gt;0,(Metoder[[#This Row],[2015]]+Metoder[[#This Row],[2016]]+Metoder[[#This Row],[2017]]+Metoder[[#This Row],[Jan-Apr 2018]]*3+Metoder[[#This Row],[Till Cosmic?]])/COUNT(Metoder[[#This Row],[2015]:[Till Cosmic?]]),"")</f>
        <v/>
      </c>
      <c r="AO683" s="37" t="str">
        <f t="shared" si="21"/>
        <v/>
      </c>
      <c r="AP683" s="37" t="str">
        <f>IFERROR((_xlfn.RANK.EQ(AO683,AO:AO,1)+COUNTIF($AO$2:AO683,AO683))-1,"")</f>
        <v/>
      </c>
      <c r="AQ683" s="37"/>
      <c r="AR683" s="37"/>
      <c r="AS683" s="37"/>
      <c r="AT683" s="37"/>
      <c r="AU683" s="37"/>
      <c r="AV683" s="123">
        <v>42879</v>
      </c>
      <c r="AW683" s="38" t="s">
        <v>2341</v>
      </c>
      <c r="AX683" s="144"/>
      <c r="AY683" s="144"/>
      <c r="AZ683" s="142"/>
      <c r="BA683" s="143"/>
      <c r="BC683" s="144"/>
      <c r="BD683" s="144"/>
    </row>
    <row r="684" spans="1:56" ht="165" x14ac:dyDescent="0.25">
      <c r="A684" s="61">
        <v>286</v>
      </c>
      <c r="B684" s="179" t="s">
        <v>3013</v>
      </c>
      <c r="C684" s="61"/>
      <c r="D684" s="36" t="s">
        <v>124</v>
      </c>
      <c r="E684" s="24" t="s">
        <v>3014</v>
      </c>
      <c r="F684" s="50"/>
      <c r="G684" s="50"/>
      <c r="H684" s="6" t="s">
        <v>3015</v>
      </c>
      <c r="I684" s="6"/>
      <c r="J684" s="6"/>
      <c r="K684" s="6"/>
      <c r="L684" s="56" t="s">
        <v>3016</v>
      </c>
      <c r="M684" s="62" t="s">
        <v>2420</v>
      </c>
      <c r="N684" s="58"/>
      <c r="O684" s="58"/>
      <c r="P684" s="35"/>
      <c r="Q684" s="35"/>
      <c r="R684" s="35"/>
      <c r="S684" s="35"/>
      <c r="T684" s="97"/>
      <c r="U684" s="106" t="s">
        <v>3017</v>
      </c>
      <c r="V684" s="106" t="s">
        <v>2997</v>
      </c>
      <c r="W684" s="106" t="s">
        <v>2719</v>
      </c>
      <c r="X684" s="106" t="s">
        <v>3018</v>
      </c>
      <c r="Y684" s="106" t="s">
        <v>3019</v>
      </c>
      <c r="Z684" s="106" t="s">
        <v>3020</v>
      </c>
      <c r="AA684" s="1" t="s">
        <v>3021</v>
      </c>
      <c r="AB684" s="97"/>
      <c r="AC684" s="97"/>
      <c r="AD684" s="97"/>
      <c r="AE684" s="168"/>
      <c r="AF684" s="141"/>
      <c r="AG684" s="37" t="s">
        <v>3022</v>
      </c>
      <c r="AH684" s="37" t="s">
        <v>2588</v>
      </c>
      <c r="AI684" s="37"/>
      <c r="AJ684" s="37"/>
      <c r="AK684" s="37"/>
      <c r="AL684" s="37"/>
      <c r="AM684" s="37">
        <f t="shared" si="20"/>
        <v>0</v>
      </c>
      <c r="AN684" s="191" t="str">
        <f>IF((AI684+AJ684+AK684+AL684+AM684)&gt;0,(Metoder[[#This Row],[2015]]+Metoder[[#This Row],[2016]]+Metoder[[#This Row],[2017]]+Metoder[[#This Row],[Jan-Apr 2018]]*3+Metoder[[#This Row],[Till Cosmic?]])/COUNT(Metoder[[#This Row],[2015]:[Till Cosmic?]]),"")</f>
        <v/>
      </c>
      <c r="AO684" s="37" t="str">
        <f t="shared" si="21"/>
        <v/>
      </c>
      <c r="AP684" s="37" t="str">
        <f>IFERROR((_xlfn.RANK.EQ(AO684,AO:AO,1)+COUNTIF($AO$2:AO684,AO684))-1,"")</f>
        <v/>
      </c>
      <c r="AQ684" s="37"/>
      <c r="AR684" s="37"/>
      <c r="AS684" s="37"/>
      <c r="AT684" s="37"/>
      <c r="AU684" s="37"/>
      <c r="AV684" s="123">
        <v>42879</v>
      </c>
      <c r="AW684" s="38" t="s">
        <v>2341</v>
      </c>
      <c r="AX684" s="144"/>
      <c r="AY684" s="144"/>
      <c r="AZ684" s="142"/>
      <c r="BA684" s="143"/>
      <c r="BC684" s="144"/>
      <c r="BD684" s="144"/>
    </row>
    <row r="685" spans="1:56" ht="409.5" x14ac:dyDescent="0.25">
      <c r="A685" s="1">
        <v>265</v>
      </c>
      <c r="B685" s="179" t="s">
        <v>3787</v>
      </c>
      <c r="C685" s="61"/>
      <c r="D685" s="36" t="s">
        <v>50</v>
      </c>
      <c r="E685" s="24" t="s">
        <v>2590</v>
      </c>
      <c r="F685" s="50"/>
      <c r="G685" s="50"/>
      <c r="H685" s="6" t="s">
        <v>3788</v>
      </c>
      <c r="I685" s="6" t="s">
        <v>2591</v>
      </c>
      <c r="J685" s="6"/>
      <c r="K685" s="6"/>
      <c r="L685" s="56" t="s">
        <v>2434</v>
      </c>
      <c r="M685" s="62" t="s">
        <v>2420</v>
      </c>
      <c r="N685" s="58" t="s">
        <v>5668</v>
      </c>
      <c r="O685" s="58"/>
      <c r="P685" s="35"/>
      <c r="Q685" s="35"/>
      <c r="R685" s="35"/>
      <c r="S685" s="35"/>
      <c r="T685" s="97"/>
      <c r="U685" s="106" t="s">
        <v>2434</v>
      </c>
      <c r="V685" s="106" t="s">
        <v>2422</v>
      </c>
      <c r="W685" s="106" t="s">
        <v>2448</v>
      </c>
      <c r="X685" s="106" t="s">
        <v>3789</v>
      </c>
      <c r="Y685" s="1" t="s">
        <v>3790</v>
      </c>
      <c r="Z685" s="106" t="s">
        <v>2594</v>
      </c>
      <c r="AA685" s="1" t="s">
        <v>3791</v>
      </c>
      <c r="AB685" s="1" t="s">
        <v>2439</v>
      </c>
      <c r="AC685" s="1" t="s">
        <v>2429</v>
      </c>
      <c r="AD685" s="97"/>
      <c r="AE685" s="168"/>
      <c r="AF685" s="141"/>
      <c r="AG685" s="37" t="s">
        <v>3792</v>
      </c>
      <c r="AH685" s="37" t="s">
        <v>2431</v>
      </c>
      <c r="AI685" s="37"/>
      <c r="AJ685" s="37"/>
      <c r="AK685" s="37"/>
      <c r="AL685" s="37"/>
      <c r="AM685" s="37">
        <f t="shared" si="20"/>
        <v>0</v>
      </c>
      <c r="AN685" s="191" t="str">
        <f>IF((AI685+AJ685+AK685+AL685+AM685)&gt;0,(Metoder[[#This Row],[2015]]+Metoder[[#This Row],[2016]]+Metoder[[#This Row],[2017]]+Metoder[[#This Row],[Jan-Apr 2018]]*3+Metoder[[#This Row],[Till Cosmic?]])/COUNT(Metoder[[#This Row],[2015]:[Till Cosmic?]]),"")</f>
        <v/>
      </c>
      <c r="AO685" s="37" t="str">
        <f t="shared" si="21"/>
        <v/>
      </c>
      <c r="AP685" s="37" t="str">
        <f>IFERROR((_xlfn.RANK.EQ(AO685,AO:AO,1)+COUNTIF($AO$2:AO685,AO685))-1,"")</f>
        <v/>
      </c>
      <c r="AQ685" s="37"/>
      <c r="AR685" s="37"/>
      <c r="AS685" s="37"/>
      <c r="AT685" s="37"/>
      <c r="AU685" s="37"/>
      <c r="AV685" s="123">
        <v>42879</v>
      </c>
      <c r="AW685" s="38" t="s">
        <v>2341</v>
      </c>
      <c r="AX685" s="144"/>
      <c r="AY685" s="144"/>
      <c r="AZ685" s="142"/>
      <c r="BA685" s="143"/>
      <c r="BC685" s="144"/>
      <c r="BD685" s="144"/>
    </row>
    <row r="686" spans="1:56" ht="409.5" x14ac:dyDescent="0.25">
      <c r="A686" s="61">
        <v>157</v>
      </c>
      <c r="B686" s="179" t="s">
        <v>3916</v>
      </c>
      <c r="C686" s="53" t="s">
        <v>6441</v>
      </c>
      <c r="D686" s="36" t="s">
        <v>3917</v>
      </c>
      <c r="E686" s="24" t="s">
        <v>2536</v>
      </c>
      <c r="F686" s="6"/>
      <c r="G686" s="53" t="s">
        <v>6455</v>
      </c>
      <c r="H686" s="53" t="s">
        <v>6585</v>
      </c>
      <c r="I686" s="6"/>
      <c r="J686" s="6"/>
      <c r="K686" s="6"/>
      <c r="L686" s="56" t="s">
        <v>348</v>
      </c>
      <c r="M686" s="62" t="s">
        <v>2420</v>
      </c>
      <c r="N686" s="58"/>
      <c r="O686" s="58"/>
      <c r="P686" s="35"/>
      <c r="Q686" s="35"/>
      <c r="R686" s="35"/>
      <c r="S686" s="35"/>
      <c r="T686" s="106" t="s">
        <v>2539</v>
      </c>
      <c r="U686" s="106" t="s">
        <v>348</v>
      </c>
      <c r="V686" s="106" t="s">
        <v>2540</v>
      </c>
      <c r="W686" s="106" t="s">
        <v>2541</v>
      </c>
      <c r="X686" s="106" t="s">
        <v>6443</v>
      </c>
      <c r="Y686" s="106" t="s">
        <v>3918</v>
      </c>
      <c r="Z686" s="106" t="s">
        <v>3919</v>
      </c>
      <c r="AA686" s="106" t="s">
        <v>6442</v>
      </c>
      <c r="AB686" s="106" t="s">
        <v>2541</v>
      </c>
      <c r="AC686" s="106" t="s">
        <v>2429</v>
      </c>
      <c r="AD686" s="106"/>
      <c r="AE686" s="97"/>
      <c r="AF686" s="141"/>
      <c r="AG686" s="37" t="s">
        <v>3920</v>
      </c>
      <c r="AH686" s="37" t="s">
        <v>2547</v>
      </c>
      <c r="AI686" s="37"/>
      <c r="AJ686" s="37"/>
      <c r="AK686" s="37"/>
      <c r="AL686" s="37"/>
      <c r="AM686" s="37">
        <f t="shared" si="20"/>
        <v>0</v>
      </c>
      <c r="AN686" s="191" t="str">
        <f>IF((AI686+AJ686+AK686+AL686+AM686)&gt;0,(Metoder[[#This Row],[2015]]+Metoder[[#This Row],[2016]]+Metoder[[#This Row],[2017]]+Metoder[[#This Row],[Jan-Apr 2018]]*3+Metoder[[#This Row],[Till Cosmic?]])/COUNT(Metoder[[#This Row],[2015]:[Till Cosmic?]]),"")</f>
        <v/>
      </c>
      <c r="AO686" s="37" t="str">
        <f t="shared" si="21"/>
        <v/>
      </c>
      <c r="AP686" s="37" t="str">
        <f>IFERROR((_xlfn.RANK.EQ(AO686,AO:AO,1)+COUNTIF($AO$2:AO686,AO686))-1,"")</f>
        <v/>
      </c>
      <c r="AQ686" s="37"/>
      <c r="AR686" s="37"/>
      <c r="AS686" s="37"/>
      <c r="AT686" s="37"/>
      <c r="AU686" s="37"/>
      <c r="AV686" s="123">
        <v>42879</v>
      </c>
      <c r="AW686" s="38" t="s">
        <v>2341</v>
      </c>
      <c r="AX686" s="144"/>
      <c r="AY686" s="144"/>
      <c r="AZ686" s="142"/>
      <c r="BA686" s="143"/>
      <c r="BC686" s="144"/>
      <c r="BD686" s="144"/>
    </row>
    <row r="687" spans="1:56" ht="75" x14ac:dyDescent="0.25">
      <c r="A687" s="39">
        <v>49</v>
      </c>
      <c r="B687" s="179" t="s">
        <v>4108</v>
      </c>
      <c r="C687" s="61" t="s">
        <v>4109</v>
      </c>
      <c r="D687" s="36" t="s">
        <v>124</v>
      </c>
      <c r="E687" s="41" t="s">
        <v>3014</v>
      </c>
      <c r="F687" s="49"/>
      <c r="G687" s="49"/>
      <c r="H687" s="49" t="s">
        <v>3015</v>
      </c>
      <c r="I687" s="50"/>
      <c r="J687" s="50"/>
      <c r="K687" s="50"/>
      <c r="L687" s="41" t="s">
        <v>3016</v>
      </c>
      <c r="M687" s="51" t="s">
        <v>2420</v>
      </c>
      <c r="N687" s="42"/>
      <c r="O687" s="42"/>
      <c r="P687" s="43"/>
      <c r="Q687" s="43"/>
      <c r="R687" s="43"/>
      <c r="S687" s="43"/>
      <c r="T687" s="97"/>
      <c r="U687" s="106" t="s">
        <v>3017</v>
      </c>
      <c r="V687" s="106" t="s">
        <v>2997</v>
      </c>
      <c r="W687" s="106" t="s">
        <v>2719</v>
      </c>
      <c r="X687" s="106" t="s">
        <v>3018</v>
      </c>
      <c r="Y687" s="106" t="s">
        <v>3019</v>
      </c>
      <c r="Z687" s="106" t="s">
        <v>3020</v>
      </c>
      <c r="AA687" s="106" t="s">
        <v>4110</v>
      </c>
      <c r="AB687" s="106"/>
      <c r="AC687" s="106"/>
      <c r="AD687" s="106"/>
      <c r="AE687" s="97"/>
      <c r="AF687" s="141"/>
      <c r="AG687" s="37" t="s">
        <v>3022</v>
      </c>
      <c r="AH687" s="37" t="s">
        <v>2588</v>
      </c>
      <c r="AI687" s="37"/>
      <c r="AJ687" s="37"/>
      <c r="AK687" s="37"/>
      <c r="AL687" s="37"/>
      <c r="AM687" s="37">
        <f t="shared" si="20"/>
        <v>0</v>
      </c>
      <c r="AN687" s="191" t="str">
        <f>IF((AI687+AJ687+AK687+AL687+AM687)&gt;0,(Metoder[[#This Row],[2015]]+Metoder[[#This Row],[2016]]+Metoder[[#This Row],[2017]]+Metoder[[#This Row],[Jan-Apr 2018]]*3+Metoder[[#This Row],[Till Cosmic?]])/COUNT(Metoder[[#This Row],[2015]:[Till Cosmic?]]),"")</f>
        <v/>
      </c>
      <c r="AO687" s="37" t="str">
        <f t="shared" si="21"/>
        <v/>
      </c>
      <c r="AP687" s="37" t="str">
        <f>IFERROR((_xlfn.RANK.EQ(AO687,AO:AO,1)+COUNTIF($AO$2:AO687,AO687))-1,"")</f>
        <v/>
      </c>
      <c r="AQ687" s="37"/>
      <c r="AR687" s="37"/>
      <c r="AS687" s="37"/>
      <c r="AT687" s="37"/>
      <c r="AU687" s="37"/>
      <c r="AV687" s="123">
        <v>42879</v>
      </c>
      <c r="AW687" s="38" t="s">
        <v>2341</v>
      </c>
      <c r="AX687" s="144"/>
      <c r="AY687" s="144"/>
      <c r="AZ687" s="142"/>
      <c r="BA687" s="143"/>
      <c r="BC687" s="144"/>
      <c r="BD687" s="144"/>
    </row>
    <row r="688" spans="1:56" ht="409.5" x14ac:dyDescent="0.25">
      <c r="A688" s="39">
        <v>90</v>
      </c>
      <c r="B688" s="179" t="s">
        <v>4204</v>
      </c>
      <c r="C688" s="61" t="s">
        <v>4205</v>
      </c>
      <c r="D688" s="36" t="s">
        <v>50</v>
      </c>
      <c r="E688" s="41" t="s">
        <v>2517</v>
      </c>
      <c r="F688" s="49"/>
      <c r="G688" s="49"/>
      <c r="H688" s="49" t="s">
        <v>43</v>
      </c>
      <c r="I688" s="50" t="s">
        <v>4206</v>
      </c>
      <c r="J688" s="50"/>
      <c r="K688" s="50"/>
      <c r="L688" s="41" t="s">
        <v>2434</v>
      </c>
      <c r="M688" s="51" t="s">
        <v>2420</v>
      </c>
      <c r="N688" s="58" t="s">
        <v>5668</v>
      </c>
      <c r="O688" s="42"/>
      <c r="P688" s="43" t="s">
        <v>35</v>
      </c>
      <c r="Q688" s="43"/>
      <c r="R688" s="43"/>
      <c r="S688" s="43"/>
      <c r="T688" s="97"/>
      <c r="U688" s="106" t="s">
        <v>2434</v>
      </c>
      <c r="V688" s="106" t="s">
        <v>2422</v>
      </c>
      <c r="W688" s="106" t="s">
        <v>2448</v>
      </c>
      <c r="X688" s="106" t="s">
        <v>3097</v>
      </c>
      <c r="Y688" s="106" t="s">
        <v>4207</v>
      </c>
      <c r="Z688" s="106" t="s">
        <v>3099</v>
      </c>
      <c r="AA688" s="106" t="s">
        <v>4208</v>
      </c>
      <c r="AB688" s="106" t="s">
        <v>2439</v>
      </c>
      <c r="AC688" s="106" t="s">
        <v>2429</v>
      </c>
      <c r="AD688" s="106"/>
      <c r="AE688" s="97"/>
      <c r="AF688" s="141"/>
      <c r="AG688" s="37" t="s">
        <v>2804</v>
      </c>
      <c r="AH688" s="37" t="s">
        <v>2431</v>
      </c>
      <c r="AI688" s="37"/>
      <c r="AJ688" s="37"/>
      <c r="AK688" s="37"/>
      <c r="AL688" s="37"/>
      <c r="AM688" s="37">
        <f t="shared" si="20"/>
        <v>0</v>
      </c>
      <c r="AN688" s="191" t="str">
        <f>IF((AI688+AJ688+AK688+AL688+AM688)&gt;0,(Metoder[[#This Row],[2015]]+Metoder[[#This Row],[2016]]+Metoder[[#This Row],[2017]]+Metoder[[#This Row],[Jan-Apr 2018]]*3+Metoder[[#This Row],[Till Cosmic?]])/COUNT(Metoder[[#This Row],[2015]:[Till Cosmic?]]),"")</f>
        <v/>
      </c>
      <c r="AO688" s="37" t="str">
        <f t="shared" si="21"/>
        <v/>
      </c>
      <c r="AP688" s="37" t="str">
        <f>IFERROR((_xlfn.RANK.EQ(AO688,AO:AO,1)+COUNTIF($AO$2:AO688,AO688))-1,"")</f>
        <v/>
      </c>
      <c r="AQ688" s="37"/>
      <c r="AR688" s="37"/>
      <c r="AS688" s="37"/>
      <c r="AT688" s="37"/>
      <c r="AU688" s="37"/>
      <c r="AV688" s="123">
        <v>42879</v>
      </c>
      <c r="AW688" s="38" t="s">
        <v>2341</v>
      </c>
      <c r="AX688" s="144"/>
      <c r="AY688" s="144"/>
      <c r="AZ688" s="142"/>
      <c r="BA688" s="143"/>
      <c r="BC688" s="144"/>
      <c r="BD688" s="144"/>
    </row>
    <row r="689" spans="1:56" ht="90" x14ac:dyDescent="0.25">
      <c r="A689" s="61">
        <v>201</v>
      </c>
      <c r="B689" s="179" t="s">
        <v>2502</v>
      </c>
      <c r="C689" s="61" t="s">
        <v>2503</v>
      </c>
      <c r="D689" s="36"/>
      <c r="E689" s="56" t="s">
        <v>2478</v>
      </c>
      <c r="F689" s="50"/>
      <c r="G689" s="50" t="s">
        <v>2479</v>
      </c>
      <c r="H689" s="38" t="s">
        <v>2480</v>
      </c>
      <c r="I689" s="50" t="s">
        <v>2481</v>
      </c>
      <c r="J689" s="50"/>
      <c r="K689" s="50"/>
      <c r="L689" s="56" t="s">
        <v>2434</v>
      </c>
      <c r="M689" s="62" t="s">
        <v>2420</v>
      </c>
      <c r="N689" s="58" t="s">
        <v>5673</v>
      </c>
      <c r="O689" s="58"/>
      <c r="P689" s="35"/>
      <c r="Q689" s="35"/>
      <c r="R689" s="35"/>
      <c r="S689" s="35"/>
      <c r="T689" s="97"/>
      <c r="U689" s="1" t="s">
        <v>2434</v>
      </c>
      <c r="V689" s="1" t="s">
        <v>6556</v>
      </c>
      <c r="W689" s="1" t="s">
        <v>2482</v>
      </c>
      <c r="X689" s="1" t="s">
        <v>2483</v>
      </c>
      <c r="Y689" s="1" t="s">
        <v>2484</v>
      </c>
      <c r="Z689" s="106" t="s">
        <v>2465</v>
      </c>
      <c r="AA689" s="1" t="s">
        <v>2485</v>
      </c>
      <c r="AB689" s="1" t="s">
        <v>6422</v>
      </c>
      <c r="AC689" s="1" t="s">
        <v>2440</v>
      </c>
      <c r="AD689" s="97"/>
      <c r="AE689" s="168"/>
      <c r="AF689" s="141"/>
      <c r="AG689" s="37" t="s">
        <v>2486</v>
      </c>
      <c r="AH689" s="37" t="s">
        <v>2431</v>
      </c>
      <c r="AI689" s="37"/>
      <c r="AJ689" s="37"/>
      <c r="AK689" s="37"/>
      <c r="AL689" s="37"/>
      <c r="AM689" s="37">
        <f t="shared" si="20"/>
        <v>0</v>
      </c>
      <c r="AN689" s="191" t="str">
        <f>IF((AI689+AJ689+AK689+AL689+AM689)&gt;0,(Metoder[[#This Row],[2015]]+Metoder[[#This Row],[2016]]+Metoder[[#This Row],[2017]]+Metoder[[#This Row],[Jan-Apr 2018]]*3+Metoder[[#This Row],[Till Cosmic?]])/COUNT(Metoder[[#This Row],[2015]:[Till Cosmic?]]),"")</f>
        <v/>
      </c>
      <c r="AO689" s="37" t="str">
        <f t="shared" si="21"/>
        <v/>
      </c>
      <c r="AP689" s="37" t="str">
        <f>IFERROR((_xlfn.RANK.EQ(AO689,AO:AO,1)+COUNTIF($AO$2:AO689,AO689))-1,"")</f>
        <v/>
      </c>
      <c r="AQ689" s="37"/>
      <c r="AR689" s="37"/>
      <c r="AS689" s="37"/>
      <c r="AT689" s="37"/>
      <c r="AU689" s="37"/>
      <c r="AV689" s="123">
        <v>42878</v>
      </c>
      <c r="AW689" s="38" t="s">
        <v>2341</v>
      </c>
      <c r="AX689" s="144"/>
      <c r="AY689" s="144"/>
      <c r="AZ689" s="142"/>
      <c r="BA689" s="143"/>
      <c r="BC689" s="144"/>
      <c r="BD689" s="144"/>
    </row>
    <row r="690" spans="1:56" ht="67.5" x14ac:dyDescent="0.25">
      <c r="A690" s="39">
        <v>1</v>
      </c>
      <c r="B690" s="179" t="s">
        <v>2442</v>
      </c>
      <c r="C690" s="61" t="s">
        <v>2443</v>
      </c>
      <c r="D690" s="36" t="s">
        <v>50</v>
      </c>
      <c r="E690" s="41" t="s">
        <v>2444</v>
      </c>
      <c r="F690" s="49"/>
      <c r="G690" s="49"/>
      <c r="H690" s="49" t="s">
        <v>2445</v>
      </c>
      <c r="I690" s="50" t="s">
        <v>2446</v>
      </c>
      <c r="J690" s="50"/>
      <c r="K690" s="50"/>
      <c r="L690" s="41" t="s">
        <v>2434</v>
      </c>
      <c r="M690" s="51" t="s">
        <v>2420</v>
      </c>
      <c r="N690" s="58" t="s">
        <v>5668</v>
      </c>
      <c r="O690" s="42"/>
      <c r="P690" s="43"/>
      <c r="Q690" s="43"/>
      <c r="R690" s="43"/>
      <c r="S690" s="43"/>
      <c r="T690" s="97"/>
      <c r="U690" s="106" t="s">
        <v>2434</v>
      </c>
      <c r="V690" s="106" t="s">
        <v>2447</v>
      </c>
      <c r="W690" s="106" t="s">
        <v>2448</v>
      </c>
      <c r="X690" s="106" t="s">
        <v>2449</v>
      </c>
      <c r="Y690" s="106" t="s">
        <v>2450</v>
      </c>
      <c r="Z690" s="106" t="s">
        <v>2451</v>
      </c>
      <c r="AA690" s="106" t="s">
        <v>2452</v>
      </c>
      <c r="AB690" s="106" t="s">
        <v>6422</v>
      </c>
      <c r="AC690" s="106" t="s">
        <v>2429</v>
      </c>
      <c r="AD690" s="106"/>
      <c r="AE690" s="97"/>
      <c r="AF690" s="141"/>
      <c r="AG690" s="37" t="s">
        <v>2453</v>
      </c>
      <c r="AH690" s="37" t="s">
        <v>2454</v>
      </c>
      <c r="AI690" s="37"/>
      <c r="AJ690" s="37"/>
      <c r="AK690" s="37"/>
      <c r="AL690" s="37"/>
      <c r="AM690" s="37">
        <f t="shared" si="20"/>
        <v>0</v>
      </c>
      <c r="AN690" s="191" t="str">
        <f>IF((AI690+AJ690+AK690+AL690+AM690)&gt;0,(Metoder[[#This Row],[2015]]+Metoder[[#This Row],[2016]]+Metoder[[#This Row],[2017]]+Metoder[[#This Row],[Jan-Apr 2018]]*3+Metoder[[#This Row],[Till Cosmic?]])/COUNT(Metoder[[#This Row],[2015]:[Till Cosmic?]]),"")</f>
        <v/>
      </c>
      <c r="AO690" s="37" t="str">
        <f t="shared" si="21"/>
        <v/>
      </c>
      <c r="AP690" s="37" t="str">
        <f>IFERROR((_xlfn.RANK.EQ(AO690,AO:AO,1)+COUNTIF($AO$2:AO690,AO690))-1,"")</f>
        <v/>
      </c>
      <c r="AQ690" s="37"/>
      <c r="AR690" s="37"/>
      <c r="AS690" s="37"/>
      <c r="AT690" s="37"/>
      <c r="AU690" s="37"/>
      <c r="AV690" s="123">
        <v>42877</v>
      </c>
      <c r="AW690" s="38" t="s">
        <v>2341</v>
      </c>
      <c r="AX690" s="144"/>
      <c r="AY690" s="144"/>
      <c r="AZ690" s="142"/>
      <c r="BA690" s="143"/>
      <c r="BC690" s="144"/>
      <c r="BD690" s="144"/>
    </row>
    <row r="691" spans="1:56" ht="90" x14ac:dyDescent="0.25">
      <c r="A691" s="61">
        <v>200</v>
      </c>
      <c r="B691" s="179" t="s">
        <v>2475</v>
      </c>
      <c r="C691" s="61" t="s">
        <v>2476</v>
      </c>
      <c r="D691" s="36" t="s">
        <v>2477</v>
      </c>
      <c r="E691" s="56" t="s">
        <v>2478</v>
      </c>
      <c r="F691" s="50"/>
      <c r="G691" s="50" t="s">
        <v>2479</v>
      </c>
      <c r="H691" s="38" t="s">
        <v>2480</v>
      </c>
      <c r="I691" s="50" t="s">
        <v>2481</v>
      </c>
      <c r="J691" s="50"/>
      <c r="K691" s="50"/>
      <c r="L691" s="56" t="s">
        <v>2434</v>
      </c>
      <c r="M691" s="62" t="s">
        <v>2420</v>
      </c>
      <c r="N691" s="58" t="s">
        <v>5673</v>
      </c>
      <c r="O691" s="58"/>
      <c r="P691" s="35"/>
      <c r="Q691" s="35"/>
      <c r="R691" s="35"/>
      <c r="S691" s="35"/>
      <c r="T691" s="97"/>
      <c r="U691" s="1" t="s">
        <v>2434</v>
      </c>
      <c r="V691" s="1" t="s">
        <v>6556</v>
      </c>
      <c r="W691" s="1" t="s">
        <v>2482</v>
      </c>
      <c r="X691" s="1" t="s">
        <v>2483</v>
      </c>
      <c r="Y691" s="1" t="s">
        <v>2484</v>
      </c>
      <c r="Z691" s="106" t="s">
        <v>2465</v>
      </c>
      <c r="AA691" s="1" t="s">
        <v>2485</v>
      </c>
      <c r="AB691" s="1" t="s">
        <v>6422</v>
      </c>
      <c r="AC691" s="1" t="s">
        <v>2440</v>
      </c>
      <c r="AD691" s="97"/>
      <c r="AE691" s="168"/>
      <c r="AF691" s="141"/>
      <c r="AG691" s="37" t="s">
        <v>2486</v>
      </c>
      <c r="AH691" s="37" t="s">
        <v>2431</v>
      </c>
      <c r="AI691" s="37"/>
      <c r="AJ691" s="37"/>
      <c r="AK691" s="37"/>
      <c r="AL691" s="37"/>
      <c r="AM691" s="37">
        <f t="shared" si="20"/>
        <v>0</v>
      </c>
      <c r="AN691" s="191" t="str">
        <f>IF((AI691+AJ691+AK691+AL691+AM691)&gt;0,(Metoder[[#This Row],[2015]]+Metoder[[#This Row],[2016]]+Metoder[[#This Row],[2017]]+Metoder[[#This Row],[Jan-Apr 2018]]*3+Metoder[[#This Row],[Till Cosmic?]])/COUNT(Metoder[[#This Row],[2015]:[Till Cosmic?]]),"")</f>
        <v/>
      </c>
      <c r="AO691" s="37" t="str">
        <f t="shared" si="21"/>
        <v/>
      </c>
      <c r="AP691" s="37" t="str">
        <f>IFERROR((_xlfn.RANK.EQ(AO691,AO:AO,1)+COUNTIF($AO$2:AO691,AO691))-1,"")</f>
        <v/>
      </c>
      <c r="AQ691" s="37"/>
      <c r="AR691" s="37"/>
      <c r="AS691" s="37"/>
      <c r="AT691" s="37"/>
      <c r="AU691" s="37"/>
      <c r="AV691" s="123">
        <v>42877</v>
      </c>
      <c r="AW691" s="38" t="s">
        <v>2341</v>
      </c>
      <c r="AX691" s="144"/>
      <c r="AY691" s="144"/>
      <c r="AZ691" s="142"/>
      <c r="BA691" s="143"/>
      <c r="BC691" s="144"/>
      <c r="BD691" s="144"/>
    </row>
    <row r="692" spans="1:56" ht="240" x14ac:dyDescent="0.25">
      <c r="A692" s="61">
        <v>232</v>
      </c>
      <c r="B692" s="179" t="s">
        <v>2487</v>
      </c>
      <c r="C692" s="61" t="s">
        <v>2488</v>
      </c>
      <c r="D692" s="36" t="s">
        <v>2489</v>
      </c>
      <c r="E692" s="56" t="s">
        <v>2490</v>
      </c>
      <c r="F692" s="50"/>
      <c r="G692" s="50"/>
      <c r="H692" s="38" t="s">
        <v>2491</v>
      </c>
      <c r="I692" s="38" t="s">
        <v>2492</v>
      </c>
      <c r="J692" s="38"/>
      <c r="K692" s="38"/>
      <c r="L692" s="56" t="s">
        <v>2434</v>
      </c>
      <c r="M692" s="62" t="s">
        <v>2420</v>
      </c>
      <c r="N692" s="58"/>
      <c r="O692" s="58"/>
      <c r="P692" s="35"/>
      <c r="Q692" s="35"/>
      <c r="R692" s="35"/>
      <c r="S692" s="35"/>
      <c r="T692" s="97"/>
      <c r="U692" s="1" t="s">
        <v>2434</v>
      </c>
      <c r="V692" s="1" t="s">
        <v>6556</v>
      </c>
      <c r="W692" s="1" t="s">
        <v>2493</v>
      </c>
      <c r="X692" s="1" t="s">
        <v>2494</v>
      </c>
      <c r="Y692" s="1" t="s">
        <v>2495</v>
      </c>
      <c r="Z692" s="106" t="s">
        <v>2496</v>
      </c>
      <c r="AA692" s="1" t="s">
        <v>2497</v>
      </c>
      <c r="AB692" s="1" t="s">
        <v>6422</v>
      </c>
      <c r="AC692" s="1" t="s">
        <v>2440</v>
      </c>
      <c r="AD692" s="97"/>
      <c r="AE692" s="168"/>
      <c r="AF692" s="141"/>
      <c r="AG692" s="37" t="s">
        <v>2498</v>
      </c>
      <c r="AH692" s="37" t="s">
        <v>2454</v>
      </c>
      <c r="AI692" s="37"/>
      <c r="AJ692" s="37"/>
      <c r="AK692" s="37"/>
      <c r="AL692" s="37"/>
      <c r="AM692" s="37">
        <f t="shared" si="20"/>
        <v>0</v>
      </c>
      <c r="AN692" s="191" t="str">
        <f>IF((AI692+AJ692+AK692+AL692+AM692)&gt;0,(Metoder[[#This Row],[2015]]+Metoder[[#This Row],[2016]]+Metoder[[#This Row],[2017]]+Metoder[[#This Row],[Jan-Apr 2018]]*3+Metoder[[#This Row],[Till Cosmic?]])/COUNT(Metoder[[#This Row],[2015]:[Till Cosmic?]]),"")</f>
        <v/>
      </c>
      <c r="AO692" s="37" t="str">
        <f t="shared" si="21"/>
        <v/>
      </c>
      <c r="AP692" s="37" t="str">
        <f>IFERROR((_xlfn.RANK.EQ(AO692,AO:AO,1)+COUNTIF($AO$2:AO692,AO692))-1,"")</f>
        <v/>
      </c>
      <c r="AQ692" s="37"/>
      <c r="AR692" s="37"/>
      <c r="AS692" s="37"/>
      <c r="AT692" s="37"/>
      <c r="AU692" s="37"/>
      <c r="AV692" s="123">
        <v>42877</v>
      </c>
      <c r="AW692" s="38" t="s">
        <v>2341</v>
      </c>
      <c r="AX692" s="144"/>
      <c r="AY692" s="144"/>
      <c r="AZ692" s="142"/>
      <c r="BA692" s="143"/>
      <c r="BC692" s="144"/>
      <c r="BD692" s="144"/>
    </row>
    <row r="693" spans="1:56" ht="90" x14ac:dyDescent="0.25">
      <c r="A693" s="61">
        <v>202</v>
      </c>
      <c r="B693" s="179" t="s">
        <v>2499</v>
      </c>
      <c r="C693" s="61" t="s">
        <v>2500</v>
      </c>
      <c r="D693" s="36"/>
      <c r="E693" s="56" t="s">
        <v>2501</v>
      </c>
      <c r="F693" s="50"/>
      <c r="G693" s="50" t="s">
        <v>2479</v>
      </c>
      <c r="H693" s="38" t="s">
        <v>2480</v>
      </c>
      <c r="I693" s="50" t="s">
        <v>2481</v>
      </c>
      <c r="J693" s="50"/>
      <c r="K693" s="50"/>
      <c r="L693" s="56" t="s">
        <v>2434</v>
      </c>
      <c r="M693" s="62" t="s">
        <v>2420</v>
      </c>
      <c r="N693" s="58" t="s">
        <v>5673</v>
      </c>
      <c r="O693" s="58"/>
      <c r="P693" s="35"/>
      <c r="Q693" s="35"/>
      <c r="R693" s="35"/>
      <c r="S693" s="35"/>
      <c r="T693" s="97"/>
      <c r="U693" s="1" t="s">
        <v>2434</v>
      </c>
      <c r="V693" s="1" t="s">
        <v>6556</v>
      </c>
      <c r="W693" s="1" t="s">
        <v>2482</v>
      </c>
      <c r="X693" s="1" t="s">
        <v>2483</v>
      </c>
      <c r="Y693" s="1" t="s">
        <v>2484</v>
      </c>
      <c r="Z693" s="106" t="s">
        <v>2465</v>
      </c>
      <c r="AA693" s="1" t="s">
        <v>2485</v>
      </c>
      <c r="AB693" s="1" t="s">
        <v>6422</v>
      </c>
      <c r="AC693" s="1" t="s">
        <v>2440</v>
      </c>
      <c r="AD693" s="97"/>
      <c r="AE693" s="168"/>
      <c r="AF693" s="141"/>
      <c r="AG693" s="37" t="s">
        <v>2486</v>
      </c>
      <c r="AH693" s="37" t="s">
        <v>2431</v>
      </c>
      <c r="AI693" s="37"/>
      <c r="AJ693" s="37"/>
      <c r="AK693" s="37"/>
      <c r="AL693" s="37"/>
      <c r="AM693" s="37">
        <f t="shared" si="20"/>
        <v>0</v>
      </c>
      <c r="AN693" s="191" t="str">
        <f>IF((AI693+AJ693+AK693+AL693+AM693)&gt;0,(Metoder[[#This Row],[2015]]+Metoder[[#This Row],[2016]]+Metoder[[#This Row],[2017]]+Metoder[[#This Row],[Jan-Apr 2018]]*3+Metoder[[#This Row],[Till Cosmic?]])/COUNT(Metoder[[#This Row],[2015]:[Till Cosmic?]]),"")</f>
        <v/>
      </c>
      <c r="AO693" s="37" t="str">
        <f t="shared" si="21"/>
        <v/>
      </c>
      <c r="AP693" s="37" t="str">
        <f>IFERROR((_xlfn.RANK.EQ(AO693,AO:AO,1)+COUNTIF($AO$2:AO693,AO693))-1,"")</f>
        <v/>
      </c>
      <c r="AQ693" s="37"/>
      <c r="AR693" s="37"/>
      <c r="AS693" s="37"/>
      <c r="AT693" s="37"/>
      <c r="AU693" s="37"/>
      <c r="AV693" s="123">
        <v>42877</v>
      </c>
      <c r="AW693" s="38" t="s">
        <v>2341</v>
      </c>
      <c r="AX693" s="144"/>
      <c r="AY693" s="144"/>
      <c r="AZ693" s="142"/>
      <c r="BA693" s="143"/>
      <c r="BC693" s="144"/>
      <c r="BD693" s="144"/>
    </row>
    <row r="694" spans="1:56" ht="90" x14ac:dyDescent="0.25">
      <c r="A694" s="39">
        <v>72</v>
      </c>
      <c r="B694" s="179" t="s">
        <v>2874</v>
      </c>
      <c r="C694" s="61" t="s">
        <v>2875</v>
      </c>
      <c r="D694" s="36" t="s">
        <v>50</v>
      </c>
      <c r="E694" s="41"/>
      <c r="F694" s="49"/>
      <c r="G694" s="49"/>
      <c r="H694" s="49"/>
      <c r="I694" s="38" t="s">
        <v>2876</v>
      </c>
      <c r="J694" s="38"/>
      <c r="K694" s="38"/>
      <c r="L694" s="41" t="s">
        <v>2434</v>
      </c>
      <c r="M694" s="51" t="s">
        <v>2420</v>
      </c>
      <c r="N694" s="42"/>
      <c r="O694" s="42"/>
      <c r="P694" s="43"/>
      <c r="Q694" s="43"/>
      <c r="R694" s="43"/>
      <c r="S694" s="43"/>
      <c r="T694" s="97"/>
      <c r="U694" s="106"/>
      <c r="V694" s="106"/>
      <c r="W694" s="106"/>
      <c r="X694" s="106"/>
      <c r="Y694" s="106"/>
      <c r="Z694" s="106"/>
      <c r="AA694" s="106"/>
      <c r="AB694" s="106"/>
      <c r="AC694" s="106"/>
      <c r="AD694" s="106"/>
      <c r="AE694" s="97"/>
      <c r="AF694" s="141"/>
      <c r="AG694" s="37"/>
      <c r="AH694" s="37"/>
      <c r="AI694" s="37"/>
      <c r="AJ694" s="37"/>
      <c r="AK694" s="37"/>
      <c r="AL694" s="37"/>
      <c r="AM694" s="37">
        <f t="shared" si="20"/>
        <v>0</v>
      </c>
      <c r="AN694" s="191" t="str">
        <f>IF((AI694+AJ694+AK694+AL694+AM694)&gt;0,(Metoder[[#This Row],[2015]]+Metoder[[#This Row],[2016]]+Metoder[[#This Row],[2017]]+Metoder[[#This Row],[Jan-Apr 2018]]*3+Metoder[[#This Row],[Till Cosmic?]])/COUNT(Metoder[[#This Row],[2015]:[Till Cosmic?]]),"")</f>
        <v/>
      </c>
      <c r="AO694" s="37" t="str">
        <f t="shared" si="21"/>
        <v/>
      </c>
      <c r="AP694" s="37" t="str">
        <f>IFERROR((_xlfn.RANK.EQ(AO694,AO:AO,1)+COUNTIF($AO$2:AO694,AO694))-1,"")</f>
        <v/>
      </c>
      <c r="AQ694" s="37"/>
      <c r="AR694" s="37"/>
      <c r="AS694" s="37"/>
      <c r="AT694" s="37"/>
      <c r="AU694" s="37"/>
      <c r="AV694" s="123">
        <v>42872</v>
      </c>
      <c r="AW694" s="38" t="s">
        <v>2341</v>
      </c>
      <c r="AX694" s="144"/>
      <c r="AY694" s="144"/>
      <c r="AZ694" s="142"/>
      <c r="BA694" s="143"/>
      <c r="BC694" s="144"/>
      <c r="BD694" s="144"/>
    </row>
    <row r="695" spans="1:56" ht="258.75" x14ac:dyDescent="0.25">
      <c r="A695" s="61">
        <v>198</v>
      </c>
      <c r="B695" s="179" t="s">
        <v>2608</v>
      </c>
      <c r="C695" s="53" t="s">
        <v>2609</v>
      </c>
      <c r="D695" s="36" t="s">
        <v>179</v>
      </c>
      <c r="E695" s="24" t="s">
        <v>2610</v>
      </c>
      <c r="F695" s="6"/>
      <c r="G695" s="6" t="s">
        <v>2611</v>
      </c>
      <c r="H695" s="6" t="s">
        <v>2612</v>
      </c>
      <c r="I695" s="6" t="s">
        <v>2613</v>
      </c>
      <c r="J695" s="6"/>
      <c r="K695" s="6"/>
      <c r="L695" s="56" t="s">
        <v>2614</v>
      </c>
      <c r="M695" s="62" t="s">
        <v>2420</v>
      </c>
      <c r="N695" s="58" t="s">
        <v>5672</v>
      </c>
      <c r="O695" s="58"/>
      <c r="P695" s="35"/>
      <c r="Q695" s="35"/>
      <c r="R695" s="35"/>
      <c r="S695" s="35"/>
      <c r="T695" s="106"/>
      <c r="U695" s="106" t="s">
        <v>41</v>
      </c>
      <c r="V695" s="106" t="s">
        <v>41</v>
      </c>
      <c r="W695" s="106" t="s">
        <v>2615</v>
      </c>
      <c r="X695" s="106" t="s">
        <v>2529</v>
      </c>
      <c r="Y695" s="106" t="s">
        <v>2529</v>
      </c>
      <c r="Z695" s="106" t="s">
        <v>2616</v>
      </c>
      <c r="AA695" s="106" t="s">
        <v>2617</v>
      </c>
      <c r="AB695" s="106" t="s">
        <v>2618</v>
      </c>
      <c r="AC695" s="106" t="s">
        <v>2429</v>
      </c>
      <c r="AD695" s="106"/>
      <c r="AE695" s="97"/>
      <c r="AF695" s="141"/>
      <c r="AG695" s="37" t="s">
        <v>2619</v>
      </c>
      <c r="AH695" s="37" t="s">
        <v>2454</v>
      </c>
      <c r="AI695" s="37"/>
      <c r="AJ695" s="37"/>
      <c r="AK695" s="37"/>
      <c r="AL695" s="37"/>
      <c r="AM695" s="37">
        <f t="shared" si="20"/>
        <v>0</v>
      </c>
      <c r="AN695" s="191" t="str">
        <f>IF((AI695+AJ695+AK695+AL695+AM695)&gt;0,(Metoder[[#This Row],[2015]]+Metoder[[#This Row],[2016]]+Metoder[[#This Row],[2017]]+Metoder[[#This Row],[Jan-Apr 2018]]*3+Metoder[[#This Row],[Till Cosmic?]])/COUNT(Metoder[[#This Row],[2015]:[Till Cosmic?]]),"")</f>
        <v/>
      </c>
      <c r="AO695" s="37" t="str">
        <f t="shared" si="21"/>
        <v/>
      </c>
      <c r="AP695" s="37" t="str">
        <f>IFERROR((_xlfn.RANK.EQ(AO695,AO:AO,1)+COUNTIF($AO$2:AO695,AO695))-1,"")</f>
        <v/>
      </c>
      <c r="AQ695" s="37"/>
      <c r="AR695" s="37"/>
      <c r="AS695" s="37"/>
      <c r="AT695" s="37"/>
      <c r="AU695" s="37"/>
      <c r="AV695" s="123">
        <v>42838</v>
      </c>
      <c r="AW695" s="38" t="s">
        <v>2341</v>
      </c>
      <c r="AX695" s="144"/>
      <c r="AY695" s="144"/>
      <c r="AZ695" s="142"/>
      <c r="BA695" s="143"/>
      <c r="BC695" s="144"/>
      <c r="BD695" s="144"/>
    </row>
    <row r="696" spans="1:56" ht="56.25" x14ac:dyDescent="0.25">
      <c r="A696" s="61">
        <v>199</v>
      </c>
      <c r="B696" s="179" t="s">
        <v>2926</v>
      </c>
      <c r="C696" s="53" t="s">
        <v>2927</v>
      </c>
      <c r="D696" s="36" t="s">
        <v>179</v>
      </c>
      <c r="E696" s="24" t="s">
        <v>2928</v>
      </c>
      <c r="F696" s="6"/>
      <c r="G696" s="6" t="s">
        <v>2929</v>
      </c>
      <c r="H696" s="6" t="s">
        <v>2930</v>
      </c>
      <c r="I696" s="6" t="s">
        <v>2931</v>
      </c>
      <c r="J696" s="6"/>
      <c r="K696" s="6"/>
      <c r="L696" s="56" t="s">
        <v>2614</v>
      </c>
      <c r="M696" s="62" t="s">
        <v>2420</v>
      </c>
      <c r="N696" s="58" t="s">
        <v>5672</v>
      </c>
      <c r="O696" s="58"/>
      <c r="P696" s="35"/>
      <c r="Q696" s="35"/>
      <c r="R696" s="35"/>
      <c r="S696" s="35"/>
      <c r="T696" s="106"/>
      <c r="U696" s="106" t="s">
        <v>41</v>
      </c>
      <c r="V696" s="106" t="s">
        <v>41</v>
      </c>
      <c r="W696" s="106" t="s">
        <v>2704</v>
      </c>
      <c r="X696" s="106" t="s">
        <v>2932</v>
      </c>
      <c r="Y696" s="106" t="s">
        <v>2933</v>
      </c>
      <c r="Z696" s="106" t="s">
        <v>2934</v>
      </c>
      <c r="AA696" s="106" t="s">
        <v>2935</v>
      </c>
      <c r="AB696" s="106" t="s">
        <v>2618</v>
      </c>
      <c r="AC696" s="106" t="s">
        <v>2429</v>
      </c>
      <c r="AD696" s="106"/>
      <c r="AE696" s="97"/>
      <c r="AF696" s="141"/>
      <c r="AG696" s="37" t="s">
        <v>2708</v>
      </c>
      <c r="AH696" s="37" t="s">
        <v>2588</v>
      </c>
      <c r="AI696" s="37"/>
      <c r="AJ696" s="37"/>
      <c r="AK696" s="37"/>
      <c r="AL696" s="37"/>
      <c r="AM696" s="37">
        <f t="shared" si="20"/>
        <v>0</v>
      </c>
      <c r="AN696" s="191" t="str">
        <f>IF((AI696+AJ696+AK696+AL696+AM696)&gt;0,(Metoder[[#This Row],[2015]]+Metoder[[#This Row],[2016]]+Metoder[[#This Row],[2017]]+Metoder[[#This Row],[Jan-Apr 2018]]*3+Metoder[[#This Row],[Till Cosmic?]])/COUNT(Metoder[[#This Row],[2015]:[Till Cosmic?]]),"")</f>
        <v/>
      </c>
      <c r="AO696" s="37" t="str">
        <f t="shared" si="21"/>
        <v/>
      </c>
      <c r="AP696" s="37" t="str">
        <f>IFERROR((_xlfn.RANK.EQ(AO696,AO:AO,1)+COUNTIF($AO$2:AO696,AO696))-1,"")</f>
        <v/>
      </c>
      <c r="AQ696" s="37"/>
      <c r="AR696" s="37"/>
      <c r="AS696" s="37"/>
      <c r="AT696" s="37"/>
      <c r="AU696" s="37"/>
      <c r="AV696" s="123">
        <v>42838</v>
      </c>
      <c r="AW696" s="38" t="s">
        <v>2341</v>
      </c>
      <c r="AX696" s="144"/>
      <c r="AY696" s="144"/>
      <c r="AZ696" s="142"/>
      <c r="BA696" s="143"/>
      <c r="BC696" s="144"/>
      <c r="BD696" s="144"/>
    </row>
    <row r="697" spans="1:56" ht="105" x14ac:dyDescent="0.25">
      <c r="A697" s="1" t="s">
        <v>790</v>
      </c>
      <c r="B697" s="179" t="s">
        <v>791</v>
      </c>
      <c r="C697" s="53" t="s">
        <v>792</v>
      </c>
      <c r="D697" s="55" t="s">
        <v>179</v>
      </c>
      <c r="E697" s="59"/>
      <c r="F697" s="122" t="s">
        <v>795</v>
      </c>
      <c r="G697" s="53"/>
      <c r="H697" s="53" t="s">
        <v>793</v>
      </c>
      <c r="I697" s="106" t="s">
        <v>6495</v>
      </c>
      <c r="J697" s="106"/>
      <c r="K697" s="106"/>
      <c r="L697" s="20" t="s">
        <v>6488</v>
      </c>
      <c r="M697" s="55" t="s">
        <v>42</v>
      </c>
      <c r="N697" s="13" t="s">
        <v>6257</v>
      </c>
      <c r="O697" s="13"/>
      <c r="P697" s="13"/>
      <c r="Q697" s="13"/>
      <c r="R697" s="13"/>
      <c r="S697" s="13"/>
      <c r="T697" s="106"/>
      <c r="U697" s="106" t="s">
        <v>41</v>
      </c>
      <c r="V697" s="106"/>
      <c r="W697" s="106" t="s">
        <v>315</v>
      </c>
      <c r="X697" s="106" t="s">
        <v>794</v>
      </c>
      <c r="Y697" s="106"/>
      <c r="Z697" s="106"/>
      <c r="AA697" s="106"/>
      <c r="AB697" s="106"/>
      <c r="AC697" s="106"/>
      <c r="AD697" s="106"/>
      <c r="AE697" s="1" t="s">
        <v>4924</v>
      </c>
      <c r="AF697" s="29" t="s">
        <v>795</v>
      </c>
      <c r="AG697" s="57"/>
      <c r="AH697" s="8"/>
      <c r="AI697" s="8"/>
      <c r="AJ697" s="8"/>
      <c r="AK697" s="8"/>
      <c r="AL697" s="8"/>
      <c r="AM697" s="8">
        <f t="shared" si="20"/>
        <v>1</v>
      </c>
      <c r="AN697" s="189">
        <f>IF((AI697+AJ697+AK697+AL697+AM697)&gt;0,(Metoder[[#This Row],[2015]]+Metoder[[#This Row],[2016]]+Metoder[[#This Row],[2017]]+Metoder[[#This Row],[Jan-Apr 2018]]*3+Metoder[[#This Row],[Till Cosmic?]])/COUNT(Metoder[[#This Row],[2015]:[Till Cosmic?]]),"")</f>
        <v>1</v>
      </c>
      <c r="AO697" s="8">
        <f t="shared" si="21"/>
        <v>315</v>
      </c>
      <c r="AP697" s="8">
        <f>IFERROR((_xlfn.RANK.EQ(AO697,AO:AO,1)+COUNTIF($AO$2:AO697,AO697))-1,"")</f>
        <v>477</v>
      </c>
      <c r="AQ697" s="57" t="s">
        <v>2440</v>
      </c>
      <c r="AR697" s="8"/>
      <c r="AS697" s="8"/>
      <c r="AT697" s="8"/>
      <c r="AU697" s="57"/>
      <c r="AV697" s="120">
        <v>42834</v>
      </c>
      <c r="AW697" s="57" t="s">
        <v>46</v>
      </c>
      <c r="AX697" s="144"/>
      <c r="AY697" s="144"/>
      <c r="AZ697" s="142"/>
      <c r="BA697" s="143"/>
      <c r="BC697" s="144"/>
      <c r="BD697" s="144"/>
    </row>
    <row r="698" spans="1:56" ht="101.25" x14ac:dyDescent="0.25">
      <c r="A698" s="1" t="s">
        <v>895</v>
      </c>
      <c r="B698" s="179" t="s">
        <v>896</v>
      </c>
      <c r="C698" s="53" t="s">
        <v>897</v>
      </c>
      <c r="D698" s="55" t="s">
        <v>311</v>
      </c>
      <c r="E698" s="53" t="s">
        <v>312</v>
      </c>
      <c r="F698" s="10" t="s">
        <v>5248</v>
      </c>
      <c r="G698" s="127" t="s">
        <v>313</v>
      </c>
      <c r="H698" s="53" t="s">
        <v>898</v>
      </c>
      <c r="I698" s="106" t="s">
        <v>899</v>
      </c>
      <c r="J698" s="53" t="s">
        <v>5755</v>
      </c>
      <c r="K698" s="106" t="s">
        <v>6286</v>
      </c>
      <c r="L698" s="56" t="s">
        <v>6506</v>
      </c>
      <c r="M698" s="55" t="s">
        <v>42</v>
      </c>
      <c r="N698" s="13" t="s">
        <v>5669</v>
      </c>
      <c r="O698" s="13"/>
      <c r="P698" s="13"/>
      <c r="Q698" s="13"/>
      <c r="R698" s="13"/>
      <c r="S698" s="13"/>
      <c r="T698" s="106"/>
      <c r="U698" s="106" t="s">
        <v>2434</v>
      </c>
      <c r="V698" s="106"/>
      <c r="W698" s="106" t="s">
        <v>315</v>
      </c>
      <c r="X698" s="106" t="s">
        <v>900</v>
      </c>
      <c r="Y698" s="106"/>
      <c r="Z698" s="106"/>
      <c r="AA698" s="106"/>
      <c r="AB698" s="106"/>
      <c r="AC698" s="106"/>
      <c r="AD698" s="106"/>
      <c r="AE698" s="1" t="s">
        <v>6519</v>
      </c>
      <c r="AF698" s="30" t="s">
        <v>901</v>
      </c>
      <c r="AG698" s="57"/>
      <c r="AH698" s="8"/>
      <c r="AI698" s="8"/>
      <c r="AJ698" s="8"/>
      <c r="AK698" s="8"/>
      <c r="AL698" s="8"/>
      <c r="AM698" s="8">
        <f t="shared" si="20"/>
        <v>1</v>
      </c>
      <c r="AN698" s="189">
        <f>IF((AI698+AJ698+AK698+AL698+AM698)&gt;0,(Metoder[[#This Row],[2015]]+Metoder[[#This Row],[2016]]+Metoder[[#This Row],[2017]]+Metoder[[#This Row],[Jan-Apr 2018]]*3+Metoder[[#This Row],[Till Cosmic?]])/COUNT(Metoder[[#This Row],[2015]:[Till Cosmic?]]),"")</f>
        <v>1</v>
      </c>
      <c r="AO698" s="8">
        <f t="shared" si="21"/>
        <v>315</v>
      </c>
      <c r="AP698" s="8">
        <f>IFERROR((_xlfn.RANK.EQ(AO698,AO:AO,1)+COUNTIF($AO$2:AO698,AO698))-1,"")</f>
        <v>478</v>
      </c>
      <c r="AQ698" s="57" t="s">
        <v>2440</v>
      </c>
      <c r="AR698" s="8"/>
      <c r="AS698" s="8"/>
      <c r="AT698" s="8"/>
      <c r="AU698" s="57"/>
      <c r="AV698" s="120">
        <v>42834</v>
      </c>
      <c r="AW698" s="57" t="s">
        <v>46</v>
      </c>
      <c r="AX698" s="144"/>
      <c r="AY698" s="144"/>
      <c r="AZ698" s="142"/>
      <c r="BA698" s="143"/>
      <c r="BC698" s="144"/>
      <c r="BD698" s="144"/>
    </row>
    <row r="699" spans="1:56" ht="202.5" x14ac:dyDescent="0.25">
      <c r="A699" s="1" t="s">
        <v>2240</v>
      </c>
      <c r="B699" s="179" t="s">
        <v>2241</v>
      </c>
      <c r="C699" s="53" t="s">
        <v>2242</v>
      </c>
      <c r="D699" s="55" t="s">
        <v>78</v>
      </c>
      <c r="E699" s="53" t="s">
        <v>6529</v>
      </c>
      <c r="F699" s="121" t="s">
        <v>4267</v>
      </c>
      <c r="G699" s="127" t="s">
        <v>117</v>
      </c>
      <c r="H699" s="53" t="s">
        <v>728</v>
      </c>
      <c r="I699" s="106" t="s">
        <v>2243</v>
      </c>
      <c r="J699" s="106" t="s">
        <v>6572</v>
      </c>
      <c r="K699" s="106" t="s">
        <v>5367</v>
      </c>
      <c r="L699" s="56" t="s">
        <v>2434</v>
      </c>
      <c r="M699" s="55" t="s">
        <v>42</v>
      </c>
      <c r="N699" s="58" t="s">
        <v>5671</v>
      </c>
      <c r="O699" s="58"/>
      <c r="P699" s="58"/>
      <c r="Q699" s="58"/>
      <c r="R699" s="58"/>
      <c r="S699" s="58" t="s">
        <v>35</v>
      </c>
      <c r="T699" s="106" t="s">
        <v>299</v>
      </c>
      <c r="U699" s="106" t="s">
        <v>2434</v>
      </c>
      <c r="V699" s="106" t="s">
        <v>4641</v>
      </c>
      <c r="W699" s="106" t="s">
        <v>5660</v>
      </c>
      <c r="X699" s="106" t="s">
        <v>730</v>
      </c>
      <c r="Y699" s="106"/>
      <c r="Z699" s="106"/>
      <c r="AA699" s="106"/>
      <c r="AB699" s="106"/>
      <c r="AC699" s="106"/>
      <c r="AD699" s="106"/>
      <c r="AE699" s="1" t="s">
        <v>4920</v>
      </c>
      <c r="AF699" s="159" t="s">
        <v>2244</v>
      </c>
      <c r="AG699" s="57"/>
      <c r="AH699" s="8"/>
      <c r="AI699" s="8"/>
      <c r="AJ699" s="8"/>
      <c r="AK699" s="8"/>
      <c r="AL699" s="8">
        <v>10</v>
      </c>
      <c r="AM699" s="8">
        <f t="shared" si="20"/>
        <v>1</v>
      </c>
      <c r="AN699" s="189">
        <f>IF((AI699+AJ699+AK699+AL699+AM699)&gt;0,(Metoder[[#This Row],[2015]]+Metoder[[#This Row],[2016]]+Metoder[[#This Row],[2017]]+Metoder[[#This Row],[Jan-Apr 2018]]*3+Metoder[[#This Row],[Till Cosmic?]])/COUNT(Metoder[[#This Row],[2015]:[Till Cosmic?]]),"")</f>
        <v>15.5</v>
      </c>
      <c r="AO699" s="8">
        <f t="shared" si="21"/>
        <v>103</v>
      </c>
      <c r="AP699" s="8">
        <f>IFERROR((_xlfn.RANK.EQ(AO699,AO:AO,1)+COUNTIF($AO$2:AO699,AO699))-1,"")</f>
        <v>83</v>
      </c>
      <c r="AQ699" s="57" t="s">
        <v>2440</v>
      </c>
      <c r="AR699" s="8"/>
      <c r="AS699" s="57" t="s">
        <v>5436</v>
      </c>
      <c r="AT699" s="57"/>
      <c r="AU699" s="57"/>
      <c r="AV699" s="120">
        <v>43311</v>
      </c>
      <c r="AW699" s="57" t="s">
        <v>46</v>
      </c>
      <c r="AX699" s="144"/>
      <c r="AY699" s="144"/>
      <c r="AZ699" s="142"/>
      <c r="BA699" s="143"/>
      <c r="BC699" s="144"/>
      <c r="BD699" s="144"/>
    </row>
    <row r="700" spans="1:56" ht="135" x14ac:dyDescent="0.25">
      <c r="A700" s="1" t="s">
        <v>2245</v>
      </c>
      <c r="B700" s="179" t="s">
        <v>2246</v>
      </c>
      <c r="C700" s="53" t="s">
        <v>2247</v>
      </c>
      <c r="D700" s="55" t="s">
        <v>78</v>
      </c>
      <c r="E700" s="53" t="s">
        <v>6529</v>
      </c>
      <c r="F700" s="121" t="s">
        <v>4267</v>
      </c>
      <c r="G700" s="53"/>
      <c r="H700" s="53" t="s">
        <v>2248</v>
      </c>
      <c r="I700" s="106" t="s">
        <v>2249</v>
      </c>
      <c r="J700" s="106" t="s">
        <v>6572</v>
      </c>
      <c r="K700" s="106"/>
      <c r="L700" s="56" t="s">
        <v>2434</v>
      </c>
      <c r="M700" s="55" t="s">
        <v>42</v>
      </c>
      <c r="N700" s="54" t="s">
        <v>5671</v>
      </c>
      <c r="O700" s="54"/>
      <c r="P700" s="54"/>
      <c r="Q700" s="54"/>
      <c r="R700" s="54"/>
      <c r="S700" s="54" t="s">
        <v>35</v>
      </c>
      <c r="T700" s="106" t="s">
        <v>299</v>
      </c>
      <c r="U700" s="106" t="s">
        <v>2434</v>
      </c>
      <c r="V700" s="106" t="s">
        <v>4641</v>
      </c>
      <c r="W700" s="106" t="s">
        <v>5661</v>
      </c>
      <c r="X700" s="106" t="s">
        <v>730</v>
      </c>
      <c r="Y700" s="106"/>
      <c r="Z700" s="106"/>
      <c r="AA700" s="106"/>
      <c r="AB700" s="106"/>
      <c r="AC700" s="106"/>
      <c r="AD700" s="106"/>
      <c r="AE700" s="1" t="s">
        <v>4920</v>
      </c>
      <c r="AF700" s="173" t="s">
        <v>2250</v>
      </c>
      <c r="AG700" s="57"/>
      <c r="AH700" s="8"/>
      <c r="AI700" s="8"/>
      <c r="AJ700" s="8"/>
      <c r="AK700" s="8"/>
      <c r="AL700" s="8"/>
      <c r="AM700" s="8">
        <f t="shared" si="20"/>
        <v>1</v>
      </c>
      <c r="AN700" s="189">
        <f>IF((AI700+AJ700+AK700+AL700+AM700)&gt;0,(Metoder[[#This Row],[2015]]+Metoder[[#This Row],[2016]]+Metoder[[#This Row],[2017]]+Metoder[[#This Row],[Jan-Apr 2018]]*3+Metoder[[#This Row],[Till Cosmic?]])/COUNT(Metoder[[#This Row],[2015]:[Till Cosmic?]]),"")</f>
        <v>1</v>
      </c>
      <c r="AO700" s="8">
        <f t="shared" si="21"/>
        <v>315</v>
      </c>
      <c r="AP700" s="8">
        <f>IFERROR((_xlfn.RANK.EQ(AO700,AO:AO,1)+COUNTIF($AO$2:AO700,AO700))-1,"")</f>
        <v>479</v>
      </c>
      <c r="AQ700" s="57" t="s">
        <v>2440</v>
      </c>
      <c r="AR700" s="8"/>
      <c r="AS700" s="8"/>
      <c r="AT700" s="8"/>
      <c r="AU700" s="8"/>
      <c r="AV700" s="120">
        <v>43311</v>
      </c>
      <c r="AW700" s="57" t="s">
        <v>46</v>
      </c>
      <c r="AX700" s="144"/>
      <c r="AY700" s="144"/>
      <c r="AZ700" s="142"/>
      <c r="BA700" s="143"/>
      <c r="BC700" s="144"/>
      <c r="BD700" s="144"/>
    </row>
    <row r="701" spans="1:56" ht="75" x14ac:dyDescent="0.25">
      <c r="A701" s="1" t="s">
        <v>528</v>
      </c>
      <c r="B701" s="183" t="s">
        <v>529</v>
      </c>
      <c r="C701" s="53"/>
      <c r="D701" s="14" t="s">
        <v>530</v>
      </c>
      <c r="E701" s="53" t="s">
        <v>79</v>
      </c>
      <c r="F701" s="10" t="s">
        <v>5238</v>
      </c>
      <c r="G701" s="53"/>
      <c r="H701" s="53" t="s">
        <v>531</v>
      </c>
      <c r="I701" s="106"/>
      <c r="J701" s="106"/>
      <c r="K701" s="106"/>
      <c r="L701" s="15" t="s">
        <v>6506</v>
      </c>
      <c r="M701" s="55" t="s">
        <v>42</v>
      </c>
      <c r="N701" s="54" t="s">
        <v>5668</v>
      </c>
      <c r="O701" s="54"/>
      <c r="P701" s="54"/>
      <c r="Q701" s="54" t="s">
        <v>35</v>
      </c>
      <c r="R701" s="54"/>
      <c r="S701" s="54"/>
      <c r="T701" s="106"/>
      <c r="U701" s="106" t="s">
        <v>2434</v>
      </c>
      <c r="V701" s="106" t="s">
        <v>4642</v>
      </c>
      <c r="W701" s="106" t="s">
        <v>532</v>
      </c>
      <c r="X701" s="106" t="s">
        <v>533</v>
      </c>
      <c r="Y701" s="106"/>
      <c r="Z701" s="106"/>
      <c r="AA701" s="106"/>
      <c r="AB701" s="106"/>
      <c r="AC701" s="106"/>
      <c r="AD701" s="106"/>
      <c r="AE701" s="146" t="s">
        <v>6519</v>
      </c>
      <c r="AF701" s="17" t="s">
        <v>526</v>
      </c>
      <c r="AG701" s="57"/>
      <c r="AH701" s="8"/>
      <c r="AI701" s="8"/>
      <c r="AJ701" s="8"/>
      <c r="AK701" s="8"/>
      <c r="AL701" s="8"/>
      <c r="AM701" s="8">
        <f t="shared" si="20"/>
        <v>0</v>
      </c>
      <c r="AN701" s="189" t="str">
        <f>IF((AI701+AJ701+AK701+AL701+AM701)&gt;0,(Metoder[[#This Row],[2015]]+Metoder[[#This Row],[2016]]+Metoder[[#This Row],[2017]]+Metoder[[#This Row],[Jan-Apr 2018]]*3+Metoder[[#This Row],[Till Cosmic?]])/COUNT(Metoder[[#This Row],[2015]:[Till Cosmic?]]),"")</f>
        <v/>
      </c>
      <c r="AO701" s="8" t="str">
        <f t="shared" si="21"/>
        <v/>
      </c>
      <c r="AP701" s="8" t="str">
        <f>IFERROR((_xlfn.RANK.EQ(AO701,AO:AO,1)+COUNTIF($AO$2:AO701,AO701))-1,"")</f>
        <v/>
      </c>
      <c r="AQ701" s="57" t="s">
        <v>2429</v>
      </c>
      <c r="AR701" s="57" t="s">
        <v>2429</v>
      </c>
      <c r="AS701" s="8"/>
      <c r="AT701" s="8"/>
      <c r="AU701" s="8"/>
      <c r="AV701" s="120">
        <v>42826</v>
      </c>
      <c r="AW701" s="57" t="s">
        <v>46</v>
      </c>
      <c r="AX701" s="144"/>
      <c r="AY701" s="144"/>
      <c r="AZ701" s="142"/>
      <c r="BA701" s="143"/>
      <c r="BC701" s="144"/>
      <c r="BD701" s="144"/>
    </row>
    <row r="702" spans="1:56" ht="180" x14ac:dyDescent="0.25">
      <c r="A702" s="1" t="s">
        <v>2251</v>
      </c>
      <c r="B702" s="179" t="s">
        <v>2252</v>
      </c>
      <c r="C702" s="53" t="s">
        <v>2253</v>
      </c>
      <c r="D702" s="55" t="s">
        <v>226</v>
      </c>
      <c r="E702" s="53" t="s">
        <v>227</v>
      </c>
      <c r="F702" s="6"/>
      <c r="G702" s="140" t="s">
        <v>2254</v>
      </c>
      <c r="H702" s="53" t="s">
        <v>2255</v>
      </c>
      <c r="I702" s="106"/>
      <c r="J702" s="106" t="s">
        <v>6385</v>
      </c>
      <c r="K702" s="106"/>
      <c r="L702" s="56" t="s">
        <v>6478</v>
      </c>
      <c r="M702" s="55" t="s">
        <v>42</v>
      </c>
      <c r="N702" s="58" t="s">
        <v>5673</v>
      </c>
      <c r="O702" s="54" t="s">
        <v>35</v>
      </c>
      <c r="P702" s="54"/>
      <c r="Q702" s="54"/>
      <c r="R702" s="54"/>
      <c r="S702" s="54"/>
      <c r="T702" s="106"/>
      <c r="U702" s="106" t="s">
        <v>2434</v>
      </c>
      <c r="V702" s="106" t="s">
        <v>4641</v>
      </c>
      <c r="W702" s="106" t="s">
        <v>230</v>
      </c>
      <c r="X702" s="106" t="s">
        <v>2256</v>
      </c>
      <c r="Y702" s="106"/>
      <c r="Z702" s="106"/>
      <c r="AA702" s="106"/>
      <c r="AB702" s="106"/>
      <c r="AC702" s="106"/>
      <c r="AD702" s="106"/>
      <c r="AE702" s="1" t="s">
        <v>4918</v>
      </c>
      <c r="AF702" s="17" t="s">
        <v>2257</v>
      </c>
      <c r="AG702" s="57"/>
      <c r="AH702" s="8"/>
      <c r="AI702" s="8"/>
      <c r="AJ702" s="8"/>
      <c r="AK702" s="8"/>
      <c r="AL702" s="8"/>
      <c r="AM702" s="8">
        <f t="shared" si="20"/>
        <v>1</v>
      </c>
      <c r="AN702" s="189">
        <f>IF((AI702+AJ702+AK702+AL702+AM702)&gt;0,(Metoder[[#This Row],[2015]]+Metoder[[#This Row],[2016]]+Metoder[[#This Row],[2017]]+Metoder[[#This Row],[Jan-Apr 2018]]*3+Metoder[[#This Row],[Till Cosmic?]])/COUNT(Metoder[[#This Row],[2015]:[Till Cosmic?]]),"")</f>
        <v>1</v>
      </c>
      <c r="AO702" s="8">
        <f t="shared" si="21"/>
        <v>315</v>
      </c>
      <c r="AP702" s="8">
        <f>IFERROR((_xlfn.RANK.EQ(AO702,AO:AO,1)+COUNTIF($AO$2:AO702,AO702))-1,"")</f>
        <v>480</v>
      </c>
      <c r="AQ702" s="57" t="s">
        <v>2440</v>
      </c>
      <c r="AR702" s="8"/>
      <c r="AS702" s="8"/>
      <c r="AT702" s="8"/>
      <c r="AU702" s="57"/>
      <c r="AV702" s="120">
        <v>43347</v>
      </c>
      <c r="AW702" s="57" t="s">
        <v>46</v>
      </c>
      <c r="AX702" s="144"/>
      <c r="AY702" s="144"/>
      <c r="AZ702" s="142"/>
      <c r="BA702" s="143"/>
      <c r="BC702" s="144"/>
      <c r="BD702" s="144"/>
    </row>
    <row r="703" spans="1:56" ht="180" x14ac:dyDescent="0.25">
      <c r="A703" s="1" t="s">
        <v>967</v>
      </c>
      <c r="B703" s="179" t="s">
        <v>968</v>
      </c>
      <c r="C703" s="53"/>
      <c r="D703" s="55"/>
      <c r="E703" s="53" t="s">
        <v>480</v>
      </c>
      <c r="F703" s="10" t="s">
        <v>5253</v>
      </c>
      <c r="G703" s="127" t="s">
        <v>313</v>
      </c>
      <c r="H703" s="53" t="s">
        <v>5252</v>
      </c>
      <c r="I703" s="106" t="s">
        <v>969</v>
      </c>
      <c r="J703" s="106"/>
      <c r="K703" s="106"/>
      <c r="L703" s="15" t="s">
        <v>6506</v>
      </c>
      <c r="M703" s="55" t="s">
        <v>42</v>
      </c>
      <c r="N703" s="58" t="s">
        <v>5681</v>
      </c>
      <c r="O703" s="58"/>
      <c r="P703" s="58"/>
      <c r="Q703" s="58"/>
      <c r="R703" s="58"/>
      <c r="S703" s="58"/>
      <c r="T703" s="106"/>
      <c r="U703" s="106" t="s">
        <v>2434</v>
      </c>
      <c r="V703" s="106"/>
      <c r="W703" s="106" t="s">
        <v>970</v>
      </c>
      <c r="X703" s="106"/>
      <c r="Y703" s="106"/>
      <c r="Z703" s="106"/>
      <c r="AA703" s="106"/>
      <c r="AB703" s="106"/>
      <c r="AC703" s="106"/>
      <c r="AD703" s="106"/>
      <c r="AE703" s="1" t="s">
        <v>6519</v>
      </c>
      <c r="AF703" s="139" t="s">
        <v>5208</v>
      </c>
      <c r="AG703" s="57"/>
      <c r="AH703" s="8"/>
      <c r="AI703" s="8"/>
      <c r="AJ703" s="8"/>
      <c r="AK703" s="8"/>
      <c r="AL703" s="8"/>
      <c r="AM703" s="8">
        <f t="shared" si="20"/>
        <v>0</v>
      </c>
      <c r="AN703" s="189" t="str">
        <f>IF((AI703+AJ703+AK703+AL703+AM703)&gt;0,(Metoder[[#This Row],[2015]]+Metoder[[#This Row],[2016]]+Metoder[[#This Row],[2017]]+Metoder[[#This Row],[Jan-Apr 2018]]*3+Metoder[[#This Row],[Till Cosmic?]])/COUNT(Metoder[[#This Row],[2015]:[Till Cosmic?]]),"")</f>
        <v/>
      </c>
      <c r="AO703" s="8" t="str">
        <f t="shared" si="21"/>
        <v/>
      </c>
      <c r="AP703" s="8" t="str">
        <f>IFERROR((_xlfn.RANK.EQ(AO703,AO:AO,1)+COUNTIF($AO$2:AO703,AO703))-1,"")</f>
        <v/>
      </c>
      <c r="AQ703" s="8"/>
      <c r="AR703" s="8"/>
      <c r="AS703" s="8"/>
      <c r="AT703" s="8"/>
      <c r="AU703" s="57" t="s">
        <v>5989</v>
      </c>
      <c r="AV703" s="120">
        <v>42826</v>
      </c>
      <c r="AW703" s="57" t="s">
        <v>46</v>
      </c>
      <c r="AX703" s="144"/>
      <c r="AY703" s="144"/>
      <c r="AZ703" s="142"/>
      <c r="BA703" s="143"/>
      <c r="BC703" s="144"/>
      <c r="BD703" s="144"/>
    </row>
    <row r="704" spans="1:56" ht="90" x14ac:dyDescent="0.25">
      <c r="A704" s="39" t="s">
        <v>4492</v>
      </c>
      <c r="B704" s="180" t="s">
        <v>4270</v>
      </c>
      <c r="C704" s="181"/>
      <c r="D704" s="93" t="s">
        <v>50</v>
      </c>
      <c r="E704" s="94" t="s">
        <v>4548</v>
      </c>
      <c r="F704" s="98" t="s">
        <v>4267</v>
      </c>
      <c r="G704" s="205" t="s">
        <v>5646</v>
      </c>
      <c r="H704" s="95" t="s">
        <v>4556</v>
      </c>
      <c r="I704" s="93"/>
      <c r="J704" s="95" t="s">
        <v>5647</v>
      </c>
      <c r="K704" s="93" t="s">
        <v>5648</v>
      </c>
      <c r="L704" s="93" t="s">
        <v>348</v>
      </c>
      <c r="M704" s="55" t="s">
        <v>42</v>
      </c>
      <c r="N704" s="54" t="s">
        <v>5668</v>
      </c>
      <c r="O704" s="66"/>
      <c r="P704" s="66"/>
      <c r="Q704" s="66"/>
      <c r="R704" s="66"/>
      <c r="S704" s="66"/>
      <c r="T704" s="93" t="s">
        <v>4635</v>
      </c>
      <c r="U704" s="93" t="s">
        <v>348</v>
      </c>
      <c r="V704" s="93" t="s">
        <v>4641</v>
      </c>
      <c r="W704" s="95" t="s">
        <v>4640</v>
      </c>
      <c r="X704" s="95" t="s">
        <v>5649</v>
      </c>
      <c r="Y704" s="97"/>
      <c r="Z704" s="97"/>
      <c r="AA704" s="97"/>
      <c r="AB704" s="97"/>
      <c r="AC704" s="97"/>
      <c r="AD704" s="97"/>
      <c r="AE704" s="172" t="s">
        <v>4735</v>
      </c>
      <c r="AF704" s="107" t="s">
        <v>4734</v>
      </c>
      <c r="AG704" s="8"/>
      <c r="AH704" s="8"/>
      <c r="AI704" s="8"/>
      <c r="AJ704" s="8"/>
      <c r="AK704" s="8"/>
      <c r="AL704" s="8">
        <v>6</v>
      </c>
      <c r="AM704" s="8">
        <f t="shared" si="20"/>
        <v>1</v>
      </c>
      <c r="AN704" s="189">
        <f>IF((AI704+AJ704+AK704+AL704+AM704)&gt;0,(Metoder[[#This Row],[2015]]+Metoder[[#This Row],[2016]]+Metoder[[#This Row],[2017]]+Metoder[[#This Row],[Jan-Apr 2018]]*3+Metoder[[#This Row],[Till Cosmic?]])/COUNT(Metoder[[#This Row],[2015]:[Till Cosmic?]]),"")</f>
        <v>9.5</v>
      </c>
      <c r="AO704" s="8">
        <f t="shared" si="21"/>
        <v>123</v>
      </c>
      <c r="AP704" s="8">
        <f>IFERROR((_xlfn.RANK.EQ(AO704,AO:AO,1)+COUNTIF($AO$2:AO704,AO704))-1,"")</f>
        <v>104</v>
      </c>
      <c r="AQ704" s="57" t="s">
        <v>2440</v>
      </c>
      <c r="AR704" s="8"/>
      <c r="AS704" s="8"/>
      <c r="AT704" s="8"/>
      <c r="AU704" s="8"/>
      <c r="AV704" s="120">
        <v>43311</v>
      </c>
      <c r="AW704" s="95" t="s">
        <v>46</v>
      </c>
      <c r="AX704" s="144"/>
      <c r="AY704" s="144"/>
      <c r="AZ704" s="142"/>
      <c r="BA704" s="143"/>
      <c r="BC704" s="144"/>
      <c r="BD704" s="144"/>
    </row>
    <row r="705" spans="1:56" ht="157.5" x14ac:dyDescent="0.25">
      <c r="A705" s="61">
        <v>163</v>
      </c>
      <c r="B705" s="179" t="s">
        <v>4003</v>
      </c>
      <c r="C705" s="53"/>
      <c r="D705" s="36"/>
      <c r="E705" s="24" t="s">
        <v>2896</v>
      </c>
      <c r="F705" s="6"/>
      <c r="G705" s="6" t="s">
        <v>4004</v>
      </c>
      <c r="H705" s="53" t="s">
        <v>4005</v>
      </c>
      <c r="I705" s="6"/>
      <c r="J705" s="6"/>
      <c r="K705" s="6"/>
      <c r="L705" s="56" t="s">
        <v>348</v>
      </c>
      <c r="M705" s="62" t="s">
        <v>2420</v>
      </c>
      <c r="N705" s="58"/>
      <c r="O705" s="58"/>
      <c r="P705" s="35"/>
      <c r="Q705" s="35"/>
      <c r="R705" s="35"/>
      <c r="S705" s="35"/>
      <c r="T705" s="106" t="s">
        <v>4006</v>
      </c>
      <c r="U705" s="106" t="s">
        <v>348</v>
      </c>
      <c r="V705" s="106" t="s">
        <v>348</v>
      </c>
      <c r="W705" s="106" t="s">
        <v>2645</v>
      </c>
      <c r="X705" s="106" t="s">
        <v>4007</v>
      </c>
      <c r="Y705" s="106" t="s">
        <v>4008</v>
      </c>
      <c r="Z705" s="106" t="s">
        <v>4009</v>
      </c>
      <c r="AA705" s="106" t="s">
        <v>4010</v>
      </c>
      <c r="AB705" s="106" t="s">
        <v>2645</v>
      </c>
      <c r="AC705" s="106" t="s">
        <v>2746</v>
      </c>
      <c r="AD705" s="106"/>
      <c r="AE705" s="97"/>
      <c r="AF705" s="141"/>
      <c r="AG705" s="37" t="s">
        <v>4011</v>
      </c>
      <c r="AH705" s="37" t="s">
        <v>2431</v>
      </c>
      <c r="AI705" s="37"/>
      <c r="AJ705" s="37"/>
      <c r="AK705" s="37"/>
      <c r="AL705" s="37"/>
      <c r="AM705" s="37">
        <f t="shared" si="20"/>
        <v>0</v>
      </c>
      <c r="AN705" s="191" t="str">
        <f>IF((AI705+AJ705+AK705+AL705+AM705)&gt;0,(Metoder[[#This Row],[2015]]+Metoder[[#This Row],[2016]]+Metoder[[#This Row],[2017]]+Metoder[[#This Row],[Jan-Apr 2018]]*3+Metoder[[#This Row],[Till Cosmic?]])/COUNT(Metoder[[#This Row],[2015]:[Till Cosmic?]]),"")</f>
        <v/>
      </c>
      <c r="AO705" s="37" t="str">
        <f t="shared" si="21"/>
        <v/>
      </c>
      <c r="AP705" s="37" t="str">
        <f>IFERROR((_xlfn.RANK.EQ(AO705,AO:AO,1)+COUNTIF($AO$2:AO705,AO705))-1,"")</f>
        <v/>
      </c>
      <c r="AQ705" s="37"/>
      <c r="AR705" s="37"/>
      <c r="AS705" s="37"/>
      <c r="AT705" s="37"/>
      <c r="AU705" s="37"/>
      <c r="AV705" s="123">
        <v>42821</v>
      </c>
      <c r="AW705" s="38" t="s">
        <v>2341</v>
      </c>
      <c r="AX705" s="144"/>
      <c r="AY705" s="144"/>
      <c r="AZ705" s="142"/>
      <c r="BA705" s="143"/>
      <c r="BC705" s="144"/>
      <c r="BD705" s="144"/>
    </row>
    <row r="706" spans="1:56" ht="409.5" x14ac:dyDescent="0.25">
      <c r="A706" s="61">
        <v>164</v>
      </c>
      <c r="B706" s="179" t="s">
        <v>4028</v>
      </c>
      <c r="C706" s="53" t="s">
        <v>4029</v>
      </c>
      <c r="D706" s="36"/>
      <c r="E706" s="24" t="s">
        <v>4030</v>
      </c>
      <c r="F706" s="6"/>
      <c r="G706" s="6" t="s">
        <v>4031</v>
      </c>
      <c r="H706" s="6" t="s">
        <v>4032</v>
      </c>
      <c r="I706" s="50"/>
      <c r="J706" s="50"/>
      <c r="K706" s="50"/>
      <c r="L706" s="6" t="s">
        <v>2654</v>
      </c>
      <c r="M706" s="62" t="s">
        <v>2420</v>
      </c>
      <c r="N706" s="58"/>
      <c r="O706" s="58"/>
      <c r="P706" s="35"/>
      <c r="Q706" s="35"/>
      <c r="R706" s="35"/>
      <c r="S706" s="35"/>
      <c r="T706" s="106" t="s">
        <v>4033</v>
      </c>
      <c r="U706" s="106" t="s">
        <v>2654</v>
      </c>
      <c r="V706" s="106" t="s">
        <v>2654</v>
      </c>
      <c r="W706" s="106" t="s">
        <v>2645</v>
      </c>
      <c r="X706" s="106" t="s">
        <v>3051</v>
      </c>
      <c r="Y706" s="106" t="s">
        <v>4034</v>
      </c>
      <c r="Z706" s="106" t="s">
        <v>4035</v>
      </c>
      <c r="AA706" s="106" t="s">
        <v>4036</v>
      </c>
      <c r="AB706" s="106" t="s">
        <v>2645</v>
      </c>
      <c r="AC706" s="106"/>
      <c r="AD706" s="106"/>
      <c r="AE706" s="97"/>
      <c r="AF706" s="141"/>
      <c r="AG706" s="37" t="s">
        <v>4037</v>
      </c>
      <c r="AH706" s="37" t="s">
        <v>2431</v>
      </c>
      <c r="AI706" s="37"/>
      <c r="AJ706" s="37"/>
      <c r="AK706" s="37"/>
      <c r="AL706" s="37"/>
      <c r="AM706" s="37">
        <f t="shared" ref="AM706:AM769" si="22">IF(AQ706="Nej",1,0)</f>
        <v>0</v>
      </c>
      <c r="AN706" s="191" t="str">
        <f>IF((AI706+AJ706+AK706+AL706+AM706)&gt;0,(Metoder[[#This Row],[2015]]+Metoder[[#This Row],[2016]]+Metoder[[#This Row],[2017]]+Metoder[[#This Row],[Jan-Apr 2018]]*3+Metoder[[#This Row],[Till Cosmic?]])/COUNT(Metoder[[#This Row],[2015]:[Till Cosmic?]]),"")</f>
        <v/>
      </c>
      <c r="AO706" s="37" t="str">
        <f t="shared" ref="AO706:AO769" si="23">IF(AQ706="Ja","",IFERROR(_xlfn.RANK.AVG(AN706,AN:AN),""))</f>
        <v/>
      </c>
      <c r="AP706" s="37" t="str">
        <f>IFERROR((_xlfn.RANK.EQ(AO706,AO:AO,1)+COUNTIF($AO$2:AO706,AO706))-1,"")</f>
        <v/>
      </c>
      <c r="AQ706" s="37"/>
      <c r="AR706" s="37"/>
      <c r="AS706" s="37"/>
      <c r="AT706" s="37"/>
      <c r="AU706" s="37"/>
      <c r="AV706" s="123">
        <v>42821</v>
      </c>
      <c r="AW706" s="38" t="s">
        <v>2341</v>
      </c>
      <c r="AX706" s="144"/>
      <c r="AY706" s="144"/>
      <c r="AZ706" s="142"/>
      <c r="BA706" s="143"/>
      <c r="BC706" s="144"/>
      <c r="BD706" s="144"/>
    </row>
    <row r="707" spans="1:56" ht="270" x14ac:dyDescent="0.25">
      <c r="A707" s="61">
        <v>167</v>
      </c>
      <c r="B707" s="179" t="s">
        <v>4073</v>
      </c>
      <c r="C707" s="53"/>
      <c r="D707" s="36"/>
      <c r="E707" s="24" t="s">
        <v>2650</v>
      </c>
      <c r="F707" s="6"/>
      <c r="G707" s="6" t="s">
        <v>4074</v>
      </c>
      <c r="H707" s="53" t="s">
        <v>4075</v>
      </c>
      <c r="I707" s="6"/>
      <c r="J707" s="6"/>
      <c r="K707" s="6"/>
      <c r="L707" s="56" t="s">
        <v>348</v>
      </c>
      <c r="M707" s="62" t="s">
        <v>2420</v>
      </c>
      <c r="N707" s="58"/>
      <c r="O707" s="58"/>
      <c r="P707" s="35"/>
      <c r="Q707" s="35"/>
      <c r="R707" s="35"/>
      <c r="S707" s="35"/>
      <c r="T707" s="106" t="s">
        <v>3128</v>
      </c>
      <c r="U707" s="106" t="s">
        <v>348</v>
      </c>
      <c r="V707" s="106" t="s">
        <v>348</v>
      </c>
      <c r="W707" s="106" t="s">
        <v>2645</v>
      </c>
      <c r="X707" s="106" t="s">
        <v>3746</v>
      </c>
      <c r="Y707" s="106" t="s">
        <v>4076</v>
      </c>
      <c r="Z707" s="106" t="s">
        <v>2658</v>
      </c>
      <c r="AA707" s="106" t="s">
        <v>4077</v>
      </c>
      <c r="AB707" s="106" t="s">
        <v>2645</v>
      </c>
      <c r="AC707" s="106" t="s">
        <v>2429</v>
      </c>
      <c r="AD707" s="106"/>
      <c r="AE707" s="97"/>
      <c r="AF707" s="141"/>
      <c r="AG707" s="37" t="s">
        <v>3132</v>
      </c>
      <c r="AH707" s="37" t="s">
        <v>3051</v>
      </c>
      <c r="AI707" s="37"/>
      <c r="AJ707" s="37"/>
      <c r="AK707" s="37"/>
      <c r="AL707" s="37"/>
      <c r="AM707" s="37">
        <f t="shared" si="22"/>
        <v>0</v>
      </c>
      <c r="AN707" s="191" t="str">
        <f>IF((AI707+AJ707+AK707+AL707+AM707)&gt;0,(Metoder[[#This Row],[2015]]+Metoder[[#This Row],[2016]]+Metoder[[#This Row],[2017]]+Metoder[[#This Row],[Jan-Apr 2018]]*3+Metoder[[#This Row],[Till Cosmic?]])/COUNT(Metoder[[#This Row],[2015]:[Till Cosmic?]]),"")</f>
        <v/>
      </c>
      <c r="AO707" s="37" t="str">
        <f t="shared" si="23"/>
        <v/>
      </c>
      <c r="AP707" s="37" t="str">
        <f>IFERROR((_xlfn.RANK.EQ(AO707,AO:AO,1)+COUNTIF($AO$2:AO707,AO707))-1,"")</f>
        <v/>
      </c>
      <c r="AQ707" s="37"/>
      <c r="AR707" s="37"/>
      <c r="AS707" s="37"/>
      <c r="AT707" s="37"/>
      <c r="AU707" s="37"/>
      <c r="AV707" s="123">
        <v>42821</v>
      </c>
      <c r="AW707" s="38" t="s">
        <v>2341</v>
      </c>
      <c r="AX707" s="144"/>
      <c r="AY707" s="144"/>
      <c r="AZ707" s="142"/>
      <c r="BA707" s="143"/>
      <c r="BC707" s="144"/>
      <c r="BD707" s="144"/>
    </row>
    <row r="708" spans="1:56" ht="191.25" x14ac:dyDescent="0.25">
      <c r="A708" s="61">
        <v>168</v>
      </c>
      <c r="B708" s="179" t="s">
        <v>4087</v>
      </c>
      <c r="C708" s="53" t="s">
        <v>4088</v>
      </c>
      <c r="D708" s="36" t="s">
        <v>179</v>
      </c>
      <c r="E708" s="24" t="s">
        <v>3950</v>
      </c>
      <c r="F708" s="6"/>
      <c r="G708" s="6" t="s">
        <v>4089</v>
      </c>
      <c r="H708" s="6" t="s">
        <v>4090</v>
      </c>
      <c r="I708" s="53" t="s">
        <v>4091</v>
      </c>
      <c r="J708" s="53"/>
      <c r="K708" s="53"/>
      <c r="L708" s="56" t="s">
        <v>2654</v>
      </c>
      <c r="M708" s="62" t="s">
        <v>2420</v>
      </c>
      <c r="N708" s="58" t="s">
        <v>5669</v>
      </c>
      <c r="O708" s="58"/>
      <c r="P708" s="35"/>
      <c r="Q708" s="35"/>
      <c r="R708" s="35"/>
      <c r="S708" s="35"/>
      <c r="T708" s="106" t="s">
        <v>4241</v>
      </c>
      <c r="U708" s="106" t="s">
        <v>2434</v>
      </c>
      <c r="V708" s="106" t="s">
        <v>2654</v>
      </c>
      <c r="W708" s="106" t="s">
        <v>2645</v>
      </c>
      <c r="X708" s="106" t="s">
        <v>4092</v>
      </c>
      <c r="Y708" s="106" t="s">
        <v>4093</v>
      </c>
      <c r="Z708" s="106" t="s">
        <v>4094</v>
      </c>
      <c r="AA708" s="106" t="s">
        <v>4240</v>
      </c>
      <c r="AB708" s="106" t="s">
        <v>2645</v>
      </c>
      <c r="AC708" s="106" t="s">
        <v>2429</v>
      </c>
      <c r="AD708" s="106"/>
      <c r="AE708" s="97"/>
      <c r="AF708" s="141"/>
      <c r="AG708" s="37" t="s">
        <v>4095</v>
      </c>
      <c r="AH708" s="37" t="s">
        <v>2588</v>
      </c>
      <c r="AI708" s="37"/>
      <c r="AJ708" s="37"/>
      <c r="AK708" s="37"/>
      <c r="AL708" s="37"/>
      <c r="AM708" s="37">
        <f t="shared" si="22"/>
        <v>0</v>
      </c>
      <c r="AN708" s="191" t="str">
        <f>IF((AI708+AJ708+AK708+AL708+AM708)&gt;0,(Metoder[[#This Row],[2015]]+Metoder[[#This Row],[2016]]+Metoder[[#This Row],[2017]]+Metoder[[#This Row],[Jan-Apr 2018]]*3+Metoder[[#This Row],[Till Cosmic?]])/COUNT(Metoder[[#This Row],[2015]:[Till Cosmic?]]),"")</f>
        <v/>
      </c>
      <c r="AO708" s="37" t="str">
        <f t="shared" si="23"/>
        <v/>
      </c>
      <c r="AP708" s="37" t="str">
        <f>IFERROR((_xlfn.RANK.EQ(AO708,AO:AO,1)+COUNTIF($AO$2:AO708,AO708))-1,"")</f>
        <v/>
      </c>
      <c r="AQ708" s="37"/>
      <c r="AR708" s="37"/>
      <c r="AS708" s="37"/>
      <c r="AT708" s="37"/>
      <c r="AU708" s="37"/>
      <c r="AV708" s="123">
        <v>42821</v>
      </c>
      <c r="AW708" s="38" t="s">
        <v>2341</v>
      </c>
      <c r="AX708" s="144"/>
      <c r="AY708" s="144"/>
      <c r="AZ708" s="142"/>
      <c r="BA708" s="143"/>
      <c r="BC708" s="144"/>
      <c r="BD708" s="144"/>
    </row>
    <row r="709" spans="1:56" ht="409.5" x14ac:dyDescent="0.25">
      <c r="A709" s="61">
        <v>170</v>
      </c>
      <c r="B709" s="179" t="s">
        <v>4126</v>
      </c>
      <c r="C709" s="53"/>
      <c r="D709" s="36"/>
      <c r="E709" s="24" t="s">
        <v>2896</v>
      </c>
      <c r="F709" s="6"/>
      <c r="G709" s="6" t="s">
        <v>3944</v>
      </c>
      <c r="H709" s="53" t="s">
        <v>4127</v>
      </c>
      <c r="I709" s="6"/>
      <c r="J709" s="6"/>
      <c r="K709" s="6"/>
      <c r="L709" s="56" t="s">
        <v>348</v>
      </c>
      <c r="M709" s="62" t="s">
        <v>2420</v>
      </c>
      <c r="N709" s="58"/>
      <c r="O709" s="58"/>
      <c r="P709" s="35"/>
      <c r="Q709" s="35"/>
      <c r="R709" s="35"/>
      <c r="S709" s="35"/>
      <c r="T709" s="106" t="s">
        <v>4128</v>
      </c>
      <c r="U709" s="106" t="s">
        <v>348</v>
      </c>
      <c r="V709" s="106" t="s">
        <v>348</v>
      </c>
      <c r="W709" s="106" t="s">
        <v>2645</v>
      </c>
      <c r="X709" s="106" t="s">
        <v>4129</v>
      </c>
      <c r="Y709" s="106" t="s">
        <v>4130</v>
      </c>
      <c r="Z709" s="106" t="s">
        <v>4131</v>
      </c>
      <c r="AA709" s="106" t="s">
        <v>4132</v>
      </c>
      <c r="AB709" s="106" t="s">
        <v>2645</v>
      </c>
      <c r="AC709" s="106" t="s">
        <v>2429</v>
      </c>
      <c r="AD709" s="106"/>
      <c r="AE709" s="97"/>
      <c r="AF709" s="141"/>
      <c r="AG709" s="37" t="s">
        <v>4133</v>
      </c>
      <c r="AH709" s="37" t="s">
        <v>3051</v>
      </c>
      <c r="AI709" s="37"/>
      <c r="AJ709" s="37"/>
      <c r="AK709" s="37"/>
      <c r="AL709" s="37"/>
      <c r="AM709" s="37">
        <f t="shared" si="22"/>
        <v>0</v>
      </c>
      <c r="AN709" s="191" t="str">
        <f>IF((AI709+AJ709+AK709+AL709+AM709)&gt;0,(Metoder[[#This Row],[2015]]+Metoder[[#This Row],[2016]]+Metoder[[#This Row],[2017]]+Metoder[[#This Row],[Jan-Apr 2018]]*3+Metoder[[#This Row],[Till Cosmic?]])/COUNT(Metoder[[#This Row],[2015]:[Till Cosmic?]]),"")</f>
        <v/>
      </c>
      <c r="AO709" s="37" t="str">
        <f t="shared" si="23"/>
        <v/>
      </c>
      <c r="AP709" s="37" t="str">
        <f>IFERROR((_xlfn.RANK.EQ(AO709,AO:AO,1)+COUNTIF($AO$2:AO709,AO709))-1,"")</f>
        <v/>
      </c>
      <c r="AQ709" s="37"/>
      <c r="AR709" s="37"/>
      <c r="AS709" s="37"/>
      <c r="AT709" s="37"/>
      <c r="AU709" s="37"/>
      <c r="AV709" s="123">
        <v>42821</v>
      </c>
      <c r="AW709" s="38" t="s">
        <v>2341</v>
      </c>
      <c r="AX709" s="144"/>
      <c r="AY709" s="144"/>
      <c r="AZ709" s="142"/>
      <c r="BA709" s="143"/>
      <c r="BC709" s="144"/>
      <c r="BD709" s="144"/>
    </row>
    <row r="710" spans="1:56" ht="371.25" x14ac:dyDescent="0.25">
      <c r="A710" s="61">
        <v>169</v>
      </c>
      <c r="B710" s="179" t="s">
        <v>4150</v>
      </c>
      <c r="C710" s="53" t="s">
        <v>4151</v>
      </c>
      <c r="D710" s="36" t="s">
        <v>50</v>
      </c>
      <c r="E710" s="24" t="s">
        <v>3289</v>
      </c>
      <c r="F710" s="6"/>
      <c r="G710" s="6"/>
      <c r="H710" s="53" t="s">
        <v>4152</v>
      </c>
      <c r="I710" s="6"/>
      <c r="J710" s="6"/>
      <c r="K710" s="6"/>
      <c r="L710" s="56" t="s">
        <v>2654</v>
      </c>
      <c r="M710" s="62" t="s">
        <v>2420</v>
      </c>
      <c r="N710" s="58"/>
      <c r="O710" s="58"/>
      <c r="P710" s="35"/>
      <c r="Q710" s="35"/>
      <c r="R710" s="35"/>
      <c r="S710" s="35"/>
      <c r="T710" s="106" t="s">
        <v>4153</v>
      </c>
      <c r="U710" s="106" t="s">
        <v>2654</v>
      </c>
      <c r="V710" s="106" t="s">
        <v>2654</v>
      </c>
      <c r="W710" s="106" t="s">
        <v>2640</v>
      </c>
      <c r="X710" s="106" t="s">
        <v>4154</v>
      </c>
      <c r="Y710" s="106" t="s">
        <v>4155</v>
      </c>
      <c r="Z710" s="106" t="s">
        <v>4156</v>
      </c>
      <c r="AA710" s="106" t="s">
        <v>4157</v>
      </c>
      <c r="AB710" s="106" t="s">
        <v>2640</v>
      </c>
      <c r="AC710" s="106" t="s">
        <v>2429</v>
      </c>
      <c r="AD710" s="106"/>
      <c r="AE710" s="97"/>
      <c r="AF710" s="141"/>
      <c r="AG710" s="37" t="s">
        <v>4158</v>
      </c>
      <c r="AH710" s="37" t="s">
        <v>2431</v>
      </c>
      <c r="AI710" s="37"/>
      <c r="AJ710" s="37"/>
      <c r="AK710" s="37"/>
      <c r="AL710" s="37"/>
      <c r="AM710" s="37">
        <f t="shared" si="22"/>
        <v>0</v>
      </c>
      <c r="AN710" s="191" t="str">
        <f>IF((AI710+AJ710+AK710+AL710+AM710)&gt;0,(Metoder[[#This Row],[2015]]+Metoder[[#This Row],[2016]]+Metoder[[#This Row],[2017]]+Metoder[[#This Row],[Jan-Apr 2018]]*3+Metoder[[#This Row],[Till Cosmic?]])/COUNT(Metoder[[#This Row],[2015]:[Till Cosmic?]]),"")</f>
        <v/>
      </c>
      <c r="AO710" s="37" t="str">
        <f t="shared" si="23"/>
        <v/>
      </c>
      <c r="AP710" s="37" t="str">
        <f>IFERROR((_xlfn.RANK.EQ(AO710,AO:AO,1)+COUNTIF($AO$2:AO710,AO710))-1,"")</f>
        <v/>
      </c>
      <c r="AQ710" s="37"/>
      <c r="AR710" s="37"/>
      <c r="AS710" s="37"/>
      <c r="AT710" s="37"/>
      <c r="AU710" s="37"/>
      <c r="AV710" s="123">
        <v>42821</v>
      </c>
      <c r="AW710" s="38" t="s">
        <v>2341</v>
      </c>
      <c r="AX710" s="144"/>
      <c r="AY710" s="144"/>
      <c r="AZ710" s="142"/>
      <c r="BA710" s="143"/>
      <c r="BC710" s="144"/>
      <c r="BD710" s="144"/>
    </row>
    <row r="711" spans="1:56" ht="409.5" x14ac:dyDescent="0.25">
      <c r="A711" s="61">
        <v>172</v>
      </c>
      <c r="B711" s="179" t="s">
        <v>4174</v>
      </c>
      <c r="C711" s="53"/>
      <c r="D711" s="36" t="s">
        <v>124</v>
      </c>
      <c r="E711" s="24" t="s">
        <v>4175</v>
      </c>
      <c r="F711" s="6"/>
      <c r="G711" s="53" t="s">
        <v>4886</v>
      </c>
      <c r="H711" s="53" t="s">
        <v>4176</v>
      </c>
      <c r="I711" s="6"/>
      <c r="J711" s="6"/>
      <c r="K711" s="6"/>
      <c r="L711" s="56" t="s">
        <v>2654</v>
      </c>
      <c r="M711" s="62" t="s">
        <v>2420</v>
      </c>
      <c r="N711" s="58"/>
      <c r="O711" s="58"/>
      <c r="P711" s="35"/>
      <c r="Q711" s="35"/>
      <c r="R711" s="35"/>
      <c r="S711" s="35"/>
      <c r="T711" s="106" t="s">
        <v>4177</v>
      </c>
      <c r="U711" s="106" t="s">
        <v>2654</v>
      </c>
      <c r="V711" s="106" t="s">
        <v>2654</v>
      </c>
      <c r="W711" s="106" t="s">
        <v>2640</v>
      </c>
      <c r="X711" s="106" t="s">
        <v>4178</v>
      </c>
      <c r="Y711" s="106" t="s">
        <v>2543</v>
      </c>
      <c r="Z711" s="106" t="s">
        <v>2640</v>
      </c>
      <c r="AA711" s="106" t="s">
        <v>4179</v>
      </c>
      <c r="AB711" s="106" t="s">
        <v>2640</v>
      </c>
      <c r="AC711" s="106" t="s">
        <v>2429</v>
      </c>
      <c r="AD711" s="106"/>
      <c r="AE711" s="97"/>
      <c r="AF711" s="141"/>
      <c r="AG711" s="37" t="s">
        <v>4180</v>
      </c>
      <c r="AH711" s="37" t="s">
        <v>3051</v>
      </c>
      <c r="AI711" s="37"/>
      <c r="AJ711" s="37"/>
      <c r="AK711" s="37"/>
      <c r="AL711" s="37"/>
      <c r="AM711" s="37">
        <f t="shared" si="22"/>
        <v>0</v>
      </c>
      <c r="AN711" s="191" t="str">
        <f>IF((AI711+AJ711+AK711+AL711+AM711)&gt;0,(Metoder[[#This Row],[2015]]+Metoder[[#This Row],[2016]]+Metoder[[#This Row],[2017]]+Metoder[[#This Row],[Jan-Apr 2018]]*3+Metoder[[#This Row],[Till Cosmic?]])/COUNT(Metoder[[#This Row],[2015]:[Till Cosmic?]]),"")</f>
        <v/>
      </c>
      <c r="AO711" s="37" t="str">
        <f t="shared" si="23"/>
        <v/>
      </c>
      <c r="AP711" s="37" t="str">
        <f>IFERROR((_xlfn.RANK.EQ(AO711,AO:AO,1)+COUNTIF($AO$2:AO711,AO711))-1,"")</f>
        <v/>
      </c>
      <c r="AQ711" s="37"/>
      <c r="AR711" s="37"/>
      <c r="AS711" s="37"/>
      <c r="AT711" s="37"/>
      <c r="AU711" s="37"/>
      <c r="AV711" s="123">
        <v>42821</v>
      </c>
      <c r="AW711" s="38" t="s">
        <v>2341</v>
      </c>
      <c r="AX711" s="144"/>
      <c r="AY711" s="144"/>
      <c r="AZ711" s="142"/>
      <c r="BA711" s="143"/>
      <c r="BC711" s="144"/>
      <c r="BD711" s="144"/>
    </row>
    <row r="712" spans="1:56" ht="409.5" x14ac:dyDescent="0.25">
      <c r="A712" s="61">
        <v>173</v>
      </c>
      <c r="B712" s="179" t="s">
        <v>4181</v>
      </c>
      <c r="C712" s="53"/>
      <c r="D712" s="36" t="s">
        <v>124</v>
      </c>
      <c r="E712" s="24" t="s">
        <v>2766</v>
      </c>
      <c r="F712" s="6"/>
      <c r="G712" s="6" t="s">
        <v>4182</v>
      </c>
      <c r="H712" s="53" t="s">
        <v>4183</v>
      </c>
      <c r="I712" s="6"/>
      <c r="J712" s="6"/>
      <c r="K712" s="6"/>
      <c r="L712" s="56" t="s">
        <v>2654</v>
      </c>
      <c r="M712" s="62" t="s">
        <v>2420</v>
      </c>
      <c r="N712" s="58"/>
      <c r="O712" s="58"/>
      <c r="P712" s="35"/>
      <c r="Q712" s="35"/>
      <c r="R712" s="35"/>
      <c r="S712" s="35"/>
      <c r="T712" s="106" t="s">
        <v>4000</v>
      </c>
      <c r="U712" s="106" t="s">
        <v>2654</v>
      </c>
      <c r="V712" s="106" t="s">
        <v>2654</v>
      </c>
      <c r="W712" s="106" t="s">
        <v>2640</v>
      </c>
      <c r="X712" s="106" t="s">
        <v>2640</v>
      </c>
      <c r="Y712" s="106" t="s">
        <v>4076</v>
      </c>
      <c r="Z712" s="106" t="s">
        <v>4184</v>
      </c>
      <c r="AA712" s="106" t="s">
        <v>4185</v>
      </c>
      <c r="AB712" s="106" t="s">
        <v>2640</v>
      </c>
      <c r="AC712" s="106" t="s">
        <v>2429</v>
      </c>
      <c r="AD712" s="106"/>
      <c r="AE712" s="97"/>
      <c r="AF712" s="141"/>
      <c r="AG712" s="37" t="s">
        <v>4186</v>
      </c>
      <c r="AH712" s="37" t="s">
        <v>4187</v>
      </c>
      <c r="AI712" s="37"/>
      <c r="AJ712" s="37"/>
      <c r="AK712" s="37"/>
      <c r="AL712" s="37"/>
      <c r="AM712" s="37">
        <f t="shared" si="22"/>
        <v>0</v>
      </c>
      <c r="AN712" s="191" t="str">
        <f>IF((AI712+AJ712+AK712+AL712+AM712)&gt;0,(Metoder[[#This Row],[2015]]+Metoder[[#This Row],[2016]]+Metoder[[#This Row],[2017]]+Metoder[[#This Row],[Jan-Apr 2018]]*3+Metoder[[#This Row],[Till Cosmic?]])/COUNT(Metoder[[#This Row],[2015]:[Till Cosmic?]]),"")</f>
        <v/>
      </c>
      <c r="AO712" s="37" t="str">
        <f t="shared" si="23"/>
        <v/>
      </c>
      <c r="AP712" s="37" t="str">
        <f>IFERROR((_xlfn.RANK.EQ(AO712,AO:AO,1)+COUNTIF($AO$2:AO712,AO712))-1,"")</f>
        <v/>
      </c>
      <c r="AQ712" s="37"/>
      <c r="AR712" s="37"/>
      <c r="AS712" s="37"/>
      <c r="AT712" s="37"/>
      <c r="AU712" s="37"/>
      <c r="AV712" s="123">
        <v>42821</v>
      </c>
      <c r="AW712" s="38" t="s">
        <v>2341</v>
      </c>
      <c r="AX712" s="144"/>
      <c r="AY712" s="144"/>
      <c r="AZ712" s="142"/>
      <c r="BA712" s="143"/>
      <c r="BC712" s="144"/>
      <c r="BD712" s="144"/>
    </row>
    <row r="713" spans="1:56" ht="56.25" x14ac:dyDescent="0.25">
      <c r="A713" s="61">
        <v>126</v>
      </c>
      <c r="B713" s="179" t="s">
        <v>3066</v>
      </c>
      <c r="C713" s="53" t="s">
        <v>3067</v>
      </c>
      <c r="D713" s="36" t="s">
        <v>50</v>
      </c>
      <c r="E713" s="24" t="s">
        <v>3068</v>
      </c>
      <c r="F713" s="6"/>
      <c r="G713" s="6"/>
      <c r="H713" s="53" t="s">
        <v>3069</v>
      </c>
      <c r="I713" s="6" t="s">
        <v>3070</v>
      </c>
      <c r="J713" s="6"/>
      <c r="K713" s="6"/>
      <c r="L713" s="56" t="s">
        <v>348</v>
      </c>
      <c r="M713" s="62" t="s">
        <v>2420</v>
      </c>
      <c r="N713" s="58"/>
      <c r="O713" s="58"/>
      <c r="P713" s="35"/>
      <c r="Q713" s="35"/>
      <c r="R713" s="35"/>
      <c r="S713" s="35"/>
      <c r="T713" s="106" t="s">
        <v>3071</v>
      </c>
      <c r="U713" s="106" t="s">
        <v>41</v>
      </c>
      <c r="V713" s="106" t="s">
        <v>348</v>
      </c>
      <c r="W713" s="106" t="s">
        <v>2645</v>
      </c>
      <c r="X713" s="106" t="s">
        <v>3072</v>
      </c>
      <c r="Y713" s="106" t="s">
        <v>2933</v>
      </c>
      <c r="Z713" s="106" t="s">
        <v>3073</v>
      </c>
      <c r="AA713" s="106" t="s">
        <v>3074</v>
      </c>
      <c r="AB713" s="106" t="s">
        <v>2645</v>
      </c>
      <c r="AC713" s="106" t="s">
        <v>2429</v>
      </c>
      <c r="AD713" s="106"/>
      <c r="AE713" s="97"/>
      <c r="AF713" s="141"/>
      <c r="AG713" s="37" t="s">
        <v>3075</v>
      </c>
      <c r="AH713" s="37" t="s">
        <v>2431</v>
      </c>
      <c r="AI713" s="37"/>
      <c r="AJ713" s="37"/>
      <c r="AK713" s="37"/>
      <c r="AL713" s="37"/>
      <c r="AM713" s="37">
        <f t="shared" si="22"/>
        <v>0</v>
      </c>
      <c r="AN713" s="191" t="str">
        <f>IF((AI713+AJ713+AK713+AL713+AM713)&gt;0,(Metoder[[#This Row],[2015]]+Metoder[[#This Row],[2016]]+Metoder[[#This Row],[2017]]+Metoder[[#This Row],[Jan-Apr 2018]]*3+Metoder[[#This Row],[Till Cosmic?]])/COUNT(Metoder[[#This Row],[2015]:[Till Cosmic?]]),"")</f>
        <v/>
      </c>
      <c r="AO713" s="37" t="str">
        <f t="shared" si="23"/>
        <v/>
      </c>
      <c r="AP713" s="37" t="str">
        <f>IFERROR((_xlfn.RANK.EQ(AO713,AO:AO,1)+COUNTIF($AO$2:AO713,AO713))-1,"")</f>
        <v/>
      </c>
      <c r="AQ713" s="37"/>
      <c r="AR713" s="37"/>
      <c r="AS713" s="37"/>
      <c r="AT713" s="37"/>
      <c r="AU713" s="37"/>
      <c r="AV713" s="123">
        <v>42817</v>
      </c>
      <c r="AW713" s="38" t="s">
        <v>2341</v>
      </c>
      <c r="AX713" s="144"/>
      <c r="AY713" s="144"/>
      <c r="AZ713" s="142"/>
      <c r="BA713" s="143"/>
      <c r="BC713" s="144"/>
      <c r="BD713" s="144"/>
    </row>
    <row r="714" spans="1:56" ht="360" x14ac:dyDescent="0.25">
      <c r="A714" s="61">
        <v>139</v>
      </c>
      <c r="B714" s="179" t="s">
        <v>3122</v>
      </c>
      <c r="C714" s="53" t="s">
        <v>3123</v>
      </c>
      <c r="D714" s="36" t="s">
        <v>3122</v>
      </c>
      <c r="E714" s="24" t="s">
        <v>3124</v>
      </c>
      <c r="F714" s="6"/>
      <c r="G714" s="6" t="s">
        <v>3125</v>
      </c>
      <c r="H714" s="6" t="s">
        <v>3126</v>
      </c>
      <c r="I714" s="6" t="s">
        <v>3127</v>
      </c>
      <c r="J714" s="6"/>
      <c r="K714" s="6"/>
      <c r="L714" s="56" t="s">
        <v>348</v>
      </c>
      <c r="M714" s="62" t="s">
        <v>2420</v>
      </c>
      <c r="N714" s="58"/>
      <c r="O714" s="58"/>
      <c r="P714" s="35"/>
      <c r="Q714" s="35"/>
      <c r="R714" s="35"/>
      <c r="S714" s="35"/>
      <c r="T714" s="106" t="s">
        <v>3128</v>
      </c>
      <c r="U714" s="106" t="s">
        <v>348</v>
      </c>
      <c r="V714" s="106" t="s">
        <v>348</v>
      </c>
      <c r="W714" s="106" t="s">
        <v>2645</v>
      </c>
      <c r="X714" s="106" t="s">
        <v>3129</v>
      </c>
      <c r="Y714" s="106" t="s">
        <v>2543</v>
      </c>
      <c r="Z714" s="106" t="s">
        <v>3130</v>
      </c>
      <c r="AA714" s="106" t="s">
        <v>3131</v>
      </c>
      <c r="AB714" s="106" t="s">
        <v>2640</v>
      </c>
      <c r="AC714" s="106" t="s">
        <v>2429</v>
      </c>
      <c r="AD714" s="106"/>
      <c r="AE714" s="97"/>
      <c r="AF714" s="141"/>
      <c r="AG714" s="37" t="s">
        <v>3132</v>
      </c>
      <c r="AH714" s="37" t="s">
        <v>3051</v>
      </c>
      <c r="AI714" s="37"/>
      <c r="AJ714" s="37"/>
      <c r="AK714" s="37"/>
      <c r="AL714" s="37"/>
      <c r="AM714" s="37">
        <f t="shared" si="22"/>
        <v>0</v>
      </c>
      <c r="AN714" s="191" t="str">
        <f>IF((AI714+AJ714+AK714+AL714+AM714)&gt;0,(Metoder[[#This Row],[2015]]+Metoder[[#This Row],[2016]]+Metoder[[#This Row],[2017]]+Metoder[[#This Row],[Jan-Apr 2018]]*3+Metoder[[#This Row],[Till Cosmic?]])/COUNT(Metoder[[#This Row],[2015]:[Till Cosmic?]]),"")</f>
        <v/>
      </c>
      <c r="AO714" s="37" t="str">
        <f t="shared" si="23"/>
        <v/>
      </c>
      <c r="AP714" s="37" t="str">
        <f>IFERROR((_xlfn.RANK.EQ(AO714,AO:AO,1)+COUNTIF($AO$2:AO714,AO714))-1,"")</f>
        <v/>
      </c>
      <c r="AQ714" s="37"/>
      <c r="AR714" s="37"/>
      <c r="AS714" s="37"/>
      <c r="AT714" s="37"/>
      <c r="AU714" s="37"/>
      <c r="AV714" s="123">
        <v>42817</v>
      </c>
      <c r="AW714" s="38" t="s">
        <v>2341</v>
      </c>
      <c r="AX714" s="144"/>
      <c r="AY714" s="144"/>
      <c r="AZ714" s="142"/>
      <c r="BA714" s="143"/>
      <c r="BC714" s="144"/>
      <c r="BD714" s="144"/>
    </row>
    <row r="715" spans="1:56" ht="409.5" x14ac:dyDescent="0.25">
      <c r="A715" s="61">
        <v>127</v>
      </c>
      <c r="B715" s="179" t="s">
        <v>3137</v>
      </c>
      <c r="C715" s="53" t="s">
        <v>3138</v>
      </c>
      <c r="D715" s="36" t="s">
        <v>124</v>
      </c>
      <c r="E715" s="24" t="s">
        <v>2650</v>
      </c>
      <c r="F715" s="6"/>
      <c r="G715" s="6"/>
      <c r="H715" s="6" t="s">
        <v>3139</v>
      </c>
      <c r="I715" s="6"/>
      <c r="J715" s="6"/>
      <c r="K715" s="6"/>
      <c r="L715" s="56" t="s">
        <v>348</v>
      </c>
      <c r="M715" s="62" t="s">
        <v>2420</v>
      </c>
      <c r="N715" s="58"/>
      <c r="O715" s="58"/>
      <c r="P715" s="35"/>
      <c r="Q715" s="35"/>
      <c r="R715" s="35"/>
      <c r="S715" s="35"/>
      <c r="T715" s="106" t="s">
        <v>3140</v>
      </c>
      <c r="U715" s="106" t="s">
        <v>348</v>
      </c>
      <c r="V715" s="106" t="s">
        <v>348</v>
      </c>
      <c r="W715" s="106" t="s">
        <v>2704</v>
      </c>
      <c r="X715" s="106" t="s">
        <v>3128</v>
      </c>
      <c r="Y715" s="106" t="s">
        <v>2933</v>
      </c>
      <c r="Z715" s="106" t="s">
        <v>3141</v>
      </c>
      <c r="AA715" s="106" t="s">
        <v>3142</v>
      </c>
      <c r="AB715" s="106" t="s">
        <v>2645</v>
      </c>
      <c r="AC715" s="106" t="s">
        <v>2645</v>
      </c>
      <c r="AD715" s="106"/>
      <c r="AE715" s="97"/>
      <c r="AF715" s="141"/>
      <c r="AG715" s="37" t="s">
        <v>3143</v>
      </c>
      <c r="AH715" s="37" t="s">
        <v>2441</v>
      </c>
      <c r="AI715" s="37"/>
      <c r="AJ715" s="37"/>
      <c r="AK715" s="37"/>
      <c r="AL715" s="37"/>
      <c r="AM715" s="37">
        <f t="shared" si="22"/>
        <v>0</v>
      </c>
      <c r="AN715" s="191" t="str">
        <f>IF((AI715+AJ715+AK715+AL715+AM715)&gt;0,(Metoder[[#This Row],[2015]]+Metoder[[#This Row],[2016]]+Metoder[[#This Row],[2017]]+Metoder[[#This Row],[Jan-Apr 2018]]*3+Metoder[[#This Row],[Till Cosmic?]])/COUNT(Metoder[[#This Row],[2015]:[Till Cosmic?]]),"")</f>
        <v/>
      </c>
      <c r="AO715" s="37" t="str">
        <f t="shared" si="23"/>
        <v/>
      </c>
      <c r="AP715" s="37" t="str">
        <f>IFERROR((_xlfn.RANK.EQ(AO715,AO:AO,1)+COUNTIF($AO$2:AO715,AO715))-1,"")</f>
        <v/>
      </c>
      <c r="AQ715" s="37"/>
      <c r="AR715" s="37"/>
      <c r="AS715" s="37"/>
      <c r="AT715" s="37"/>
      <c r="AU715" s="37"/>
      <c r="AV715" s="123">
        <v>42817</v>
      </c>
      <c r="AW715" s="38" t="s">
        <v>2341</v>
      </c>
      <c r="AX715" s="144"/>
      <c r="AY715" s="144"/>
      <c r="AZ715" s="142"/>
      <c r="BA715" s="143"/>
      <c r="BC715" s="144"/>
      <c r="BD715" s="144"/>
    </row>
    <row r="716" spans="1:56" ht="191.25" x14ac:dyDescent="0.25">
      <c r="A716" s="61">
        <v>128</v>
      </c>
      <c r="B716" s="179" t="s">
        <v>3189</v>
      </c>
      <c r="C716" s="53" t="s">
        <v>3190</v>
      </c>
      <c r="D716" s="36"/>
      <c r="E716" s="24" t="s">
        <v>2896</v>
      </c>
      <c r="F716" s="6"/>
      <c r="G716" s="6" t="s">
        <v>3191</v>
      </c>
      <c r="H716" s="6" t="s">
        <v>3192</v>
      </c>
      <c r="I716" s="6" t="s">
        <v>3193</v>
      </c>
      <c r="J716" s="6"/>
      <c r="K716" s="6"/>
      <c r="L716" s="56" t="s">
        <v>348</v>
      </c>
      <c r="M716" s="62" t="s">
        <v>2420</v>
      </c>
      <c r="N716" s="58"/>
      <c r="O716" s="58"/>
      <c r="P716" s="35"/>
      <c r="Q716" s="35"/>
      <c r="R716" s="35"/>
      <c r="S716" s="35"/>
      <c r="T716" s="106" t="s">
        <v>3194</v>
      </c>
      <c r="U716" s="106" t="s">
        <v>348</v>
      </c>
      <c r="V716" s="106" t="s">
        <v>348</v>
      </c>
      <c r="W716" s="106" t="s">
        <v>2645</v>
      </c>
      <c r="X716" s="106" t="s">
        <v>3195</v>
      </c>
      <c r="Y716" s="106" t="s">
        <v>3196</v>
      </c>
      <c r="Z716" s="106" t="s">
        <v>3197</v>
      </c>
      <c r="AA716" s="106" t="s">
        <v>3198</v>
      </c>
      <c r="AB716" s="106" t="s">
        <v>2645</v>
      </c>
      <c r="AC716" s="106" t="s">
        <v>2429</v>
      </c>
      <c r="AD716" s="106"/>
      <c r="AE716" s="97"/>
      <c r="AF716" s="141"/>
      <c r="AG716" s="37" t="s">
        <v>3199</v>
      </c>
      <c r="AH716" s="37" t="s">
        <v>2529</v>
      </c>
      <c r="AI716" s="37"/>
      <c r="AJ716" s="37"/>
      <c r="AK716" s="37"/>
      <c r="AL716" s="37"/>
      <c r="AM716" s="37">
        <f t="shared" si="22"/>
        <v>0</v>
      </c>
      <c r="AN716" s="191" t="str">
        <f>IF((AI716+AJ716+AK716+AL716+AM716)&gt;0,(Metoder[[#This Row],[2015]]+Metoder[[#This Row],[2016]]+Metoder[[#This Row],[2017]]+Metoder[[#This Row],[Jan-Apr 2018]]*3+Metoder[[#This Row],[Till Cosmic?]])/COUNT(Metoder[[#This Row],[2015]:[Till Cosmic?]]),"")</f>
        <v/>
      </c>
      <c r="AO716" s="37" t="str">
        <f t="shared" si="23"/>
        <v/>
      </c>
      <c r="AP716" s="37" t="str">
        <f>IFERROR((_xlfn.RANK.EQ(AO716,AO:AO,1)+COUNTIF($AO$2:AO716,AO716))-1,"")</f>
        <v/>
      </c>
      <c r="AQ716" s="37"/>
      <c r="AR716" s="37"/>
      <c r="AS716" s="37"/>
      <c r="AT716" s="37"/>
      <c r="AU716" s="37"/>
      <c r="AV716" s="123">
        <v>42817</v>
      </c>
      <c r="AW716" s="38" t="s">
        <v>2341</v>
      </c>
      <c r="AX716" s="144"/>
      <c r="AY716" s="144"/>
      <c r="AZ716" s="142"/>
      <c r="BA716" s="143"/>
      <c r="BC716" s="144"/>
      <c r="BD716" s="144"/>
    </row>
    <row r="717" spans="1:56" ht="409.5" x14ac:dyDescent="0.25">
      <c r="A717" s="61">
        <v>130</v>
      </c>
      <c r="B717" s="179" t="s">
        <v>3252</v>
      </c>
      <c r="C717" s="53" t="s">
        <v>3253</v>
      </c>
      <c r="D717" s="36" t="s">
        <v>3254</v>
      </c>
      <c r="E717" s="24" t="s">
        <v>2650</v>
      </c>
      <c r="F717" s="6"/>
      <c r="G717" s="6"/>
      <c r="H717" s="6" t="s">
        <v>3255</v>
      </c>
      <c r="I717" s="6" t="s">
        <v>3256</v>
      </c>
      <c r="J717" s="6"/>
      <c r="K717" s="6"/>
      <c r="L717" s="56" t="s">
        <v>348</v>
      </c>
      <c r="M717" s="62" t="s">
        <v>2420</v>
      </c>
      <c r="N717" s="58"/>
      <c r="O717" s="58"/>
      <c r="P717" s="35"/>
      <c r="Q717" s="35"/>
      <c r="R717" s="35"/>
      <c r="S717" s="35"/>
      <c r="T717" s="106" t="s">
        <v>2655</v>
      </c>
      <c r="U717" s="106" t="s">
        <v>348</v>
      </c>
      <c r="V717" s="106" t="s">
        <v>348</v>
      </c>
      <c r="W717" s="106" t="s">
        <v>3257</v>
      </c>
      <c r="X717" s="106" t="s">
        <v>3258</v>
      </c>
      <c r="Y717" s="106" t="s">
        <v>2933</v>
      </c>
      <c r="Z717" s="106" t="s">
        <v>3259</v>
      </c>
      <c r="AA717" s="106" t="s">
        <v>3260</v>
      </c>
      <c r="AB717" s="106" t="s">
        <v>2645</v>
      </c>
      <c r="AC717" s="106" t="s">
        <v>2429</v>
      </c>
      <c r="AD717" s="106"/>
      <c r="AE717" s="97"/>
      <c r="AF717" s="141"/>
      <c r="AG717" s="37" t="s">
        <v>3261</v>
      </c>
      <c r="AH717" s="37" t="s">
        <v>2431</v>
      </c>
      <c r="AI717" s="37"/>
      <c r="AJ717" s="37"/>
      <c r="AK717" s="37"/>
      <c r="AL717" s="37"/>
      <c r="AM717" s="37">
        <f t="shared" si="22"/>
        <v>0</v>
      </c>
      <c r="AN717" s="191" t="str">
        <f>IF((AI717+AJ717+AK717+AL717+AM717)&gt;0,(Metoder[[#This Row],[2015]]+Metoder[[#This Row],[2016]]+Metoder[[#This Row],[2017]]+Metoder[[#This Row],[Jan-Apr 2018]]*3+Metoder[[#This Row],[Till Cosmic?]])/COUNT(Metoder[[#This Row],[2015]:[Till Cosmic?]]),"")</f>
        <v/>
      </c>
      <c r="AO717" s="37" t="str">
        <f t="shared" si="23"/>
        <v/>
      </c>
      <c r="AP717" s="37" t="str">
        <f>IFERROR((_xlfn.RANK.EQ(AO717,AO:AO,1)+COUNTIF($AO$2:AO717,AO717))-1,"")</f>
        <v/>
      </c>
      <c r="AQ717" s="37"/>
      <c r="AR717" s="37"/>
      <c r="AS717" s="37"/>
      <c r="AT717" s="37"/>
      <c r="AU717" s="37"/>
      <c r="AV717" s="123">
        <v>42817</v>
      </c>
      <c r="AW717" s="38" t="s">
        <v>2341</v>
      </c>
      <c r="AX717" s="144"/>
      <c r="AY717" s="144"/>
      <c r="AZ717" s="142"/>
      <c r="BA717" s="143"/>
      <c r="BC717" s="144"/>
      <c r="BD717" s="144"/>
    </row>
    <row r="718" spans="1:56" ht="409.5" x14ac:dyDescent="0.25">
      <c r="A718" s="61">
        <v>129</v>
      </c>
      <c r="B718" s="179" t="s">
        <v>3241</v>
      </c>
      <c r="C718" s="53" t="s">
        <v>3242</v>
      </c>
      <c r="D718" s="36" t="s">
        <v>50</v>
      </c>
      <c r="E718" s="24" t="s">
        <v>3243</v>
      </c>
      <c r="F718" s="6"/>
      <c r="G718" s="6" t="s">
        <v>3244</v>
      </c>
      <c r="H718" s="6" t="s">
        <v>3245</v>
      </c>
      <c r="I718" s="6" t="s">
        <v>3246</v>
      </c>
      <c r="J718" s="6"/>
      <c r="K718" s="6"/>
      <c r="L718" s="56" t="s">
        <v>348</v>
      </c>
      <c r="M718" s="62" t="s">
        <v>2420</v>
      </c>
      <c r="N718" s="58"/>
      <c r="O718" s="58"/>
      <c r="P718" s="35"/>
      <c r="Q718" s="35"/>
      <c r="R718" s="35"/>
      <c r="S718" s="35"/>
      <c r="T718" s="106" t="s">
        <v>3247</v>
      </c>
      <c r="U718" s="106" t="s">
        <v>348</v>
      </c>
      <c r="V718" s="106" t="s">
        <v>348</v>
      </c>
      <c r="W718" s="106" t="s">
        <v>2645</v>
      </c>
      <c r="X718" s="106" t="s">
        <v>3248</v>
      </c>
      <c r="Y718" s="106" t="s">
        <v>2543</v>
      </c>
      <c r="Z718" s="106" t="s">
        <v>3249</v>
      </c>
      <c r="AA718" s="106" t="s">
        <v>3250</v>
      </c>
      <c r="AB718" s="106" t="s">
        <v>2645</v>
      </c>
      <c r="AC718" s="106" t="s">
        <v>2429</v>
      </c>
      <c r="AD718" s="106"/>
      <c r="AE718" s="97"/>
      <c r="AF718" s="141"/>
      <c r="AG718" s="37" t="s">
        <v>3251</v>
      </c>
      <c r="AH718" s="37" t="s">
        <v>2431</v>
      </c>
      <c r="AI718" s="37"/>
      <c r="AJ718" s="37"/>
      <c r="AK718" s="37"/>
      <c r="AL718" s="37"/>
      <c r="AM718" s="37">
        <f t="shared" si="22"/>
        <v>0</v>
      </c>
      <c r="AN718" s="191" t="str">
        <f>IF((AI718+AJ718+AK718+AL718+AM718)&gt;0,(Metoder[[#This Row],[2015]]+Metoder[[#This Row],[2016]]+Metoder[[#This Row],[2017]]+Metoder[[#This Row],[Jan-Apr 2018]]*3+Metoder[[#This Row],[Till Cosmic?]])/COUNT(Metoder[[#This Row],[2015]:[Till Cosmic?]]),"")</f>
        <v/>
      </c>
      <c r="AO718" s="37" t="str">
        <f t="shared" si="23"/>
        <v/>
      </c>
      <c r="AP718" s="37" t="str">
        <f>IFERROR((_xlfn.RANK.EQ(AO718,AO:AO,1)+COUNTIF($AO$2:AO718,AO718))-1,"")</f>
        <v/>
      </c>
      <c r="AQ718" s="37"/>
      <c r="AR718" s="37"/>
      <c r="AS718" s="37"/>
      <c r="AT718" s="37"/>
      <c r="AU718" s="37"/>
      <c r="AV718" s="123">
        <v>42817</v>
      </c>
      <c r="AW718" s="38" t="s">
        <v>2341</v>
      </c>
      <c r="AX718" s="144"/>
      <c r="AY718" s="144"/>
      <c r="AZ718" s="142"/>
      <c r="BA718" s="143"/>
      <c r="BC718" s="144"/>
      <c r="BD718" s="144"/>
    </row>
    <row r="719" spans="1:56" ht="409.5" x14ac:dyDescent="0.25">
      <c r="A719" s="61">
        <v>131</v>
      </c>
      <c r="B719" s="179" t="s">
        <v>3262</v>
      </c>
      <c r="C719" s="53" t="s">
        <v>3263</v>
      </c>
      <c r="D719" s="36" t="s">
        <v>283</v>
      </c>
      <c r="E719" s="24" t="s">
        <v>3264</v>
      </c>
      <c r="F719" s="6"/>
      <c r="G719" s="6"/>
      <c r="H719" s="53" t="s">
        <v>3265</v>
      </c>
      <c r="I719" s="6"/>
      <c r="J719" s="6"/>
      <c r="K719" s="6"/>
      <c r="L719" s="56" t="s">
        <v>348</v>
      </c>
      <c r="M719" s="62" t="s">
        <v>2420</v>
      </c>
      <c r="N719" s="58" t="s">
        <v>5283</v>
      </c>
      <c r="O719" s="58"/>
      <c r="P719" s="35"/>
      <c r="Q719" s="35"/>
      <c r="R719" s="35"/>
      <c r="S719" s="35"/>
      <c r="T719" s="106" t="s">
        <v>3266</v>
      </c>
      <c r="U719" s="106" t="s">
        <v>348</v>
      </c>
      <c r="V719" s="106" t="s">
        <v>348</v>
      </c>
      <c r="W719" s="106" t="s">
        <v>2704</v>
      </c>
      <c r="X719" s="106" t="s">
        <v>3267</v>
      </c>
      <c r="Y719" s="106" t="s">
        <v>2933</v>
      </c>
      <c r="Z719" s="106" t="s">
        <v>3268</v>
      </c>
      <c r="AA719" s="106" t="s">
        <v>3269</v>
      </c>
      <c r="AB719" s="106" t="s">
        <v>2645</v>
      </c>
      <c r="AC719" s="106" t="s">
        <v>2645</v>
      </c>
      <c r="AD719" s="106"/>
      <c r="AE719" s="97"/>
      <c r="AF719" s="141"/>
      <c r="AG719" s="37" t="s">
        <v>3270</v>
      </c>
      <c r="AH719" s="37" t="s">
        <v>2431</v>
      </c>
      <c r="AI719" s="37"/>
      <c r="AJ719" s="37"/>
      <c r="AK719" s="37"/>
      <c r="AL719" s="37"/>
      <c r="AM719" s="37">
        <f t="shared" si="22"/>
        <v>0</v>
      </c>
      <c r="AN719" s="191" t="str">
        <f>IF((AI719+AJ719+AK719+AL719+AM719)&gt;0,(Metoder[[#This Row],[2015]]+Metoder[[#This Row],[2016]]+Metoder[[#This Row],[2017]]+Metoder[[#This Row],[Jan-Apr 2018]]*3+Metoder[[#This Row],[Till Cosmic?]])/COUNT(Metoder[[#This Row],[2015]:[Till Cosmic?]]),"")</f>
        <v/>
      </c>
      <c r="AO719" s="37" t="str">
        <f t="shared" si="23"/>
        <v/>
      </c>
      <c r="AP719" s="37" t="str">
        <f>IFERROR((_xlfn.RANK.EQ(AO719,AO:AO,1)+COUNTIF($AO$2:AO719,AO719))-1,"")</f>
        <v/>
      </c>
      <c r="AQ719" s="37"/>
      <c r="AR719" s="37"/>
      <c r="AS719" s="37"/>
      <c r="AT719" s="37"/>
      <c r="AU719" s="37"/>
      <c r="AV719" s="123">
        <v>42817</v>
      </c>
      <c r="AW719" s="38" t="s">
        <v>2341</v>
      </c>
      <c r="AX719" s="144"/>
      <c r="AY719" s="144"/>
      <c r="AZ719" s="142"/>
      <c r="BA719" s="143"/>
      <c r="BC719" s="144"/>
      <c r="BD719" s="144"/>
    </row>
    <row r="720" spans="1:56" ht="409.5" x14ac:dyDescent="0.25">
      <c r="A720" s="61">
        <v>132</v>
      </c>
      <c r="B720" s="179" t="s">
        <v>3287</v>
      </c>
      <c r="C720" s="53" t="s">
        <v>3288</v>
      </c>
      <c r="D720" s="36" t="s">
        <v>50</v>
      </c>
      <c r="E720" s="24" t="s">
        <v>3289</v>
      </c>
      <c r="F720" s="6"/>
      <c r="G720" s="6" t="s">
        <v>3290</v>
      </c>
      <c r="H720" s="6" t="s">
        <v>3291</v>
      </c>
      <c r="I720" s="6" t="s">
        <v>3292</v>
      </c>
      <c r="J720" s="6"/>
      <c r="K720" s="6"/>
      <c r="L720" s="56" t="s">
        <v>348</v>
      </c>
      <c r="M720" s="62" t="s">
        <v>2420</v>
      </c>
      <c r="N720" s="58"/>
      <c r="O720" s="58"/>
      <c r="P720" s="35"/>
      <c r="Q720" s="35"/>
      <c r="R720" s="35"/>
      <c r="S720" s="35"/>
      <c r="T720" s="106" t="s">
        <v>3293</v>
      </c>
      <c r="U720" s="106" t="s">
        <v>41</v>
      </c>
      <c r="V720" s="106" t="s">
        <v>348</v>
      </c>
      <c r="W720" s="106" t="s">
        <v>2704</v>
      </c>
      <c r="X720" s="106" t="s">
        <v>3072</v>
      </c>
      <c r="Y720" s="106" t="s">
        <v>2933</v>
      </c>
      <c r="Z720" s="106" t="s">
        <v>3294</v>
      </c>
      <c r="AA720" s="106" t="s">
        <v>3295</v>
      </c>
      <c r="AB720" s="106" t="s">
        <v>2645</v>
      </c>
      <c r="AC720" s="106" t="s">
        <v>2429</v>
      </c>
      <c r="AD720" s="106"/>
      <c r="AE720" s="97"/>
      <c r="AF720" s="141"/>
      <c r="AG720" s="37" t="s">
        <v>3296</v>
      </c>
      <c r="AH720" s="37" t="s">
        <v>3051</v>
      </c>
      <c r="AI720" s="37"/>
      <c r="AJ720" s="37"/>
      <c r="AK720" s="37"/>
      <c r="AL720" s="37"/>
      <c r="AM720" s="37">
        <f t="shared" si="22"/>
        <v>0</v>
      </c>
      <c r="AN720" s="191" t="str">
        <f>IF((AI720+AJ720+AK720+AL720+AM720)&gt;0,(Metoder[[#This Row],[2015]]+Metoder[[#This Row],[2016]]+Metoder[[#This Row],[2017]]+Metoder[[#This Row],[Jan-Apr 2018]]*3+Metoder[[#This Row],[Till Cosmic?]])/COUNT(Metoder[[#This Row],[2015]:[Till Cosmic?]]),"")</f>
        <v/>
      </c>
      <c r="AO720" s="37" t="str">
        <f t="shared" si="23"/>
        <v/>
      </c>
      <c r="AP720" s="37" t="str">
        <f>IFERROR((_xlfn.RANK.EQ(AO720,AO:AO,1)+COUNTIF($AO$2:AO720,AO720))-1,"")</f>
        <v/>
      </c>
      <c r="AQ720" s="37"/>
      <c r="AR720" s="37"/>
      <c r="AS720" s="37"/>
      <c r="AT720" s="37"/>
      <c r="AU720" s="37"/>
      <c r="AV720" s="123">
        <v>42817</v>
      </c>
      <c r="AW720" s="38" t="s">
        <v>2341</v>
      </c>
      <c r="AX720" s="144"/>
      <c r="AY720" s="144"/>
      <c r="AZ720" s="142"/>
      <c r="BA720" s="143"/>
      <c r="BC720" s="144"/>
      <c r="BD720" s="144"/>
    </row>
    <row r="721" spans="1:56" ht="409.5" x14ac:dyDescent="0.25">
      <c r="A721" s="61">
        <v>133</v>
      </c>
      <c r="B721" s="179" t="s">
        <v>3297</v>
      </c>
      <c r="C721" s="53" t="s">
        <v>3298</v>
      </c>
      <c r="D721" s="36" t="s">
        <v>50</v>
      </c>
      <c r="E721" s="24" t="s">
        <v>3299</v>
      </c>
      <c r="F721" s="6"/>
      <c r="G721" s="6"/>
      <c r="H721" s="53" t="s">
        <v>3300</v>
      </c>
      <c r="I721" s="6" t="s">
        <v>3301</v>
      </c>
      <c r="J721" s="6"/>
      <c r="K721" s="6"/>
      <c r="L721" s="56" t="s">
        <v>2654</v>
      </c>
      <c r="M721" s="62" t="s">
        <v>2420</v>
      </c>
      <c r="N721" s="58" t="s">
        <v>5667</v>
      </c>
      <c r="O721" s="58"/>
      <c r="P721" s="35"/>
      <c r="Q721" s="35"/>
      <c r="R721" s="35"/>
      <c r="S721" s="35"/>
      <c r="T721" s="106" t="s">
        <v>3302</v>
      </c>
      <c r="U721" s="106" t="s">
        <v>41</v>
      </c>
      <c r="V721" s="106" t="s">
        <v>2654</v>
      </c>
      <c r="W721" s="106" t="s">
        <v>2645</v>
      </c>
      <c r="X721" s="106" t="s">
        <v>3303</v>
      </c>
      <c r="Y721" s="106" t="s">
        <v>2933</v>
      </c>
      <c r="Z721" s="106" t="s">
        <v>3304</v>
      </c>
      <c r="AA721" s="106" t="s">
        <v>3305</v>
      </c>
      <c r="AB721" s="106" t="s">
        <v>2645</v>
      </c>
      <c r="AC721" s="106" t="s">
        <v>2429</v>
      </c>
      <c r="AD721" s="106"/>
      <c r="AE721" s="97"/>
      <c r="AF721" s="141"/>
      <c r="AG721" s="37" t="s">
        <v>5110</v>
      </c>
      <c r="AH721" s="37" t="s">
        <v>2431</v>
      </c>
      <c r="AI721" s="37"/>
      <c r="AJ721" s="37"/>
      <c r="AK721" s="37"/>
      <c r="AL721" s="37"/>
      <c r="AM721" s="37">
        <f t="shared" si="22"/>
        <v>0</v>
      </c>
      <c r="AN721" s="191" t="str">
        <f>IF((AI721+AJ721+AK721+AL721+AM721)&gt;0,(Metoder[[#This Row],[2015]]+Metoder[[#This Row],[2016]]+Metoder[[#This Row],[2017]]+Metoder[[#This Row],[Jan-Apr 2018]]*3+Metoder[[#This Row],[Till Cosmic?]])/COUNT(Metoder[[#This Row],[2015]:[Till Cosmic?]]),"")</f>
        <v/>
      </c>
      <c r="AO721" s="37" t="str">
        <f t="shared" si="23"/>
        <v/>
      </c>
      <c r="AP721" s="37" t="str">
        <f>IFERROR((_xlfn.RANK.EQ(AO721,AO:AO,1)+COUNTIF($AO$2:AO721,AO721))-1,"")</f>
        <v/>
      </c>
      <c r="AQ721" s="37"/>
      <c r="AR721" s="37"/>
      <c r="AS721" s="37"/>
      <c r="AT721" s="37"/>
      <c r="AU721" s="37"/>
      <c r="AV721" s="123">
        <v>42817</v>
      </c>
      <c r="AW721" s="38" t="s">
        <v>2341</v>
      </c>
      <c r="AX721" s="144"/>
      <c r="AY721" s="144"/>
      <c r="AZ721" s="142"/>
      <c r="BA721" s="143"/>
      <c r="BC721" s="144"/>
      <c r="BD721" s="144"/>
    </row>
    <row r="722" spans="1:56" ht="409.5" x14ac:dyDescent="0.25">
      <c r="A722" s="61">
        <v>134</v>
      </c>
      <c r="B722" s="179" t="s">
        <v>3306</v>
      </c>
      <c r="C722" s="53"/>
      <c r="D722" s="36" t="s">
        <v>179</v>
      </c>
      <c r="E722" s="24" t="s">
        <v>3307</v>
      </c>
      <c r="F722" s="6"/>
      <c r="G722" s="6"/>
      <c r="H722" s="53" t="s">
        <v>3308</v>
      </c>
      <c r="I722" s="6" t="s">
        <v>3309</v>
      </c>
      <c r="J722" s="6"/>
      <c r="K722" s="6"/>
      <c r="L722" s="56" t="s">
        <v>348</v>
      </c>
      <c r="M722" s="62" t="s">
        <v>2420</v>
      </c>
      <c r="N722" s="58" t="s">
        <v>5669</v>
      </c>
      <c r="O722" s="58"/>
      <c r="P722" s="35"/>
      <c r="Q722" s="35"/>
      <c r="R722" s="35"/>
      <c r="S722" s="35"/>
      <c r="T722" s="106" t="s">
        <v>2655</v>
      </c>
      <c r="U722" s="106" t="s">
        <v>348</v>
      </c>
      <c r="V722" s="106" t="s">
        <v>348</v>
      </c>
      <c r="W722" s="106" t="s">
        <v>2704</v>
      </c>
      <c r="X722" s="106" t="s">
        <v>6586</v>
      </c>
      <c r="Y722" s="106" t="s">
        <v>3310</v>
      </c>
      <c r="Z722" s="106" t="s">
        <v>3311</v>
      </c>
      <c r="AA722" s="106" t="s">
        <v>3312</v>
      </c>
      <c r="AB722" s="106" t="s">
        <v>2704</v>
      </c>
      <c r="AC722" s="106" t="s">
        <v>2440</v>
      </c>
      <c r="AD722" s="106"/>
      <c r="AE722" s="97"/>
      <c r="AF722" s="141"/>
      <c r="AG722" s="37" t="s">
        <v>2704</v>
      </c>
      <c r="AH722" s="37" t="s">
        <v>2431</v>
      </c>
      <c r="AI722" s="37"/>
      <c r="AJ722" s="37"/>
      <c r="AK722" s="37"/>
      <c r="AL722" s="37"/>
      <c r="AM722" s="37">
        <f t="shared" si="22"/>
        <v>0</v>
      </c>
      <c r="AN722" s="191" t="str">
        <f>IF((AI722+AJ722+AK722+AL722+AM722)&gt;0,(Metoder[[#This Row],[2015]]+Metoder[[#This Row],[2016]]+Metoder[[#This Row],[2017]]+Metoder[[#This Row],[Jan-Apr 2018]]*3+Metoder[[#This Row],[Till Cosmic?]])/COUNT(Metoder[[#This Row],[2015]:[Till Cosmic?]]),"")</f>
        <v/>
      </c>
      <c r="AO722" s="37" t="str">
        <f t="shared" si="23"/>
        <v/>
      </c>
      <c r="AP722" s="37" t="str">
        <f>IFERROR((_xlfn.RANK.EQ(AO722,AO:AO,1)+COUNTIF($AO$2:AO722,AO722))-1,"")</f>
        <v/>
      </c>
      <c r="AQ722" s="37"/>
      <c r="AR722" s="37"/>
      <c r="AS722" s="37"/>
      <c r="AT722" s="37"/>
      <c r="AU722" s="37"/>
      <c r="AV722" s="123">
        <v>42817</v>
      </c>
      <c r="AW722" s="38" t="s">
        <v>2341</v>
      </c>
      <c r="AX722" s="144"/>
      <c r="AY722" s="144"/>
      <c r="AZ722" s="142"/>
      <c r="BA722" s="143"/>
      <c r="BC722" s="144"/>
      <c r="BD722" s="144"/>
    </row>
    <row r="723" spans="1:56" ht="409.5" x14ac:dyDescent="0.25">
      <c r="A723" s="39">
        <v>115</v>
      </c>
      <c r="B723" s="179" t="s">
        <v>3313</v>
      </c>
      <c r="C723" s="61"/>
      <c r="D723" s="36" t="s">
        <v>179</v>
      </c>
      <c r="E723" s="41" t="s">
        <v>3314</v>
      </c>
      <c r="F723" s="49"/>
      <c r="G723" s="49"/>
      <c r="H723" s="49" t="s">
        <v>82</v>
      </c>
      <c r="I723" s="50"/>
      <c r="J723" s="50"/>
      <c r="K723" s="50"/>
      <c r="L723" s="41" t="s">
        <v>348</v>
      </c>
      <c r="M723" s="51" t="s">
        <v>2420</v>
      </c>
      <c r="N723" s="58" t="s">
        <v>5669</v>
      </c>
      <c r="O723" s="42"/>
      <c r="P723" s="43"/>
      <c r="Q723" s="43"/>
      <c r="R723" s="43"/>
      <c r="S723" s="43"/>
      <c r="T723" s="97" t="s">
        <v>3315</v>
      </c>
      <c r="U723" s="106" t="s">
        <v>348</v>
      </c>
      <c r="V723" s="106" t="s">
        <v>348</v>
      </c>
      <c r="W723" s="106" t="s">
        <v>2704</v>
      </c>
      <c r="X723" s="106" t="s">
        <v>3316</v>
      </c>
      <c r="Y723" s="106" t="s">
        <v>2642</v>
      </c>
      <c r="Z723" s="106" t="s">
        <v>3317</v>
      </c>
      <c r="AA723" s="106" t="s">
        <v>3318</v>
      </c>
      <c r="AB723" s="106" t="s">
        <v>2704</v>
      </c>
      <c r="AC723" s="106" t="s">
        <v>2429</v>
      </c>
      <c r="AD723" s="106"/>
      <c r="AE723" s="97"/>
      <c r="AF723" s="141"/>
      <c r="AG723" s="37" t="s">
        <v>3319</v>
      </c>
      <c r="AH723" s="37" t="s">
        <v>2431</v>
      </c>
      <c r="AI723" s="37"/>
      <c r="AJ723" s="37"/>
      <c r="AK723" s="37"/>
      <c r="AL723" s="37"/>
      <c r="AM723" s="37">
        <f t="shared" si="22"/>
        <v>0</v>
      </c>
      <c r="AN723" s="191" t="str">
        <f>IF((AI723+AJ723+AK723+AL723+AM723)&gt;0,(Metoder[[#This Row],[2015]]+Metoder[[#This Row],[2016]]+Metoder[[#This Row],[2017]]+Metoder[[#This Row],[Jan-Apr 2018]]*3+Metoder[[#This Row],[Till Cosmic?]])/COUNT(Metoder[[#This Row],[2015]:[Till Cosmic?]]),"")</f>
        <v/>
      </c>
      <c r="AO723" s="37" t="str">
        <f t="shared" si="23"/>
        <v/>
      </c>
      <c r="AP723" s="37" t="str">
        <f>IFERROR((_xlfn.RANK.EQ(AO723,AO:AO,1)+COUNTIF($AO$2:AO723,AO723))-1,"")</f>
        <v/>
      </c>
      <c r="AQ723" s="37"/>
      <c r="AR723" s="37"/>
      <c r="AS723" s="37"/>
      <c r="AT723" s="37"/>
      <c r="AU723" s="37"/>
      <c r="AV723" s="123">
        <v>42817</v>
      </c>
      <c r="AW723" s="38" t="s">
        <v>2341</v>
      </c>
      <c r="AX723" s="144"/>
      <c r="AY723" s="144"/>
      <c r="AZ723" s="142"/>
      <c r="BA723" s="143"/>
      <c r="BC723" s="144"/>
      <c r="BD723" s="144"/>
    </row>
    <row r="724" spans="1:56" ht="409.5" x14ac:dyDescent="0.25">
      <c r="A724" s="61">
        <v>135</v>
      </c>
      <c r="B724" s="179" t="s">
        <v>3338</v>
      </c>
      <c r="C724" s="53" t="s">
        <v>3339</v>
      </c>
      <c r="D724" s="36" t="s">
        <v>50</v>
      </c>
      <c r="E724" s="24" t="s">
        <v>3340</v>
      </c>
      <c r="F724" s="6"/>
      <c r="G724" s="6"/>
      <c r="H724" s="6" t="s">
        <v>3341</v>
      </c>
      <c r="I724" s="6" t="s">
        <v>3342</v>
      </c>
      <c r="J724" s="6"/>
      <c r="K724" s="6"/>
      <c r="L724" s="56" t="s">
        <v>2654</v>
      </c>
      <c r="M724" s="62" t="s">
        <v>2420</v>
      </c>
      <c r="N724" s="58"/>
      <c r="O724" s="58"/>
      <c r="P724" s="35"/>
      <c r="Q724" s="35"/>
      <c r="R724" s="35"/>
      <c r="S724" s="35"/>
      <c r="T724" s="106" t="s">
        <v>3343</v>
      </c>
      <c r="U724" s="106" t="s">
        <v>3344</v>
      </c>
      <c r="V724" s="106" t="s">
        <v>2654</v>
      </c>
      <c r="W724" s="106" t="s">
        <v>2704</v>
      </c>
      <c r="X724" s="106" t="s">
        <v>3316</v>
      </c>
      <c r="Y724" s="106" t="s">
        <v>2933</v>
      </c>
      <c r="Z724" s="106" t="s">
        <v>3345</v>
      </c>
      <c r="AA724" s="106" t="s">
        <v>3346</v>
      </c>
      <c r="AB724" s="106" t="s">
        <v>2704</v>
      </c>
      <c r="AC724" s="106" t="s">
        <v>2429</v>
      </c>
      <c r="AD724" s="106"/>
      <c r="AE724" s="97"/>
      <c r="AF724" s="141"/>
      <c r="AG724" s="37" t="s">
        <v>3347</v>
      </c>
      <c r="AH724" s="37" t="s">
        <v>2529</v>
      </c>
      <c r="AI724" s="37"/>
      <c r="AJ724" s="37"/>
      <c r="AK724" s="37"/>
      <c r="AL724" s="37"/>
      <c r="AM724" s="37">
        <f t="shared" si="22"/>
        <v>0</v>
      </c>
      <c r="AN724" s="191" t="str">
        <f>IF((AI724+AJ724+AK724+AL724+AM724)&gt;0,(Metoder[[#This Row],[2015]]+Metoder[[#This Row],[2016]]+Metoder[[#This Row],[2017]]+Metoder[[#This Row],[Jan-Apr 2018]]*3+Metoder[[#This Row],[Till Cosmic?]])/COUNT(Metoder[[#This Row],[2015]:[Till Cosmic?]]),"")</f>
        <v/>
      </c>
      <c r="AO724" s="37" t="str">
        <f t="shared" si="23"/>
        <v/>
      </c>
      <c r="AP724" s="37" t="str">
        <f>IFERROR((_xlfn.RANK.EQ(AO724,AO:AO,1)+COUNTIF($AO$2:AO724,AO724))-1,"")</f>
        <v/>
      </c>
      <c r="AQ724" s="37"/>
      <c r="AR724" s="37"/>
      <c r="AS724" s="37"/>
      <c r="AT724" s="37"/>
      <c r="AU724" s="37"/>
      <c r="AV724" s="123">
        <v>42817</v>
      </c>
      <c r="AW724" s="38" t="s">
        <v>2341</v>
      </c>
      <c r="AX724" s="144"/>
      <c r="AY724" s="144"/>
      <c r="AZ724" s="142"/>
      <c r="BA724" s="143"/>
      <c r="BC724" s="144"/>
      <c r="BD724" s="144"/>
    </row>
    <row r="725" spans="1:56" ht="247.5" x14ac:dyDescent="0.25">
      <c r="A725" s="61">
        <v>137</v>
      </c>
      <c r="B725" s="179" t="s">
        <v>3411</v>
      </c>
      <c r="C725" s="53" t="s">
        <v>3412</v>
      </c>
      <c r="D725" s="36"/>
      <c r="E725" s="24" t="s">
        <v>2650</v>
      </c>
      <c r="F725" s="6"/>
      <c r="G725" s="6" t="s">
        <v>3413</v>
      </c>
      <c r="H725" s="53" t="s">
        <v>6456</v>
      </c>
      <c r="I725" s="6"/>
      <c r="J725" s="6"/>
      <c r="K725" s="6"/>
      <c r="L725" s="56" t="s">
        <v>348</v>
      </c>
      <c r="M725" s="62" t="s">
        <v>2420</v>
      </c>
      <c r="N725" s="58"/>
      <c r="O725" s="58"/>
      <c r="P725" s="35"/>
      <c r="Q725" s="35"/>
      <c r="R725" s="35"/>
      <c r="S725" s="35"/>
      <c r="T725" s="106" t="s">
        <v>3414</v>
      </c>
      <c r="U725" s="106" t="s">
        <v>348</v>
      </c>
      <c r="V725" s="106" t="s">
        <v>348</v>
      </c>
      <c r="W725" s="106" t="s">
        <v>2704</v>
      </c>
      <c r="X725" s="106" t="s">
        <v>3415</v>
      </c>
      <c r="Y725" s="106" t="s">
        <v>2933</v>
      </c>
      <c r="Z725" s="106" t="s">
        <v>3416</v>
      </c>
      <c r="AA725" s="106" t="s">
        <v>3417</v>
      </c>
      <c r="AB725" s="106" t="s">
        <v>2704</v>
      </c>
      <c r="AC725" s="106" t="s">
        <v>2429</v>
      </c>
      <c r="AD725" s="106"/>
      <c r="AE725" s="97"/>
      <c r="AF725" s="141"/>
      <c r="AG725" s="37" t="s">
        <v>3418</v>
      </c>
      <c r="AH725" s="37" t="s">
        <v>2431</v>
      </c>
      <c r="AI725" s="37"/>
      <c r="AJ725" s="37"/>
      <c r="AK725" s="37"/>
      <c r="AL725" s="37"/>
      <c r="AM725" s="37">
        <f t="shared" si="22"/>
        <v>0</v>
      </c>
      <c r="AN725" s="191" t="str">
        <f>IF((AI725+AJ725+AK725+AL725+AM725)&gt;0,(Metoder[[#This Row],[2015]]+Metoder[[#This Row],[2016]]+Metoder[[#This Row],[2017]]+Metoder[[#This Row],[Jan-Apr 2018]]*3+Metoder[[#This Row],[Till Cosmic?]])/COUNT(Metoder[[#This Row],[2015]:[Till Cosmic?]]),"")</f>
        <v/>
      </c>
      <c r="AO725" s="37" t="str">
        <f t="shared" si="23"/>
        <v/>
      </c>
      <c r="AP725" s="37" t="str">
        <f>IFERROR((_xlfn.RANK.EQ(AO725,AO:AO,1)+COUNTIF($AO$2:AO725,AO725))-1,"")</f>
        <v/>
      </c>
      <c r="AQ725" s="37"/>
      <c r="AR725" s="37"/>
      <c r="AS725" s="37"/>
      <c r="AT725" s="37"/>
      <c r="AU725" s="37"/>
      <c r="AV725" s="123">
        <v>42817</v>
      </c>
      <c r="AW725" s="38" t="s">
        <v>2341</v>
      </c>
      <c r="AX725" s="144"/>
      <c r="AY725" s="144"/>
      <c r="AZ725" s="142"/>
      <c r="BA725" s="143"/>
      <c r="BC725" s="144"/>
      <c r="BD725" s="144"/>
    </row>
    <row r="726" spans="1:56" ht="258.75" x14ac:dyDescent="0.25">
      <c r="A726" s="61">
        <v>143</v>
      </c>
      <c r="B726" s="179" t="s">
        <v>3563</v>
      </c>
      <c r="C726" s="53" t="s">
        <v>3564</v>
      </c>
      <c r="D726" s="36" t="s">
        <v>124</v>
      </c>
      <c r="E726" s="24" t="s">
        <v>3565</v>
      </c>
      <c r="F726" s="6"/>
      <c r="G726" s="6" t="s">
        <v>3566</v>
      </c>
      <c r="H726" s="53" t="s">
        <v>3567</v>
      </c>
      <c r="I726" s="6" t="s">
        <v>3568</v>
      </c>
      <c r="J726" s="6"/>
      <c r="K726" s="6"/>
      <c r="L726" s="56" t="s">
        <v>348</v>
      </c>
      <c r="M726" s="62" t="s">
        <v>2420</v>
      </c>
      <c r="N726" s="58"/>
      <c r="O726" s="58"/>
      <c r="P726" s="35"/>
      <c r="Q726" s="35"/>
      <c r="R726" s="35"/>
      <c r="S726" s="35"/>
      <c r="T726" s="106" t="s">
        <v>2655</v>
      </c>
      <c r="U726" s="106" t="s">
        <v>348</v>
      </c>
      <c r="V726" s="106" t="s">
        <v>348</v>
      </c>
      <c r="W726" s="106" t="s">
        <v>2704</v>
      </c>
      <c r="X726" s="106" t="s">
        <v>3569</v>
      </c>
      <c r="Y726" s="106" t="s">
        <v>2933</v>
      </c>
      <c r="Z726" s="106" t="s">
        <v>3570</v>
      </c>
      <c r="AA726" s="106" t="s">
        <v>3571</v>
      </c>
      <c r="AB726" s="106" t="s">
        <v>2704</v>
      </c>
      <c r="AC726" s="106" t="s">
        <v>2440</v>
      </c>
      <c r="AD726" s="106"/>
      <c r="AE726" s="97"/>
      <c r="AF726" s="141"/>
      <c r="AG726" s="37" t="s">
        <v>3572</v>
      </c>
      <c r="AH726" s="37" t="s">
        <v>2441</v>
      </c>
      <c r="AI726" s="37"/>
      <c r="AJ726" s="37"/>
      <c r="AK726" s="37"/>
      <c r="AL726" s="37"/>
      <c r="AM726" s="37">
        <f t="shared" si="22"/>
        <v>0</v>
      </c>
      <c r="AN726" s="191" t="str">
        <f>IF((AI726+AJ726+AK726+AL726+AM726)&gt;0,(Metoder[[#This Row],[2015]]+Metoder[[#This Row],[2016]]+Metoder[[#This Row],[2017]]+Metoder[[#This Row],[Jan-Apr 2018]]*3+Metoder[[#This Row],[Till Cosmic?]])/COUNT(Metoder[[#This Row],[2015]:[Till Cosmic?]]),"")</f>
        <v/>
      </c>
      <c r="AO726" s="37" t="str">
        <f t="shared" si="23"/>
        <v/>
      </c>
      <c r="AP726" s="37" t="str">
        <f>IFERROR((_xlfn.RANK.EQ(AO726,AO:AO,1)+COUNTIF($AO$2:AO726,AO726))-1,"")</f>
        <v/>
      </c>
      <c r="AQ726" s="37"/>
      <c r="AR726" s="37"/>
      <c r="AS726" s="37"/>
      <c r="AT726" s="37"/>
      <c r="AU726" s="37"/>
      <c r="AV726" s="123">
        <v>42817</v>
      </c>
      <c r="AW726" s="38" t="s">
        <v>2341</v>
      </c>
      <c r="AX726" s="144"/>
      <c r="AY726" s="144"/>
      <c r="AZ726" s="142"/>
      <c r="BA726" s="143"/>
      <c r="BC726" s="144"/>
      <c r="BD726" s="144"/>
    </row>
    <row r="727" spans="1:56" ht="112.5" x14ac:dyDescent="0.25">
      <c r="A727" s="61">
        <v>144</v>
      </c>
      <c r="B727" s="179" t="s">
        <v>3573</v>
      </c>
      <c r="C727" s="53"/>
      <c r="D727" s="36" t="s">
        <v>2106</v>
      </c>
      <c r="E727" s="24" t="s">
        <v>2896</v>
      </c>
      <c r="F727" s="6"/>
      <c r="G727" s="6" t="s">
        <v>3574</v>
      </c>
      <c r="H727" s="53" t="s">
        <v>3575</v>
      </c>
      <c r="I727" s="6" t="s">
        <v>3576</v>
      </c>
      <c r="J727" s="6"/>
      <c r="K727" s="6"/>
      <c r="L727" s="56" t="s">
        <v>2654</v>
      </c>
      <c r="M727" s="62" t="s">
        <v>2420</v>
      </c>
      <c r="N727" s="58"/>
      <c r="O727" s="58"/>
      <c r="P727" s="35"/>
      <c r="Q727" s="35"/>
      <c r="R727" s="35"/>
      <c r="S727" s="35"/>
      <c r="T727" s="106" t="s">
        <v>3577</v>
      </c>
      <c r="U727" s="106" t="s">
        <v>2654</v>
      </c>
      <c r="V727" s="106" t="s">
        <v>2654</v>
      </c>
      <c r="W727" s="106" t="s">
        <v>2704</v>
      </c>
      <c r="X727" s="106" t="s">
        <v>3316</v>
      </c>
      <c r="Y727" s="106" t="s">
        <v>2933</v>
      </c>
      <c r="Z727" s="106" t="s">
        <v>3578</v>
      </c>
      <c r="AA727" s="106" t="s">
        <v>3579</v>
      </c>
      <c r="AB727" s="106" t="s">
        <v>2704</v>
      </c>
      <c r="AC727" s="106" t="s">
        <v>2429</v>
      </c>
      <c r="AD727" s="106"/>
      <c r="AE727" s="97"/>
      <c r="AF727" s="141"/>
      <c r="AG727" s="37" t="s">
        <v>3580</v>
      </c>
      <c r="AH727" s="37" t="s">
        <v>3051</v>
      </c>
      <c r="AI727" s="37"/>
      <c r="AJ727" s="37"/>
      <c r="AK727" s="37"/>
      <c r="AL727" s="37"/>
      <c r="AM727" s="37">
        <f t="shared" si="22"/>
        <v>0</v>
      </c>
      <c r="AN727" s="191" t="str">
        <f>IF((AI727+AJ727+AK727+AL727+AM727)&gt;0,(Metoder[[#This Row],[2015]]+Metoder[[#This Row],[2016]]+Metoder[[#This Row],[2017]]+Metoder[[#This Row],[Jan-Apr 2018]]*3+Metoder[[#This Row],[Till Cosmic?]])/COUNT(Metoder[[#This Row],[2015]:[Till Cosmic?]]),"")</f>
        <v/>
      </c>
      <c r="AO727" s="37" t="str">
        <f t="shared" si="23"/>
        <v/>
      </c>
      <c r="AP727" s="37" t="str">
        <f>IFERROR((_xlfn.RANK.EQ(AO727,AO:AO,1)+COUNTIF($AO$2:AO727,AO727))-1,"")</f>
        <v/>
      </c>
      <c r="AQ727" s="37"/>
      <c r="AR727" s="37"/>
      <c r="AS727" s="37"/>
      <c r="AT727" s="37"/>
      <c r="AU727" s="37"/>
      <c r="AV727" s="123">
        <v>42817</v>
      </c>
      <c r="AW727" s="38" t="s">
        <v>2341</v>
      </c>
      <c r="AX727" s="144"/>
      <c r="AY727" s="144"/>
      <c r="AZ727" s="142"/>
      <c r="BA727" s="143"/>
      <c r="BC727" s="144"/>
      <c r="BD727" s="144"/>
    </row>
    <row r="728" spans="1:56" ht="409.5" x14ac:dyDescent="0.25">
      <c r="A728" s="61">
        <v>145</v>
      </c>
      <c r="B728" s="179" t="s">
        <v>3599</v>
      </c>
      <c r="C728" s="53" t="s">
        <v>3600</v>
      </c>
      <c r="D728" s="36"/>
      <c r="E728" s="24" t="s">
        <v>3601</v>
      </c>
      <c r="F728" s="6"/>
      <c r="G728" s="53" t="s">
        <v>4877</v>
      </c>
      <c r="H728" s="53" t="s">
        <v>3602</v>
      </c>
      <c r="I728" s="6" t="s">
        <v>3603</v>
      </c>
      <c r="J728" s="6"/>
      <c r="K728" s="6"/>
      <c r="L728" s="56" t="s">
        <v>348</v>
      </c>
      <c r="M728" s="62" t="s">
        <v>2420</v>
      </c>
      <c r="N728" s="58"/>
      <c r="O728" s="58"/>
      <c r="P728" s="35"/>
      <c r="Q728" s="35"/>
      <c r="R728" s="35"/>
      <c r="S728" s="35"/>
      <c r="T728" s="106" t="s">
        <v>3604</v>
      </c>
      <c r="U728" s="106" t="s">
        <v>348</v>
      </c>
      <c r="V728" s="106" t="s">
        <v>348</v>
      </c>
      <c r="W728" s="106" t="s">
        <v>2704</v>
      </c>
      <c r="X728" s="106" t="s">
        <v>3605</v>
      </c>
      <c r="Y728" s="106" t="s">
        <v>2543</v>
      </c>
      <c r="Z728" s="106" t="s">
        <v>3606</v>
      </c>
      <c r="AA728" s="106" t="s">
        <v>3607</v>
      </c>
      <c r="AB728" s="106" t="s">
        <v>2704</v>
      </c>
      <c r="AC728" s="106" t="s">
        <v>2429</v>
      </c>
      <c r="AD728" s="106"/>
      <c r="AE728" s="97"/>
      <c r="AF728" s="141"/>
      <c r="AG728" s="37" t="s">
        <v>3606</v>
      </c>
      <c r="AH728" s="37" t="s">
        <v>2713</v>
      </c>
      <c r="AI728" s="37"/>
      <c r="AJ728" s="37"/>
      <c r="AK728" s="37"/>
      <c r="AL728" s="37"/>
      <c r="AM728" s="37">
        <f t="shared" si="22"/>
        <v>0</v>
      </c>
      <c r="AN728" s="191" t="str">
        <f>IF((AI728+AJ728+AK728+AL728+AM728)&gt;0,(Metoder[[#This Row],[2015]]+Metoder[[#This Row],[2016]]+Metoder[[#This Row],[2017]]+Metoder[[#This Row],[Jan-Apr 2018]]*3+Metoder[[#This Row],[Till Cosmic?]])/COUNT(Metoder[[#This Row],[2015]:[Till Cosmic?]]),"")</f>
        <v/>
      </c>
      <c r="AO728" s="37" t="str">
        <f t="shared" si="23"/>
        <v/>
      </c>
      <c r="AP728" s="37" t="str">
        <f>IFERROR((_xlfn.RANK.EQ(AO728,AO:AO,1)+COUNTIF($AO$2:AO728,AO728))-1,"")</f>
        <v/>
      </c>
      <c r="AQ728" s="37"/>
      <c r="AR728" s="37"/>
      <c r="AS728" s="37"/>
      <c r="AT728" s="37"/>
      <c r="AU728" s="37"/>
      <c r="AV728" s="123">
        <v>42817</v>
      </c>
      <c r="AW728" s="38" t="s">
        <v>2341</v>
      </c>
      <c r="AX728" s="144"/>
      <c r="AY728" s="144"/>
      <c r="AZ728" s="142"/>
      <c r="BA728" s="143"/>
      <c r="BC728" s="144"/>
      <c r="BD728" s="144"/>
    </row>
    <row r="729" spans="1:56" ht="123.75" x14ac:dyDescent="0.25">
      <c r="A729" s="61">
        <v>148</v>
      </c>
      <c r="B729" s="179" t="s">
        <v>3708</v>
      </c>
      <c r="C729" s="53" t="s">
        <v>3709</v>
      </c>
      <c r="D729" s="36" t="s">
        <v>50</v>
      </c>
      <c r="E729" s="24" t="s">
        <v>3710</v>
      </c>
      <c r="F729" s="6"/>
      <c r="G729" s="6"/>
      <c r="H729" s="53" t="s">
        <v>3711</v>
      </c>
      <c r="I729" s="6" t="s">
        <v>3712</v>
      </c>
      <c r="J729" s="6"/>
      <c r="K729" s="6"/>
      <c r="L729" s="56" t="s">
        <v>348</v>
      </c>
      <c r="M729" s="62" t="s">
        <v>2420</v>
      </c>
      <c r="N729" s="58"/>
      <c r="O729" s="58"/>
      <c r="P729" s="35"/>
      <c r="Q729" s="35"/>
      <c r="R729" s="35"/>
      <c r="S729" s="35"/>
      <c r="T729" s="106" t="s">
        <v>3713</v>
      </c>
      <c r="U729" s="106" t="s">
        <v>2434</v>
      </c>
      <c r="V729" s="106" t="s">
        <v>348</v>
      </c>
      <c r="W729" s="106" t="s">
        <v>2704</v>
      </c>
      <c r="X729" s="106" t="s">
        <v>3714</v>
      </c>
      <c r="Y729" s="106" t="s">
        <v>2933</v>
      </c>
      <c r="Z729" s="106" t="s">
        <v>3073</v>
      </c>
      <c r="AA729" s="106" t="s">
        <v>3715</v>
      </c>
      <c r="AB729" s="106" t="s">
        <v>2704</v>
      </c>
      <c r="AC729" s="106" t="s">
        <v>2429</v>
      </c>
      <c r="AD729" s="106"/>
      <c r="AE729" s="97"/>
      <c r="AF729" s="141"/>
      <c r="AG729" s="37" t="s">
        <v>3073</v>
      </c>
      <c r="AH729" s="37" t="s">
        <v>2431</v>
      </c>
      <c r="AI729" s="37"/>
      <c r="AJ729" s="37"/>
      <c r="AK729" s="37"/>
      <c r="AL729" s="37"/>
      <c r="AM729" s="37">
        <f t="shared" si="22"/>
        <v>0</v>
      </c>
      <c r="AN729" s="191" t="str">
        <f>IF((AI729+AJ729+AK729+AL729+AM729)&gt;0,(Metoder[[#This Row],[2015]]+Metoder[[#This Row],[2016]]+Metoder[[#This Row],[2017]]+Metoder[[#This Row],[Jan-Apr 2018]]*3+Metoder[[#This Row],[Till Cosmic?]])/COUNT(Metoder[[#This Row],[2015]:[Till Cosmic?]]),"")</f>
        <v/>
      </c>
      <c r="AO729" s="37" t="str">
        <f t="shared" si="23"/>
        <v/>
      </c>
      <c r="AP729" s="37" t="str">
        <f>IFERROR((_xlfn.RANK.EQ(AO729,AO:AO,1)+COUNTIF($AO$2:AO729,AO729))-1,"")</f>
        <v/>
      </c>
      <c r="AQ729" s="37"/>
      <c r="AR729" s="37"/>
      <c r="AS729" s="37"/>
      <c r="AT729" s="37"/>
      <c r="AU729" s="37"/>
      <c r="AV729" s="123">
        <v>42817</v>
      </c>
      <c r="AW729" s="38" t="s">
        <v>2341</v>
      </c>
      <c r="AX729" s="144"/>
      <c r="AY729" s="144"/>
      <c r="AZ729" s="142"/>
      <c r="BA729" s="143"/>
      <c r="BC729" s="144"/>
      <c r="BD729" s="144"/>
    </row>
    <row r="730" spans="1:56" ht="202.5" x14ac:dyDescent="0.25">
      <c r="A730" s="61">
        <v>149</v>
      </c>
      <c r="B730" s="179" t="s">
        <v>3716</v>
      </c>
      <c r="C730" s="53"/>
      <c r="D730" s="36"/>
      <c r="E730" s="24" t="s">
        <v>3717</v>
      </c>
      <c r="F730" s="6"/>
      <c r="G730" s="6"/>
      <c r="H730" s="53" t="s">
        <v>5199</v>
      </c>
      <c r="I730" s="53" t="s">
        <v>3718</v>
      </c>
      <c r="J730" s="53"/>
      <c r="K730" s="53"/>
      <c r="L730" s="56" t="s">
        <v>348</v>
      </c>
      <c r="M730" s="62" t="s">
        <v>2420</v>
      </c>
      <c r="N730" s="58"/>
      <c r="O730" s="58"/>
      <c r="P730" s="35"/>
      <c r="Q730" s="35"/>
      <c r="R730" s="35"/>
      <c r="S730" s="35"/>
      <c r="T730" s="106" t="s">
        <v>3719</v>
      </c>
      <c r="U730" s="106" t="s">
        <v>348</v>
      </c>
      <c r="V730" s="106" t="s">
        <v>348</v>
      </c>
      <c r="W730" s="106" t="s">
        <v>2704</v>
      </c>
      <c r="X730" s="106" t="s">
        <v>3720</v>
      </c>
      <c r="Y730" s="106" t="s">
        <v>2933</v>
      </c>
      <c r="Z730" s="106" t="s">
        <v>3460</v>
      </c>
      <c r="AA730" s="106" t="s">
        <v>3721</v>
      </c>
      <c r="AB730" s="106" t="s">
        <v>2704</v>
      </c>
      <c r="AC730" s="106" t="s">
        <v>2429</v>
      </c>
      <c r="AD730" s="106"/>
      <c r="AE730" s="97"/>
      <c r="AF730" s="141"/>
      <c r="AG730" s="37" t="s">
        <v>3722</v>
      </c>
      <c r="AH730" s="37" t="s">
        <v>2431</v>
      </c>
      <c r="AI730" s="37"/>
      <c r="AJ730" s="37"/>
      <c r="AK730" s="37"/>
      <c r="AL730" s="37"/>
      <c r="AM730" s="37">
        <f t="shared" si="22"/>
        <v>0</v>
      </c>
      <c r="AN730" s="191" t="str">
        <f>IF((AI730+AJ730+AK730+AL730+AM730)&gt;0,(Metoder[[#This Row],[2015]]+Metoder[[#This Row],[2016]]+Metoder[[#This Row],[2017]]+Metoder[[#This Row],[Jan-Apr 2018]]*3+Metoder[[#This Row],[Till Cosmic?]])/COUNT(Metoder[[#This Row],[2015]:[Till Cosmic?]]),"")</f>
        <v/>
      </c>
      <c r="AO730" s="37" t="str">
        <f t="shared" si="23"/>
        <v/>
      </c>
      <c r="AP730" s="37" t="str">
        <f>IFERROR((_xlfn.RANK.EQ(AO730,AO:AO,1)+COUNTIF($AO$2:AO730,AO730))-1,"")</f>
        <v/>
      </c>
      <c r="AQ730" s="37"/>
      <c r="AR730" s="37"/>
      <c r="AS730" s="37"/>
      <c r="AT730" s="37"/>
      <c r="AU730" s="37"/>
      <c r="AV730" s="123">
        <v>42817</v>
      </c>
      <c r="AW730" s="38" t="s">
        <v>2341</v>
      </c>
      <c r="AX730" s="144"/>
      <c r="AY730" s="144"/>
      <c r="AZ730" s="142"/>
      <c r="BA730" s="143"/>
      <c r="BC730" s="144"/>
      <c r="BD730" s="144"/>
    </row>
    <row r="731" spans="1:56" ht="409.5" x14ac:dyDescent="0.25">
      <c r="A731" s="61">
        <v>150</v>
      </c>
      <c r="B731" s="179" t="s">
        <v>3723</v>
      </c>
      <c r="C731" s="53"/>
      <c r="D731" s="36" t="s">
        <v>50</v>
      </c>
      <c r="E731" s="24" t="s">
        <v>2742</v>
      </c>
      <c r="F731" s="6"/>
      <c r="G731" s="6" t="s">
        <v>3724</v>
      </c>
      <c r="H731" s="53" t="s">
        <v>3725</v>
      </c>
      <c r="I731" s="6"/>
      <c r="J731" s="6"/>
      <c r="K731" s="6"/>
      <c r="L731" s="56" t="s">
        <v>348</v>
      </c>
      <c r="M731" s="62" t="s">
        <v>2420</v>
      </c>
      <c r="N731" s="58"/>
      <c r="O731" s="58"/>
      <c r="P731" s="35"/>
      <c r="Q731" s="35"/>
      <c r="R731" s="35"/>
      <c r="S731" s="35"/>
      <c r="T731" s="106"/>
      <c r="U731" s="106" t="s">
        <v>348</v>
      </c>
      <c r="V731" s="106" t="s">
        <v>348</v>
      </c>
      <c r="W731" s="106" t="s">
        <v>2704</v>
      </c>
      <c r="X731" s="106" t="s">
        <v>3726</v>
      </c>
      <c r="Y731" s="106" t="s">
        <v>3727</v>
      </c>
      <c r="Z731" s="106" t="s">
        <v>3728</v>
      </c>
      <c r="AA731" s="106" t="s">
        <v>3729</v>
      </c>
      <c r="AB731" s="106" t="s">
        <v>2704</v>
      </c>
      <c r="AC731" s="106" t="s">
        <v>2429</v>
      </c>
      <c r="AD731" s="106"/>
      <c r="AE731" s="97"/>
      <c r="AF731" s="141"/>
      <c r="AG731" s="37" t="s">
        <v>3730</v>
      </c>
      <c r="AH731" s="37" t="s">
        <v>2431</v>
      </c>
      <c r="AI731" s="37"/>
      <c r="AJ731" s="37"/>
      <c r="AK731" s="37"/>
      <c r="AL731" s="37"/>
      <c r="AM731" s="37">
        <f t="shared" si="22"/>
        <v>0</v>
      </c>
      <c r="AN731" s="191" t="str">
        <f>IF((AI731+AJ731+AK731+AL731+AM731)&gt;0,(Metoder[[#This Row],[2015]]+Metoder[[#This Row],[2016]]+Metoder[[#This Row],[2017]]+Metoder[[#This Row],[Jan-Apr 2018]]*3+Metoder[[#This Row],[Till Cosmic?]])/COUNT(Metoder[[#This Row],[2015]:[Till Cosmic?]]),"")</f>
        <v/>
      </c>
      <c r="AO731" s="37" t="str">
        <f t="shared" si="23"/>
        <v/>
      </c>
      <c r="AP731" s="37" t="str">
        <f>IFERROR((_xlfn.RANK.EQ(AO731,AO:AO,1)+COUNTIF($AO$2:AO731,AO731))-1,"")</f>
        <v/>
      </c>
      <c r="AQ731" s="37"/>
      <c r="AR731" s="37"/>
      <c r="AS731" s="37"/>
      <c r="AT731" s="37"/>
      <c r="AU731" s="37"/>
      <c r="AV731" s="123">
        <v>42817</v>
      </c>
      <c r="AW731" s="38" t="s">
        <v>2341</v>
      </c>
      <c r="AX731" s="144"/>
      <c r="AY731" s="144"/>
      <c r="AZ731" s="142"/>
      <c r="BA731" s="143"/>
      <c r="BC731" s="144"/>
      <c r="BD731" s="144"/>
    </row>
    <row r="732" spans="1:56" ht="409.5" x14ac:dyDescent="0.25">
      <c r="A732" s="61">
        <v>151</v>
      </c>
      <c r="B732" s="179" t="s">
        <v>3740</v>
      </c>
      <c r="C732" s="53" t="s">
        <v>3741</v>
      </c>
      <c r="D732" s="36" t="s">
        <v>2106</v>
      </c>
      <c r="E732" s="24" t="s">
        <v>3742</v>
      </c>
      <c r="F732" s="6"/>
      <c r="G732" s="6" t="s">
        <v>3743</v>
      </c>
      <c r="H732" s="53" t="s">
        <v>3744</v>
      </c>
      <c r="I732" s="6"/>
      <c r="J732" s="6"/>
      <c r="K732" s="6"/>
      <c r="L732" s="56" t="s">
        <v>2654</v>
      </c>
      <c r="M732" s="62" t="s">
        <v>2420</v>
      </c>
      <c r="N732" s="58"/>
      <c r="O732" s="58"/>
      <c r="P732" s="35"/>
      <c r="Q732" s="35"/>
      <c r="R732" s="35"/>
      <c r="S732" s="35"/>
      <c r="T732" s="106" t="s">
        <v>3745</v>
      </c>
      <c r="U732" s="106" t="s">
        <v>2654</v>
      </c>
      <c r="V732" s="106" t="s">
        <v>2654</v>
      </c>
      <c r="W732" s="106" t="s">
        <v>2704</v>
      </c>
      <c r="X732" s="106" t="s">
        <v>6433</v>
      </c>
      <c r="Y732" s="106" t="s">
        <v>2933</v>
      </c>
      <c r="Z732" s="106" t="s">
        <v>3747</v>
      </c>
      <c r="AA732" s="106" t="s">
        <v>3748</v>
      </c>
      <c r="AB732" s="106" t="s">
        <v>2704</v>
      </c>
      <c r="AC732" s="106" t="s">
        <v>2704</v>
      </c>
      <c r="AD732" s="106"/>
      <c r="AE732" s="97"/>
      <c r="AF732" s="141"/>
      <c r="AG732" s="37" t="s">
        <v>3749</v>
      </c>
      <c r="AH732" s="37" t="s">
        <v>2529</v>
      </c>
      <c r="AI732" s="37"/>
      <c r="AJ732" s="37"/>
      <c r="AK732" s="37"/>
      <c r="AL732" s="37"/>
      <c r="AM732" s="37">
        <f t="shared" si="22"/>
        <v>0</v>
      </c>
      <c r="AN732" s="191" t="str">
        <f>IF((AI732+AJ732+AK732+AL732+AM732)&gt;0,(Metoder[[#This Row],[2015]]+Metoder[[#This Row],[2016]]+Metoder[[#This Row],[2017]]+Metoder[[#This Row],[Jan-Apr 2018]]*3+Metoder[[#This Row],[Till Cosmic?]])/COUNT(Metoder[[#This Row],[2015]:[Till Cosmic?]]),"")</f>
        <v/>
      </c>
      <c r="AO732" s="37" t="str">
        <f t="shared" si="23"/>
        <v/>
      </c>
      <c r="AP732" s="37" t="str">
        <f>IFERROR((_xlfn.RANK.EQ(AO732,AO:AO,1)+COUNTIF($AO$2:AO732,AO732))-1,"")</f>
        <v/>
      </c>
      <c r="AQ732" s="37"/>
      <c r="AR732" s="37"/>
      <c r="AS732" s="37"/>
      <c r="AT732" s="37"/>
      <c r="AU732" s="37"/>
      <c r="AV732" s="123">
        <v>42817</v>
      </c>
      <c r="AW732" s="38" t="s">
        <v>2341</v>
      </c>
      <c r="AX732" s="144"/>
      <c r="AY732" s="144"/>
      <c r="AZ732" s="142"/>
      <c r="BA732" s="143"/>
      <c r="BC732" s="144"/>
      <c r="BD732" s="144"/>
    </row>
    <row r="733" spans="1:56" ht="236.25" x14ac:dyDescent="0.25">
      <c r="A733" s="61">
        <v>153</v>
      </c>
      <c r="B733" s="179" t="s">
        <v>3779</v>
      </c>
      <c r="C733" s="53"/>
      <c r="D733" s="36" t="s">
        <v>3780</v>
      </c>
      <c r="E733" s="24" t="s">
        <v>3781</v>
      </c>
      <c r="F733" s="6"/>
      <c r="G733" s="6" t="s">
        <v>3782</v>
      </c>
      <c r="H733" s="53" t="s">
        <v>3783</v>
      </c>
      <c r="I733" s="6"/>
      <c r="J733" s="6"/>
      <c r="K733" s="6"/>
      <c r="L733" s="56" t="s">
        <v>2654</v>
      </c>
      <c r="M733" s="62" t="s">
        <v>2420</v>
      </c>
      <c r="N733" s="58"/>
      <c r="O733" s="58"/>
      <c r="P733" s="35"/>
      <c r="Q733" s="35"/>
      <c r="R733" s="35"/>
      <c r="S733" s="35"/>
      <c r="T733" s="106" t="s">
        <v>3745</v>
      </c>
      <c r="U733" s="106" t="s">
        <v>2654</v>
      </c>
      <c r="V733" s="106" t="s">
        <v>2654</v>
      </c>
      <c r="W733" s="106" t="s">
        <v>2704</v>
      </c>
      <c r="X733" s="106" t="s">
        <v>3746</v>
      </c>
      <c r="Y733" s="106" t="s">
        <v>3784</v>
      </c>
      <c r="Z733" s="106" t="s">
        <v>2658</v>
      </c>
      <c r="AA733" s="106" t="s">
        <v>3785</v>
      </c>
      <c r="AB733" s="106" t="s">
        <v>2704</v>
      </c>
      <c r="AC733" s="106" t="s">
        <v>2429</v>
      </c>
      <c r="AD733" s="106"/>
      <c r="AE733" s="97"/>
      <c r="AF733" s="141"/>
      <c r="AG733" s="37" t="s">
        <v>3786</v>
      </c>
      <c r="AH733" s="37" t="s">
        <v>2431</v>
      </c>
      <c r="AI733" s="37"/>
      <c r="AJ733" s="37"/>
      <c r="AK733" s="37"/>
      <c r="AL733" s="37"/>
      <c r="AM733" s="37">
        <f t="shared" si="22"/>
        <v>0</v>
      </c>
      <c r="AN733" s="191" t="str">
        <f>IF((AI733+AJ733+AK733+AL733+AM733)&gt;0,(Metoder[[#This Row],[2015]]+Metoder[[#This Row],[2016]]+Metoder[[#This Row],[2017]]+Metoder[[#This Row],[Jan-Apr 2018]]*3+Metoder[[#This Row],[Till Cosmic?]])/COUNT(Metoder[[#This Row],[2015]:[Till Cosmic?]]),"")</f>
        <v/>
      </c>
      <c r="AO733" s="37" t="str">
        <f t="shared" si="23"/>
        <v/>
      </c>
      <c r="AP733" s="37" t="str">
        <f>IFERROR((_xlfn.RANK.EQ(AO733,AO:AO,1)+COUNTIF($AO$2:AO733,AO733))-1,"")</f>
        <v/>
      </c>
      <c r="AQ733" s="37"/>
      <c r="AR733" s="37"/>
      <c r="AS733" s="37"/>
      <c r="AT733" s="37"/>
      <c r="AU733" s="37"/>
      <c r="AV733" s="123">
        <v>42817</v>
      </c>
      <c r="AW733" s="38" t="s">
        <v>2341</v>
      </c>
      <c r="AX733" s="144"/>
      <c r="AY733" s="144"/>
      <c r="AZ733" s="142"/>
      <c r="BA733" s="143"/>
      <c r="BC733" s="144"/>
      <c r="BD733" s="144"/>
    </row>
    <row r="734" spans="1:56" ht="360" x14ac:dyDescent="0.25">
      <c r="A734" s="61">
        <v>155</v>
      </c>
      <c r="B734" s="179" t="s">
        <v>3819</v>
      </c>
      <c r="C734" s="53" t="s">
        <v>3820</v>
      </c>
      <c r="D734" s="36"/>
      <c r="E734" s="24" t="s">
        <v>3821</v>
      </c>
      <c r="F734" s="6"/>
      <c r="G734" s="6" t="s">
        <v>3822</v>
      </c>
      <c r="H734" s="53" t="s">
        <v>3823</v>
      </c>
      <c r="I734" s="6"/>
      <c r="J734" s="6"/>
      <c r="K734" s="6"/>
      <c r="L734" s="56" t="s">
        <v>348</v>
      </c>
      <c r="M734" s="62" t="s">
        <v>2420</v>
      </c>
      <c r="N734" s="58"/>
      <c r="O734" s="58"/>
      <c r="P734" s="35"/>
      <c r="Q734" s="35"/>
      <c r="R734" s="35"/>
      <c r="S734" s="35"/>
      <c r="T734" s="106" t="s">
        <v>3824</v>
      </c>
      <c r="U734" s="106" t="s">
        <v>348</v>
      </c>
      <c r="V734" s="106" t="s">
        <v>348</v>
      </c>
      <c r="W734" s="106" t="s">
        <v>2704</v>
      </c>
      <c r="X734" s="106" t="s">
        <v>3746</v>
      </c>
      <c r="Y734" s="106" t="s">
        <v>2933</v>
      </c>
      <c r="Z734" s="106" t="s">
        <v>3825</v>
      </c>
      <c r="AA734" s="106" t="s">
        <v>3826</v>
      </c>
      <c r="AB734" s="106" t="s">
        <v>2704</v>
      </c>
      <c r="AC734" s="106" t="s">
        <v>2429</v>
      </c>
      <c r="AD734" s="106"/>
      <c r="AE734" s="97"/>
      <c r="AF734" s="141"/>
      <c r="AG734" s="37" t="s">
        <v>3827</v>
      </c>
      <c r="AH734" s="37" t="s">
        <v>2529</v>
      </c>
      <c r="AI734" s="37"/>
      <c r="AJ734" s="37"/>
      <c r="AK734" s="37"/>
      <c r="AL734" s="37"/>
      <c r="AM734" s="37">
        <f t="shared" si="22"/>
        <v>0</v>
      </c>
      <c r="AN734" s="191" t="str">
        <f>IF((AI734+AJ734+AK734+AL734+AM734)&gt;0,(Metoder[[#This Row],[2015]]+Metoder[[#This Row],[2016]]+Metoder[[#This Row],[2017]]+Metoder[[#This Row],[Jan-Apr 2018]]*3+Metoder[[#This Row],[Till Cosmic?]])/COUNT(Metoder[[#This Row],[2015]:[Till Cosmic?]]),"")</f>
        <v/>
      </c>
      <c r="AO734" s="37" t="str">
        <f t="shared" si="23"/>
        <v/>
      </c>
      <c r="AP734" s="37" t="str">
        <f>IFERROR((_xlfn.RANK.EQ(AO734,AO:AO,1)+COUNTIF($AO$2:AO734,AO734))-1,"")</f>
        <v/>
      </c>
      <c r="AQ734" s="37"/>
      <c r="AR734" s="37"/>
      <c r="AS734" s="37"/>
      <c r="AT734" s="37"/>
      <c r="AU734" s="37"/>
      <c r="AV734" s="123">
        <v>42817</v>
      </c>
      <c r="AW734" s="38" t="s">
        <v>2341</v>
      </c>
      <c r="AX734" s="144"/>
      <c r="AY734" s="144"/>
      <c r="AZ734" s="142"/>
      <c r="BA734" s="143"/>
      <c r="BC734" s="144"/>
      <c r="BD734" s="144"/>
    </row>
    <row r="735" spans="1:56" ht="360" x14ac:dyDescent="0.25">
      <c r="A735" s="61">
        <v>156</v>
      </c>
      <c r="B735" s="179" t="s">
        <v>3834</v>
      </c>
      <c r="C735" s="53"/>
      <c r="D735" s="36" t="s">
        <v>3835</v>
      </c>
      <c r="E735" s="24" t="s">
        <v>3836</v>
      </c>
      <c r="F735" s="6"/>
      <c r="G735" s="6" t="s">
        <v>3837</v>
      </c>
      <c r="H735" s="53" t="s">
        <v>3838</v>
      </c>
      <c r="I735" s="6"/>
      <c r="J735" s="6"/>
      <c r="K735" s="6"/>
      <c r="L735" s="56" t="s">
        <v>348</v>
      </c>
      <c r="M735" s="62" t="s">
        <v>2420</v>
      </c>
      <c r="N735" s="58"/>
      <c r="O735" s="58"/>
      <c r="P735" s="35"/>
      <c r="Q735" s="35"/>
      <c r="R735" s="35"/>
      <c r="S735" s="35"/>
      <c r="T735" s="106" t="s">
        <v>3839</v>
      </c>
      <c r="U735" s="106" t="s">
        <v>348</v>
      </c>
      <c r="V735" s="106" t="s">
        <v>348</v>
      </c>
      <c r="W735" s="106" t="s">
        <v>3393</v>
      </c>
      <c r="X735" s="106" t="s">
        <v>3840</v>
      </c>
      <c r="Y735" s="106" t="s">
        <v>2933</v>
      </c>
      <c r="Z735" s="106" t="s">
        <v>3393</v>
      </c>
      <c r="AA735" s="106" t="s">
        <v>3841</v>
      </c>
      <c r="AB735" s="106" t="s">
        <v>3393</v>
      </c>
      <c r="AC735" s="106" t="s">
        <v>3393</v>
      </c>
      <c r="AD735" s="106"/>
      <c r="AE735" s="97"/>
      <c r="AF735" s="141"/>
      <c r="AG735" s="37" t="s">
        <v>3842</v>
      </c>
      <c r="AH735" s="37" t="s">
        <v>2441</v>
      </c>
      <c r="AI735" s="37"/>
      <c r="AJ735" s="37"/>
      <c r="AK735" s="37"/>
      <c r="AL735" s="37"/>
      <c r="AM735" s="37">
        <f t="shared" si="22"/>
        <v>0</v>
      </c>
      <c r="AN735" s="191" t="str">
        <f>IF((AI735+AJ735+AK735+AL735+AM735)&gt;0,(Metoder[[#This Row],[2015]]+Metoder[[#This Row],[2016]]+Metoder[[#This Row],[2017]]+Metoder[[#This Row],[Jan-Apr 2018]]*3+Metoder[[#This Row],[Till Cosmic?]])/COUNT(Metoder[[#This Row],[2015]:[Till Cosmic?]]),"")</f>
        <v/>
      </c>
      <c r="AO735" s="37" t="str">
        <f t="shared" si="23"/>
        <v/>
      </c>
      <c r="AP735" s="37" t="str">
        <f>IFERROR((_xlfn.RANK.EQ(AO735,AO:AO,1)+COUNTIF($AO$2:AO735,AO735))-1,"")</f>
        <v/>
      </c>
      <c r="AQ735" s="37"/>
      <c r="AR735" s="37"/>
      <c r="AS735" s="37"/>
      <c r="AT735" s="37"/>
      <c r="AU735" s="37"/>
      <c r="AV735" s="123">
        <v>42817</v>
      </c>
      <c r="AW735" s="38" t="s">
        <v>2341</v>
      </c>
      <c r="AX735" s="144"/>
      <c r="AY735" s="144"/>
      <c r="AZ735" s="142"/>
      <c r="BA735" s="143"/>
      <c r="BC735" s="144"/>
      <c r="BD735" s="144"/>
    </row>
    <row r="736" spans="1:56" ht="409.5" x14ac:dyDescent="0.25">
      <c r="A736" s="61">
        <v>158</v>
      </c>
      <c r="B736" s="179" t="s">
        <v>3921</v>
      </c>
      <c r="C736" s="53" t="s">
        <v>3922</v>
      </c>
      <c r="D736" s="36"/>
      <c r="E736" s="24" t="s">
        <v>3314</v>
      </c>
      <c r="F736" s="6"/>
      <c r="G736" s="6"/>
      <c r="H736" s="53" t="s">
        <v>3923</v>
      </c>
      <c r="I736" s="6" t="s">
        <v>3924</v>
      </c>
      <c r="J736" s="6"/>
      <c r="K736" s="6"/>
      <c r="L736" s="56" t="s">
        <v>348</v>
      </c>
      <c r="M736" s="62" t="s">
        <v>2420</v>
      </c>
      <c r="N736" s="58"/>
      <c r="O736" s="58"/>
      <c r="P736" s="35"/>
      <c r="Q736" s="35"/>
      <c r="R736" s="35"/>
      <c r="S736" s="35"/>
      <c r="T736" s="106" t="s">
        <v>3925</v>
      </c>
      <c r="U736" s="106" t="s">
        <v>348</v>
      </c>
      <c r="V736" s="106" t="s">
        <v>348</v>
      </c>
      <c r="W736" s="106" t="s">
        <v>3393</v>
      </c>
      <c r="X736" s="106" t="s">
        <v>3926</v>
      </c>
      <c r="Y736" s="106" t="s">
        <v>2933</v>
      </c>
      <c r="Z736" s="106" t="s">
        <v>3927</v>
      </c>
      <c r="AA736" s="106" t="s">
        <v>3928</v>
      </c>
      <c r="AB736" s="106" t="s">
        <v>3393</v>
      </c>
      <c r="AC736" s="106" t="s">
        <v>2429</v>
      </c>
      <c r="AD736" s="106"/>
      <c r="AE736" s="97"/>
      <c r="AF736" s="141"/>
      <c r="AG736" s="37" t="s">
        <v>3929</v>
      </c>
      <c r="AH736" s="37" t="s">
        <v>2431</v>
      </c>
      <c r="AI736" s="37"/>
      <c r="AJ736" s="37"/>
      <c r="AK736" s="37"/>
      <c r="AL736" s="37"/>
      <c r="AM736" s="37">
        <f t="shared" si="22"/>
        <v>0</v>
      </c>
      <c r="AN736" s="191" t="str">
        <f>IF((AI736+AJ736+AK736+AL736+AM736)&gt;0,(Metoder[[#This Row],[2015]]+Metoder[[#This Row],[2016]]+Metoder[[#This Row],[2017]]+Metoder[[#This Row],[Jan-Apr 2018]]*3+Metoder[[#This Row],[Till Cosmic?]])/COUNT(Metoder[[#This Row],[2015]:[Till Cosmic?]]),"")</f>
        <v/>
      </c>
      <c r="AO736" s="37" t="str">
        <f t="shared" si="23"/>
        <v/>
      </c>
      <c r="AP736" s="37" t="str">
        <f>IFERROR((_xlfn.RANK.EQ(AO736,AO:AO,1)+COUNTIF($AO$2:AO736,AO736))-1,"")</f>
        <v/>
      </c>
      <c r="AQ736" s="37"/>
      <c r="AR736" s="37"/>
      <c r="AS736" s="37"/>
      <c r="AT736" s="37"/>
      <c r="AU736" s="37"/>
      <c r="AV736" s="123">
        <v>42817</v>
      </c>
      <c r="AW736" s="38" t="s">
        <v>2341</v>
      </c>
      <c r="AX736" s="144"/>
      <c r="AY736" s="144"/>
      <c r="AZ736" s="142"/>
      <c r="BA736" s="143"/>
      <c r="BC736" s="144"/>
      <c r="BD736" s="144"/>
    </row>
    <row r="737" spans="1:56" ht="409.5" x14ac:dyDescent="0.25">
      <c r="A737" s="61">
        <v>166</v>
      </c>
      <c r="B737" s="179" t="s">
        <v>4058</v>
      </c>
      <c r="C737" s="53" t="s">
        <v>4059</v>
      </c>
      <c r="D737" s="36" t="s">
        <v>4060</v>
      </c>
      <c r="E737" s="24" t="s">
        <v>3950</v>
      </c>
      <c r="F737" s="6"/>
      <c r="G737" s="6"/>
      <c r="H737" s="53" t="s">
        <v>4061</v>
      </c>
      <c r="I737" s="6"/>
      <c r="J737" s="6"/>
      <c r="K737" s="6"/>
      <c r="L737" s="56" t="s">
        <v>348</v>
      </c>
      <c r="M737" s="62" t="s">
        <v>2420</v>
      </c>
      <c r="N737" s="58"/>
      <c r="O737" s="58"/>
      <c r="P737" s="35"/>
      <c r="Q737" s="35"/>
      <c r="R737" s="35"/>
      <c r="S737" s="35"/>
      <c r="T737" s="106" t="s">
        <v>4062</v>
      </c>
      <c r="U737" s="106" t="s">
        <v>41</v>
      </c>
      <c r="V737" s="106" t="s">
        <v>348</v>
      </c>
      <c r="W737" s="106" t="s">
        <v>2645</v>
      </c>
      <c r="X737" s="106" t="s">
        <v>4063</v>
      </c>
      <c r="Y737" s="106" t="s">
        <v>2933</v>
      </c>
      <c r="Z737" s="106" t="s">
        <v>4064</v>
      </c>
      <c r="AA737" s="106" t="s">
        <v>4065</v>
      </c>
      <c r="AB737" s="106" t="s">
        <v>2645</v>
      </c>
      <c r="AC737" s="106" t="s">
        <v>2429</v>
      </c>
      <c r="AD737" s="106"/>
      <c r="AE737" s="97"/>
      <c r="AF737" s="141"/>
      <c r="AG737" s="37" t="s">
        <v>3075</v>
      </c>
      <c r="AH737" s="37" t="s">
        <v>3051</v>
      </c>
      <c r="AI737" s="37"/>
      <c r="AJ737" s="37"/>
      <c r="AK737" s="37"/>
      <c r="AL737" s="37"/>
      <c r="AM737" s="37">
        <f t="shared" si="22"/>
        <v>0</v>
      </c>
      <c r="AN737" s="191" t="str">
        <f>IF((AI737+AJ737+AK737+AL737+AM737)&gt;0,(Metoder[[#This Row],[2015]]+Metoder[[#This Row],[2016]]+Metoder[[#This Row],[2017]]+Metoder[[#This Row],[Jan-Apr 2018]]*3+Metoder[[#This Row],[Till Cosmic?]])/COUNT(Metoder[[#This Row],[2015]:[Till Cosmic?]]),"")</f>
        <v/>
      </c>
      <c r="AO737" s="37" t="str">
        <f t="shared" si="23"/>
        <v/>
      </c>
      <c r="AP737" s="37" t="str">
        <f>IFERROR((_xlfn.RANK.EQ(AO737,AO:AO,1)+COUNTIF($AO$2:AO737,AO737))-1,"")</f>
        <v/>
      </c>
      <c r="AQ737" s="37"/>
      <c r="AR737" s="37"/>
      <c r="AS737" s="37"/>
      <c r="AT737" s="37"/>
      <c r="AU737" s="37"/>
      <c r="AV737" s="123">
        <v>42817</v>
      </c>
      <c r="AW737" s="38" t="s">
        <v>2341</v>
      </c>
      <c r="AX737" s="144"/>
      <c r="AY737" s="144"/>
      <c r="AZ737" s="142"/>
      <c r="BA737" s="143"/>
      <c r="BC737" s="144"/>
      <c r="BD737" s="144"/>
    </row>
    <row r="738" spans="1:56" ht="281.25" x14ac:dyDescent="0.25">
      <c r="A738" s="61">
        <v>124</v>
      </c>
      <c r="B738" s="179" t="s">
        <v>2936</v>
      </c>
      <c r="C738" s="53" t="s">
        <v>2937</v>
      </c>
      <c r="D738" s="36"/>
      <c r="E738" s="24" t="s">
        <v>2650</v>
      </c>
      <c r="F738" s="6"/>
      <c r="G738" s="6" t="s">
        <v>2938</v>
      </c>
      <c r="H738" s="6" t="s">
        <v>2939</v>
      </c>
      <c r="I738" s="6"/>
      <c r="J738" s="6"/>
      <c r="K738" s="6"/>
      <c r="L738" s="56" t="s">
        <v>348</v>
      </c>
      <c r="M738" s="62" t="s">
        <v>2420</v>
      </c>
      <c r="N738" s="58"/>
      <c r="O738" s="58"/>
      <c r="P738" s="35"/>
      <c r="Q738" s="35"/>
      <c r="R738" s="35"/>
      <c r="S738" s="35"/>
      <c r="T738" s="106" t="s">
        <v>2940</v>
      </c>
      <c r="U738" s="106" t="s">
        <v>348</v>
      </c>
      <c r="V738" s="106" t="s">
        <v>348</v>
      </c>
      <c r="W738" s="106" t="s">
        <v>2615</v>
      </c>
      <c r="X738" s="106" t="s">
        <v>2941</v>
      </c>
      <c r="Y738" s="106" t="s">
        <v>2543</v>
      </c>
      <c r="Z738" s="106" t="s">
        <v>2942</v>
      </c>
      <c r="AA738" s="106" t="s">
        <v>2943</v>
      </c>
      <c r="AB738" s="106" t="s">
        <v>2704</v>
      </c>
      <c r="AC738" s="106" t="s">
        <v>2704</v>
      </c>
      <c r="AD738" s="106"/>
      <c r="AE738" s="97"/>
      <c r="AF738" s="141"/>
      <c r="AG738" s="37" t="s">
        <v>2944</v>
      </c>
      <c r="AH738" s="37" t="s">
        <v>2945</v>
      </c>
      <c r="AI738" s="37"/>
      <c r="AJ738" s="37"/>
      <c r="AK738" s="37"/>
      <c r="AL738" s="37"/>
      <c r="AM738" s="37">
        <f t="shared" si="22"/>
        <v>0</v>
      </c>
      <c r="AN738" s="191" t="str">
        <f>IF((AI738+AJ738+AK738+AL738+AM738)&gt;0,(Metoder[[#This Row],[2015]]+Metoder[[#This Row],[2016]]+Metoder[[#This Row],[2017]]+Metoder[[#This Row],[Jan-Apr 2018]]*3+Metoder[[#This Row],[Till Cosmic?]])/COUNT(Metoder[[#This Row],[2015]:[Till Cosmic?]]),"")</f>
        <v/>
      </c>
      <c r="AO738" s="37" t="str">
        <f t="shared" si="23"/>
        <v/>
      </c>
      <c r="AP738" s="37" t="str">
        <f>IFERROR((_xlfn.RANK.EQ(AO738,AO:AO,1)+COUNTIF($AO$2:AO738,AO738))-1,"")</f>
        <v/>
      </c>
      <c r="AQ738" s="37"/>
      <c r="AR738" s="37"/>
      <c r="AS738" s="37"/>
      <c r="AT738" s="37"/>
      <c r="AU738" s="37"/>
      <c r="AV738" s="123">
        <v>42816</v>
      </c>
      <c r="AW738" s="38" t="s">
        <v>2341</v>
      </c>
      <c r="AX738" s="144"/>
      <c r="AY738" s="144"/>
      <c r="AZ738" s="142"/>
      <c r="BA738" s="143"/>
      <c r="BC738" s="144"/>
      <c r="BD738" s="144"/>
    </row>
    <row r="739" spans="1:56" ht="135" x14ac:dyDescent="0.25">
      <c r="A739" s="1" t="s">
        <v>2269</v>
      </c>
      <c r="B739" s="179" t="s">
        <v>2270</v>
      </c>
      <c r="C739" s="53" t="s">
        <v>2271</v>
      </c>
      <c r="D739" s="55" t="s">
        <v>226</v>
      </c>
      <c r="E739" s="53" t="s">
        <v>227</v>
      </c>
      <c r="F739" s="6"/>
      <c r="G739" s="140" t="s">
        <v>2272</v>
      </c>
      <c r="H739" s="53" t="s">
        <v>6387</v>
      </c>
      <c r="I739" s="106"/>
      <c r="J739" s="106" t="s">
        <v>6386</v>
      </c>
      <c r="K739" s="106"/>
      <c r="L739" s="56" t="s">
        <v>6478</v>
      </c>
      <c r="M739" s="55" t="s">
        <v>42</v>
      </c>
      <c r="N739" s="58" t="s">
        <v>5673</v>
      </c>
      <c r="O739" s="54" t="s">
        <v>35</v>
      </c>
      <c r="P739" s="54"/>
      <c r="Q739" s="54"/>
      <c r="R739" s="54"/>
      <c r="S739" s="54"/>
      <c r="T739" s="106"/>
      <c r="U739" s="106" t="s">
        <v>2434</v>
      </c>
      <c r="V739" s="106" t="s">
        <v>4641</v>
      </c>
      <c r="W739" s="106" t="s">
        <v>230</v>
      </c>
      <c r="X739" s="106" t="s">
        <v>231</v>
      </c>
      <c r="Y739" s="106"/>
      <c r="Z739" s="106"/>
      <c r="AA739" s="106"/>
      <c r="AB739" s="106"/>
      <c r="AC739" s="106"/>
      <c r="AD739" s="106"/>
      <c r="AE739" s="1" t="s">
        <v>4918</v>
      </c>
      <c r="AF739" s="17" t="s">
        <v>2273</v>
      </c>
      <c r="AG739" s="57"/>
      <c r="AH739" s="8"/>
      <c r="AI739" s="8"/>
      <c r="AJ739" s="8"/>
      <c r="AK739" s="8"/>
      <c r="AL739" s="8"/>
      <c r="AM739" s="8">
        <f t="shared" si="22"/>
        <v>1</v>
      </c>
      <c r="AN739" s="189">
        <f>IF((AI739+AJ739+AK739+AL739+AM739)&gt;0,(Metoder[[#This Row],[2015]]+Metoder[[#This Row],[2016]]+Metoder[[#This Row],[2017]]+Metoder[[#This Row],[Jan-Apr 2018]]*3+Metoder[[#This Row],[Till Cosmic?]])/COUNT(Metoder[[#This Row],[2015]:[Till Cosmic?]]),"")</f>
        <v>1</v>
      </c>
      <c r="AO739" s="8">
        <f t="shared" si="23"/>
        <v>315</v>
      </c>
      <c r="AP739" s="8">
        <f>IFERROR((_xlfn.RANK.EQ(AO739,AO:AO,1)+COUNTIF($AO$2:AO739,AO739))-1,"")</f>
        <v>481</v>
      </c>
      <c r="AQ739" s="57" t="s">
        <v>2440</v>
      </c>
      <c r="AR739" s="8"/>
      <c r="AS739" s="8"/>
      <c r="AT739" s="8"/>
      <c r="AU739" s="57"/>
      <c r="AV739" s="120">
        <v>43347</v>
      </c>
      <c r="AW739" s="57" t="s">
        <v>46</v>
      </c>
      <c r="AX739" s="144"/>
      <c r="AY739" s="144"/>
      <c r="AZ739" s="142"/>
      <c r="BA739" s="143"/>
      <c r="BC739" s="144"/>
      <c r="BD739" s="144"/>
    </row>
    <row r="740" spans="1:56" ht="409.5" x14ac:dyDescent="0.25">
      <c r="A740" s="61">
        <v>141</v>
      </c>
      <c r="B740" s="179" t="s">
        <v>2548</v>
      </c>
      <c r="C740" s="53" t="s">
        <v>2549</v>
      </c>
      <c r="D740" s="36" t="s">
        <v>50</v>
      </c>
      <c r="E740" s="24" t="s">
        <v>2536</v>
      </c>
      <c r="F740" s="6"/>
      <c r="G740" s="6"/>
      <c r="H740" s="53" t="s">
        <v>2550</v>
      </c>
      <c r="I740" s="53" t="s">
        <v>2551</v>
      </c>
      <c r="J740" s="53"/>
      <c r="K740" s="53"/>
      <c r="L740" s="56" t="s">
        <v>5124</v>
      </c>
      <c r="M740" s="62" t="s">
        <v>2420</v>
      </c>
      <c r="N740" s="58"/>
      <c r="O740" s="58"/>
      <c r="P740" s="35"/>
      <c r="Q740" s="35"/>
      <c r="R740" s="35"/>
      <c r="S740" s="35"/>
      <c r="T740" s="106" t="s">
        <v>2539</v>
      </c>
      <c r="U740" s="106" t="s">
        <v>348</v>
      </c>
      <c r="V740" s="106" t="s">
        <v>2540</v>
      </c>
      <c r="W740" s="106" t="s">
        <v>2541</v>
      </c>
      <c r="X740" s="106" t="s">
        <v>2542</v>
      </c>
      <c r="Y740" s="106" t="s">
        <v>2543</v>
      </c>
      <c r="Z740" s="106" t="s">
        <v>2552</v>
      </c>
      <c r="AA740" s="106" t="s">
        <v>2553</v>
      </c>
      <c r="AB740" s="106" t="s">
        <v>2541</v>
      </c>
      <c r="AC740" s="106" t="s">
        <v>2429</v>
      </c>
      <c r="AD740" s="106"/>
      <c r="AE740" s="97"/>
      <c r="AF740" s="141"/>
      <c r="AG740" s="37" t="s">
        <v>2554</v>
      </c>
      <c r="AH740" s="37" t="s">
        <v>2468</v>
      </c>
      <c r="AI740" s="37"/>
      <c r="AJ740" s="37"/>
      <c r="AK740" s="37"/>
      <c r="AL740" s="37"/>
      <c r="AM740" s="37">
        <f t="shared" si="22"/>
        <v>0</v>
      </c>
      <c r="AN740" s="191" t="str">
        <f>IF((AI740+AJ740+AK740+AL740+AM740)&gt;0,(Metoder[[#This Row],[2015]]+Metoder[[#This Row],[2016]]+Metoder[[#This Row],[2017]]+Metoder[[#This Row],[Jan-Apr 2018]]*3+Metoder[[#This Row],[Till Cosmic?]])/COUNT(Metoder[[#This Row],[2015]:[Till Cosmic?]]),"")</f>
        <v/>
      </c>
      <c r="AO740" s="37" t="str">
        <f t="shared" si="23"/>
        <v/>
      </c>
      <c r="AP740" s="37" t="str">
        <f>IFERROR((_xlfn.RANK.EQ(AO740,AO:AO,1)+COUNTIF($AO$2:AO740,AO740))-1,"")</f>
        <v/>
      </c>
      <c r="AQ740" s="37"/>
      <c r="AR740" s="37"/>
      <c r="AS740" s="37"/>
      <c r="AT740" s="37"/>
      <c r="AU740" s="37"/>
      <c r="AV740" s="123">
        <v>42814</v>
      </c>
      <c r="AW740" s="38" t="s">
        <v>2341</v>
      </c>
      <c r="AX740" s="144"/>
      <c r="AY740" s="144"/>
      <c r="AZ740" s="142"/>
      <c r="BA740" s="143"/>
      <c r="BC740" s="144"/>
      <c r="BD740" s="144"/>
    </row>
    <row r="741" spans="1:56" ht="101.25" x14ac:dyDescent="0.25">
      <c r="A741" s="61">
        <v>154</v>
      </c>
      <c r="B741" s="179" t="s">
        <v>2568</v>
      </c>
      <c r="C741" s="53" t="s">
        <v>2569</v>
      </c>
      <c r="D741" s="36" t="s">
        <v>50</v>
      </c>
      <c r="E741" s="24" t="s">
        <v>2536</v>
      </c>
      <c r="F741" s="6"/>
      <c r="G741" s="6"/>
      <c r="H741" s="53" t="s">
        <v>2570</v>
      </c>
      <c r="I741" s="6"/>
      <c r="J741" s="6"/>
      <c r="K741" s="6"/>
      <c r="L741" s="56" t="s">
        <v>5124</v>
      </c>
      <c r="M741" s="62" t="s">
        <v>2420</v>
      </c>
      <c r="N741" s="58"/>
      <c r="O741" s="58"/>
      <c r="P741" s="35"/>
      <c r="Q741" s="35"/>
      <c r="R741" s="35"/>
      <c r="S741" s="35"/>
      <c r="T741" s="106" t="s">
        <v>2539</v>
      </c>
      <c r="U741" s="106" t="s">
        <v>348</v>
      </c>
      <c r="V741" s="106" t="s">
        <v>2540</v>
      </c>
      <c r="W741" s="106" t="s">
        <v>2541</v>
      </c>
      <c r="X741" s="106" t="s">
        <v>2571</v>
      </c>
      <c r="Y741" s="106" t="s">
        <v>2572</v>
      </c>
      <c r="Z741" s="106" t="s">
        <v>2573</v>
      </c>
      <c r="AA741" s="106" t="s">
        <v>2574</v>
      </c>
      <c r="AB741" s="106" t="s">
        <v>2541</v>
      </c>
      <c r="AC741" s="106" t="s">
        <v>2429</v>
      </c>
      <c r="AD741" s="106"/>
      <c r="AE741" s="97"/>
      <c r="AF741" s="141"/>
      <c r="AG741" s="37" t="s">
        <v>2575</v>
      </c>
      <c r="AH741" s="37" t="s">
        <v>2431</v>
      </c>
      <c r="AI741" s="37"/>
      <c r="AJ741" s="37"/>
      <c r="AK741" s="37"/>
      <c r="AL741" s="37"/>
      <c r="AM741" s="37">
        <f t="shared" si="22"/>
        <v>0</v>
      </c>
      <c r="AN741" s="191" t="str">
        <f>IF((AI741+AJ741+AK741+AL741+AM741)&gt;0,(Metoder[[#This Row],[2015]]+Metoder[[#This Row],[2016]]+Metoder[[#This Row],[2017]]+Metoder[[#This Row],[Jan-Apr 2018]]*3+Metoder[[#This Row],[Till Cosmic?]])/COUNT(Metoder[[#This Row],[2015]:[Till Cosmic?]]),"")</f>
        <v/>
      </c>
      <c r="AO741" s="37" t="str">
        <f t="shared" si="23"/>
        <v/>
      </c>
      <c r="AP741" s="37" t="str">
        <f>IFERROR((_xlfn.RANK.EQ(AO741,AO:AO,1)+COUNTIF($AO$2:AO741,AO741))-1,"")</f>
        <v/>
      </c>
      <c r="AQ741" s="37"/>
      <c r="AR741" s="37"/>
      <c r="AS741" s="37"/>
      <c r="AT741" s="37"/>
      <c r="AU741" s="37"/>
      <c r="AV741" s="123">
        <v>42814</v>
      </c>
      <c r="AW741" s="38" t="s">
        <v>2341</v>
      </c>
      <c r="AX741" s="144"/>
      <c r="AY741" s="144"/>
      <c r="AZ741" s="142"/>
      <c r="BA741" s="143"/>
      <c r="BC741" s="144"/>
      <c r="BD741" s="144"/>
    </row>
    <row r="742" spans="1:56" ht="409.5" x14ac:dyDescent="0.25">
      <c r="A742" s="39">
        <v>114</v>
      </c>
      <c r="B742" s="179" t="s">
        <v>2632</v>
      </c>
      <c r="C742" s="61" t="s">
        <v>2633</v>
      </c>
      <c r="D742" s="36" t="s">
        <v>2634</v>
      </c>
      <c r="E742" s="41" t="s">
        <v>2635</v>
      </c>
      <c r="F742" s="49"/>
      <c r="G742" s="49" t="s">
        <v>2636</v>
      </c>
      <c r="H742" s="49" t="s">
        <v>2637</v>
      </c>
      <c r="I742" s="50" t="s">
        <v>2638</v>
      </c>
      <c r="J742" s="50"/>
      <c r="K742" s="50"/>
      <c r="L742" s="41" t="s">
        <v>348</v>
      </c>
      <c r="M742" s="51" t="s">
        <v>2420</v>
      </c>
      <c r="N742" s="42"/>
      <c r="O742" s="42"/>
      <c r="P742" s="43"/>
      <c r="Q742" s="43"/>
      <c r="R742" s="43"/>
      <c r="S742" s="43"/>
      <c r="T742" s="97" t="s">
        <v>2639</v>
      </c>
      <c r="U742" s="106" t="s">
        <v>348</v>
      </c>
      <c r="V742" s="106" t="s">
        <v>348</v>
      </c>
      <c r="W742" s="106" t="s">
        <v>2640</v>
      </c>
      <c r="X742" s="106" t="s">
        <v>2641</v>
      </c>
      <c r="Y742" s="106" t="s">
        <v>2642</v>
      </c>
      <c r="Z742" s="106" t="s">
        <v>2643</v>
      </c>
      <c r="AA742" s="106" t="s">
        <v>2644</v>
      </c>
      <c r="AB742" s="106" t="s">
        <v>2645</v>
      </c>
      <c r="AC742" s="106" t="s">
        <v>2429</v>
      </c>
      <c r="AD742" s="106"/>
      <c r="AE742" s="97"/>
      <c r="AF742" s="141"/>
      <c r="AG742" s="37" t="s">
        <v>2646</v>
      </c>
      <c r="AH742" s="37" t="s">
        <v>2647</v>
      </c>
      <c r="AI742" s="37"/>
      <c r="AJ742" s="37"/>
      <c r="AK742" s="37"/>
      <c r="AL742" s="37"/>
      <c r="AM742" s="37">
        <f t="shared" si="22"/>
        <v>0</v>
      </c>
      <c r="AN742" s="191" t="str">
        <f>IF((AI742+AJ742+AK742+AL742+AM742)&gt;0,(Metoder[[#This Row],[2015]]+Metoder[[#This Row],[2016]]+Metoder[[#This Row],[2017]]+Metoder[[#This Row],[Jan-Apr 2018]]*3+Metoder[[#This Row],[Till Cosmic?]])/COUNT(Metoder[[#This Row],[2015]:[Till Cosmic?]]),"")</f>
        <v/>
      </c>
      <c r="AO742" s="37" t="str">
        <f t="shared" si="23"/>
        <v/>
      </c>
      <c r="AP742" s="37" t="str">
        <f>IFERROR((_xlfn.RANK.EQ(AO742,AO:AO,1)+COUNTIF($AO$2:AO742,AO742))-1,"")</f>
        <v/>
      </c>
      <c r="AQ742" s="37"/>
      <c r="AR742" s="37"/>
      <c r="AS742" s="37"/>
      <c r="AT742" s="37"/>
      <c r="AU742" s="37"/>
      <c r="AV742" s="123">
        <v>42814</v>
      </c>
      <c r="AW742" s="38" t="s">
        <v>2341</v>
      </c>
      <c r="AX742" s="144"/>
      <c r="AY742" s="144"/>
      <c r="AZ742" s="142"/>
      <c r="BA742" s="143"/>
      <c r="BC742" s="144"/>
      <c r="BD742" s="144"/>
    </row>
    <row r="743" spans="1:56" ht="213.75" x14ac:dyDescent="0.25">
      <c r="A743" s="39">
        <v>116</v>
      </c>
      <c r="B743" s="179" t="s">
        <v>2648</v>
      </c>
      <c r="C743" s="61"/>
      <c r="D743" s="36" t="s">
        <v>2649</v>
      </c>
      <c r="E743" s="41" t="s">
        <v>2650</v>
      </c>
      <c r="F743" s="49"/>
      <c r="G743" s="49" t="s">
        <v>2651</v>
      </c>
      <c r="H743" s="49" t="s">
        <v>2652</v>
      </c>
      <c r="I743" s="50" t="s">
        <v>2653</v>
      </c>
      <c r="J743" s="50"/>
      <c r="K743" s="50"/>
      <c r="L743" s="41" t="s">
        <v>2654</v>
      </c>
      <c r="M743" s="51" t="s">
        <v>2420</v>
      </c>
      <c r="N743" s="42"/>
      <c r="O743" s="42"/>
      <c r="P743" s="43"/>
      <c r="Q743" s="43"/>
      <c r="R743" s="43"/>
      <c r="S743" s="43"/>
      <c r="T743" s="97" t="s">
        <v>2655</v>
      </c>
      <c r="U743" s="106" t="s">
        <v>348</v>
      </c>
      <c r="V743" s="106" t="s">
        <v>348</v>
      </c>
      <c r="W743" s="106" t="s">
        <v>2656</v>
      </c>
      <c r="X743" s="106" t="s">
        <v>2657</v>
      </c>
      <c r="Y743" s="106" t="s">
        <v>2543</v>
      </c>
      <c r="Z743" s="106" t="s">
        <v>2658</v>
      </c>
      <c r="AA743" s="106" t="s">
        <v>2659</v>
      </c>
      <c r="AB743" s="106" t="s">
        <v>2645</v>
      </c>
      <c r="AC743" s="106" t="s">
        <v>2429</v>
      </c>
      <c r="AD743" s="106"/>
      <c r="AE743" s="97"/>
      <c r="AF743" s="141"/>
      <c r="AG743" s="37" t="s">
        <v>2660</v>
      </c>
      <c r="AH743" s="37" t="s">
        <v>2661</v>
      </c>
      <c r="AI743" s="37"/>
      <c r="AJ743" s="37"/>
      <c r="AK743" s="37"/>
      <c r="AL743" s="37"/>
      <c r="AM743" s="37">
        <f t="shared" si="22"/>
        <v>0</v>
      </c>
      <c r="AN743" s="191" t="str">
        <f>IF((AI743+AJ743+AK743+AL743+AM743)&gt;0,(Metoder[[#This Row],[2015]]+Metoder[[#This Row],[2016]]+Metoder[[#This Row],[2017]]+Metoder[[#This Row],[Jan-Apr 2018]]*3+Metoder[[#This Row],[Till Cosmic?]])/COUNT(Metoder[[#This Row],[2015]:[Till Cosmic?]]),"")</f>
        <v/>
      </c>
      <c r="AO743" s="37" t="str">
        <f t="shared" si="23"/>
        <v/>
      </c>
      <c r="AP743" s="37" t="str">
        <f>IFERROR((_xlfn.RANK.EQ(AO743,AO:AO,1)+COUNTIF($AO$2:AO743,AO743))-1,"")</f>
        <v/>
      </c>
      <c r="AQ743" s="37"/>
      <c r="AR743" s="37"/>
      <c r="AS743" s="37"/>
      <c r="AT743" s="37"/>
      <c r="AU743" s="37"/>
      <c r="AV743" s="123">
        <v>42814</v>
      </c>
      <c r="AW743" s="38" t="s">
        <v>2341</v>
      </c>
      <c r="AX743" s="144"/>
      <c r="AY743" s="144"/>
      <c r="AZ743" s="142"/>
      <c r="BA743" s="143"/>
      <c r="BC743" s="144"/>
      <c r="BD743" s="144"/>
    </row>
    <row r="744" spans="1:56" ht="409.5" x14ac:dyDescent="0.25">
      <c r="A744" s="39">
        <v>118</v>
      </c>
      <c r="B744" s="179" t="s">
        <v>2739</v>
      </c>
      <c r="C744" s="61" t="s">
        <v>2740</v>
      </c>
      <c r="D744" s="36" t="s">
        <v>2741</v>
      </c>
      <c r="E744" s="41" t="s">
        <v>2742</v>
      </c>
      <c r="F744" s="49"/>
      <c r="G744" s="49"/>
      <c r="H744" s="49" t="s">
        <v>2743</v>
      </c>
      <c r="I744" s="50"/>
      <c r="J744" s="50"/>
      <c r="K744" s="50"/>
      <c r="L744" s="41" t="s">
        <v>348</v>
      </c>
      <c r="M744" s="51" t="s">
        <v>2420</v>
      </c>
      <c r="N744" s="42"/>
      <c r="O744" s="42"/>
      <c r="P744" s="43"/>
      <c r="Q744" s="43"/>
      <c r="R744" s="43"/>
      <c r="S744" s="43"/>
      <c r="T744" s="97" t="s">
        <v>2655</v>
      </c>
      <c r="U744" s="106" t="s">
        <v>348</v>
      </c>
      <c r="V744" s="106" t="s">
        <v>348</v>
      </c>
      <c r="W744" s="106" t="s">
        <v>2645</v>
      </c>
      <c r="X744" s="106" t="s">
        <v>6588</v>
      </c>
      <c r="Y744" s="106" t="s">
        <v>2543</v>
      </c>
      <c r="Z744" s="106" t="s">
        <v>2744</v>
      </c>
      <c r="AA744" s="106" t="s">
        <v>2745</v>
      </c>
      <c r="AB744" s="106" t="s">
        <v>2645</v>
      </c>
      <c r="AC744" s="106" t="s">
        <v>2746</v>
      </c>
      <c r="AD744" s="106"/>
      <c r="AE744" s="97"/>
      <c r="AF744" s="141"/>
      <c r="AG744" s="37" t="s">
        <v>2747</v>
      </c>
      <c r="AH744" s="37" t="s">
        <v>2431</v>
      </c>
      <c r="AI744" s="37"/>
      <c r="AJ744" s="37"/>
      <c r="AK744" s="37"/>
      <c r="AL744" s="37"/>
      <c r="AM744" s="37">
        <f t="shared" si="22"/>
        <v>0</v>
      </c>
      <c r="AN744" s="191" t="str">
        <f>IF((AI744+AJ744+AK744+AL744+AM744)&gt;0,(Metoder[[#This Row],[2015]]+Metoder[[#This Row],[2016]]+Metoder[[#This Row],[2017]]+Metoder[[#This Row],[Jan-Apr 2018]]*3+Metoder[[#This Row],[Till Cosmic?]])/COUNT(Metoder[[#This Row],[2015]:[Till Cosmic?]]),"")</f>
        <v/>
      </c>
      <c r="AO744" s="37" t="str">
        <f t="shared" si="23"/>
        <v/>
      </c>
      <c r="AP744" s="37" t="str">
        <f>IFERROR((_xlfn.RANK.EQ(AO744,AO:AO,1)+COUNTIF($AO$2:AO744,AO744))-1,"")</f>
        <v/>
      </c>
      <c r="AQ744" s="37"/>
      <c r="AR744" s="37"/>
      <c r="AS744" s="37"/>
      <c r="AT744" s="37"/>
      <c r="AU744" s="37"/>
      <c r="AV744" s="123">
        <v>42814</v>
      </c>
      <c r="AW744" s="38" t="s">
        <v>2341</v>
      </c>
      <c r="AX744" s="144"/>
      <c r="AY744" s="144"/>
      <c r="AZ744" s="142"/>
      <c r="BA744" s="143"/>
      <c r="BC744" s="144"/>
      <c r="BD744" s="144"/>
    </row>
    <row r="745" spans="1:56" ht="382.5" x14ac:dyDescent="0.25">
      <c r="A745" s="39">
        <v>113</v>
      </c>
      <c r="B745" s="179" t="s">
        <v>2748</v>
      </c>
      <c r="C745" s="61" t="s">
        <v>2749</v>
      </c>
      <c r="D745" s="36" t="s">
        <v>2750</v>
      </c>
      <c r="E745" s="41" t="s">
        <v>2751</v>
      </c>
      <c r="F745" s="49"/>
      <c r="G745" s="49" t="s">
        <v>2752</v>
      </c>
      <c r="H745" s="52" t="s">
        <v>6587</v>
      </c>
      <c r="I745" s="50" t="s">
        <v>2753</v>
      </c>
      <c r="J745" s="50"/>
      <c r="K745" s="50"/>
      <c r="L745" s="41" t="s">
        <v>348</v>
      </c>
      <c r="M745" s="51" t="s">
        <v>2420</v>
      </c>
      <c r="N745" s="42"/>
      <c r="O745" s="42"/>
      <c r="P745" s="43"/>
      <c r="Q745" s="43"/>
      <c r="R745" s="43"/>
      <c r="S745" s="43"/>
      <c r="T745" s="97" t="s">
        <v>2754</v>
      </c>
      <c r="U745" s="106" t="s">
        <v>348</v>
      </c>
      <c r="V745" s="106" t="s">
        <v>348</v>
      </c>
      <c r="W745" s="106" t="s">
        <v>2640</v>
      </c>
      <c r="X745" s="106" t="s">
        <v>2754</v>
      </c>
      <c r="Y745" s="106" t="s">
        <v>2543</v>
      </c>
      <c r="Z745" s="106" t="s">
        <v>2755</v>
      </c>
      <c r="AA745" s="106" t="s">
        <v>2756</v>
      </c>
      <c r="AB745" s="106" t="s">
        <v>2645</v>
      </c>
      <c r="AC745" s="106" t="s">
        <v>2429</v>
      </c>
      <c r="AD745" s="106"/>
      <c r="AE745" s="97"/>
      <c r="AF745" s="141"/>
      <c r="AG745" s="37" t="s">
        <v>2757</v>
      </c>
      <c r="AH745" s="37" t="s">
        <v>2454</v>
      </c>
      <c r="AI745" s="37"/>
      <c r="AJ745" s="37"/>
      <c r="AK745" s="37"/>
      <c r="AL745" s="37"/>
      <c r="AM745" s="37">
        <f t="shared" si="22"/>
        <v>0</v>
      </c>
      <c r="AN745" s="191" t="str">
        <f>IF((AI745+AJ745+AK745+AL745+AM745)&gt;0,(Metoder[[#This Row],[2015]]+Metoder[[#This Row],[2016]]+Metoder[[#This Row],[2017]]+Metoder[[#This Row],[Jan-Apr 2018]]*3+Metoder[[#This Row],[Till Cosmic?]])/COUNT(Metoder[[#This Row],[2015]:[Till Cosmic?]]),"")</f>
        <v/>
      </c>
      <c r="AO745" s="37" t="str">
        <f t="shared" si="23"/>
        <v/>
      </c>
      <c r="AP745" s="37" t="str">
        <f>IFERROR((_xlfn.RANK.EQ(AO745,AO:AO,1)+COUNTIF($AO$2:AO745,AO745))-1,"")</f>
        <v/>
      </c>
      <c r="AQ745" s="37"/>
      <c r="AR745" s="37"/>
      <c r="AS745" s="37"/>
      <c r="AT745" s="37"/>
      <c r="AU745" s="37"/>
      <c r="AV745" s="123">
        <v>42814</v>
      </c>
      <c r="AW745" s="38" t="s">
        <v>2341</v>
      </c>
      <c r="AX745" s="144"/>
      <c r="AY745" s="144"/>
      <c r="AZ745" s="142"/>
      <c r="BA745" s="143"/>
      <c r="BC745" s="144"/>
      <c r="BD745" s="144"/>
    </row>
    <row r="746" spans="1:56" ht="409.5" x14ac:dyDescent="0.25">
      <c r="A746" s="39">
        <v>119</v>
      </c>
      <c r="B746" s="179" t="s">
        <v>2825</v>
      </c>
      <c r="C746" s="61" t="s">
        <v>2826</v>
      </c>
      <c r="D746" s="36" t="s">
        <v>50</v>
      </c>
      <c r="E746" s="41" t="s">
        <v>2827</v>
      </c>
      <c r="F746" s="49"/>
      <c r="G746" s="49" t="s">
        <v>2828</v>
      </c>
      <c r="H746" s="49" t="s">
        <v>2829</v>
      </c>
      <c r="I746" s="50"/>
      <c r="J746" s="50"/>
      <c r="K746" s="50"/>
      <c r="L746" s="41" t="s">
        <v>348</v>
      </c>
      <c r="M746" s="51" t="s">
        <v>2420</v>
      </c>
      <c r="N746" s="42"/>
      <c r="O746" s="42"/>
      <c r="P746" s="43"/>
      <c r="Q746" s="43"/>
      <c r="R746" s="43"/>
      <c r="S746" s="43"/>
      <c r="T746" s="97" t="s">
        <v>2830</v>
      </c>
      <c r="U746" s="106" t="s">
        <v>348</v>
      </c>
      <c r="V746" s="106" t="s">
        <v>348</v>
      </c>
      <c r="W746" s="106" t="s">
        <v>2645</v>
      </c>
      <c r="X746" s="106" t="s">
        <v>6589</v>
      </c>
      <c r="Y746" s="106" t="s">
        <v>2831</v>
      </c>
      <c r="Z746" s="106" t="s">
        <v>2832</v>
      </c>
      <c r="AA746" s="106" t="s">
        <v>2833</v>
      </c>
      <c r="AB746" s="106" t="s">
        <v>2645</v>
      </c>
      <c r="AC746" s="106" t="s">
        <v>2429</v>
      </c>
      <c r="AD746" s="106"/>
      <c r="AE746" s="97"/>
      <c r="AF746" s="141"/>
      <c r="AG746" s="37" t="s">
        <v>2834</v>
      </c>
      <c r="AH746" s="37" t="s">
        <v>2431</v>
      </c>
      <c r="AI746" s="37"/>
      <c r="AJ746" s="37"/>
      <c r="AK746" s="37"/>
      <c r="AL746" s="37"/>
      <c r="AM746" s="37">
        <f t="shared" si="22"/>
        <v>0</v>
      </c>
      <c r="AN746" s="191" t="str">
        <f>IF((AI746+AJ746+AK746+AL746+AM746)&gt;0,(Metoder[[#This Row],[2015]]+Metoder[[#This Row],[2016]]+Metoder[[#This Row],[2017]]+Metoder[[#This Row],[Jan-Apr 2018]]*3+Metoder[[#This Row],[Till Cosmic?]])/COUNT(Metoder[[#This Row],[2015]:[Till Cosmic?]]),"")</f>
        <v/>
      </c>
      <c r="AO746" s="37" t="str">
        <f t="shared" si="23"/>
        <v/>
      </c>
      <c r="AP746" s="37" t="str">
        <f>IFERROR((_xlfn.RANK.EQ(AO746,AO:AO,1)+COUNTIF($AO$2:AO746,AO746))-1,"")</f>
        <v/>
      </c>
      <c r="AQ746" s="37"/>
      <c r="AR746" s="37"/>
      <c r="AS746" s="37"/>
      <c r="AT746" s="37"/>
      <c r="AU746" s="37"/>
      <c r="AV746" s="123">
        <v>42814</v>
      </c>
      <c r="AW746" s="38" t="s">
        <v>2341</v>
      </c>
      <c r="AX746" s="144"/>
      <c r="AY746" s="144"/>
      <c r="AZ746" s="142"/>
      <c r="BA746" s="143"/>
      <c r="BC746" s="144"/>
      <c r="BD746" s="144"/>
    </row>
    <row r="747" spans="1:56" ht="409.5" x14ac:dyDescent="0.25">
      <c r="A747" s="61">
        <v>122</v>
      </c>
      <c r="B747" s="179" t="s">
        <v>2853</v>
      </c>
      <c r="C747" s="53" t="s">
        <v>2854</v>
      </c>
      <c r="D747" s="36" t="s">
        <v>2489</v>
      </c>
      <c r="E747" s="24" t="s">
        <v>2855</v>
      </c>
      <c r="F747" s="6"/>
      <c r="G747" s="6"/>
      <c r="H747" s="53" t="s">
        <v>2856</v>
      </c>
      <c r="I747" s="6"/>
      <c r="J747" s="6"/>
      <c r="K747" s="6"/>
      <c r="L747" s="56"/>
      <c r="M747" s="62" t="s">
        <v>2420</v>
      </c>
      <c r="N747" s="58"/>
      <c r="O747" s="58"/>
      <c r="P747" s="35"/>
      <c r="Q747" s="35"/>
      <c r="R747" s="35"/>
      <c r="S747" s="35"/>
      <c r="T747" s="106" t="s">
        <v>2857</v>
      </c>
      <c r="U747" s="106" t="s">
        <v>2654</v>
      </c>
      <c r="V747" s="106" t="s">
        <v>2654</v>
      </c>
      <c r="W747" s="106" t="s">
        <v>2645</v>
      </c>
      <c r="X747" s="106" t="s">
        <v>2858</v>
      </c>
      <c r="Y747" s="106" t="s">
        <v>2543</v>
      </c>
      <c r="Z747" s="106" t="s">
        <v>2859</v>
      </c>
      <c r="AA747" s="106" t="s">
        <v>2860</v>
      </c>
      <c r="AB747" s="106" t="s">
        <v>2861</v>
      </c>
      <c r="AC747" s="106" t="s">
        <v>2429</v>
      </c>
      <c r="AD747" s="106"/>
      <c r="AE747" s="97"/>
      <c r="AF747" s="141"/>
      <c r="AG747" s="37" t="s">
        <v>2862</v>
      </c>
      <c r="AH747" s="37" t="s">
        <v>2441</v>
      </c>
      <c r="AI747" s="37"/>
      <c r="AJ747" s="37"/>
      <c r="AK747" s="37"/>
      <c r="AL747" s="37"/>
      <c r="AM747" s="37">
        <f t="shared" si="22"/>
        <v>0</v>
      </c>
      <c r="AN747" s="191" t="str">
        <f>IF((AI747+AJ747+AK747+AL747+AM747)&gt;0,(Metoder[[#This Row],[2015]]+Metoder[[#This Row],[2016]]+Metoder[[#This Row],[2017]]+Metoder[[#This Row],[Jan-Apr 2018]]*3+Metoder[[#This Row],[Till Cosmic?]])/COUNT(Metoder[[#This Row],[2015]:[Till Cosmic?]]),"")</f>
        <v/>
      </c>
      <c r="AO747" s="37" t="str">
        <f t="shared" si="23"/>
        <v/>
      </c>
      <c r="AP747" s="37" t="str">
        <f>IFERROR((_xlfn.RANK.EQ(AO747,AO:AO,1)+COUNTIF($AO$2:AO747,AO747))-1,"")</f>
        <v/>
      </c>
      <c r="AQ747" s="37"/>
      <c r="AR747" s="37"/>
      <c r="AS747" s="37"/>
      <c r="AT747" s="37"/>
      <c r="AU747" s="37"/>
      <c r="AV747" s="123">
        <v>42814</v>
      </c>
      <c r="AW747" s="38" t="s">
        <v>2341</v>
      </c>
      <c r="AX747" s="144"/>
      <c r="AY747" s="144"/>
      <c r="AZ747" s="142"/>
      <c r="BA747" s="143"/>
      <c r="BC747" s="144"/>
      <c r="BD747" s="144"/>
    </row>
    <row r="748" spans="1:56" ht="409.5" x14ac:dyDescent="0.25">
      <c r="A748" s="39">
        <v>121</v>
      </c>
      <c r="B748" s="179" t="s">
        <v>2894</v>
      </c>
      <c r="C748" s="61" t="s">
        <v>2895</v>
      </c>
      <c r="D748" s="36" t="s">
        <v>283</v>
      </c>
      <c r="E748" s="41" t="s">
        <v>2896</v>
      </c>
      <c r="F748" s="49"/>
      <c r="G748" s="49" t="s">
        <v>4865</v>
      </c>
      <c r="H748" s="52" t="s">
        <v>2897</v>
      </c>
      <c r="I748" s="50"/>
      <c r="J748" s="50"/>
      <c r="K748" s="50"/>
      <c r="L748" s="41" t="s">
        <v>348</v>
      </c>
      <c r="M748" s="51" t="s">
        <v>2420</v>
      </c>
      <c r="N748" s="42"/>
      <c r="O748" s="42"/>
      <c r="P748" s="43"/>
      <c r="Q748" s="43"/>
      <c r="R748" s="43"/>
      <c r="S748" s="43"/>
      <c r="T748" s="97"/>
      <c r="U748" s="106" t="s">
        <v>348</v>
      </c>
      <c r="V748" s="106" t="s">
        <v>348</v>
      </c>
      <c r="W748" s="106" t="s">
        <v>2645</v>
      </c>
      <c r="X748" s="106" t="s">
        <v>2898</v>
      </c>
      <c r="Y748" s="106" t="s">
        <v>2543</v>
      </c>
      <c r="Z748" s="106" t="s">
        <v>2640</v>
      </c>
      <c r="AA748" s="106" t="s">
        <v>2899</v>
      </c>
      <c r="AB748" s="106" t="s">
        <v>2861</v>
      </c>
      <c r="AC748" s="106" t="s">
        <v>2429</v>
      </c>
      <c r="AD748" s="106"/>
      <c r="AE748" s="97"/>
      <c r="AF748" s="141"/>
      <c r="AG748" s="37" t="s">
        <v>2900</v>
      </c>
      <c r="AH748" s="37" t="s">
        <v>2431</v>
      </c>
      <c r="AI748" s="37"/>
      <c r="AJ748" s="37"/>
      <c r="AK748" s="37"/>
      <c r="AL748" s="37"/>
      <c r="AM748" s="37">
        <f t="shared" si="22"/>
        <v>0</v>
      </c>
      <c r="AN748" s="191" t="str">
        <f>IF((AI748+AJ748+AK748+AL748+AM748)&gt;0,(Metoder[[#This Row],[2015]]+Metoder[[#This Row],[2016]]+Metoder[[#This Row],[2017]]+Metoder[[#This Row],[Jan-Apr 2018]]*3+Metoder[[#This Row],[Till Cosmic?]])/COUNT(Metoder[[#This Row],[2015]:[Till Cosmic?]]),"")</f>
        <v/>
      </c>
      <c r="AO748" s="37" t="str">
        <f t="shared" si="23"/>
        <v/>
      </c>
      <c r="AP748" s="37" t="str">
        <f>IFERROR((_xlfn.RANK.EQ(AO748,AO:AO,1)+COUNTIF($AO$2:AO748,AO748))-1,"")</f>
        <v/>
      </c>
      <c r="AQ748" s="37"/>
      <c r="AR748" s="37"/>
      <c r="AS748" s="37"/>
      <c r="AT748" s="37"/>
      <c r="AU748" s="37"/>
      <c r="AV748" s="123">
        <v>42814</v>
      </c>
      <c r="AW748" s="38" t="s">
        <v>2341</v>
      </c>
      <c r="AX748" s="144"/>
      <c r="AY748" s="144"/>
      <c r="AZ748" s="142"/>
      <c r="BA748" s="143"/>
      <c r="BC748" s="144"/>
      <c r="BD748" s="144"/>
    </row>
    <row r="749" spans="1:56" ht="213.75" x14ac:dyDescent="0.25">
      <c r="A749" s="61">
        <v>123</v>
      </c>
      <c r="B749" s="179" t="s">
        <v>2901</v>
      </c>
      <c r="C749" s="53"/>
      <c r="D749" s="36" t="s">
        <v>283</v>
      </c>
      <c r="E749" s="24" t="s">
        <v>2896</v>
      </c>
      <c r="F749" s="6"/>
      <c r="G749" s="53" t="s">
        <v>4866</v>
      </c>
      <c r="H749" s="53" t="s">
        <v>2902</v>
      </c>
      <c r="I749" s="6" t="s">
        <v>2903</v>
      </c>
      <c r="J749" s="6"/>
      <c r="K749" s="6"/>
      <c r="L749" s="56" t="s">
        <v>348</v>
      </c>
      <c r="M749" s="62" t="s">
        <v>2420</v>
      </c>
      <c r="N749" s="58"/>
      <c r="O749" s="58"/>
      <c r="P749" s="35"/>
      <c r="Q749" s="35"/>
      <c r="R749" s="35"/>
      <c r="S749" s="35"/>
      <c r="T749" s="106"/>
      <c r="U749" s="106" t="s">
        <v>348</v>
      </c>
      <c r="V749" s="106" t="s">
        <v>348</v>
      </c>
      <c r="W749" s="106" t="s">
        <v>2640</v>
      </c>
      <c r="X749" s="106" t="s">
        <v>2898</v>
      </c>
      <c r="Y749" s="106" t="s">
        <v>2543</v>
      </c>
      <c r="Z749" s="106" t="s">
        <v>2904</v>
      </c>
      <c r="AA749" s="106" t="s">
        <v>2905</v>
      </c>
      <c r="AB749" s="106" t="s">
        <v>2861</v>
      </c>
      <c r="AC749" s="106" t="s">
        <v>2429</v>
      </c>
      <c r="AD749" s="106"/>
      <c r="AE749" s="97"/>
      <c r="AF749" s="141"/>
      <c r="AG749" s="37" t="s">
        <v>2900</v>
      </c>
      <c r="AH749" s="37" t="s">
        <v>2431</v>
      </c>
      <c r="AI749" s="37"/>
      <c r="AJ749" s="37"/>
      <c r="AK749" s="37"/>
      <c r="AL749" s="37"/>
      <c r="AM749" s="37">
        <f t="shared" si="22"/>
        <v>0</v>
      </c>
      <c r="AN749" s="191" t="str">
        <f>IF((AI749+AJ749+AK749+AL749+AM749)&gt;0,(Metoder[[#This Row],[2015]]+Metoder[[#This Row],[2016]]+Metoder[[#This Row],[2017]]+Metoder[[#This Row],[Jan-Apr 2018]]*3+Metoder[[#This Row],[Till Cosmic?]])/COUNT(Metoder[[#This Row],[2015]:[Till Cosmic?]]),"")</f>
        <v/>
      </c>
      <c r="AO749" s="37" t="str">
        <f t="shared" si="23"/>
        <v/>
      </c>
      <c r="AP749" s="37" t="str">
        <f>IFERROR((_xlfn.RANK.EQ(AO749,AO:AO,1)+COUNTIF($AO$2:AO749,AO749))-1,"")</f>
        <v/>
      </c>
      <c r="AQ749" s="37"/>
      <c r="AR749" s="37"/>
      <c r="AS749" s="37"/>
      <c r="AT749" s="37"/>
      <c r="AU749" s="37"/>
      <c r="AV749" s="123">
        <v>42814</v>
      </c>
      <c r="AW749" s="38" t="s">
        <v>2341</v>
      </c>
      <c r="AX749" s="144"/>
      <c r="AY749" s="144"/>
      <c r="AZ749" s="142"/>
      <c r="BA749" s="143"/>
      <c r="BC749" s="144"/>
      <c r="BD749" s="144"/>
    </row>
    <row r="750" spans="1:56" ht="409.5" x14ac:dyDescent="0.25">
      <c r="A750" s="61">
        <v>138</v>
      </c>
      <c r="B750" s="179" t="s">
        <v>3430</v>
      </c>
      <c r="C750" s="53" t="s">
        <v>3431</v>
      </c>
      <c r="D750" s="36" t="s">
        <v>283</v>
      </c>
      <c r="E750" s="24" t="s">
        <v>3432</v>
      </c>
      <c r="F750" s="6"/>
      <c r="G750" s="6"/>
      <c r="H750" s="6" t="s">
        <v>3433</v>
      </c>
      <c r="I750" s="6"/>
      <c r="J750" s="6"/>
      <c r="K750" s="6"/>
      <c r="L750" s="56" t="s">
        <v>348</v>
      </c>
      <c r="M750" s="62" t="s">
        <v>2420</v>
      </c>
      <c r="N750" s="58" t="s">
        <v>5283</v>
      </c>
      <c r="O750" s="58"/>
      <c r="P750" s="35"/>
      <c r="Q750" s="35"/>
      <c r="R750" s="35"/>
      <c r="S750" s="35"/>
      <c r="T750" s="106" t="s">
        <v>2655</v>
      </c>
      <c r="U750" s="106" t="s">
        <v>348</v>
      </c>
      <c r="V750" s="106" t="s">
        <v>348</v>
      </c>
      <c r="W750" s="106" t="s">
        <v>2704</v>
      </c>
      <c r="X750" s="106" t="s">
        <v>3434</v>
      </c>
      <c r="Y750" s="106" t="s">
        <v>3435</v>
      </c>
      <c r="Z750" s="106" t="s">
        <v>2645</v>
      </c>
      <c r="AA750" s="106" t="s">
        <v>3436</v>
      </c>
      <c r="AB750" s="106" t="s">
        <v>2714</v>
      </c>
      <c r="AC750" s="106" t="s">
        <v>2440</v>
      </c>
      <c r="AD750" s="106"/>
      <c r="AE750" s="97"/>
      <c r="AF750" s="141"/>
      <c r="AG750" s="37" t="s">
        <v>3437</v>
      </c>
      <c r="AH750" s="37" t="s">
        <v>2468</v>
      </c>
      <c r="AI750" s="37"/>
      <c r="AJ750" s="37"/>
      <c r="AK750" s="37"/>
      <c r="AL750" s="37"/>
      <c r="AM750" s="37">
        <f t="shared" si="22"/>
        <v>0</v>
      </c>
      <c r="AN750" s="191" t="str">
        <f>IF((AI750+AJ750+AK750+AL750+AM750)&gt;0,(Metoder[[#This Row],[2015]]+Metoder[[#This Row],[2016]]+Metoder[[#This Row],[2017]]+Metoder[[#This Row],[Jan-Apr 2018]]*3+Metoder[[#This Row],[Till Cosmic?]])/COUNT(Metoder[[#This Row],[2015]:[Till Cosmic?]]),"")</f>
        <v/>
      </c>
      <c r="AO750" s="37" t="str">
        <f t="shared" si="23"/>
        <v/>
      </c>
      <c r="AP750" s="37" t="str">
        <f>IFERROR((_xlfn.RANK.EQ(AO750,AO:AO,1)+COUNTIF($AO$2:AO750,AO750))-1,"")</f>
        <v/>
      </c>
      <c r="AQ750" s="37"/>
      <c r="AR750" s="37"/>
      <c r="AS750" s="37"/>
      <c r="AT750" s="37"/>
      <c r="AU750" s="37"/>
      <c r="AV750" s="123">
        <v>42814</v>
      </c>
      <c r="AW750" s="38" t="s">
        <v>2341</v>
      </c>
      <c r="AX750" s="144"/>
      <c r="AY750" s="144"/>
      <c r="AZ750" s="142"/>
      <c r="BA750" s="143"/>
      <c r="BC750" s="144"/>
      <c r="BD750" s="144"/>
    </row>
    <row r="751" spans="1:56" ht="409.5" x14ac:dyDescent="0.25">
      <c r="A751" s="61">
        <v>140</v>
      </c>
      <c r="B751" s="179" t="s">
        <v>3458</v>
      </c>
      <c r="C751" s="53" t="s">
        <v>3459</v>
      </c>
      <c r="D751" s="36"/>
      <c r="E751" s="24" t="s">
        <v>6724</v>
      </c>
      <c r="F751" s="6"/>
      <c r="G751" s="6"/>
      <c r="H751" s="53" t="s">
        <v>6727</v>
      </c>
      <c r="I751" s="53" t="s">
        <v>6726</v>
      </c>
      <c r="J751" s="6"/>
      <c r="K751" s="6"/>
      <c r="L751" s="56" t="s">
        <v>348</v>
      </c>
      <c r="M751" s="62" t="s">
        <v>2420</v>
      </c>
      <c r="N751" s="58"/>
      <c r="O751" s="58"/>
      <c r="P751" s="35"/>
      <c r="Q751" s="35"/>
      <c r="R751" s="35"/>
      <c r="S751" s="35"/>
      <c r="T751" s="106"/>
      <c r="U751" s="106" t="s">
        <v>348</v>
      </c>
      <c r="V751" s="106" t="s">
        <v>348</v>
      </c>
      <c r="W751" s="106" t="s">
        <v>2645</v>
      </c>
      <c r="X751" s="106" t="s">
        <v>6725</v>
      </c>
      <c r="Y751" s="106" t="s">
        <v>2933</v>
      </c>
      <c r="Z751" s="106" t="s">
        <v>3460</v>
      </c>
      <c r="AA751" s="106" t="s">
        <v>3461</v>
      </c>
      <c r="AB751" s="106" t="s">
        <v>2645</v>
      </c>
      <c r="AC751" s="106" t="s">
        <v>2429</v>
      </c>
      <c r="AD751" s="106"/>
      <c r="AE751" s="97"/>
      <c r="AF751" s="141"/>
      <c r="AG751" s="37" t="s">
        <v>3462</v>
      </c>
      <c r="AH751" s="37" t="s">
        <v>2468</v>
      </c>
      <c r="AI751" s="37"/>
      <c r="AJ751" s="37"/>
      <c r="AK751" s="37"/>
      <c r="AL751" s="37"/>
      <c r="AM751" s="37">
        <f t="shared" si="22"/>
        <v>0</v>
      </c>
      <c r="AN751" s="191" t="str">
        <f>IF((AI751+AJ751+AK751+AL751+AM751)&gt;0,(Metoder[[#This Row],[2015]]+Metoder[[#This Row],[2016]]+Metoder[[#This Row],[2017]]+Metoder[[#This Row],[Jan-Apr 2018]]*3+Metoder[[#This Row],[Till Cosmic?]])/COUNT(Metoder[[#This Row],[2015]:[Till Cosmic?]]),"")</f>
        <v/>
      </c>
      <c r="AO751" s="37" t="str">
        <f t="shared" si="23"/>
        <v/>
      </c>
      <c r="AP751" s="37" t="str">
        <f>IFERROR((_xlfn.RANK.EQ(AO751,AO:AO,1)+COUNTIF($AO$2:AO751,AO751))-1,"")</f>
        <v/>
      </c>
      <c r="AQ751" s="37"/>
      <c r="AR751" s="37"/>
      <c r="AS751" s="37"/>
      <c r="AT751" s="37"/>
      <c r="AU751" s="37"/>
      <c r="AV751" s="123">
        <v>43482</v>
      </c>
      <c r="AW751" s="38" t="s">
        <v>6460</v>
      </c>
      <c r="AX751" s="144"/>
      <c r="AY751" s="144"/>
      <c r="AZ751" s="142"/>
      <c r="BA751" s="143"/>
      <c r="BC751" s="144"/>
      <c r="BD751" s="144"/>
    </row>
    <row r="752" spans="1:56" ht="409.5" x14ac:dyDescent="0.25">
      <c r="A752" s="39">
        <v>111</v>
      </c>
      <c r="B752" s="179" t="s">
        <v>2560</v>
      </c>
      <c r="C752" s="61" t="s">
        <v>2561</v>
      </c>
      <c r="D752" s="36" t="s">
        <v>50</v>
      </c>
      <c r="E752" s="41" t="s">
        <v>2536</v>
      </c>
      <c r="F752" s="49"/>
      <c r="G752" s="49"/>
      <c r="H752" s="49" t="s">
        <v>2562</v>
      </c>
      <c r="I752" s="50"/>
      <c r="J752" s="50"/>
      <c r="K752" s="50"/>
      <c r="L752" s="41" t="s">
        <v>5124</v>
      </c>
      <c r="M752" s="51" t="s">
        <v>2420</v>
      </c>
      <c r="N752" s="42"/>
      <c r="O752" s="42"/>
      <c r="P752" s="43"/>
      <c r="Q752" s="43"/>
      <c r="R752" s="43"/>
      <c r="S752" s="43"/>
      <c r="T752" s="97" t="s">
        <v>2539</v>
      </c>
      <c r="U752" s="106" t="s">
        <v>348</v>
      </c>
      <c r="V752" s="106" t="s">
        <v>2540</v>
      </c>
      <c r="W752" s="106" t="s">
        <v>2541</v>
      </c>
      <c r="X752" s="106" t="s">
        <v>2563</v>
      </c>
      <c r="Y752" s="106" t="s">
        <v>2564</v>
      </c>
      <c r="Z752" s="106" t="s">
        <v>2565</v>
      </c>
      <c r="AA752" s="106" t="s">
        <v>2566</v>
      </c>
      <c r="AB752" s="106" t="s">
        <v>2541</v>
      </c>
      <c r="AC752" s="106" t="s">
        <v>2429</v>
      </c>
      <c r="AD752" s="106"/>
      <c r="AE752" s="97"/>
      <c r="AF752" s="141"/>
      <c r="AG752" s="37" t="s">
        <v>2567</v>
      </c>
      <c r="AH752" s="37" t="s">
        <v>2547</v>
      </c>
      <c r="AI752" s="37"/>
      <c r="AJ752" s="37"/>
      <c r="AK752" s="37"/>
      <c r="AL752" s="37"/>
      <c r="AM752" s="37">
        <f t="shared" si="22"/>
        <v>0</v>
      </c>
      <c r="AN752" s="191" t="str">
        <f>IF((AI752+AJ752+AK752+AL752+AM752)&gt;0,(Metoder[[#This Row],[2015]]+Metoder[[#This Row],[2016]]+Metoder[[#This Row],[2017]]+Metoder[[#This Row],[Jan-Apr 2018]]*3+Metoder[[#This Row],[Till Cosmic?]])/COUNT(Metoder[[#This Row],[2015]:[Till Cosmic?]]),"")</f>
        <v/>
      </c>
      <c r="AO752" s="37" t="str">
        <f t="shared" si="23"/>
        <v/>
      </c>
      <c r="AP752" s="37" t="str">
        <f>IFERROR((_xlfn.RANK.EQ(AO752,AO:AO,1)+COUNTIF($AO$2:AO752,AO752))-1,"")</f>
        <v/>
      </c>
      <c r="AQ752" s="37"/>
      <c r="AR752" s="37"/>
      <c r="AS752" s="37"/>
      <c r="AT752" s="37"/>
      <c r="AU752" s="37"/>
      <c r="AV752" s="123">
        <v>42811</v>
      </c>
      <c r="AW752" s="38" t="s">
        <v>2341</v>
      </c>
      <c r="AX752" s="144"/>
      <c r="AY752" s="144"/>
      <c r="AZ752" s="142"/>
      <c r="BA752" s="143"/>
      <c r="BC752" s="144"/>
      <c r="BD752" s="144"/>
    </row>
    <row r="753" spans="1:56" ht="123.75" x14ac:dyDescent="0.25">
      <c r="A753" s="39">
        <v>43</v>
      </c>
      <c r="B753" s="179" t="s">
        <v>2775</v>
      </c>
      <c r="C753" s="61" t="s">
        <v>2776</v>
      </c>
      <c r="D753" s="36" t="s">
        <v>410</v>
      </c>
      <c r="E753" s="41" t="s">
        <v>2458</v>
      </c>
      <c r="F753" s="49"/>
      <c r="G753" s="49" t="s">
        <v>2777</v>
      </c>
      <c r="H753" s="49" t="s">
        <v>2778</v>
      </c>
      <c r="I753" s="50" t="s">
        <v>2779</v>
      </c>
      <c r="J753" s="50"/>
      <c r="K753" s="50"/>
      <c r="L753" s="41" t="s">
        <v>2434</v>
      </c>
      <c r="M753" s="51" t="s">
        <v>2420</v>
      </c>
      <c r="N753" s="42"/>
      <c r="O753" s="42"/>
      <c r="P753" s="43"/>
      <c r="Q753" s="43"/>
      <c r="R753" s="43"/>
      <c r="S753" s="43"/>
      <c r="T753" s="97"/>
      <c r="U753" s="106" t="s">
        <v>2434</v>
      </c>
      <c r="V753" s="106" t="s">
        <v>6556</v>
      </c>
      <c r="W753" s="106" t="s">
        <v>2462</v>
      </c>
      <c r="X753" s="106" t="s">
        <v>2463</v>
      </c>
      <c r="Y753" s="106" t="s">
        <v>2780</v>
      </c>
      <c r="Z753" s="106" t="s">
        <v>2465</v>
      </c>
      <c r="AA753" s="106" t="s">
        <v>2781</v>
      </c>
      <c r="AB753" s="106" t="s">
        <v>6422</v>
      </c>
      <c r="AC753" s="106" t="s">
        <v>2429</v>
      </c>
      <c r="AD753" s="106"/>
      <c r="AE753" s="97"/>
      <c r="AF753" s="141"/>
      <c r="AG753" s="37" t="s">
        <v>2782</v>
      </c>
      <c r="AH753" s="37" t="s">
        <v>2468</v>
      </c>
      <c r="AI753" s="37"/>
      <c r="AJ753" s="37"/>
      <c r="AK753" s="37"/>
      <c r="AL753" s="37"/>
      <c r="AM753" s="37">
        <f t="shared" si="22"/>
        <v>0</v>
      </c>
      <c r="AN753" s="191" t="str">
        <f>IF((AI753+AJ753+AK753+AL753+AM753)&gt;0,(Metoder[[#This Row],[2015]]+Metoder[[#This Row],[2016]]+Metoder[[#This Row],[2017]]+Metoder[[#This Row],[Jan-Apr 2018]]*3+Metoder[[#This Row],[Till Cosmic?]])/COUNT(Metoder[[#This Row],[2015]:[Till Cosmic?]]),"")</f>
        <v/>
      </c>
      <c r="AO753" s="37" t="str">
        <f t="shared" si="23"/>
        <v/>
      </c>
      <c r="AP753" s="37" t="str">
        <f>IFERROR((_xlfn.RANK.EQ(AO753,AO:AO,1)+COUNTIF($AO$2:AO753,AO753))-1,"")</f>
        <v/>
      </c>
      <c r="AQ753" s="37"/>
      <c r="AR753" s="37"/>
      <c r="AS753" s="37"/>
      <c r="AT753" s="37"/>
      <c r="AU753" s="37"/>
      <c r="AV753" s="123">
        <v>42740</v>
      </c>
      <c r="AW753" s="38" t="s">
        <v>2341</v>
      </c>
      <c r="AX753" s="144"/>
      <c r="AY753" s="144"/>
      <c r="AZ753" s="142"/>
      <c r="BA753" s="143"/>
      <c r="BC753" s="144"/>
      <c r="BD753" s="144"/>
    </row>
    <row r="754" spans="1:56" ht="180" x14ac:dyDescent="0.25">
      <c r="A754" s="39">
        <v>44</v>
      </c>
      <c r="B754" s="179" t="s">
        <v>3109</v>
      </c>
      <c r="C754" s="61" t="s">
        <v>3110</v>
      </c>
      <c r="D754" s="36" t="s">
        <v>410</v>
      </c>
      <c r="E754" s="41" t="s">
        <v>2458</v>
      </c>
      <c r="F754" s="49"/>
      <c r="G754" s="49" t="s">
        <v>2777</v>
      </c>
      <c r="H754" s="38" t="s">
        <v>5042</v>
      </c>
      <c r="I754" s="50" t="s">
        <v>3112</v>
      </c>
      <c r="J754" s="50"/>
      <c r="K754" s="50"/>
      <c r="L754" s="41" t="s">
        <v>2434</v>
      </c>
      <c r="M754" s="51" t="s">
        <v>2420</v>
      </c>
      <c r="N754" s="42"/>
      <c r="O754" s="42"/>
      <c r="P754" s="43"/>
      <c r="Q754" s="43"/>
      <c r="R754" s="43"/>
      <c r="S754" s="43"/>
      <c r="T754" s="97"/>
      <c r="U754" s="106" t="s">
        <v>2434</v>
      </c>
      <c r="V754" s="106" t="s">
        <v>2422</v>
      </c>
      <c r="W754" s="106" t="s">
        <v>2462</v>
      </c>
      <c r="X754" s="106" t="s">
        <v>2463</v>
      </c>
      <c r="Y754" s="106" t="s">
        <v>3113</v>
      </c>
      <c r="Z754" s="106" t="s">
        <v>2465</v>
      </c>
      <c r="AA754" s="106" t="s">
        <v>3114</v>
      </c>
      <c r="AB754" s="106" t="s">
        <v>6422</v>
      </c>
      <c r="AC754" s="106" t="s">
        <v>2429</v>
      </c>
      <c r="AD754" s="106"/>
      <c r="AE754" s="97"/>
      <c r="AF754" s="141"/>
      <c r="AG754" s="37" t="s">
        <v>3115</v>
      </c>
      <c r="AH754" s="37" t="s">
        <v>2468</v>
      </c>
      <c r="AI754" s="37"/>
      <c r="AJ754" s="37"/>
      <c r="AK754" s="37"/>
      <c r="AL754" s="37"/>
      <c r="AM754" s="37">
        <f t="shared" si="22"/>
        <v>0</v>
      </c>
      <c r="AN754" s="191" t="str">
        <f>IF((AI754+AJ754+AK754+AL754+AM754)&gt;0,(Metoder[[#This Row],[2015]]+Metoder[[#This Row],[2016]]+Metoder[[#This Row],[2017]]+Metoder[[#This Row],[Jan-Apr 2018]]*3+Metoder[[#This Row],[Till Cosmic?]])/COUNT(Metoder[[#This Row],[2015]:[Till Cosmic?]]),"")</f>
        <v/>
      </c>
      <c r="AO754" s="37" t="str">
        <f t="shared" si="23"/>
        <v/>
      </c>
      <c r="AP754" s="37" t="str">
        <f>IFERROR((_xlfn.RANK.EQ(AO754,AO:AO,1)+COUNTIF($AO$2:AO754,AO754))-1,"")</f>
        <v/>
      </c>
      <c r="AQ754" s="37"/>
      <c r="AR754" s="37"/>
      <c r="AS754" s="37"/>
      <c r="AT754" s="37"/>
      <c r="AU754" s="37"/>
      <c r="AV754" s="123">
        <v>42740</v>
      </c>
      <c r="AW754" s="38" t="s">
        <v>2341</v>
      </c>
      <c r="AX754" s="144"/>
      <c r="AY754" s="144"/>
      <c r="AZ754" s="142"/>
      <c r="BA754" s="143"/>
      <c r="BC754" s="144"/>
      <c r="BD754" s="144"/>
    </row>
    <row r="755" spans="1:56" ht="157.5" x14ac:dyDescent="0.25">
      <c r="A755" s="39">
        <v>45</v>
      </c>
      <c r="B755" s="179" t="s">
        <v>3419</v>
      </c>
      <c r="C755" s="61" t="s">
        <v>3420</v>
      </c>
      <c r="D755" s="36" t="s">
        <v>410</v>
      </c>
      <c r="E755" s="41" t="s">
        <v>2458</v>
      </c>
      <c r="F755" s="49"/>
      <c r="G755" s="49" t="s">
        <v>2777</v>
      </c>
      <c r="H755" s="49" t="s">
        <v>3421</v>
      </c>
      <c r="I755" s="50" t="s">
        <v>3422</v>
      </c>
      <c r="J755" s="50"/>
      <c r="K755" s="50"/>
      <c r="L755" s="41" t="s">
        <v>2434</v>
      </c>
      <c r="M755" s="51" t="s">
        <v>2420</v>
      </c>
      <c r="N755" s="42"/>
      <c r="O755" s="42"/>
      <c r="P755" s="43"/>
      <c r="Q755" s="43"/>
      <c r="R755" s="43"/>
      <c r="S755" s="43"/>
      <c r="T755" s="97"/>
      <c r="U755" s="106" t="s">
        <v>2434</v>
      </c>
      <c r="V755" s="106" t="s">
        <v>2422</v>
      </c>
      <c r="W755" s="106" t="s">
        <v>2462</v>
      </c>
      <c r="X755" s="106" t="s">
        <v>2463</v>
      </c>
      <c r="Y755" s="106" t="s">
        <v>3423</v>
      </c>
      <c r="Z755" s="106" t="s">
        <v>3424</v>
      </c>
      <c r="AA755" s="106" t="s">
        <v>3425</v>
      </c>
      <c r="AB755" s="106" t="s">
        <v>6422</v>
      </c>
      <c r="AC755" s="106" t="s">
        <v>2429</v>
      </c>
      <c r="AD755" s="106"/>
      <c r="AE755" s="97"/>
      <c r="AF755" s="141"/>
      <c r="AG755" s="37" t="s">
        <v>2498</v>
      </c>
      <c r="AH755" s="37" t="s">
        <v>2588</v>
      </c>
      <c r="AI755" s="37"/>
      <c r="AJ755" s="37"/>
      <c r="AK755" s="37"/>
      <c r="AL755" s="37"/>
      <c r="AM755" s="37">
        <f t="shared" si="22"/>
        <v>0</v>
      </c>
      <c r="AN755" s="191" t="str">
        <f>IF((AI755+AJ755+AK755+AL755+AM755)&gt;0,(Metoder[[#This Row],[2015]]+Metoder[[#This Row],[2016]]+Metoder[[#This Row],[2017]]+Metoder[[#This Row],[Jan-Apr 2018]]*3+Metoder[[#This Row],[Till Cosmic?]])/COUNT(Metoder[[#This Row],[2015]:[Till Cosmic?]]),"")</f>
        <v/>
      </c>
      <c r="AO755" s="37" t="str">
        <f t="shared" si="23"/>
        <v/>
      </c>
      <c r="AP755" s="37" t="str">
        <f>IFERROR((_xlfn.RANK.EQ(AO755,AO:AO,1)+COUNTIF($AO$2:AO755,AO755))-1,"")</f>
        <v/>
      </c>
      <c r="AQ755" s="37"/>
      <c r="AR755" s="37"/>
      <c r="AS755" s="37"/>
      <c r="AT755" s="37"/>
      <c r="AU755" s="37"/>
      <c r="AV755" s="123">
        <v>42740</v>
      </c>
      <c r="AW755" s="38" t="s">
        <v>2341</v>
      </c>
      <c r="AX755" s="144"/>
      <c r="AY755" s="144"/>
      <c r="AZ755" s="142"/>
      <c r="BA755" s="143"/>
      <c r="BC755" s="144"/>
      <c r="BD755" s="144"/>
    </row>
    <row r="756" spans="1:56" ht="101.25" x14ac:dyDescent="0.25">
      <c r="A756" s="39">
        <v>46</v>
      </c>
      <c r="B756" s="179" t="s">
        <v>2983</v>
      </c>
      <c r="C756" s="61" t="s">
        <v>3496</v>
      </c>
      <c r="D756" s="36" t="s">
        <v>410</v>
      </c>
      <c r="E756" s="41" t="s">
        <v>2458</v>
      </c>
      <c r="F756" s="49"/>
      <c r="G756" s="49" t="s">
        <v>2777</v>
      </c>
      <c r="H756" s="49" t="s">
        <v>3421</v>
      </c>
      <c r="I756" s="50" t="s">
        <v>3497</v>
      </c>
      <c r="J756" s="50"/>
      <c r="K756" s="50"/>
      <c r="L756" s="41" t="s">
        <v>2434</v>
      </c>
      <c r="M756" s="51" t="s">
        <v>2420</v>
      </c>
      <c r="N756" s="42"/>
      <c r="O756" s="42"/>
      <c r="P756" s="43"/>
      <c r="Q756" s="43"/>
      <c r="R756" s="43"/>
      <c r="S756" s="43"/>
      <c r="T756" s="97"/>
      <c r="U756" s="106" t="s">
        <v>2434</v>
      </c>
      <c r="V756" s="106" t="s">
        <v>2422</v>
      </c>
      <c r="W756" s="106" t="s">
        <v>2462</v>
      </c>
      <c r="X756" s="106" t="s">
        <v>2463</v>
      </c>
      <c r="Y756" s="106" t="s">
        <v>3498</v>
      </c>
      <c r="Z756" s="106" t="s">
        <v>3499</v>
      </c>
      <c r="AA756" s="106" t="s">
        <v>3500</v>
      </c>
      <c r="AB756" s="106" t="s">
        <v>6422</v>
      </c>
      <c r="AC756" s="106" t="s">
        <v>2429</v>
      </c>
      <c r="AD756" s="106"/>
      <c r="AE756" s="97"/>
      <c r="AF756" s="141"/>
      <c r="AG756" s="37" t="s">
        <v>2498</v>
      </c>
      <c r="AH756" s="37" t="s">
        <v>2588</v>
      </c>
      <c r="AI756" s="37"/>
      <c r="AJ756" s="37"/>
      <c r="AK756" s="37"/>
      <c r="AL756" s="37"/>
      <c r="AM756" s="37">
        <f t="shared" si="22"/>
        <v>0</v>
      </c>
      <c r="AN756" s="191" t="str">
        <f>IF((AI756+AJ756+AK756+AL756+AM756)&gt;0,(Metoder[[#This Row],[2015]]+Metoder[[#This Row],[2016]]+Metoder[[#This Row],[2017]]+Metoder[[#This Row],[Jan-Apr 2018]]*3+Metoder[[#This Row],[Till Cosmic?]])/COUNT(Metoder[[#This Row],[2015]:[Till Cosmic?]]),"")</f>
        <v/>
      </c>
      <c r="AO756" s="37" t="str">
        <f t="shared" si="23"/>
        <v/>
      </c>
      <c r="AP756" s="37" t="str">
        <f>IFERROR((_xlfn.RANK.EQ(AO756,AO:AO,1)+COUNTIF($AO$2:AO756,AO756))-1,"")</f>
        <v/>
      </c>
      <c r="AQ756" s="37"/>
      <c r="AR756" s="37"/>
      <c r="AS756" s="37"/>
      <c r="AT756" s="37"/>
      <c r="AU756" s="37"/>
      <c r="AV756" s="123">
        <v>42740</v>
      </c>
      <c r="AW756" s="38" t="s">
        <v>2341</v>
      </c>
      <c r="AX756" s="144"/>
      <c r="AY756" s="144"/>
      <c r="AZ756" s="142"/>
      <c r="BA756" s="143"/>
      <c r="BC756" s="144"/>
      <c r="BD756" s="144"/>
    </row>
    <row r="757" spans="1:56" ht="409.5" x14ac:dyDescent="0.25">
      <c r="A757" s="39">
        <v>48</v>
      </c>
      <c r="B757" s="179" t="s">
        <v>3750</v>
      </c>
      <c r="C757" s="61" t="s">
        <v>3751</v>
      </c>
      <c r="D757" s="36" t="s">
        <v>410</v>
      </c>
      <c r="E757" s="41" t="s">
        <v>2458</v>
      </c>
      <c r="F757" s="49"/>
      <c r="G757" s="49" t="s">
        <v>2777</v>
      </c>
      <c r="H757" s="49" t="s">
        <v>3421</v>
      </c>
      <c r="I757" s="50" t="s">
        <v>3752</v>
      </c>
      <c r="J757" s="50"/>
      <c r="K757" s="50"/>
      <c r="L757" s="41" t="s">
        <v>2434</v>
      </c>
      <c r="M757" s="51" t="s">
        <v>2420</v>
      </c>
      <c r="N757" s="42"/>
      <c r="O757" s="42"/>
      <c r="P757" s="43"/>
      <c r="Q757" s="43"/>
      <c r="R757" s="43"/>
      <c r="S757" s="43"/>
      <c r="T757" s="97"/>
      <c r="U757" s="106" t="s">
        <v>2434</v>
      </c>
      <c r="V757" s="106" t="s">
        <v>2422</v>
      </c>
      <c r="W757" s="106" t="s">
        <v>2462</v>
      </c>
      <c r="X757" s="106" t="s">
        <v>2463</v>
      </c>
      <c r="Y757" s="106" t="s">
        <v>3753</v>
      </c>
      <c r="Z757" s="106" t="s">
        <v>2465</v>
      </c>
      <c r="AA757" s="106" t="s">
        <v>3754</v>
      </c>
      <c r="AB757" s="106" t="s">
        <v>6422</v>
      </c>
      <c r="AC757" s="106" t="s">
        <v>2429</v>
      </c>
      <c r="AD757" s="106"/>
      <c r="AE757" s="97"/>
      <c r="AF757" s="141"/>
      <c r="AG757" s="37"/>
      <c r="AH757" s="37" t="s">
        <v>2431</v>
      </c>
      <c r="AI757" s="37"/>
      <c r="AJ757" s="37"/>
      <c r="AK757" s="37"/>
      <c r="AL757" s="37"/>
      <c r="AM757" s="37">
        <f t="shared" si="22"/>
        <v>0</v>
      </c>
      <c r="AN757" s="191" t="str">
        <f>IF((AI757+AJ757+AK757+AL757+AM757)&gt;0,(Metoder[[#This Row],[2015]]+Metoder[[#This Row],[2016]]+Metoder[[#This Row],[2017]]+Metoder[[#This Row],[Jan-Apr 2018]]*3+Metoder[[#This Row],[Till Cosmic?]])/COUNT(Metoder[[#This Row],[2015]:[Till Cosmic?]]),"")</f>
        <v/>
      </c>
      <c r="AO757" s="37" t="str">
        <f t="shared" si="23"/>
        <v/>
      </c>
      <c r="AP757" s="37" t="str">
        <f>IFERROR((_xlfn.RANK.EQ(AO757,AO:AO,1)+COUNTIF($AO$2:AO757,AO757))-1,"")</f>
        <v/>
      </c>
      <c r="AQ757" s="37"/>
      <c r="AR757" s="37"/>
      <c r="AS757" s="37"/>
      <c r="AT757" s="37"/>
      <c r="AU757" s="37"/>
      <c r="AV757" s="123">
        <v>42740</v>
      </c>
      <c r="AW757" s="38" t="s">
        <v>2341</v>
      </c>
      <c r="AX757" s="144"/>
      <c r="AY757" s="144"/>
      <c r="AZ757" s="142"/>
      <c r="BA757" s="143"/>
      <c r="BC757" s="144"/>
      <c r="BD757" s="144"/>
    </row>
    <row r="758" spans="1:56" ht="180" x14ac:dyDescent="0.25">
      <c r="A758" s="39">
        <v>50</v>
      </c>
      <c r="B758" s="179" t="s">
        <v>4162</v>
      </c>
      <c r="C758" s="61" t="s">
        <v>4163</v>
      </c>
      <c r="D758" s="36" t="s">
        <v>410</v>
      </c>
      <c r="E758" s="41" t="s">
        <v>2458</v>
      </c>
      <c r="F758" s="49"/>
      <c r="G758" s="49" t="s">
        <v>2777</v>
      </c>
      <c r="H758" s="49" t="s">
        <v>3421</v>
      </c>
      <c r="I758" s="50" t="s">
        <v>4164</v>
      </c>
      <c r="J758" s="50"/>
      <c r="K758" s="50"/>
      <c r="L758" s="41" t="s">
        <v>2434</v>
      </c>
      <c r="M758" s="51" t="s">
        <v>2420</v>
      </c>
      <c r="N758" s="42"/>
      <c r="O758" s="42"/>
      <c r="P758" s="43"/>
      <c r="Q758" s="43"/>
      <c r="R758" s="43"/>
      <c r="S758" s="43"/>
      <c r="T758" s="97"/>
      <c r="U758" s="106" t="s">
        <v>2434</v>
      </c>
      <c r="V758" s="106" t="s">
        <v>2422</v>
      </c>
      <c r="W758" s="106" t="s">
        <v>2462</v>
      </c>
      <c r="X758" s="106" t="s">
        <v>2463</v>
      </c>
      <c r="Y758" s="106" t="s">
        <v>4165</v>
      </c>
      <c r="Z758" s="106" t="s">
        <v>3499</v>
      </c>
      <c r="AA758" s="106" t="s">
        <v>4166</v>
      </c>
      <c r="AB758" s="106" t="s">
        <v>6422</v>
      </c>
      <c r="AC758" s="106" t="s">
        <v>2429</v>
      </c>
      <c r="AD758" s="106"/>
      <c r="AE758" s="97"/>
      <c r="AF758" s="141"/>
      <c r="AG758" s="37" t="s">
        <v>2782</v>
      </c>
      <c r="AH758" s="37" t="s">
        <v>2468</v>
      </c>
      <c r="AI758" s="37"/>
      <c r="AJ758" s="37"/>
      <c r="AK758" s="37"/>
      <c r="AL758" s="37"/>
      <c r="AM758" s="37">
        <f t="shared" si="22"/>
        <v>0</v>
      </c>
      <c r="AN758" s="191" t="str">
        <f>IF((AI758+AJ758+AK758+AL758+AM758)&gt;0,(Metoder[[#This Row],[2015]]+Metoder[[#This Row],[2016]]+Metoder[[#This Row],[2017]]+Metoder[[#This Row],[Jan-Apr 2018]]*3+Metoder[[#This Row],[Till Cosmic?]])/COUNT(Metoder[[#This Row],[2015]:[Till Cosmic?]]),"")</f>
        <v/>
      </c>
      <c r="AO758" s="37" t="str">
        <f t="shared" si="23"/>
        <v/>
      </c>
      <c r="AP758" s="37" t="str">
        <f>IFERROR((_xlfn.RANK.EQ(AO758,AO:AO,1)+COUNTIF($AO$2:AO758,AO758))-1,"")</f>
        <v/>
      </c>
      <c r="AQ758" s="37"/>
      <c r="AR758" s="37"/>
      <c r="AS758" s="37"/>
      <c r="AT758" s="37"/>
      <c r="AU758" s="37"/>
      <c r="AV758" s="123">
        <v>42740</v>
      </c>
      <c r="AW758" s="38" t="s">
        <v>2341</v>
      </c>
      <c r="AX758" s="144"/>
      <c r="AY758" s="144"/>
      <c r="AZ758" s="142"/>
      <c r="BA758" s="143"/>
      <c r="BC758" s="144"/>
      <c r="BD758" s="144"/>
    </row>
    <row r="759" spans="1:56" ht="56.25" x14ac:dyDescent="0.25">
      <c r="A759" s="39">
        <v>51</v>
      </c>
      <c r="B759" s="179" t="s">
        <v>4170</v>
      </c>
      <c r="C759" s="61" t="s">
        <v>4171</v>
      </c>
      <c r="D759" s="36" t="s">
        <v>410</v>
      </c>
      <c r="E759" s="41" t="s">
        <v>2458</v>
      </c>
      <c r="F759" s="49"/>
      <c r="G759" s="49" t="s">
        <v>2777</v>
      </c>
      <c r="H759" s="49" t="s">
        <v>3421</v>
      </c>
      <c r="I759" s="50" t="s">
        <v>3497</v>
      </c>
      <c r="J759" s="50"/>
      <c r="K759" s="50"/>
      <c r="L759" s="41" t="s">
        <v>2434</v>
      </c>
      <c r="M759" s="51" t="s">
        <v>2420</v>
      </c>
      <c r="N759" s="42"/>
      <c r="O759" s="42"/>
      <c r="P759" s="43"/>
      <c r="Q759" s="43"/>
      <c r="R759" s="43"/>
      <c r="S759" s="43"/>
      <c r="T759" s="97"/>
      <c r="U759" s="106" t="s">
        <v>2434</v>
      </c>
      <c r="V759" s="106" t="s">
        <v>2422</v>
      </c>
      <c r="W759" s="106" t="s">
        <v>2462</v>
      </c>
      <c r="X759" s="106" t="s">
        <v>2463</v>
      </c>
      <c r="Y759" s="106" t="s">
        <v>5026</v>
      </c>
      <c r="Z759" s="106" t="s">
        <v>3499</v>
      </c>
      <c r="AA759" s="106" t="s">
        <v>4172</v>
      </c>
      <c r="AB759" s="106" t="s">
        <v>6422</v>
      </c>
      <c r="AC759" s="106" t="s">
        <v>2429</v>
      </c>
      <c r="AD759" s="106"/>
      <c r="AE759" s="97"/>
      <c r="AF759" s="141"/>
      <c r="AG759" s="37" t="s">
        <v>2782</v>
      </c>
      <c r="AH759" s="37" t="s">
        <v>2468</v>
      </c>
      <c r="AI759" s="37"/>
      <c r="AJ759" s="37"/>
      <c r="AK759" s="37"/>
      <c r="AL759" s="37"/>
      <c r="AM759" s="37">
        <f t="shared" si="22"/>
        <v>0</v>
      </c>
      <c r="AN759" s="191" t="str">
        <f>IF((AI759+AJ759+AK759+AL759+AM759)&gt;0,(Metoder[[#This Row],[2015]]+Metoder[[#This Row],[2016]]+Metoder[[#This Row],[2017]]+Metoder[[#This Row],[Jan-Apr 2018]]*3+Metoder[[#This Row],[Till Cosmic?]])/COUNT(Metoder[[#This Row],[2015]:[Till Cosmic?]]),"")</f>
        <v/>
      </c>
      <c r="AO759" s="37" t="str">
        <f t="shared" si="23"/>
        <v/>
      </c>
      <c r="AP759" s="37" t="str">
        <f>IFERROR((_xlfn.RANK.EQ(AO759,AO:AO,1)+COUNTIF($AO$2:AO759,AO759))-1,"")</f>
        <v/>
      </c>
      <c r="AQ759" s="37"/>
      <c r="AR759" s="37"/>
      <c r="AS759" s="37"/>
      <c r="AT759" s="37"/>
      <c r="AU759" s="37"/>
      <c r="AV759" s="123">
        <v>42740</v>
      </c>
      <c r="AW759" s="38" t="s">
        <v>2341</v>
      </c>
      <c r="AX759" s="144"/>
      <c r="AY759" s="144"/>
      <c r="AZ759" s="142"/>
      <c r="BA759" s="143"/>
      <c r="BC759" s="144"/>
      <c r="BD759" s="144"/>
    </row>
    <row r="760" spans="1:56" ht="67.5" x14ac:dyDescent="0.25">
      <c r="A760" s="39">
        <v>54</v>
      </c>
      <c r="B760" s="179" t="s">
        <v>2715</v>
      </c>
      <c r="C760" s="61"/>
      <c r="D760" s="36" t="s">
        <v>179</v>
      </c>
      <c r="E760" s="41" t="s">
        <v>2716</v>
      </c>
      <c r="F760" s="49"/>
      <c r="G760" s="49"/>
      <c r="H760" s="49" t="s">
        <v>82</v>
      </c>
      <c r="I760" s="50" t="s">
        <v>2717</v>
      </c>
      <c r="J760" s="50"/>
      <c r="K760" s="50"/>
      <c r="L760" s="41" t="s">
        <v>2434</v>
      </c>
      <c r="M760" s="51" t="s">
        <v>2420</v>
      </c>
      <c r="N760" s="58" t="s">
        <v>5669</v>
      </c>
      <c r="O760" s="42"/>
      <c r="P760" s="43"/>
      <c r="Q760" s="43"/>
      <c r="R760" s="43"/>
      <c r="S760" s="43"/>
      <c r="T760" s="97"/>
      <c r="U760" s="106" t="s">
        <v>2434</v>
      </c>
      <c r="V760" s="106" t="s">
        <v>5143</v>
      </c>
      <c r="W760" s="106" t="s">
        <v>2719</v>
      </c>
      <c r="X760" s="106" t="s">
        <v>2720</v>
      </c>
      <c r="Y760" s="106" t="s">
        <v>2721</v>
      </c>
      <c r="Z760" s="106" t="s">
        <v>2721</v>
      </c>
      <c r="AA760" s="106" t="s">
        <v>2722</v>
      </c>
      <c r="AB760" s="106" t="s">
        <v>6422</v>
      </c>
      <c r="AC760" s="106" t="s">
        <v>5144</v>
      </c>
      <c r="AD760" s="106"/>
      <c r="AE760" s="97"/>
      <c r="AF760" s="141"/>
      <c r="AG760" s="37" t="s">
        <v>2453</v>
      </c>
      <c r="AH760" s="37" t="s">
        <v>2588</v>
      </c>
      <c r="AI760" s="37"/>
      <c r="AJ760" s="37"/>
      <c r="AK760" s="37"/>
      <c r="AL760" s="37"/>
      <c r="AM760" s="37">
        <f t="shared" si="22"/>
        <v>0</v>
      </c>
      <c r="AN760" s="191" t="str">
        <f>IF((AI760+AJ760+AK760+AL760+AM760)&gt;0,(Metoder[[#This Row],[2015]]+Metoder[[#This Row],[2016]]+Metoder[[#This Row],[2017]]+Metoder[[#This Row],[Jan-Apr 2018]]*3+Metoder[[#This Row],[Till Cosmic?]])/COUNT(Metoder[[#This Row],[2015]:[Till Cosmic?]]),"")</f>
        <v/>
      </c>
      <c r="AO760" s="37" t="str">
        <f t="shared" si="23"/>
        <v/>
      </c>
      <c r="AP760" s="37" t="str">
        <f>IFERROR((_xlfn.RANK.EQ(AO760,AO:AO,1)+COUNTIF($AO$2:AO760,AO760))-1,"")</f>
        <v/>
      </c>
      <c r="AQ760" s="37"/>
      <c r="AR760" s="37"/>
      <c r="AS760" s="37"/>
      <c r="AT760" s="37"/>
      <c r="AU760" s="37"/>
      <c r="AV760" s="123">
        <v>42739</v>
      </c>
      <c r="AW760" s="38" t="s">
        <v>2341</v>
      </c>
      <c r="AX760" s="144"/>
      <c r="AY760" s="144"/>
      <c r="AZ760" s="142"/>
      <c r="BA760" s="143"/>
      <c r="BC760" s="144"/>
      <c r="BD760" s="144"/>
    </row>
    <row r="761" spans="1:56" ht="191.25" x14ac:dyDescent="0.25">
      <c r="A761" s="39">
        <v>56</v>
      </c>
      <c r="B761" s="179" t="s">
        <v>2998</v>
      </c>
      <c r="C761" s="61" t="s">
        <v>2999</v>
      </c>
      <c r="D761" s="36" t="s">
        <v>179</v>
      </c>
      <c r="E761" s="41" t="s">
        <v>2716</v>
      </c>
      <c r="F761" s="49"/>
      <c r="G761" s="49"/>
      <c r="H761" s="49" t="s">
        <v>82</v>
      </c>
      <c r="I761" s="50" t="s">
        <v>3000</v>
      </c>
      <c r="J761" s="50"/>
      <c r="K761" s="50"/>
      <c r="L761" s="41" t="s">
        <v>2434</v>
      </c>
      <c r="M761" s="51" t="s">
        <v>2420</v>
      </c>
      <c r="N761" s="58" t="s">
        <v>5669</v>
      </c>
      <c r="O761" s="42"/>
      <c r="P761" s="43"/>
      <c r="Q761" s="43"/>
      <c r="R761" s="43"/>
      <c r="S761" s="43"/>
      <c r="T761" s="97"/>
      <c r="U761" s="106" t="s">
        <v>2434</v>
      </c>
      <c r="V761" s="106" t="s">
        <v>2447</v>
      </c>
      <c r="W761" s="106" t="s">
        <v>2719</v>
      </c>
      <c r="X761" s="106" t="s">
        <v>3001</v>
      </c>
      <c r="Y761" s="106" t="s">
        <v>5007</v>
      </c>
      <c r="Z761" s="106" t="s">
        <v>3002</v>
      </c>
      <c r="AA761" s="106" t="s">
        <v>3003</v>
      </c>
      <c r="AB761" s="106" t="s">
        <v>6424</v>
      </c>
      <c r="AC761" s="106" t="s">
        <v>2429</v>
      </c>
      <c r="AD761" s="106"/>
      <c r="AE761" s="97"/>
      <c r="AF761" s="141"/>
      <c r="AG761" s="37" t="s">
        <v>3004</v>
      </c>
      <c r="AH761" s="37" t="s">
        <v>2588</v>
      </c>
      <c r="AI761" s="37"/>
      <c r="AJ761" s="37"/>
      <c r="AK761" s="37"/>
      <c r="AL761" s="37"/>
      <c r="AM761" s="37">
        <f t="shared" si="22"/>
        <v>0</v>
      </c>
      <c r="AN761" s="191" t="str">
        <f>IF((AI761+AJ761+AK761+AL761+AM761)&gt;0,(Metoder[[#This Row],[2015]]+Metoder[[#This Row],[2016]]+Metoder[[#This Row],[2017]]+Metoder[[#This Row],[Jan-Apr 2018]]*3+Metoder[[#This Row],[Till Cosmic?]])/COUNT(Metoder[[#This Row],[2015]:[Till Cosmic?]]),"")</f>
        <v/>
      </c>
      <c r="AO761" s="37" t="str">
        <f t="shared" si="23"/>
        <v/>
      </c>
      <c r="AP761" s="37" t="str">
        <f>IFERROR((_xlfn.RANK.EQ(AO761,AO:AO,1)+COUNTIF($AO$2:AO761,AO761))-1,"")</f>
        <v/>
      </c>
      <c r="AQ761" s="37"/>
      <c r="AR761" s="37"/>
      <c r="AS761" s="37"/>
      <c r="AT761" s="37"/>
      <c r="AU761" s="37"/>
      <c r="AV761" s="123">
        <v>42739</v>
      </c>
      <c r="AW761" s="38" t="s">
        <v>2341</v>
      </c>
      <c r="AX761" s="144"/>
      <c r="AY761" s="144"/>
      <c r="AZ761" s="142"/>
      <c r="BA761" s="143"/>
      <c r="BC761" s="144"/>
      <c r="BD761" s="144"/>
    </row>
    <row r="762" spans="1:56" ht="168.75" x14ac:dyDescent="0.25">
      <c r="A762" s="39">
        <v>57</v>
      </c>
      <c r="B762" s="179" t="s">
        <v>3005</v>
      </c>
      <c r="C762" s="61" t="s">
        <v>3006</v>
      </c>
      <c r="D762" s="36" t="s">
        <v>179</v>
      </c>
      <c r="E762" s="41" t="s">
        <v>2716</v>
      </c>
      <c r="F762" s="49"/>
      <c r="G762" s="49"/>
      <c r="H762" s="49" t="s">
        <v>82</v>
      </c>
      <c r="I762" s="50" t="s">
        <v>3007</v>
      </c>
      <c r="J762" s="50"/>
      <c r="K762" s="50"/>
      <c r="L762" s="41" t="s">
        <v>2434</v>
      </c>
      <c r="M762" s="51" t="s">
        <v>2420</v>
      </c>
      <c r="N762" s="58" t="s">
        <v>5669</v>
      </c>
      <c r="O762" s="42"/>
      <c r="P762" s="43"/>
      <c r="Q762" s="43"/>
      <c r="R762" s="43"/>
      <c r="S762" s="43"/>
      <c r="T762" s="97"/>
      <c r="U762" s="106" t="s">
        <v>2434</v>
      </c>
      <c r="V762" s="106" t="s">
        <v>2718</v>
      </c>
      <c r="W762" s="106" t="s">
        <v>3008</v>
      </c>
      <c r="X762" s="106" t="s">
        <v>3009</v>
      </c>
      <c r="Y762" s="106" t="s">
        <v>3010</v>
      </c>
      <c r="Z762" s="106" t="s">
        <v>3011</v>
      </c>
      <c r="AA762" s="106" t="s">
        <v>3012</v>
      </c>
      <c r="AB762" s="106" t="s">
        <v>6424</v>
      </c>
      <c r="AC762" s="106" t="s">
        <v>2429</v>
      </c>
      <c r="AD762" s="106"/>
      <c r="AE762" s="97"/>
      <c r="AF762" s="141"/>
      <c r="AG762" s="37" t="s">
        <v>2453</v>
      </c>
      <c r="AH762" s="37" t="s">
        <v>2588</v>
      </c>
      <c r="AI762" s="37"/>
      <c r="AJ762" s="37"/>
      <c r="AK762" s="37"/>
      <c r="AL762" s="37"/>
      <c r="AM762" s="37">
        <f t="shared" si="22"/>
        <v>0</v>
      </c>
      <c r="AN762" s="191" t="str">
        <f>IF((AI762+AJ762+AK762+AL762+AM762)&gt;0,(Metoder[[#This Row],[2015]]+Metoder[[#This Row],[2016]]+Metoder[[#This Row],[2017]]+Metoder[[#This Row],[Jan-Apr 2018]]*3+Metoder[[#This Row],[Till Cosmic?]])/COUNT(Metoder[[#This Row],[2015]:[Till Cosmic?]]),"")</f>
        <v/>
      </c>
      <c r="AO762" s="37" t="str">
        <f t="shared" si="23"/>
        <v/>
      </c>
      <c r="AP762" s="37" t="str">
        <f>IFERROR((_xlfn.RANK.EQ(AO762,AO:AO,1)+COUNTIF($AO$2:AO762,AO762))-1,"")</f>
        <v/>
      </c>
      <c r="AQ762" s="37"/>
      <c r="AR762" s="37"/>
      <c r="AS762" s="37"/>
      <c r="AT762" s="37"/>
      <c r="AU762" s="37"/>
      <c r="AV762" s="123">
        <v>42739</v>
      </c>
      <c r="AW762" s="38" t="s">
        <v>2341</v>
      </c>
      <c r="AX762" s="144"/>
      <c r="AY762" s="144"/>
      <c r="AZ762" s="142"/>
      <c r="BA762" s="143"/>
      <c r="BC762" s="144"/>
      <c r="BD762" s="144"/>
    </row>
    <row r="763" spans="1:56" ht="112.5" x14ac:dyDescent="0.25">
      <c r="A763" s="39">
        <v>58</v>
      </c>
      <c r="B763" s="179" t="s">
        <v>3039</v>
      </c>
      <c r="C763" s="61" t="s">
        <v>3040</v>
      </c>
      <c r="D763" s="36" t="s">
        <v>179</v>
      </c>
      <c r="E763" s="41" t="s">
        <v>2716</v>
      </c>
      <c r="F763" s="49"/>
      <c r="G763" s="49"/>
      <c r="H763" s="50" t="s">
        <v>5692</v>
      </c>
      <c r="I763" s="50" t="s">
        <v>3007</v>
      </c>
      <c r="J763" s="50"/>
      <c r="K763" s="50"/>
      <c r="L763" s="41" t="s">
        <v>2434</v>
      </c>
      <c r="M763" s="51" t="s">
        <v>2420</v>
      </c>
      <c r="N763" s="58" t="s">
        <v>5669</v>
      </c>
      <c r="O763" s="42"/>
      <c r="P763" s="43"/>
      <c r="Q763" s="43"/>
      <c r="R763" s="43"/>
      <c r="S763" s="43"/>
      <c r="T763" s="97"/>
      <c r="U763" s="106" t="s">
        <v>2434</v>
      </c>
      <c r="V763" s="106" t="s">
        <v>2718</v>
      </c>
      <c r="W763" s="106" t="s">
        <v>3041</v>
      </c>
      <c r="X763" s="106" t="s">
        <v>3042</v>
      </c>
      <c r="Y763" s="106" t="s">
        <v>3043</v>
      </c>
      <c r="Z763" s="106" t="s">
        <v>3044</v>
      </c>
      <c r="AA763" s="106" t="s">
        <v>3045</v>
      </c>
      <c r="AB763" s="106" t="s">
        <v>6424</v>
      </c>
      <c r="AC763" s="106" t="s">
        <v>2429</v>
      </c>
      <c r="AD763" s="106"/>
      <c r="AE763" s="97"/>
      <c r="AF763" s="141"/>
      <c r="AG763" s="37" t="s">
        <v>2453</v>
      </c>
      <c r="AH763" s="37" t="s">
        <v>2588</v>
      </c>
      <c r="AI763" s="37"/>
      <c r="AJ763" s="37"/>
      <c r="AK763" s="37"/>
      <c r="AL763" s="37"/>
      <c r="AM763" s="37">
        <f t="shared" si="22"/>
        <v>0</v>
      </c>
      <c r="AN763" s="191" t="str">
        <f>IF((AI763+AJ763+AK763+AL763+AM763)&gt;0,(Metoder[[#This Row],[2015]]+Metoder[[#This Row],[2016]]+Metoder[[#This Row],[2017]]+Metoder[[#This Row],[Jan-Apr 2018]]*3+Metoder[[#This Row],[Till Cosmic?]])/COUNT(Metoder[[#This Row],[2015]:[Till Cosmic?]]),"")</f>
        <v/>
      </c>
      <c r="AO763" s="37" t="str">
        <f t="shared" si="23"/>
        <v/>
      </c>
      <c r="AP763" s="37" t="str">
        <f>IFERROR((_xlfn.RANK.EQ(AO763,AO:AO,1)+COUNTIF($AO$2:AO763,AO763))-1,"")</f>
        <v/>
      </c>
      <c r="AQ763" s="37"/>
      <c r="AR763" s="37"/>
      <c r="AS763" s="37"/>
      <c r="AT763" s="37"/>
      <c r="AU763" s="37"/>
      <c r="AV763" s="123">
        <v>42739</v>
      </c>
      <c r="AW763" s="38" t="s">
        <v>2341</v>
      </c>
      <c r="AX763" s="144"/>
      <c r="AY763" s="144"/>
      <c r="AZ763" s="142"/>
      <c r="BA763" s="143"/>
      <c r="BC763" s="144"/>
      <c r="BD763" s="144"/>
    </row>
    <row r="764" spans="1:56" ht="123.75" x14ac:dyDescent="0.25">
      <c r="A764" s="39">
        <v>59</v>
      </c>
      <c r="B764" s="179" t="s">
        <v>3208</v>
      </c>
      <c r="C764" s="61" t="s">
        <v>3209</v>
      </c>
      <c r="D764" s="36" t="s">
        <v>179</v>
      </c>
      <c r="E764" s="41" t="s">
        <v>2716</v>
      </c>
      <c r="F764" s="49"/>
      <c r="G764" s="49"/>
      <c r="H764" s="49" t="s">
        <v>82</v>
      </c>
      <c r="I764" s="50" t="s">
        <v>3210</v>
      </c>
      <c r="J764" s="50"/>
      <c r="K764" s="50"/>
      <c r="L764" s="41" t="s">
        <v>2434</v>
      </c>
      <c r="M764" s="51" t="s">
        <v>2420</v>
      </c>
      <c r="N764" s="58" t="s">
        <v>5669</v>
      </c>
      <c r="O764" s="42"/>
      <c r="P764" s="43"/>
      <c r="Q764" s="43"/>
      <c r="R764" s="43"/>
      <c r="S764" s="43"/>
      <c r="T764" s="97"/>
      <c r="U764" s="106" t="s">
        <v>2434</v>
      </c>
      <c r="V764" s="106" t="s">
        <v>2718</v>
      </c>
      <c r="W764" s="106" t="s">
        <v>2719</v>
      </c>
      <c r="X764" s="106" t="s">
        <v>2720</v>
      </c>
      <c r="Y764" s="106" t="s">
        <v>3211</v>
      </c>
      <c r="Z764" s="106" t="s">
        <v>6459</v>
      </c>
      <c r="AA764" s="106" t="s">
        <v>3212</v>
      </c>
      <c r="AB764" s="106" t="s">
        <v>6424</v>
      </c>
      <c r="AC764" s="106" t="s">
        <v>2429</v>
      </c>
      <c r="AD764" s="106"/>
      <c r="AE764" s="97"/>
      <c r="AF764" s="141"/>
      <c r="AG764" s="37" t="s">
        <v>2453</v>
      </c>
      <c r="AH764" s="37" t="s">
        <v>2588</v>
      </c>
      <c r="AI764" s="37"/>
      <c r="AJ764" s="37"/>
      <c r="AK764" s="37"/>
      <c r="AL764" s="37"/>
      <c r="AM764" s="37">
        <f t="shared" si="22"/>
        <v>0</v>
      </c>
      <c r="AN764" s="191" t="str">
        <f>IF((AI764+AJ764+AK764+AL764+AM764)&gt;0,(Metoder[[#This Row],[2015]]+Metoder[[#This Row],[2016]]+Metoder[[#This Row],[2017]]+Metoder[[#This Row],[Jan-Apr 2018]]*3+Metoder[[#This Row],[Till Cosmic?]])/COUNT(Metoder[[#This Row],[2015]:[Till Cosmic?]]),"")</f>
        <v/>
      </c>
      <c r="AO764" s="37" t="str">
        <f t="shared" si="23"/>
        <v/>
      </c>
      <c r="AP764" s="37" t="str">
        <f>IFERROR((_xlfn.RANK.EQ(AO764,AO:AO,1)+COUNTIF($AO$2:AO764,AO764))-1,"")</f>
        <v/>
      </c>
      <c r="AQ764" s="37"/>
      <c r="AR764" s="37"/>
      <c r="AS764" s="37"/>
      <c r="AT764" s="37"/>
      <c r="AU764" s="37"/>
      <c r="AV764" s="123">
        <v>42739</v>
      </c>
      <c r="AW764" s="38" t="s">
        <v>2341</v>
      </c>
      <c r="AX764" s="144"/>
      <c r="AY764" s="144"/>
      <c r="AZ764" s="142"/>
      <c r="BA764" s="143"/>
      <c r="BC764" s="144"/>
      <c r="BD764" s="144"/>
    </row>
    <row r="765" spans="1:56" ht="112.5" x14ac:dyDescent="0.25">
      <c r="A765" s="39">
        <v>60</v>
      </c>
      <c r="B765" s="179" t="s">
        <v>3613</v>
      </c>
      <c r="C765" s="61" t="s">
        <v>3614</v>
      </c>
      <c r="D765" s="36" t="s">
        <v>179</v>
      </c>
      <c r="E765" s="41" t="s">
        <v>2716</v>
      </c>
      <c r="F765" s="49"/>
      <c r="G765" s="49"/>
      <c r="H765" s="49" t="s">
        <v>82</v>
      </c>
      <c r="I765" s="50" t="s">
        <v>3007</v>
      </c>
      <c r="J765" s="50"/>
      <c r="K765" s="50"/>
      <c r="L765" s="41" t="s">
        <v>2434</v>
      </c>
      <c r="M765" s="51" t="s">
        <v>2420</v>
      </c>
      <c r="N765" s="58" t="s">
        <v>5669</v>
      </c>
      <c r="O765" s="42"/>
      <c r="P765" s="43"/>
      <c r="Q765" s="43"/>
      <c r="R765" s="43"/>
      <c r="S765" s="43"/>
      <c r="T765" s="97"/>
      <c r="U765" s="106" t="s">
        <v>2434</v>
      </c>
      <c r="V765" s="106" t="s">
        <v>2718</v>
      </c>
      <c r="W765" s="106" t="s">
        <v>3615</v>
      </c>
      <c r="X765" s="106" t="s">
        <v>2720</v>
      </c>
      <c r="Y765" s="106" t="s">
        <v>5004</v>
      </c>
      <c r="Z765" s="106" t="s">
        <v>3011</v>
      </c>
      <c r="AA765" s="106" t="s">
        <v>3616</v>
      </c>
      <c r="AB765" s="106" t="s">
        <v>6424</v>
      </c>
      <c r="AC765" s="106" t="s">
        <v>2429</v>
      </c>
      <c r="AD765" s="106"/>
      <c r="AE765" s="97"/>
      <c r="AF765" s="141"/>
      <c r="AG765" s="37" t="s">
        <v>2453</v>
      </c>
      <c r="AH765" s="37" t="s">
        <v>2588</v>
      </c>
      <c r="AI765" s="37"/>
      <c r="AJ765" s="37"/>
      <c r="AK765" s="37"/>
      <c r="AL765" s="37"/>
      <c r="AM765" s="37">
        <f t="shared" si="22"/>
        <v>0</v>
      </c>
      <c r="AN765" s="191" t="str">
        <f>IF((AI765+AJ765+AK765+AL765+AM765)&gt;0,(Metoder[[#This Row],[2015]]+Metoder[[#This Row],[2016]]+Metoder[[#This Row],[2017]]+Metoder[[#This Row],[Jan-Apr 2018]]*3+Metoder[[#This Row],[Till Cosmic?]])/COUNT(Metoder[[#This Row],[2015]:[Till Cosmic?]]),"")</f>
        <v/>
      </c>
      <c r="AO765" s="37" t="str">
        <f t="shared" si="23"/>
        <v/>
      </c>
      <c r="AP765" s="37" t="str">
        <f>IFERROR((_xlfn.RANK.EQ(AO765,AO:AO,1)+COUNTIF($AO$2:AO765,AO765))-1,"")</f>
        <v/>
      </c>
      <c r="AQ765" s="37"/>
      <c r="AR765" s="37"/>
      <c r="AS765" s="37"/>
      <c r="AT765" s="37"/>
      <c r="AU765" s="37"/>
      <c r="AV765" s="123">
        <v>42739</v>
      </c>
      <c r="AW765" s="38" t="s">
        <v>2341</v>
      </c>
      <c r="AX765" s="144"/>
      <c r="AY765" s="144"/>
      <c r="AZ765" s="142"/>
      <c r="BA765" s="143"/>
      <c r="BC765" s="144"/>
      <c r="BD765" s="144"/>
    </row>
    <row r="766" spans="1:56" ht="112.5" x14ac:dyDescent="0.25">
      <c r="A766" s="39">
        <v>61</v>
      </c>
      <c r="B766" s="179" t="s">
        <v>3644</v>
      </c>
      <c r="C766" s="61" t="s">
        <v>3645</v>
      </c>
      <c r="D766" s="36" t="s">
        <v>179</v>
      </c>
      <c r="E766" s="41" t="s">
        <v>2716</v>
      </c>
      <c r="F766" s="49"/>
      <c r="G766" s="49"/>
      <c r="H766" s="49" t="s">
        <v>82</v>
      </c>
      <c r="I766" s="50" t="s">
        <v>3007</v>
      </c>
      <c r="J766" s="50"/>
      <c r="K766" s="50"/>
      <c r="L766" s="41" t="s">
        <v>2434</v>
      </c>
      <c r="M766" s="51" t="s">
        <v>2420</v>
      </c>
      <c r="N766" s="58" t="s">
        <v>5669</v>
      </c>
      <c r="O766" s="42"/>
      <c r="P766" s="43"/>
      <c r="Q766" s="43"/>
      <c r="R766" s="43"/>
      <c r="S766" s="43"/>
      <c r="T766" s="97"/>
      <c r="U766" s="106" t="s">
        <v>2434</v>
      </c>
      <c r="V766" s="106" t="s">
        <v>2718</v>
      </c>
      <c r="W766" s="106" t="s">
        <v>3615</v>
      </c>
      <c r="X766" s="106" t="s">
        <v>2720</v>
      </c>
      <c r="Y766" s="106" t="s">
        <v>3646</v>
      </c>
      <c r="Z766" s="106" t="s">
        <v>3647</v>
      </c>
      <c r="AA766" s="106" t="s">
        <v>3648</v>
      </c>
      <c r="AB766" s="106" t="s">
        <v>6424</v>
      </c>
      <c r="AC766" s="106" t="s">
        <v>2440</v>
      </c>
      <c r="AD766" s="106"/>
      <c r="AE766" s="97"/>
      <c r="AF766" s="141"/>
      <c r="AG766" s="37" t="s">
        <v>2453</v>
      </c>
      <c r="AH766" s="37" t="s">
        <v>2588</v>
      </c>
      <c r="AI766" s="37"/>
      <c r="AJ766" s="37"/>
      <c r="AK766" s="37"/>
      <c r="AL766" s="37"/>
      <c r="AM766" s="37">
        <f t="shared" si="22"/>
        <v>0</v>
      </c>
      <c r="AN766" s="191" t="str">
        <f>IF((AI766+AJ766+AK766+AL766+AM766)&gt;0,(Metoder[[#This Row],[2015]]+Metoder[[#This Row],[2016]]+Metoder[[#This Row],[2017]]+Metoder[[#This Row],[Jan-Apr 2018]]*3+Metoder[[#This Row],[Till Cosmic?]])/COUNT(Metoder[[#This Row],[2015]:[Till Cosmic?]]),"")</f>
        <v/>
      </c>
      <c r="AO766" s="37" t="str">
        <f t="shared" si="23"/>
        <v/>
      </c>
      <c r="AP766" s="37" t="str">
        <f>IFERROR((_xlfn.RANK.EQ(AO766,AO:AO,1)+COUNTIF($AO$2:AO766,AO766))-1,"")</f>
        <v/>
      </c>
      <c r="AQ766" s="37"/>
      <c r="AR766" s="37"/>
      <c r="AS766" s="37"/>
      <c r="AT766" s="37"/>
      <c r="AU766" s="37"/>
      <c r="AV766" s="123">
        <v>42739</v>
      </c>
      <c r="AW766" s="38" t="s">
        <v>2341</v>
      </c>
      <c r="AX766" s="144"/>
      <c r="AY766" s="144"/>
      <c r="AZ766" s="142"/>
      <c r="BA766" s="143"/>
      <c r="BC766" s="144"/>
      <c r="BD766" s="144"/>
    </row>
    <row r="767" spans="1:56" ht="101.25" x14ac:dyDescent="0.25">
      <c r="A767" s="39">
        <v>62</v>
      </c>
      <c r="B767" s="179" t="s">
        <v>3649</v>
      </c>
      <c r="C767" s="61" t="s">
        <v>3650</v>
      </c>
      <c r="D767" s="36" t="s">
        <v>179</v>
      </c>
      <c r="E767" s="41" t="s">
        <v>2716</v>
      </c>
      <c r="F767" s="49"/>
      <c r="G767" s="49"/>
      <c r="H767" s="49" t="s">
        <v>82</v>
      </c>
      <c r="I767" s="50" t="s">
        <v>3007</v>
      </c>
      <c r="J767" s="50"/>
      <c r="K767" s="50"/>
      <c r="L767" s="41" t="s">
        <v>2434</v>
      </c>
      <c r="M767" s="51" t="s">
        <v>2420</v>
      </c>
      <c r="N767" s="58" t="s">
        <v>5669</v>
      </c>
      <c r="O767" s="42"/>
      <c r="P767" s="43"/>
      <c r="Q767" s="43"/>
      <c r="R767" s="43"/>
      <c r="S767" s="43"/>
      <c r="T767" s="97"/>
      <c r="U767" s="106" t="s">
        <v>2434</v>
      </c>
      <c r="V767" s="106" t="s">
        <v>2718</v>
      </c>
      <c r="W767" s="106" t="s">
        <v>3615</v>
      </c>
      <c r="X767" s="106" t="s">
        <v>2720</v>
      </c>
      <c r="Y767" s="106" t="s">
        <v>3651</v>
      </c>
      <c r="Z767" s="106" t="s">
        <v>3647</v>
      </c>
      <c r="AA767" s="106" t="s">
        <v>3652</v>
      </c>
      <c r="AB767" s="106" t="s">
        <v>6424</v>
      </c>
      <c r="AC767" s="106" t="s">
        <v>2440</v>
      </c>
      <c r="AD767" s="106"/>
      <c r="AE767" s="97"/>
      <c r="AF767" s="141"/>
      <c r="AG767" s="37" t="s">
        <v>2453</v>
      </c>
      <c r="AH767" s="37" t="s">
        <v>2588</v>
      </c>
      <c r="AI767" s="37"/>
      <c r="AJ767" s="37"/>
      <c r="AK767" s="37"/>
      <c r="AL767" s="37"/>
      <c r="AM767" s="37">
        <f t="shared" si="22"/>
        <v>0</v>
      </c>
      <c r="AN767" s="191" t="str">
        <f>IF((AI767+AJ767+AK767+AL767+AM767)&gt;0,(Metoder[[#This Row],[2015]]+Metoder[[#This Row],[2016]]+Metoder[[#This Row],[2017]]+Metoder[[#This Row],[Jan-Apr 2018]]*3+Metoder[[#This Row],[Till Cosmic?]])/COUNT(Metoder[[#This Row],[2015]:[Till Cosmic?]]),"")</f>
        <v/>
      </c>
      <c r="AO767" s="37" t="str">
        <f t="shared" si="23"/>
        <v/>
      </c>
      <c r="AP767" s="37" t="str">
        <f>IFERROR((_xlfn.RANK.EQ(AO767,AO:AO,1)+COUNTIF($AO$2:AO767,AO767))-1,"")</f>
        <v/>
      </c>
      <c r="AQ767" s="37"/>
      <c r="AR767" s="37"/>
      <c r="AS767" s="37"/>
      <c r="AT767" s="37"/>
      <c r="AU767" s="37"/>
      <c r="AV767" s="123">
        <v>42739</v>
      </c>
      <c r="AW767" s="38" t="s">
        <v>2341</v>
      </c>
      <c r="AX767" s="144"/>
      <c r="AY767" s="144"/>
      <c r="AZ767" s="142"/>
      <c r="BA767" s="143"/>
      <c r="BC767" s="144"/>
      <c r="BD767" s="144"/>
    </row>
    <row r="768" spans="1:56" ht="135" x14ac:dyDescent="0.25">
      <c r="A768" s="39">
        <v>63</v>
      </c>
      <c r="B768" s="179" t="s">
        <v>3653</v>
      </c>
      <c r="C768" s="61" t="s">
        <v>3654</v>
      </c>
      <c r="D768" s="36" t="s">
        <v>179</v>
      </c>
      <c r="E768" s="41" t="s">
        <v>2716</v>
      </c>
      <c r="F768" s="49"/>
      <c r="G768" s="49"/>
      <c r="H768" s="49" t="s">
        <v>82</v>
      </c>
      <c r="I768" s="50" t="s">
        <v>3007</v>
      </c>
      <c r="J768" s="50"/>
      <c r="K768" s="50"/>
      <c r="L768" s="41" t="s">
        <v>2434</v>
      </c>
      <c r="M768" s="51" t="s">
        <v>2420</v>
      </c>
      <c r="N768" s="58" t="s">
        <v>5669</v>
      </c>
      <c r="O768" s="42"/>
      <c r="P768" s="43"/>
      <c r="Q768" s="43"/>
      <c r="R768" s="43"/>
      <c r="S768" s="43"/>
      <c r="T768" s="97"/>
      <c r="U768" s="106" t="s">
        <v>2434</v>
      </c>
      <c r="V768" s="106" t="s">
        <v>2718</v>
      </c>
      <c r="W768" s="106" t="s">
        <v>3615</v>
      </c>
      <c r="X768" s="106" t="s">
        <v>2720</v>
      </c>
      <c r="Y768" s="106" t="s">
        <v>3655</v>
      </c>
      <c r="Z768" s="106" t="s">
        <v>3647</v>
      </c>
      <c r="AA768" s="106" t="s">
        <v>3012</v>
      </c>
      <c r="AB768" s="106" t="s">
        <v>6424</v>
      </c>
      <c r="AC768" s="106" t="s">
        <v>2440</v>
      </c>
      <c r="AD768" s="106"/>
      <c r="AE768" s="97"/>
      <c r="AF768" s="141"/>
      <c r="AG768" s="37" t="s">
        <v>2453</v>
      </c>
      <c r="AH768" s="37" t="s">
        <v>2588</v>
      </c>
      <c r="AI768" s="37"/>
      <c r="AJ768" s="37"/>
      <c r="AK768" s="37"/>
      <c r="AL768" s="37"/>
      <c r="AM768" s="37">
        <f t="shared" si="22"/>
        <v>0</v>
      </c>
      <c r="AN768" s="191" t="str">
        <f>IF((AI768+AJ768+AK768+AL768+AM768)&gt;0,(Metoder[[#This Row],[2015]]+Metoder[[#This Row],[2016]]+Metoder[[#This Row],[2017]]+Metoder[[#This Row],[Jan-Apr 2018]]*3+Metoder[[#This Row],[Till Cosmic?]])/COUNT(Metoder[[#This Row],[2015]:[Till Cosmic?]]),"")</f>
        <v/>
      </c>
      <c r="AO768" s="37" t="str">
        <f t="shared" si="23"/>
        <v/>
      </c>
      <c r="AP768" s="37" t="str">
        <f>IFERROR((_xlfn.RANK.EQ(AO768,AO:AO,1)+COUNTIF($AO$2:AO768,AO768))-1,"")</f>
        <v/>
      </c>
      <c r="AQ768" s="37"/>
      <c r="AR768" s="37"/>
      <c r="AS768" s="37"/>
      <c r="AT768" s="37"/>
      <c r="AU768" s="37"/>
      <c r="AV768" s="123">
        <v>42739</v>
      </c>
      <c r="AW768" s="38" t="s">
        <v>2341</v>
      </c>
      <c r="AX768" s="144"/>
      <c r="AY768" s="144"/>
      <c r="AZ768" s="142"/>
      <c r="BA768" s="143"/>
      <c r="BC768" s="144"/>
      <c r="BD768" s="144"/>
    </row>
    <row r="769" spans="1:56" ht="326.25" x14ac:dyDescent="0.25">
      <c r="A769" s="39">
        <v>64</v>
      </c>
      <c r="B769" s="179" t="s">
        <v>3758</v>
      </c>
      <c r="C769" s="61"/>
      <c r="D769" s="36" t="s">
        <v>179</v>
      </c>
      <c r="E769" s="41" t="s">
        <v>2716</v>
      </c>
      <c r="F769" s="49"/>
      <c r="G769" s="49"/>
      <c r="H769" s="49" t="s">
        <v>82</v>
      </c>
      <c r="I769" s="50" t="s">
        <v>3759</v>
      </c>
      <c r="J769" s="50"/>
      <c r="K769" s="50"/>
      <c r="L769" s="41" t="s">
        <v>2434</v>
      </c>
      <c r="M769" s="51" t="s">
        <v>2420</v>
      </c>
      <c r="N769" s="58" t="s">
        <v>5669</v>
      </c>
      <c r="O769" s="42"/>
      <c r="P769" s="43"/>
      <c r="Q769" s="43"/>
      <c r="R769" s="43"/>
      <c r="S769" s="43"/>
      <c r="T769" s="97"/>
      <c r="U769" s="106" t="s">
        <v>2434</v>
      </c>
      <c r="V769" s="106" t="s">
        <v>2447</v>
      </c>
      <c r="W769" s="106" t="s">
        <v>2719</v>
      </c>
      <c r="X769" s="106" t="s">
        <v>2720</v>
      </c>
      <c r="Y769" s="106" t="s">
        <v>5002</v>
      </c>
      <c r="Z769" s="106" t="s">
        <v>3760</v>
      </c>
      <c r="AA769" s="106" t="s">
        <v>3761</v>
      </c>
      <c r="AB769" s="106" t="s">
        <v>6424</v>
      </c>
      <c r="AC769" s="106" t="s">
        <v>2429</v>
      </c>
      <c r="AD769" s="106"/>
      <c r="AE769" s="97"/>
      <c r="AF769" s="141"/>
      <c r="AG769" s="37" t="s">
        <v>3590</v>
      </c>
      <c r="AH769" s="37" t="s">
        <v>2588</v>
      </c>
      <c r="AI769" s="37"/>
      <c r="AJ769" s="37"/>
      <c r="AK769" s="37"/>
      <c r="AL769" s="37"/>
      <c r="AM769" s="37">
        <f t="shared" si="22"/>
        <v>0</v>
      </c>
      <c r="AN769" s="191" t="str">
        <f>IF((AI769+AJ769+AK769+AL769+AM769)&gt;0,(Metoder[[#This Row],[2015]]+Metoder[[#This Row],[2016]]+Metoder[[#This Row],[2017]]+Metoder[[#This Row],[Jan-Apr 2018]]*3+Metoder[[#This Row],[Till Cosmic?]])/COUNT(Metoder[[#This Row],[2015]:[Till Cosmic?]]),"")</f>
        <v/>
      </c>
      <c r="AO769" s="37" t="str">
        <f t="shared" si="23"/>
        <v/>
      </c>
      <c r="AP769" s="37" t="str">
        <f>IFERROR((_xlfn.RANK.EQ(AO769,AO:AO,1)+COUNTIF($AO$2:AO769,AO769))-1,"")</f>
        <v/>
      </c>
      <c r="AQ769" s="37"/>
      <c r="AR769" s="37"/>
      <c r="AS769" s="37"/>
      <c r="AT769" s="37"/>
      <c r="AU769" s="37"/>
      <c r="AV769" s="123">
        <v>42739</v>
      </c>
      <c r="AW769" s="38" t="s">
        <v>2341</v>
      </c>
      <c r="AX769" s="144"/>
      <c r="AY769" s="144"/>
      <c r="AZ769" s="142"/>
      <c r="BA769" s="143"/>
      <c r="BC769" s="144"/>
      <c r="BD769" s="144"/>
    </row>
    <row r="770" spans="1:56" ht="67.5" x14ac:dyDescent="0.25">
      <c r="A770" s="39">
        <v>65</v>
      </c>
      <c r="B770" s="179" t="s">
        <v>3930</v>
      </c>
      <c r="C770" s="61" t="s">
        <v>3931</v>
      </c>
      <c r="D770" s="36" t="s">
        <v>179</v>
      </c>
      <c r="E770" s="41" t="s">
        <v>2716</v>
      </c>
      <c r="F770" s="49"/>
      <c r="G770" s="49"/>
      <c r="H770" s="49" t="s">
        <v>82</v>
      </c>
      <c r="I770" s="50" t="s">
        <v>3007</v>
      </c>
      <c r="J770" s="50"/>
      <c r="K770" s="50"/>
      <c r="L770" s="41" t="s">
        <v>2434</v>
      </c>
      <c r="M770" s="51" t="s">
        <v>2420</v>
      </c>
      <c r="N770" s="58" t="s">
        <v>5669</v>
      </c>
      <c r="O770" s="42"/>
      <c r="P770" s="43"/>
      <c r="Q770" s="43"/>
      <c r="R770" s="43"/>
      <c r="S770" s="43"/>
      <c r="T770" s="97"/>
      <c r="U770" s="106" t="s">
        <v>2434</v>
      </c>
      <c r="V770" s="106" t="s">
        <v>2718</v>
      </c>
      <c r="W770" s="106" t="s">
        <v>3615</v>
      </c>
      <c r="X770" s="106" t="s">
        <v>3932</v>
      </c>
      <c r="Y770" s="106" t="s">
        <v>3933</v>
      </c>
      <c r="Z770" s="106" t="s">
        <v>3011</v>
      </c>
      <c r="AA770" s="106" t="s">
        <v>3934</v>
      </c>
      <c r="AB770" s="106" t="s">
        <v>6424</v>
      </c>
      <c r="AC770" s="106" t="s">
        <v>2440</v>
      </c>
      <c r="AD770" s="106"/>
      <c r="AE770" s="97"/>
      <c r="AF770" s="141"/>
      <c r="AG770" s="37" t="s">
        <v>2453</v>
      </c>
      <c r="AH770" s="37" t="s">
        <v>2588</v>
      </c>
      <c r="AI770" s="37"/>
      <c r="AJ770" s="37"/>
      <c r="AK770" s="37"/>
      <c r="AL770" s="37"/>
      <c r="AM770" s="37">
        <f t="shared" ref="AM770:AM833" si="24">IF(AQ770="Nej",1,0)</f>
        <v>0</v>
      </c>
      <c r="AN770" s="191" t="str">
        <f>IF((AI770+AJ770+AK770+AL770+AM770)&gt;0,(Metoder[[#This Row],[2015]]+Metoder[[#This Row],[2016]]+Metoder[[#This Row],[2017]]+Metoder[[#This Row],[Jan-Apr 2018]]*3+Metoder[[#This Row],[Till Cosmic?]])/COUNT(Metoder[[#This Row],[2015]:[Till Cosmic?]]),"")</f>
        <v/>
      </c>
      <c r="AO770" s="37" t="str">
        <f t="shared" ref="AO770:AO833" si="25">IF(AQ770="Ja","",IFERROR(_xlfn.RANK.AVG(AN770,AN:AN),""))</f>
        <v/>
      </c>
      <c r="AP770" s="37" t="str">
        <f>IFERROR((_xlfn.RANK.EQ(AO770,AO:AO,1)+COUNTIF($AO$2:AO770,AO770))-1,"")</f>
        <v/>
      </c>
      <c r="AQ770" s="37"/>
      <c r="AR770" s="37"/>
      <c r="AS770" s="37"/>
      <c r="AT770" s="37"/>
      <c r="AU770" s="37"/>
      <c r="AV770" s="123">
        <v>42739</v>
      </c>
      <c r="AW770" s="38" t="s">
        <v>2341</v>
      </c>
      <c r="AX770" s="144"/>
      <c r="AY770" s="144"/>
      <c r="AZ770" s="142"/>
      <c r="BA770" s="143"/>
      <c r="BC770" s="144"/>
      <c r="BD770" s="144"/>
    </row>
    <row r="771" spans="1:56" ht="135" x14ac:dyDescent="0.25">
      <c r="A771" s="39">
        <v>66</v>
      </c>
      <c r="B771" s="179" t="s">
        <v>3938</v>
      </c>
      <c r="C771" s="61"/>
      <c r="D771" s="36" t="s">
        <v>179</v>
      </c>
      <c r="E771" s="41" t="s">
        <v>2716</v>
      </c>
      <c r="F771" s="49"/>
      <c r="G771" s="49"/>
      <c r="H771" s="49" t="s">
        <v>82</v>
      </c>
      <c r="I771" s="50" t="s">
        <v>3210</v>
      </c>
      <c r="J771" s="50"/>
      <c r="K771" s="50"/>
      <c r="L771" s="41" t="s">
        <v>2434</v>
      </c>
      <c r="M771" s="51" t="s">
        <v>2420</v>
      </c>
      <c r="N771" s="58" t="s">
        <v>5669</v>
      </c>
      <c r="O771" s="42"/>
      <c r="P771" s="43"/>
      <c r="Q771" s="43"/>
      <c r="R771" s="43"/>
      <c r="S771" s="43"/>
      <c r="T771" s="97"/>
      <c r="U771" s="106" t="s">
        <v>2434</v>
      </c>
      <c r="V771" s="106" t="s">
        <v>3034</v>
      </c>
      <c r="W771" s="106" t="s">
        <v>2719</v>
      </c>
      <c r="X771" s="106" t="s">
        <v>3939</v>
      </c>
      <c r="Y771" s="106" t="s">
        <v>5006</v>
      </c>
      <c r="Z771" s="106" t="s">
        <v>3760</v>
      </c>
      <c r="AA771" s="106" t="s">
        <v>3940</v>
      </c>
      <c r="AB771" s="106" t="s">
        <v>6424</v>
      </c>
      <c r="AC771" s="106" t="s">
        <v>2429</v>
      </c>
      <c r="AD771" s="106"/>
      <c r="AE771" s="97"/>
      <c r="AF771" s="141"/>
      <c r="AG771" s="37" t="s">
        <v>2453</v>
      </c>
      <c r="AH771" s="37" t="s">
        <v>2588</v>
      </c>
      <c r="AI771" s="37"/>
      <c r="AJ771" s="37"/>
      <c r="AK771" s="37"/>
      <c r="AL771" s="37"/>
      <c r="AM771" s="37">
        <f t="shared" si="24"/>
        <v>0</v>
      </c>
      <c r="AN771" s="191" t="str">
        <f>IF((AI771+AJ771+AK771+AL771+AM771)&gt;0,(Metoder[[#This Row],[2015]]+Metoder[[#This Row],[2016]]+Metoder[[#This Row],[2017]]+Metoder[[#This Row],[Jan-Apr 2018]]*3+Metoder[[#This Row],[Till Cosmic?]])/COUNT(Metoder[[#This Row],[2015]:[Till Cosmic?]]),"")</f>
        <v/>
      </c>
      <c r="AO771" s="37" t="str">
        <f t="shared" si="25"/>
        <v/>
      </c>
      <c r="AP771" s="37" t="str">
        <f>IFERROR((_xlfn.RANK.EQ(AO771,AO:AO,1)+COUNTIF($AO$2:AO771,AO771))-1,"")</f>
        <v/>
      </c>
      <c r="AQ771" s="37"/>
      <c r="AR771" s="37"/>
      <c r="AS771" s="37"/>
      <c r="AT771" s="37"/>
      <c r="AU771" s="37"/>
      <c r="AV771" s="123">
        <v>42739</v>
      </c>
      <c r="AW771" s="38" t="s">
        <v>2341</v>
      </c>
      <c r="AX771" s="144"/>
      <c r="AY771" s="144"/>
      <c r="AZ771" s="142"/>
      <c r="BA771" s="143"/>
      <c r="BC771" s="144"/>
      <c r="BD771" s="144"/>
    </row>
    <row r="772" spans="1:56" ht="112.5" x14ac:dyDescent="0.25">
      <c r="A772" s="39">
        <v>67</v>
      </c>
      <c r="B772" s="179" t="s">
        <v>4012</v>
      </c>
      <c r="C772" s="61" t="s">
        <v>4013</v>
      </c>
      <c r="D772" s="36" t="s">
        <v>179</v>
      </c>
      <c r="E772" s="41" t="s">
        <v>2716</v>
      </c>
      <c r="F772" s="49"/>
      <c r="G772" s="49"/>
      <c r="H772" s="52" t="s">
        <v>4014</v>
      </c>
      <c r="I772" s="50" t="s">
        <v>2580</v>
      </c>
      <c r="J772" s="50"/>
      <c r="K772" s="50"/>
      <c r="L772" s="41" t="s">
        <v>2434</v>
      </c>
      <c r="M772" s="51" t="s">
        <v>2420</v>
      </c>
      <c r="N772" s="58" t="s">
        <v>5669</v>
      </c>
      <c r="O772" s="42"/>
      <c r="P772" s="43"/>
      <c r="Q772" s="43"/>
      <c r="R772" s="43"/>
      <c r="S772" s="43"/>
      <c r="T772" s="97"/>
      <c r="U772" s="106" t="s">
        <v>2434</v>
      </c>
      <c r="V772" s="106" t="s">
        <v>2470</v>
      </c>
      <c r="W772" s="106" t="s">
        <v>2719</v>
      </c>
      <c r="X772" s="106" t="s">
        <v>4015</v>
      </c>
      <c r="Y772" s="106" t="s">
        <v>4016</v>
      </c>
      <c r="Z772" s="106" t="s">
        <v>4017</v>
      </c>
      <c r="AA772" s="106" t="s">
        <v>4018</v>
      </c>
      <c r="AB772" s="106" t="s">
        <v>6424</v>
      </c>
      <c r="AC772" s="106" t="s">
        <v>2429</v>
      </c>
      <c r="AD772" s="106"/>
      <c r="AE772" s="97"/>
      <c r="AF772" s="141"/>
      <c r="AG772" s="37" t="s">
        <v>2453</v>
      </c>
      <c r="AH772" s="37" t="s">
        <v>2588</v>
      </c>
      <c r="AI772" s="37"/>
      <c r="AJ772" s="37"/>
      <c r="AK772" s="37"/>
      <c r="AL772" s="37"/>
      <c r="AM772" s="37">
        <f t="shared" si="24"/>
        <v>0</v>
      </c>
      <c r="AN772" s="191" t="str">
        <f>IF((AI772+AJ772+AK772+AL772+AM772)&gt;0,(Metoder[[#This Row],[2015]]+Metoder[[#This Row],[2016]]+Metoder[[#This Row],[2017]]+Metoder[[#This Row],[Jan-Apr 2018]]*3+Metoder[[#This Row],[Till Cosmic?]])/COUNT(Metoder[[#This Row],[2015]:[Till Cosmic?]]),"")</f>
        <v/>
      </c>
      <c r="AO772" s="37" t="str">
        <f t="shared" si="25"/>
        <v/>
      </c>
      <c r="AP772" s="37" t="str">
        <f>IFERROR((_xlfn.RANK.EQ(AO772,AO:AO,1)+COUNTIF($AO$2:AO772,AO772))-1,"")</f>
        <v/>
      </c>
      <c r="AQ772" s="37"/>
      <c r="AR772" s="37"/>
      <c r="AS772" s="37"/>
      <c r="AT772" s="37"/>
      <c r="AU772" s="37"/>
      <c r="AV772" s="123">
        <v>42739</v>
      </c>
      <c r="AW772" s="38" t="s">
        <v>2341</v>
      </c>
      <c r="AX772" s="144"/>
      <c r="AY772" s="144"/>
      <c r="AZ772" s="142"/>
      <c r="BA772" s="143"/>
      <c r="BC772" s="144"/>
      <c r="BD772" s="144"/>
    </row>
    <row r="773" spans="1:56" ht="112.5" x14ac:dyDescent="0.25">
      <c r="A773" s="39">
        <v>68</v>
      </c>
      <c r="B773" s="179" t="s">
        <v>4123</v>
      </c>
      <c r="C773" s="61" t="s">
        <v>4124</v>
      </c>
      <c r="D773" s="36" t="s">
        <v>179</v>
      </c>
      <c r="E773" s="41" t="s">
        <v>2716</v>
      </c>
      <c r="F773" s="49"/>
      <c r="G773" s="49"/>
      <c r="H773" s="49" t="s">
        <v>82</v>
      </c>
      <c r="I773" s="50" t="s">
        <v>3007</v>
      </c>
      <c r="J773" s="50"/>
      <c r="K773" s="50"/>
      <c r="L773" s="41" t="s">
        <v>2434</v>
      </c>
      <c r="M773" s="51" t="s">
        <v>2420</v>
      </c>
      <c r="N773" s="58" t="s">
        <v>5669</v>
      </c>
      <c r="O773" s="42"/>
      <c r="P773" s="43"/>
      <c r="Q773" s="43"/>
      <c r="R773" s="43"/>
      <c r="S773" s="43"/>
      <c r="T773" s="97"/>
      <c r="U773" s="106" t="s">
        <v>2434</v>
      </c>
      <c r="V773" s="106" t="s">
        <v>2718</v>
      </c>
      <c r="W773" s="106" t="s">
        <v>3615</v>
      </c>
      <c r="X773" s="106" t="s">
        <v>2720</v>
      </c>
      <c r="Y773" s="106" t="s">
        <v>5005</v>
      </c>
      <c r="Z773" s="106" t="s">
        <v>3011</v>
      </c>
      <c r="AA773" s="106" t="s">
        <v>4125</v>
      </c>
      <c r="AB773" s="106" t="s">
        <v>6424</v>
      </c>
      <c r="AC773" s="106" t="s">
        <v>2429</v>
      </c>
      <c r="AD773" s="106"/>
      <c r="AE773" s="97"/>
      <c r="AF773" s="141"/>
      <c r="AG773" s="37" t="s">
        <v>2453</v>
      </c>
      <c r="AH773" s="37" t="s">
        <v>2588</v>
      </c>
      <c r="AI773" s="37"/>
      <c r="AJ773" s="37"/>
      <c r="AK773" s="37"/>
      <c r="AL773" s="37"/>
      <c r="AM773" s="37">
        <f t="shared" si="24"/>
        <v>0</v>
      </c>
      <c r="AN773" s="191" t="str">
        <f>IF((AI773+AJ773+AK773+AL773+AM773)&gt;0,(Metoder[[#This Row],[2015]]+Metoder[[#This Row],[2016]]+Metoder[[#This Row],[2017]]+Metoder[[#This Row],[Jan-Apr 2018]]*3+Metoder[[#This Row],[Till Cosmic?]])/COUNT(Metoder[[#This Row],[2015]:[Till Cosmic?]]),"")</f>
        <v/>
      </c>
      <c r="AO773" s="37" t="str">
        <f t="shared" si="25"/>
        <v/>
      </c>
      <c r="AP773" s="37" t="str">
        <f>IFERROR((_xlfn.RANK.EQ(AO773,AO:AO,1)+COUNTIF($AO$2:AO773,AO773))-1,"")</f>
        <v/>
      </c>
      <c r="AQ773" s="37"/>
      <c r="AR773" s="37"/>
      <c r="AS773" s="37"/>
      <c r="AT773" s="37"/>
      <c r="AU773" s="37"/>
      <c r="AV773" s="123">
        <v>42739</v>
      </c>
      <c r="AW773" s="38" t="s">
        <v>2341</v>
      </c>
      <c r="AX773" s="144"/>
      <c r="AY773" s="144"/>
      <c r="AZ773" s="142"/>
      <c r="BA773" s="143"/>
      <c r="BC773" s="144"/>
      <c r="BD773" s="144"/>
    </row>
    <row r="774" spans="1:56" ht="67.5" x14ac:dyDescent="0.25">
      <c r="A774" s="39">
        <v>13</v>
      </c>
      <c r="B774" s="179" t="s">
        <v>3032</v>
      </c>
      <c r="C774" s="61"/>
      <c r="D774" s="36" t="s">
        <v>50</v>
      </c>
      <c r="E774" s="41" t="s">
        <v>2444</v>
      </c>
      <c r="F774" s="49"/>
      <c r="G774" s="49"/>
      <c r="H774" s="49" t="s">
        <v>2445</v>
      </c>
      <c r="I774" s="50" t="s">
        <v>3033</v>
      </c>
      <c r="J774" s="50"/>
      <c r="K774" s="50"/>
      <c r="L774" s="41" t="s">
        <v>2434</v>
      </c>
      <c r="M774" s="51" t="s">
        <v>2420</v>
      </c>
      <c r="N774" s="58" t="s">
        <v>5668</v>
      </c>
      <c r="O774" s="42"/>
      <c r="P774" s="43"/>
      <c r="Q774" s="43"/>
      <c r="R774" s="43"/>
      <c r="S774" s="43"/>
      <c r="T774" s="97"/>
      <c r="U774" s="106" t="s">
        <v>2434</v>
      </c>
      <c r="V774" s="106" t="s">
        <v>3034</v>
      </c>
      <c r="W774" s="106" t="s">
        <v>2448</v>
      </c>
      <c r="X774" s="106" t="s">
        <v>3035</v>
      </c>
      <c r="Y774" s="106" t="s">
        <v>3036</v>
      </c>
      <c r="Z774" s="106" t="s">
        <v>3037</v>
      </c>
      <c r="AA774" s="106" t="s">
        <v>3038</v>
      </c>
      <c r="AB774" s="106" t="s">
        <v>6422</v>
      </c>
      <c r="AC774" s="106" t="s">
        <v>2429</v>
      </c>
      <c r="AD774" s="106"/>
      <c r="AE774" s="97"/>
      <c r="AF774" s="141"/>
      <c r="AG774" s="37" t="s">
        <v>2453</v>
      </c>
      <c r="AH774" s="37" t="s">
        <v>2454</v>
      </c>
      <c r="AI774" s="37"/>
      <c r="AJ774" s="37"/>
      <c r="AK774" s="37"/>
      <c r="AL774" s="37"/>
      <c r="AM774" s="37">
        <f t="shared" si="24"/>
        <v>0</v>
      </c>
      <c r="AN774" s="191" t="str">
        <f>IF((AI774+AJ774+AK774+AL774+AM774)&gt;0,(Metoder[[#This Row],[2015]]+Metoder[[#This Row],[2016]]+Metoder[[#This Row],[2017]]+Metoder[[#This Row],[Jan-Apr 2018]]*3+Metoder[[#This Row],[Till Cosmic?]])/COUNT(Metoder[[#This Row],[2015]:[Till Cosmic?]]),"")</f>
        <v/>
      </c>
      <c r="AO774" s="37" t="str">
        <f t="shared" si="25"/>
        <v/>
      </c>
      <c r="AP774" s="37" t="str">
        <f>IFERROR((_xlfn.RANK.EQ(AO774,AO:AO,1)+COUNTIF($AO$2:AO774,AO774))-1,"")</f>
        <v/>
      </c>
      <c r="AQ774" s="37"/>
      <c r="AR774" s="37"/>
      <c r="AS774" s="37"/>
      <c r="AT774" s="37"/>
      <c r="AU774" s="37"/>
      <c r="AV774" s="123">
        <v>42738</v>
      </c>
      <c r="AW774" s="38" t="s">
        <v>2341</v>
      </c>
      <c r="AX774" s="144"/>
      <c r="AY774" s="144"/>
      <c r="AZ774" s="142"/>
      <c r="BA774" s="143"/>
      <c r="BC774" s="144"/>
      <c r="BD774" s="144"/>
    </row>
    <row r="775" spans="1:56" ht="67.5" x14ac:dyDescent="0.25">
      <c r="A775" s="39">
        <v>22</v>
      </c>
      <c r="B775" s="179" t="s">
        <v>1325</v>
      </c>
      <c r="C775" s="61" t="s">
        <v>3463</v>
      </c>
      <c r="D775" s="36" t="s">
        <v>50</v>
      </c>
      <c r="E775" s="41" t="s">
        <v>2444</v>
      </c>
      <c r="F775" s="49"/>
      <c r="G775" s="49"/>
      <c r="H775" s="49" t="s">
        <v>2445</v>
      </c>
      <c r="I775" s="50"/>
      <c r="J775" s="50"/>
      <c r="K775" s="50"/>
      <c r="L775" s="41" t="s">
        <v>2434</v>
      </c>
      <c r="M775" s="51" t="s">
        <v>2420</v>
      </c>
      <c r="N775" s="58" t="s">
        <v>5668</v>
      </c>
      <c r="O775" s="42"/>
      <c r="P775" s="43"/>
      <c r="Q775" s="43"/>
      <c r="R775" s="43"/>
      <c r="S775" s="43"/>
      <c r="T775" s="97"/>
      <c r="U775" s="106" t="s">
        <v>2434</v>
      </c>
      <c r="V775" s="106" t="s">
        <v>2447</v>
      </c>
      <c r="W775" s="106" t="s">
        <v>2448</v>
      </c>
      <c r="X775" s="106" t="s">
        <v>2449</v>
      </c>
      <c r="Y775" s="106" t="s">
        <v>3464</v>
      </c>
      <c r="Z775" s="106" t="s">
        <v>3424</v>
      </c>
      <c r="AA775" s="106" t="s">
        <v>3465</v>
      </c>
      <c r="AB775" s="106" t="s">
        <v>6422</v>
      </c>
      <c r="AC775" s="106" t="s">
        <v>2429</v>
      </c>
      <c r="AD775" s="106"/>
      <c r="AE775" s="97"/>
      <c r="AF775" s="141"/>
      <c r="AG775" s="37" t="s">
        <v>2453</v>
      </c>
      <c r="AH775" s="37" t="s">
        <v>2454</v>
      </c>
      <c r="AI775" s="37"/>
      <c r="AJ775" s="37"/>
      <c r="AK775" s="37"/>
      <c r="AL775" s="37"/>
      <c r="AM775" s="37">
        <f t="shared" si="24"/>
        <v>0</v>
      </c>
      <c r="AN775" s="191" t="str">
        <f>IF((AI775+AJ775+AK775+AL775+AM775)&gt;0,(Metoder[[#This Row],[2015]]+Metoder[[#This Row],[2016]]+Metoder[[#This Row],[2017]]+Metoder[[#This Row],[Jan-Apr 2018]]*3+Metoder[[#This Row],[Till Cosmic?]])/COUNT(Metoder[[#This Row],[2015]:[Till Cosmic?]]),"")</f>
        <v/>
      </c>
      <c r="AO775" s="37" t="str">
        <f t="shared" si="25"/>
        <v/>
      </c>
      <c r="AP775" s="37" t="str">
        <f>IFERROR((_xlfn.RANK.EQ(AO775,AO:AO,1)+COUNTIF($AO$2:AO775,AO775))-1,"")</f>
        <v/>
      </c>
      <c r="AQ775" s="37"/>
      <c r="AR775" s="37"/>
      <c r="AS775" s="37"/>
      <c r="AT775" s="37"/>
      <c r="AU775" s="37"/>
      <c r="AV775" s="123">
        <v>42738</v>
      </c>
      <c r="AW775" s="38" t="s">
        <v>2341</v>
      </c>
      <c r="AX775" s="144"/>
      <c r="AY775" s="144"/>
      <c r="AZ775" s="142"/>
      <c r="BA775" s="143"/>
      <c r="BC775" s="144"/>
      <c r="BD775" s="144"/>
    </row>
    <row r="776" spans="1:56" ht="180" x14ac:dyDescent="0.25">
      <c r="A776" s="39">
        <v>33</v>
      </c>
      <c r="B776" s="179" t="s">
        <v>3793</v>
      </c>
      <c r="C776" s="61"/>
      <c r="D776" s="36" t="s">
        <v>50</v>
      </c>
      <c r="E776" s="41" t="s">
        <v>2444</v>
      </c>
      <c r="F776" s="49"/>
      <c r="G776" s="49"/>
      <c r="H776" s="49" t="s">
        <v>2445</v>
      </c>
      <c r="I776" s="50"/>
      <c r="J776" s="50"/>
      <c r="K776" s="50"/>
      <c r="L776" s="41" t="s">
        <v>2434</v>
      </c>
      <c r="M776" s="51" t="s">
        <v>2420</v>
      </c>
      <c r="N776" s="58" t="s">
        <v>5668</v>
      </c>
      <c r="O776" s="42"/>
      <c r="P776" s="43"/>
      <c r="Q776" s="43"/>
      <c r="R776" s="43"/>
      <c r="S776" s="43"/>
      <c r="T776" s="97"/>
      <c r="U776" s="106" t="s">
        <v>2434</v>
      </c>
      <c r="V776" s="106" t="s">
        <v>2447</v>
      </c>
      <c r="W776" s="106" t="s">
        <v>2448</v>
      </c>
      <c r="X776" s="106" t="s">
        <v>2449</v>
      </c>
      <c r="Y776" s="106" t="s">
        <v>3801</v>
      </c>
      <c r="Z776" s="106" t="s">
        <v>3798</v>
      </c>
      <c r="AA776" s="106" t="s">
        <v>3802</v>
      </c>
      <c r="AB776" s="106" t="s">
        <v>6422</v>
      </c>
      <c r="AC776" s="106" t="s">
        <v>2429</v>
      </c>
      <c r="AD776" s="106"/>
      <c r="AE776" s="97"/>
      <c r="AF776" s="141"/>
      <c r="AG776" s="37" t="s">
        <v>2453</v>
      </c>
      <c r="AH776" s="37" t="s">
        <v>2454</v>
      </c>
      <c r="AI776" s="37"/>
      <c r="AJ776" s="37"/>
      <c r="AK776" s="37"/>
      <c r="AL776" s="37"/>
      <c r="AM776" s="37">
        <f t="shared" si="24"/>
        <v>0</v>
      </c>
      <c r="AN776" s="191" t="str">
        <f>IF((AI776+AJ776+AK776+AL776+AM776)&gt;0,(Metoder[[#This Row],[2015]]+Metoder[[#This Row],[2016]]+Metoder[[#This Row],[2017]]+Metoder[[#This Row],[Jan-Apr 2018]]*3+Metoder[[#This Row],[Till Cosmic?]])/COUNT(Metoder[[#This Row],[2015]:[Till Cosmic?]]),"")</f>
        <v/>
      </c>
      <c r="AO776" s="37" t="str">
        <f t="shared" si="25"/>
        <v/>
      </c>
      <c r="AP776" s="37" t="str">
        <f>IFERROR((_xlfn.RANK.EQ(AO776,AO:AO,1)+COUNTIF($AO$2:AO776,AO776))-1,"")</f>
        <v/>
      </c>
      <c r="AQ776" s="37"/>
      <c r="AR776" s="37"/>
      <c r="AS776" s="37"/>
      <c r="AT776" s="37"/>
      <c r="AU776" s="37"/>
      <c r="AV776" s="123">
        <v>42738</v>
      </c>
      <c r="AW776" s="38" t="s">
        <v>2341</v>
      </c>
      <c r="AX776" s="144"/>
      <c r="AY776" s="144"/>
      <c r="AZ776" s="142"/>
      <c r="BA776" s="143"/>
      <c r="BC776" s="144"/>
      <c r="BD776" s="144"/>
    </row>
    <row r="777" spans="1:56" ht="67.5" x14ac:dyDescent="0.25">
      <c r="A777" s="39">
        <v>35</v>
      </c>
      <c r="B777" s="179" t="s">
        <v>3815</v>
      </c>
      <c r="C777" s="61" t="s">
        <v>3816</v>
      </c>
      <c r="D777" s="36" t="s">
        <v>50</v>
      </c>
      <c r="E777" s="41" t="s">
        <v>2444</v>
      </c>
      <c r="F777" s="49"/>
      <c r="G777" s="49"/>
      <c r="H777" s="50" t="s">
        <v>2350</v>
      </c>
      <c r="I777" s="50" t="s">
        <v>3817</v>
      </c>
      <c r="J777" s="50"/>
      <c r="K777" s="50"/>
      <c r="L777" s="41" t="s">
        <v>2434</v>
      </c>
      <c r="M777" s="51" t="s">
        <v>2420</v>
      </c>
      <c r="N777" s="58" t="s">
        <v>5668</v>
      </c>
      <c r="O777" s="42"/>
      <c r="P777" s="43"/>
      <c r="Q777" s="43"/>
      <c r="R777" s="43"/>
      <c r="S777" s="43"/>
      <c r="T777" s="97"/>
      <c r="U777" s="106" t="s">
        <v>2434</v>
      </c>
      <c r="V777" s="106" t="s">
        <v>3034</v>
      </c>
      <c r="W777" s="106" t="s">
        <v>2448</v>
      </c>
      <c r="X777" s="106" t="s">
        <v>2449</v>
      </c>
      <c r="Y777" s="106" t="s">
        <v>6760</v>
      </c>
      <c r="Z777" s="106" t="s">
        <v>3037</v>
      </c>
      <c r="AA777" s="106" t="s">
        <v>3818</v>
      </c>
      <c r="AB777" s="106" t="s">
        <v>6422</v>
      </c>
      <c r="AC777" s="106" t="s">
        <v>2429</v>
      </c>
      <c r="AD777" s="106"/>
      <c r="AE777" s="97"/>
      <c r="AF777" s="141"/>
      <c r="AG777" s="37" t="s">
        <v>2453</v>
      </c>
      <c r="AH777" s="37" t="s">
        <v>2454</v>
      </c>
      <c r="AI777" s="37"/>
      <c r="AJ777" s="37"/>
      <c r="AK777" s="37"/>
      <c r="AL777" s="37"/>
      <c r="AM777" s="37">
        <f t="shared" si="24"/>
        <v>0</v>
      </c>
      <c r="AN777" s="191" t="str">
        <f>IF((AI777+AJ777+AK777+AL777+AM777)&gt;0,(Metoder[[#This Row],[2015]]+Metoder[[#This Row],[2016]]+Metoder[[#This Row],[2017]]+Metoder[[#This Row],[Jan-Apr 2018]]*3+Metoder[[#This Row],[Till Cosmic?]])/COUNT(Metoder[[#This Row],[2015]:[Till Cosmic?]]),"")</f>
        <v/>
      </c>
      <c r="AO777" s="37" t="str">
        <f t="shared" si="25"/>
        <v/>
      </c>
      <c r="AP777" s="37" t="str">
        <f>IFERROR((_xlfn.RANK.EQ(AO777,AO:AO,1)+COUNTIF($AO$2:AO777,AO777))-1,"")</f>
        <v/>
      </c>
      <c r="AQ777" s="37"/>
      <c r="AR777" s="37"/>
      <c r="AS777" s="37"/>
      <c r="AT777" s="37"/>
      <c r="AU777" s="37"/>
      <c r="AV777" s="123">
        <v>43496</v>
      </c>
      <c r="AW777" s="38" t="s">
        <v>6460</v>
      </c>
      <c r="AX777" s="144"/>
      <c r="AY777" s="144"/>
      <c r="AZ777" s="142"/>
      <c r="BA777" s="143"/>
      <c r="BC777" s="144"/>
      <c r="BD777" s="144"/>
    </row>
    <row r="778" spans="1:56" ht="112.5" x14ac:dyDescent="0.25">
      <c r="A778" s="39">
        <v>37</v>
      </c>
      <c r="B778" s="179" t="s">
        <v>3973</v>
      </c>
      <c r="C778" s="61"/>
      <c r="D778" s="36" t="s">
        <v>50</v>
      </c>
      <c r="E778" s="41" t="s">
        <v>2444</v>
      </c>
      <c r="F778" s="49"/>
      <c r="G778" s="49"/>
      <c r="H778" s="49" t="s">
        <v>2445</v>
      </c>
      <c r="I778" s="50"/>
      <c r="J778" s="50"/>
      <c r="K778" s="50"/>
      <c r="L778" s="41" t="s">
        <v>2434</v>
      </c>
      <c r="M778" s="51" t="s">
        <v>2420</v>
      </c>
      <c r="N778" s="58" t="s">
        <v>5668</v>
      </c>
      <c r="O778" s="42"/>
      <c r="P778" s="43"/>
      <c r="Q778" s="43"/>
      <c r="R778" s="43"/>
      <c r="S778" s="43"/>
      <c r="T778" s="97"/>
      <c r="U778" s="106" t="s">
        <v>2434</v>
      </c>
      <c r="V778" s="106" t="s">
        <v>3034</v>
      </c>
      <c r="W778" s="106" t="s">
        <v>2448</v>
      </c>
      <c r="X778" s="106" t="s">
        <v>2449</v>
      </c>
      <c r="Y778" s="106" t="s">
        <v>4997</v>
      </c>
      <c r="Z778" s="106" t="s">
        <v>3037</v>
      </c>
      <c r="AA778" s="106" t="s">
        <v>3974</v>
      </c>
      <c r="AB778" s="106" t="s">
        <v>6422</v>
      </c>
      <c r="AC778" s="106" t="s">
        <v>2429</v>
      </c>
      <c r="AD778" s="106"/>
      <c r="AE778" s="97"/>
      <c r="AF778" s="141"/>
      <c r="AG778" s="37" t="s">
        <v>2453</v>
      </c>
      <c r="AH778" s="37" t="s">
        <v>2454</v>
      </c>
      <c r="AI778" s="37"/>
      <c r="AJ778" s="37"/>
      <c r="AK778" s="37"/>
      <c r="AL778" s="37"/>
      <c r="AM778" s="37">
        <f t="shared" si="24"/>
        <v>0</v>
      </c>
      <c r="AN778" s="191" t="str">
        <f>IF((AI778+AJ778+AK778+AL778+AM778)&gt;0,(Metoder[[#This Row],[2015]]+Metoder[[#This Row],[2016]]+Metoder[[#This Row],[2017]]+Metoder[[#This Row],[Jan-Apr 2018]]*3+Metoder[[#This Row],[Till Cosmic?]])/COUNT(Metoder[[#This Row],[2015]:[Till Cosmic?]]),"")</f>
        <v/>
      </c>
      <c r="AO778" s="37" t="str">
        <f t="shared" si="25"/>
        <v/>
      </c>
      <c r="AP778" s="37" t="str">
        <f>IFERROR((_xlfn.RANK.EQ(AO778,AO:AO,1)+COUNTIF($AO$2:AO778,AO778))-1,"")</f>
        <v/>
      </c>
      <c r="AQ778" s="37"/>
      <c r="AR778" s="37"/>
      <c r="AS778" s="37"/>
      <c r="AT778" s="37"/>
      <c r="AU778" s="37"/>
      <c r="AV778" s="123">
        <v>42738</v>
      </c>
      <c r="AW778" s="38" t="s">
        <v>2341</v>
      </c>
      <c r="AX778" s="144"/>
      <c r="AY778" s="144"/>
      <c r="AZ778" s="142"/>
      <c r="BA778" s="143"/>
      <c r="BC778" s="144"/>
      <c r="BD778" s="144"/>
    </row>
    <row r="779" spans="1:56" ht="180" x14ac:dyDescent="0.25">
      <c r="A779" s="39">
        <v>98</v>
      </c>
      <c r="B779" s="179" t="s">
        <v>4145</v>
      </c>
      <c r="C779" s="61" t="s">
        <v>4146</v>
      </c>
      <c r="D779" s="36" t="s">
        <v>78</v>
      </c>
      <c r="E779" s="41" t="s">
        <v>2444</v>
      </c>
      <c r="F779" s="49"/>
      <c r="G779" s="49"/>
      <c r="H779" s="50" t="s">
        <v>6645</v>
      </c>
      <c r="I779" s="38" t="s">
        <v>6646</v>
      </c>
      <c r="J779" s="50"/>
      <c r="K779" s="50"/>
      <c r="L779" s="41" t="s">
        <v>2434</v>
      </c>
      <c r="M779" s="51" t="s">
        <v>2420</v>
      </c>
      <c r="N779" s="58" t="s">
        <v>5695</v>
      </c>
      <c r="O779" s="42"/>
      <c r="P779" s="43"/>
      <c r="Q779" s="43"/>
      <c r="R779" s="43"/>
      <c r="S779" s="43"/>
      <c r="T779" s="1" t="s">
        <v>6647</v>
      </c>
      <c r="U779" s="106" t="s">
        <v>2434</v>
      </c>
      <c r="V779" s="106" t="s">
        <v>2718</v>
      </c>
      <c r="W779" s="106" t="s">
        <v>6648</v>
      </c>
      <c r="X779" s="106" t="s">
        <v>6649</v>
      </c>
      <c r="Y779" s="106" t="s">
        <v>6650</v>
      </c>
      <c r="Z779" s="106" t="s">
        <v>6651</v>
      </c>
      <c r="AA779" s="106" t="s">
        <v>4147</v>
      </c>
      <c r="AB779" s="106" t="s">
        <v>2439</v>
      </c>
      <c r="AC779" s="106" t="s">
        <v>2429</v>
      </c>
      <c r="AD779" s="106"/>
      <c r="AE779" s="97"/>
      <c r="AF779" s="141"/>
      <c r="AG779" s="37" t="s">
        <v>6652</v>
      </c>
      <c r="AH779" s="37" t="s">
        <v>2454</v>
      </c>
      <c r="AI779" s="37"/>
      <c r="AJ779" s="37"/>
      <c r="AK779" s="37"/>
      <c r="AL779" s="37"/>
      <c r="AM779" s="37">
        <f t="shared" si="24"/>
        <v>0</v>
      </c>
      <c r="AN779" s="191" t="str">
        <f>IF((AI779+AJ779+AK779+AL779+AM779)&gt;0,(Metoder[[#This Row],[2015]]+Metoder[[#This Row],[2016]]+Metoder[[#This Row],[2017]]+Metoder[[#This Row],[Jan-Apr 2018]]*3+Metoder[[#This Row],[Till Cosmic?]])/COUNT(Metoder[[#This Row],[2015]:[Till Cosmic?]]),"")</f>
        <v/>
      </c>
      <c r="AO779" s="37" t="str">
        <f t="shared" si="25"/>
        <v/>
      </c>
      <c r="AP779" s="37" t="str">
        <f>IFERROR((_xlfn.RANK.EQ(AO779,AO:AO,1)+COUNTIF($AO$2:AO779,AO779))-1,"")</f>
        <v/>
      </c>
      <c r="AQ779" s="37"/>
      <c r="AR779" s="37"/>
      <c r="AS779" s="37"/>
      <c r="AT779" s="37"/>
      <c r="AU779" s="37"/>
      <c r="AV779" s="123">
        <v>43430</v>
      </c>
      <c r="AW779" s="38" t="s">
        <v>6653</v>
      </c>
      <c r="AX779" s="144"/>
      <c r="AY779" s="144"/>
      <c r="AZ779" s="142"/>
      <c r="BA779" s="143"/>
      <c r="BC779" s="144"/>
      <c r="BD779" s="144"/>
    </row>
    <row r="780" spans="1:56" ht="67.5" x14ac:dyDescent="0.25">
      <c r="A780" s="39">
        <v>6</v>
      </c>
      <c r="B780" s="179" t="s">
        <v>2672</v>
      </c>
      <c r="C780" s="61" t="s">
        <v>2673</v>
      </c>
      <c r="D780" s="36" t="s">
        <v>50</v>
      </c>
      <c r="E780" s="41" t="s">
        <v>2444</v>
      </c>
      <c r="F780" s="49"/>
      <c r="G780" s="49"/>
      <c r="H780" s="49" t="s">
        <v>2445</v>
      </c>
      <c r="I780" s="50" t="s">
        <v>2674</v>
      </c>
      <c r="J780" s="50"/>
      <c r="K780" s="50"/>
      <c r="L780" s="41" t="s">
        <v>2434</v>
      </c>
      <c r="M780" s="51" t="s">
        <v>2420</v>
      </c>
      <c r="N780" s="58" t="s">
        <v>5668</v>
      </c>
      <c r="O780" s="42"/>
      <c r="P780" s="43"/>
      <c r="Q780" s="43"/>
      <c r="R780" s="43"/>
      <c r="S780" s="43"/>
      <c r="T780" s="97"/>
      <c r="U780" s="106" t="s">
        <v>2434</v>
      </c>
      <c r="V780" s="106" t="s">
        <v>2447</v>
      </c>
      <c r="W780" s="106" t="s">
        <v>2448</v>
      </c>
      <c r="X780" s="106" t="s">
        <v>2449</v>
      </c>
      <c r="Y780" s="106" t="s">
        <v>2675</v>
      </c>
      <c r="Z780" s="106" t="s">
        <v>2451</v>
      </c>
      <c r="AA780" s="106" t="s">
        <v>2676</v>
      </c>
      <c r="AB780" s="106" t="s">
        <v>6422</v>
      </c>
      <c r="AC780" s="106" t="s">
        <v>2429</v>
      </c>
      <c r="AD780" s="106"/>
      <c r="AE780" s="97"/>
      <c r="AF780" s="141"/>
      <c r="AG780" s="37" t="s">
        <v>2453</v>
      </c>
      <c r="AH780" s="37" t="s">
        <v>2454</v>
      </c>
      <c r="AI780" s="37"/>
      <c r="AJ780" s="37"/>
      <c r="AK780" s="37"/>
      <c r="AL780" s="37"/>
      <c r="AM780" s="37">
        <f t="shared" si="24"/>
        <v>0</v>
      </c>
      <c r="AN780" s="191" t="str">
        <f>IF((AI780+AJ780+AK780+AL780+AM780)&gt;0,(Metoder[[#This Row],[2015]]+Metoder[[#This Row],[2016]]+Metoder[[#This Row],[2017]]+Metoder[[#This Row],[Jan-Apr 2018]]*3+Metoder[[#This Row],[Till Cosmic?]])/COUNT(Metoder[[#This Row],[2015]:[Till Cosmic?]]),"")</f>
        <v/>
      </c>
      <c r="AO780" s="37" t="str">
        <f t="shared" si="25"/>
        <v/>
      </c>
      <c r="AP780" s="37" t="str">
        <f>IFERROR((_xlfn.RANK.EQ(AO780,AO:AO,1)+COUNTIF($AO$2:AO780,AO780))-1,"")</f>
        <v/>
      </c>
      <c r="AQ780" s="37"/>
      <c r="AR780" s="37"/>
      <c r="AS780" s="37"/>
      <c r="AT780" s="37"/>
      <c r="AU780" s="37"/>
      <c r="AV780" s="123">
        <v>42734</v>
      </c>
      <c r="AW780" s="38" t="s">
        <v>2341</v>
      </c>
      <c r="AX780" s="144"/>
      <c r="AY780" s="144"/>
      <c r="AZ780" s="142"/>
      <c r="BA780" s="143"/>
      <c r="BC780" s="144"/>
      <c r="BD780" s="144"/>
    </row>
    <row r="781" spans="1:56" ht="78.75" x14ac:dyDescent="0.25">
      <c r="A781" s="39">
        <v>7</v>
      </c>
      <c r="B781" s="179" t="s">
        <v>2677</v>
      </c>
      <c r="C781" s="61" t="s">
        <v>2678</v>
      </c>
      <c r="D781" s="36" t="s">
        <v>50</v>
      </c>
      <c r="E781" s="41" t="s">
        <v>2444</v>
      </c>
      <c r="F781" s="49"/>
      <c r="G781" s="49"/>
      <c r="H781" s="52" t="s">
        <v>2679</v>
      </c>
      <c r="I781" s="50" t="s">
        <v>2674</v>
      </c>
      <c r="J781" s="50"/>
      <c r="K781" s="50"/>
      <c r="L781" s="41" t="s">
        <v>2434</v>
      </c>
      <c r="M781" s="51" t="s">
        <v>2420</v>
      </c>
      <c r="N781" s="58" t="s">
        <v>5668</v>
      </c>
      <c r="O781" s="42"/>
      <c r="P781" s="43"/>
      <c r="Q781" s="43"/>
      <c r="R781" s="43"/>
      <c r="S781" s="43"/>
      <c r="T781" s="97"/>
      <c r="U781" s="106" t="s">
        <v>2434</v>
      </c>
      <c r="V781" s="106" t="s">
        <v>2447</v>
      </c>
      <c r="W781" s="106" t="s">
        <v>2680</v>
      </c>
      <c r="X781" s="106" t="s">
        <v>2449</v>
      </c>
      <c r="Y781" s="106" t="s">
        <v>4993</v>
      </c>
      <c r="Z781" s="106" t="s">
        <v>2451</v>
      </c>
      <c r="AA781" s="106" t="s">
        <v>2681</v>
      </c>
      <c r="AB781" s="106" t="s">
        <v>6422</v>
      </c>
      <c r="AC781" s="106" t="s">
        <v>2429</v>
      </c>
      <c r="AD781" s="106"/>
      <c r="AE781" s="97"/>
      <c r="AF781" s="141"/>
      <c r="AG781" s="37" t="s">
        <v>2453</v>
      </c>
      <c r="AH781" s="37" t="s">
        <v>2454</v>
      </c>
      <c r="AI781" s="37"/>
      <c r="AJ781" s="37"/>
      <c r="AK781" s="37"/>
      <c r="AL781" s="37"/>
      <c r="AM781" s="37">
        <f t="shared" si="24"/>
        <v>0</v>
      </c>
      <c r="AN781" s="191" t="str">
        <f>IF((AI781+AJ781+AK781+AL781+AM781)&gt;0,(Metoder[[#This Row],[2015]]+Metoder[[#This Row],[2016]]+Metoder[[#This Row],[2017]]+Metoder[[#This Row],[Jan-Apr 2018]]*3+Metoder[[#This Row],[Till Cosmic?]])/COUNT(Metoder[[#This Row],[2015]:[Till Cosmic?]]),"")</f>
        <v/>
      </c>
      <c r="AO781" s="37" t="str">
        <f t="shared" si="25"/>
        <v/>
      </c>
      <c r="AP781" s="37" t="str">
        <f>IFERROR((_xlfn.RANK.EQ(AO781,AO:AO,1)+COUNTIF($AO$2:AO781,AO781))-1,"")</f>
        <v/>
      </c>
      <c r="AQ781" s="37"/>
      <c r="AR781" s="37"/>
      <c r="AS781" s="37"/>
      <c r="AT781" s="37"/>
      <c r="AU781" s="37"/>
      <c r="AV781" s="123">
        <v>42734</v>
      </c>
      <c r="AW781" s="38" t="s">
        <v>2341</v>
      </c>
      <c r="AX781" s="144"/>
      <c r="AY781" s="144"/>
      <c r="AZ781" s="142"/>
      <c r="BA781" s="143"/>
      <c r="BC781" s="144"/>
      <c r="BD781" s="144"/>
    </row>
    <row r="782" spans="1:56" ht="101.25" x14ac:dyDescent="0.25">
      <c r="A782" s="39">
        <v>9</v>
      </c>
      <c r="B782" s="179" t="s">
        <v>2877</v>
      </c>
      <c r="C782" s="61" t="s">
        <v>2878</v>
      </c>
      <c r="D782" s="36" t="s">
        <v>50</v>
      </c>
      <c r="E782" s="41" t="s">
        <v>2444</v>
      </c>
      <c r="F782" s="49"/>
      <c r="G782" s="49"/>
      <c r="H782" s="49" t="s">
        <v>2445</v>
      </c>
      <c r="I782" s="50" t="s">
        <v>2879</v>
      </c>
      <c r="J782" s="50"/>
      <c r="K782" s="50"/>
      <c r="L782" s="41" t="s">
        <v>2434</v>
      </c>
      <c r="M782" s="51" t="s">
        <v>2420</v>
      </c>
      <c r="N782" s="58" t="s">
        <v>5668</v>
      </c>
      <c r="O782" s="42"/>
      <c r="P782" s="43"/>
      <c r="Q782" s="43"/>
      <c r="R782" s="43"/>
      <c r="S782" s="43"/>
      <c r="T782" s="97"/>
      <c r="U782" s="106" t="s">
        <v>2434</v>
      </c>
      <c r="V782" s="106" t="s">
        <v>2447</v>
      </c>
      <c r="W782" s="106" t="s">
        <v>2448</v>
      </c>
      <c r="X782" s="106" t="s">
        <v>2449</v>
      </c>
      <c r="Y782" s="106" t="s">
        <v>2880</v>
      </c>
      <c r="Z782" s="106" t="s">
        <v>2451</v>
      </c>
      <c r="AA782" s="106" t="s">
        <v>2881</v>
      </c>
      <c r="AB782" s="106" t="s">
        <v>6422</v>
      </c>
      <c r="AC782" s="106" t="s">
        <v>2429</v>
      </c>
      <c r="AD782" s="106"/>
      <c r="AE782" s="97"/>
      <c r="AF782" s="141"/>
      <c r="AG782" s="37" t="s">
        <v>2453</v>
      </c>
      <c r="AH782" s="37" t="s">
        <v>2454</v>
      </c>
      <c r="AI782" s="37"/>
      <c r="AJ782" s="37"/>
      <c r="AK782" s="37"/>
      <c r="AL782" s="37"/>
      <c r="AM782" s="37">
        <f t="shared" si="24"/>
        <v>0</v>
      </c>
      <c r="AN782" s="191" t="str">
        <f>IF((AI782+AJ782+AK782+AL782+AM782)&gt;0,(Metoder[[#This Row],[2015]]+Metoder[[#This Row],[2016]]+Metoder[[#This Row],[2017]]+Metoder[[#This Row],[Jan-Apr 2018]]*3+Metoder[[#This Row],[Till Cosmic?]])/COUNT(Metoder[[#This Row],[2015]:[Till Cosmic?]]),"")</f>
        <v/>
      </c>
      <c r="AO782" s="37" t="str">
        <f t="shared" si="25"/>
        <v/>
      </c>
      <c r="AP782" s="37" t="str">
        <f>IFERROR((_xlfn.RANK.EQ(AO782,AO:AO,1)+COUNTIF($AO$2:AO782,AO782))-1,"")</f>
        <v/>
      </c>
      <c r="AQ782" s="37"/>
      <c r="AR782" s="37"/>
      <c r="AS782" s="37"/>
      <c r="AT782" s="37"/>
      <c r="AU782" s="37"/>
      <c r="AV782" s="123">
        <v>42734</v>
      </c>
      <c r="AW782" s="38" t="s">
        <v>2341</v>
      </c>
      <c r="AX782" s="144"/>
      <c r="AY782" s="144"/>
      <c r="AZ782" s="142"/>
      <c r="BA782" s="143"/>
      <c r="BC782" s="144"/>
      <c r="BD782" s="144"/>
    </row>
    <row r="783" spans="1:56" ht="67.5" x14ac:dyDescent="0.25">
      <c r="A783" s="39">
        <v>29</v>
      </c>
      <c r="B783" s="179" t="s">
        <v>3133</v>
      </c>
      <c r="C783" s="61"/>
      <c r="D783" s="36" t="s">
        <v>530</v>
      </c>
      <c r="E783" s="41" t="s">
        <v>2444</v>
      </c>
      <c r="F783" s="49"/>
      <c r="G783" s="49"/>
      <c r="H783" s="49" t="s">
        <v>2445</v>
      </c>
      <c r="I783" s="50" t="s">
        <v>3134</v>
      </c>
      <c r="J783" s="50"/>
      <c r="K783" s="50"/>
      <c r="L783" s="41" t="s">
        <v>2434</v>
      </c>
      <c r="M783" s="51" t="s">
        <v>2420</v>
      </c>
      <c r="N783" s="58" t="s">
        <v>5668</v>
      </c>
      <c r="O783" s="42"/>
      <c r="P783" s="43"/>
      <c r="Q783" s="43"/>
      <c r="R783" s="43"/>
      <c r="S783" s="43"/>
      <c r="T783" s="97"/>
      <c r="U783" s="106" t="s">
        <v>2434</v>
      </c>
      <c r="V783" s="106" t="s">
        <v>2447</v>
      </c>
      <c r="W783" s="106" t="s">
        <v>2691</v>
      </c>
      <c r="X783" s="106" t="s">
        <v>2691</v>
      </c>
      <c r="Y783" s="106" t="s">
        <v>2691</v>
      </c>
      <c r="Z783" s="106" t="s">
        <v>2691</v>
      </c>
      <c r="AA783" s="106" t="s">
        <v>2691</v>
      </c>
      <c r="AB783" s="106" t="s">
        <v>6422</v>
      </c>
      <c r="AC783" s="106" t="s">
        <v>2429</v>
      </c>
      <c r="AD783" s="106"/>
      <c r="AE783" s="97"/>
      <c r="AF783" s="141"/>
      <c r="AG783" s="37" t="s">
        <v>2453</v>
      </c>
      <c r="AH783" s="37" t="s">
        <v>2454</v>
      </c>
      <c r="AI783" s="37"/>
      <c r="AJ783" s="37"/>
      <c r="AK783" s="37"/>
      <c r="AL783" s="37"/>
      <c r="AM783" s="37">
        <f t="shared" si="24"/>
        <v>0</v>
      </c>
      <c r="AN783" s="191" t="str">
        <f>IF((AI783+AJ783+AK783+AL783+AM783)&gt;0,(Metoder[[#This Row],[2015]]+Metoder[[#This Row],[2016]]+Metoder[[#This Row],[2017]]+Metoder[[#This Row],[Jan-Apr 2018]]*3+Metoder[[#This Row],[Till Cosmic?]])/COUNT(Metoder[[#This Row],[2015]:[Till Cosmic?]]),"")</f>
        <v/>
      </c>
      <c r="AO783" s="37" t="str">
        <f t="shared" si="25"/>
        <v/>
      </c>
      <c r="AP783" s="37" t="str">
        <f>IFERROR((_xlfn.RANK.EQ(AO783,AO:AO,1)+COUNTIF($AO$2:AO783,AO783))-1,"")</f>
        <v/>
      </c>
      <c r="AQ783" s="37"/>
      <c r="AR783" s="37"/>
      <c r="AS783" s="37"/>
      <c r="AT783" s="37"/>
      <c r="AU783" s="37"/>
      <c r="AV783" s="123">
        <v>42734</v>
      </c>
      <c r="AW783" s="38" t="s">
        <v>2341</v>
      </c>
      <c r="AX783" s="144"/>
      <c r="AY783" s="144"/>
      <c r="AZ783" s="142"/>
      <c r="BA783" s="143"/>
      <c r="BC783" s="144"/>
      <c r="BD783" s="144"/>
    </row>
    <row r="784" spans="1:56" ht="67.5" x14ac:dyDescent="0.25">
      <c r="A784" s="61">
        <v>259</v>
      </c>
      <c r="B784" s="179" t="s">
        <v>3135</v>
      </c>
      <c r="C784" s="53"/>
      <c r="D784" s="36" t="s">
        <v>530</v>
      </c>
      <c r="E784" s="24" t="s">
        <v>2590</v>
      </c>
      <c r="F784" s="6"/>
      <c r="G784" s="6"/>
      <c r="H784" s="6" t="s">
        <v>2445</v>
      </c>
      <c r="I784" s="6" t="s">
        <v>3136</v>
      </c>
      <c r="J784" s="6"/>
      <c r="K784" s="6"/>
      <c r="L784" s="56" t="s">
        <v>2434</v>
      </c>
      <c r="M784" s="62" t="s">
        <v>2420</v>
      </c>
      <c r="N784" s="58" t="s">
        <v>5668</v>
      </c>
      <c r="O784" s="58"/>
      <c r="P784" s="35"/>
      <c r="Q784" s="35"/>
      <c r="R784" s="35"/>
      <c r="S784" s="35"/>
      <c r="T784" s="106"/>
      <c r="U784" s="106" t="s">
        <v>2434</v>
      </c>
      <c r="V784" s="106" t="s">
        <v>2447</v>
      </c>
      <c r="W784" s="106" t="s">
        <v>2691</v>
      </c>
      <c r="X784" s="106" t="s">
        <v>2691</v>
      </c>
      <c r="Y784" s="106" t="s">
        <v>2691</v>
      </c>
      <c r="Z784" s="106" t="s">
        <v>2691</v>
      </c>
      <c r="AA784" s="106" t="s">
        <v>2691</v>
      </c>
      <c r="AB784" s="106" t="s">
        <v>6422</v>
      </c>
      <c r="AC784" s="106" t="s">
        <v>2429</v>
      </c>
      <c r="AD784" s="106"/>
      <c r="AE784" s="97"/>
      <c r="AF784" s="141"/>
      <c r="AG784" s="37" t="s">
        <v>2453</v>
      </c>
      <c r="AH784" s="37" t="s">
        <v>2454</v>
      </c>
      <c r="AI784" s="37"/>
      <c r="AJ784" s="37"/>
      <c r="AK784" s="37"/>
      <c r="AL784" s="37"/>
      <c r="AM784" s="37">
        <f t="shared" si="24"/>
        <v>0</v>
      </c>
      <c r="AN784" s="191" t="str">
        <f>IF((AI784+AJ784+AK784+AL784+AM784)&gt;0,(Metoder[[#This Row],[2015]]+Metoder[[#This Row],[2016]]+Metoder[[#This Row],[2017]]+Metoder[[#This Row],[Jan-Apr 2018]]*3+Metoder[[#This Row],[Till Cosmic?]])/COUNT(Metoder[[#This Row],[2015]:[Till Cosmic?]]),"")</f>
        <v/>
      </c>
      <c r="AO784" s="37" t="str">
        <f t="shared" si="25"/>
        <v/>
      </c>
      <c r="AP784" s="37" t="str">
        <f>IFERROR((_xlfn.RANK.EQ(AO784,AO:AO,1)+COUNTIF($AO$2:AO784,AO784))-1,"")</f>
        <v/>
      </c>
      <c r="AQ784" s="37"/>
      <c r="AR784" s="37"/>
      <c r="AS784" s="37"/>
      <c r="AT784" s="37"/>
      <c r="AU784" s="37"/>
      <c r="AV784" s="123">
        <v>42734</v>
      </c>
      <c r="AW784" s="38" t="s">
        <v>2341</v>
      </c>
      <c r="AX784" s="144"/>
      <c r="AY784" s="144"/>
      <c r="AZ784" s="142"/>
      <c r="BA784" s="143"/>
      <c r="BC784" s="144"/>
      <c r="BD784" s="144"/>
    </row>
    <row r="785" spans="1:56" ht="135" x14ac:dyDescent="0.25">
      <c r="A785" s="39">
        <v>16</v>
      </c>
      <c r="B785" s="179" t="s">
        <v>3200</v>
      </c>
      <c r="C785" s="61" t="s">
        <v>3201</v>
      </c>
      <c r="D785" s="36" t="s">
        <v>50</v>
      </c>
      <c r="E785" s="41" t="s">
        <v>2444</v>
      </c>
      <c r="F785" s="49"/>
      <c r="G785" s="49"/>
      <c r="H785" s="49" t="s">
        <v>2445</v>
      </c>
      <c r="I785" s="50" t="s">
        <v>2514</v>
      </c>
      <c r="J785" s="50"/>
      <c r="K785" s="50"/>
      <c r="L785" s="41" t="s">
        <v>2434</v>
      </c>
      <c r="M785" s="51" t="s">
        <v>2420</v>
      </c>
      <c r="N785" s="58" t="s">
        <v>5668</v>
      </c>
      <c r="O785" s="42"/>
      <c r="P785" s="43"/>
      <c r="Q785" s="43"/>
      <c r="R785" s="43"/>
      <c r="S785" s="43"/>
      <c r="T785" s="97"/>
      <c r="U785" s="106" t="s">
        <v>2434</v>
      </c>
      <c r="V785" s="106" t="s">
        <v>2447</v>
      </c>
      <c r="W785" s="106" t="s">
        <v>2448</v>
      </c>
      <c r="X785" s="106" t="s">
        <v>2449</v>
      </c>
      <c r="Y785" s="106" t="s">
        <v>3202</v>
      </c>
      <c r="Z785" s="106" t="s">
        <v>2451</v>
      </c>
      <c r="AA785" s="106" t="s">
        <v>3203</v>
      </c>
      <c r="AB785" s="106" t="s">
        <v>6422</v>
      </c>
      <c r="AC785" s="106" t="s">
        <v>2429</v>
      </c>
      <c r="AD785" s="106"/>
      <c r="AE785" s="97"/>
      <c r="AF785" s="141"/>
      <c r="AG785" s="37" t="s">
        <v>2453</v>
      </c>
      <c r="AH785" s="37" t="s">
        <v>2454</v>
      </c>
      <c r="AI785" s="37"/>
      <c r="AJ785" s="37"/>
      <c r="AK785" s="37"/>
      <c r="AL785" s="37"/>
      <c r="AM785" s="37">
        <f t="shared" si="24"/>
        <v>0</v>
      </c>
      <c r="AN785" s="191" t="str">
        <f>IF((AI785+AJ785+AK785+AL785+AM785)&gt;0,(Metoder[[#This Row],[2015]]+Metoder[[#This Row],[2016]]+Metoder[[#This Row],[2017]]+Metoder[[#This Row],[Jan-Apr 2018]]*3+Metoder[[#This Row],[Till Cosmic?]])/COUNT(Metoder[[#This Row],[2015]:[Till Cosmic?]]),"")</f>
        <v/>
      </c>
      <c r="AO785" s="37" t="str">
        <f t="shared" si="25"/>
        <v/>
      </c>
      <c r="AP785" s="37" t="str">
        <f>IFERROR((_xlfn.RANK.EQ(AO785,AO:AO,1)+COUNTIF($AO$2:AO785,AO785))-1,"")</f>
        <v/>
      </c>
      <c r="AQ785" s="37"/>
      <c r="AR785" s="37"/>
      <c r="AS785" s="37"/>
      <c r="AT785" s="37"/>
      <c r="AU785" s="37"/>
      <c r="AV785" s="123">
        <v>42734</v>
      </c>
      <c r="AW785" s="38" t="s">
        <v>2341</v>
      </c>
      <c r="AX785" s="144"/>
      <c r="AY785" s="144"/>
      <c r="AZ785" s="142"/>
      <c r="BA785" s="143"/>
      <c r="BC785" s="144"/>
      <c r="BD785" s="144"/>
    </row>
    <row r="786" spans="1:56" ht="67.5" x14ac:dyDescent="0.25">
      <c r="A786" s="39">
        <v>18</v>
      </c>
      <c r="B786" s="179" t="s">
        <v>3235</v>
      </c>
      <c r="C786" s="61" t="s">
        <v>3236</v>
      </c>
      <c r="D786" s="36" t="s">
        <v>50</v>
      </c>
      <c r="E786" s="41" t="s">
        <v>2444</v>
      </c>
      <c r="F786" s="49"/>
      <c r="G786" s="49"/>
      <c r="H786" s="49" t="s">
        <v>2445</v>
      </c>
      <c r="I786" s="50" t="s">
        <v>3237</v>
      </c>
      <c r="J786" s="50"/>
      <c r="K786" s="50"/>
      <c r="L786" s="41" t="s">
        <v>2434</v>
      </c>
      <c r="M786" s="51" t="s">
        <v>2420</v>
      </c>
      <c r="N786" s="58" t="s">
        <v>5668</v>
      </c>
      <c r="O786" s="42"/>
      <c r="P786" s="43"/>
      <c r="Q786" s="43"/>
      <c r="R786" s="43"/>
      <c r="S786" s="43"/>
      <c r="T786" s="97"/>
      <c r="U786" s="106" t="s">
        <v>2434</v>
      </c>
      <c r="V786" s="106" t="s">
        <v>2447</v>
      </c>
      <c r="W786" s="106" t="s">
        <v>3238</v>
      </c>
      <c r="X786" s="106" t="s">
        <v>2449</v>
      </c>
      <c r="Y786" s="106" t="s">
        <v>3239</v>
      </c>
      <c r="Z786" s="106" t="s">
        <v>2451</v>
      </c>
      <c r="AA786" s="106" t="s">
        <v>3240</v>
      </c>
      <c r="AB786" s="106" t="s">
        <v>6422</v>
      </c>
      <c r="AC786" s="106" t="s">
        <v>2429</v>
      </c>
      <c r="AD786" s="106"/>
      <c r="AE786" s="97"/>
      <c r="AF786" s="141"/>
      <c r="AG786" s="37" t="s">
        <v>2453</v>
      </c>
      <c r="AH786" s="37" t="s">
        <v>2454</v>
      </c>
      <c r="AI786" s="37"/>
      <c r="AJ786" s="37"/>
      <c r="AK786" s="37"/>
      <c r="AL786" s="37"/>
      <c r="AM786" s="37">
        <f t="shared" si="24"/>
        <v>0</v>
      </c>
      <c r="AN786" s="191" t="str">
        <f>IF((AI786+AJ786+AK786+AL786+AM786)&gt;0,(Metoder[[#This Row],[2015]]+Metoder[[#This Row],[2016]]+Metoder[[#This Row],[2017]]+Metoder[[#This Row],[Jan-Apr 2018]]*3+Metoder[[#This Row],[Till Cosmic?]])/COUNT(Metoder[[#This Row],[2015]:[Till Cosmic?]]),"")</f>
        <v/>
      </c>
      <c r="AO786" s="37" t="str">
        <f t="shared" si="25"/>
        <v/>
      </c>
      <c r="AP786" s="37" t="str">
        <f>IFERROR((_xlfn.RANK.EQ(AO786,AO:AO,1)+COUNTIF($AO$2:AO786,AO786))-1,"")</f>
        <v/>
      </c>
      <c r="AQ786" s="37"/>
      <c r="AR786" s="37"/>
      <c r="AS786" s="37"/>
      <c r="AT786" s="37"/>
      <c r="AU786" s="37"/>
      <c r="AV786" s="123">
        <v>42734</v>
      </c>
      <c r="AW786" s="38" t="s">
        <v>2341</v>
      </c>
      <c r="AX786" s="144"/>
      <c r="AY786" s="144"/>
      <c r="AZ786" s="142"/>
      <c r="BA786" s="143"/>
      <c r="BC786" s="144"/>
      <c r="BD786" s="144"/>
    </row>
    <row r="787" spans="1:56" ht="67.5" x14ac:dyDescent="0.25">
      <c r="A787" s="39">
        <v>19</v>
      </c>
      <c r="B787" s="179" t="s">
        <v>3394</v>
      </c>
      <c r="C787" s="61"/>
      <c r="D787" s="36" t="s">
        <v>50</v>
      </c>
      <c r="E787" s="41" t="s">
        <v>2444</v>
      </c>
      <c r="F787" s="49"/>
      <c r="G787" s="49"/>
      <c r="H787" s="49" t="s">
        <v>2445</v>
      </c>
      <c r="I787" s="50" t="s">
        <v>3395</v>
      </c>
      <c r="J787" s="50"/>
      <c r="K787" s="50"/>
      <c r="L787" s="41" t="s">
        <v>2434</v>
      </c>
      <c r="M787" s="51" t="s">
        <v>2420</v>
      </c>
      <c r="N787" s="58" t="s">
        <v>5668</v>
      </c>
      <c r="O787" s="42"/>
      <c r="P787" s="43"/>
      <c r="Q787" s="43"/>
      <c r="R787" s="43"/>
      <c r="S787" s="43"/>
      <c r="T787" s="97"/>
      <c r="U787" s="106" t="s">
        <v>2434</v>
      </c>
      <c r="V787" s="106" t="s">
        <v>2447</v>
      </c>
      <c r="W787" s="106" t="s">
        <v>2691</v>
      </c>
      <c r="X787" s="106" t="s">
        <v>2691</v>
      </c>
      <c r="Y787" s="106" t="s">
        <v>2691</v>
      </c>
      <c r="Z787" s="106" t="s">
        <v>2691</v>
      </c>
      <c r="AA787" s="106" t="s">
        <v>2691</v>
      </c>
      <c r="AB787" s="106" t="s">
        <v>6422</v>
      </c>
      <c r="AC787" s="106" t="s">
        <v>2429</v>
      </c>
      <c r="AD787" s="106"/>
      <c r="AE787" s="97"/>
      <c r="AF787" s="141"/>
      <c r="AG787" s="37" t="s">
        <v>2453</v>
      </c>
      <c r="AH787" s="37" t="s">
        <v>2454</v>
      </c>
      <c r="AI787" s="37"/>
      <c r="AJ787" s="37"/>
      <c r="AK787" s="37"/>
      <c r="AL787" s="37"/>
      <c r="AM787" s="37">
        <f t="shared" si="24"/>
        <v>0</v>
      </c>
      <c r="AN787" s="191" t="str">
        <f>IF((AI787+AJ787+AK787+AL787+AM787)&gt;0,(Metoder[[#This Row],[2015]]+Metoder[[#This Row],[2016]]+Metoder[[#This Row],[2017]]+Metoder[[#This Row],[Jan-Apr 2018]]*3+Metoder[[#This Row],[Till Cosmic?]])/COUNT(Metoder[[#This Row],[2015]:[Till Cosmic?]]),"")</f>
        <v/>
      </c>
      <c r="AO787" s="37" t="str">
        <f t="shared" si="25"/>
        <v/>
      </c>
      <c r="AP787" s="37" t="str">
        <f>IFERROR((_xlfn.RANK.EQ(AO787,AO:AO,1)+COUNTIF($AO$2:AO787,AO787))-1,"")</f>
        <v/>
      </c>
      <c r="AQ787" s="37"/>
      <c r="AR787" s="37"/>
      <c r="AS787" s="37"/>
      <c r="AT787" s="37"/>
      <c r="AU787" s="37"/>
      <c r="AV787" s="123">
        <v>42734</v>
      </c>
      <c r="AW787" s="38" t="s">
        <v>2341</v>
      </c>
      <c r="AX787" s="144"/>
      <c r="AY787" s="144"/>
      <c r="AZ787" s="142"/>
      <c r="BA787" s="143"/>
      <c r="BC787" s="144"/>
      <c r="BD787" s="144"/>
    </row>
    <row r="788" spans="1:56" ht="315" x14ac:dyDescent="0.25">
      <c r="A788" s="39">
        <v>20</v>
      </c>
      <c r="B788" s="179" t="s">
        <v>1262</v>
      </c>
      <c r="C788" s="61" t="s">
        <v>3407</v>
      </c>
      <c r="D788" s="36" t="s">
        <v>50</v>
      </c>
      <c r="E788" s="41" t="s">
        <v>2444</v>
      </c>
      <c r="F788" s="49"/>
      <c r="G788" s="49"/>
      <c r="H788" s="49" t="s">
        <v>2445</v>
      </c>
      <c r="I788" s="50" t="s">
        <v>3408</v>
      </c>
      <c r="J788" s="50"/>
      <c r="K788" s="50"/>
      <c r="L788" s="41" t="s">
        <v>2434</v>
      </c>
      <c r="M788" s="51" t="s">
        <v>2420</v>
      </c>
      <c r="N788" s="58" t="s">
        <v>5668</v>
      </c>
      <c r="O788" s="42"/>
      <c r="P788" s="43"/>
      <c r="Q788" s="43"/>
      <c r="R788" s="43"/>
      <c r="S788" s="43"/>
      <c r="T788" s="97"/>
      <c r="U788" s="106" t="s">
        <v>2434</v>
      </c>
      <c r="V788" s="106" t="s">
        <v>2447</v>
      </c>
      <c r="W788" s="106" t="s">
        <v>2448</v>
      </c>
      <c r="X788" s="106" t="s">
        <v>2449</v>
      </c>
      <c r="Y788" s="106" t="s">
        <v>3409</v>
      </c>
      <c r="Z788" s="106" t="s">
        <v>2451</v>
      </c>
      <c r="AA788" s="106" t="s">
        <v>3410</v>
      </c>
      <c r="AB788" s="106" t="s">
        <v>6422</v>
      </c>
      <c r="AC788" s="106" t="s">
        <v>2429</v>
      </c>
      <c r="AD788" s="106"/>
      <c r="AE788" s="97"/>
      <c r="AF788" s="141"/>
      <c r="AG788" s="37" t="s">
        <v>2453</v>
      </c>
      <c r="AH788" s="37" t="s">
        <v>2454</v>
      </c>
      <c r="AI788" s="37"/>
      <c r="AJ788" s="37"/>
      <c r="AK788" s="37"/>
      <c r="AL788" s="37"/>
      <c r="AM788" s="37">
        <f t="shared" si="24"/>
        <v>0</v>
      </c>
      <c r="AN788" s="191" t="str">
        <f>IF((AI788+AJ788+AK788+AL788+AM788)&gt;0,(Metoder[[#This Row],[2015]]+Metoder[[#This Row],[2016]]+Metoder[[#This Row],[2017]]+Metoder[[#This Row],[Jan-Apr 2018]]*3+Metoder[[#This Row],[Till Cosmic?]])/COUNT(Metoder[[#This Row],[2015]:[Till Cosmic?]]),"")</f>
        <v/>
      </c>
      <c r="AO788" s="37" t="str">
        <f t="shared" si="25"/>
        <v/>
      </c>
      <c r="AP788" s="37" t="str">
        <f>IFERROR((_xlfn.RANK.EQ(AO788,AO:AO,1)+COUNTIF($AO$2:AO788,AO788))-1,"")</f>
        <v/>
      </c>
      <c r="AQ788" s="37"/>
      <c r="AR788" s="37"/>
      <c r="AS788" s="37"/>
      <c r="AT788" s="37"/>
      <c r="AU788" s="37"/>
      <c r="AV788" s="123">
        <v>42734</v>
      </c>
      <c r="AW788" s="38" t="s">
        <v>2341</v>
      </c>
      <c r="AX788" s="144"/>
      <c r="AY788" s="144"/>
      <c r="AZ788" s="142"/>
      <c r="BA788" s="143"/>
      <c r="BC788" s="144"/>
      <c r="BD788" s="144"/>
    </row>
    <row r="789" spans="1:56" ht="78.75" x14ac:dyDescent="0.25">
      <c r="A789" s="39">
        <v>23</v>
      </c>
      <c r="B789" s="179" t="s">
        <v>3466</v>
      </c>
      <c r="C789" s="61"/>
      <c r="D789" s="36" t="s">
        <v>50</v>
      </c>
      <c r="E789" s="41" t="s">
        <v>2444</v>
      </c>
      <c r="F789" s="49"/>
      <c r="G789" s="49"/>
      <c r="H789" s="49" t="s">
        <v>2445</v>
      </c>
      <c r="I789" s="50" t="s">
        <v>3467</v>
      </c>
      <c r="J789" s="50"/>
      <c r="K789" s="50"/>
      <c r="L789" s="41" t="s">
        <v>2434</v>
      </c>
      <c r="M789" s="51" t="s">
        <v>2420</v>
      </c>
      <c r="N789" s="58" t="s">
        <v>5668</v>
      </c>
      <c r="O789" s="42"/>
      <c r="P789" s="43"/>
      <c r="Q789" s="43"/>
      <c r="R789" s="43"/>
      <c r="S789" s="43"/>
      <c r="T789" s="97"/>
      <c r="U789" s="106" t="s">
        <v>2434</v>
      </c>
      <c r="V789" s="106" t="s">
        <v>2447</v>
      </c>
      <c r="W789" s="106" t="s">
        <v>3238</v>
      </c>
      <c r="X789" s="106" t="s">
        <v>2449</v>
      </c>
      <c r="Y789" s="106" t="s">
        <v>3468</v>
      </c>
      <c r="Z789" s="106" t="s">
        <v>2451</v>
      </c>
      <c r="AA789" s="106" t="s">
        <v>3240</v>
      </c>
      <c r="AB789" s="106" t="s">
        <v>6422</v>
      </c>
      <c r="AC789" s="106" t="s">
        <v>2429</v>
      </c>
      <c r="AD789" s="106"/>
      <c r="AE789" s="97"/>
      <c r="AF789" s="141"/>
      <c r="AG789" s="37" t="s">
        <v>2453</v>
      </c>
      <c r="AH789" s="37" t="s">
        <v>2454</v>
      </c>
      <c r="AI789" s="37"/>
      <c r="AJ789" s="37"/>
      <c r="AK789" s="37"/>
      <c r="AL789" s="37"/>
      <c r="AM789" s="37">
        <f t="shared" si="24"/>
        <v>0</v>
      </c>
      <c r="AN789" s="191" t="str">
        <f>IF((AI789+AJ789+AK789+AL789+AM789)&gt;0,(Metoder[[#This Row],[2015]]+Metoder[[#This Row],[2016]]+Metoder[[#This Row],[2017]]+Metoder[[#This Row],[Jan-Apr 2018]]*3+Metoder[[#This Row],[Till Cosmic?]])/COUNT(Metoder[[#This Row],[2015]:[Till Cosmic?]]),"")</f>
        <v/>
      </c>
      <c r="AO789" s="37" t="str">
        <f t="shared" si="25"/>
        <v/>
      </c>
      <c r="AP789" s="37" t="str">
        <f>IFERROR((_xlfn.RANK.EQ(AO789,AO:AO,1)+COUNTIF($AO$2:AO789,AO789))-1,"")</f>
        <v/>
      </c>
      <c r="AQ789" s="37"/>
      <c r="AR789" s="37"/>
      <c r="AS789" s="37"/>
      <c r="AT789" s="37"/>
      <c r="AU789" s="37"/>
      <c r="AV789" s="123">
        <v>42734</v>
      </c>
      <c r="AW789" s="38" t="s">
        <v>2341</v>
      </c>
      <c r="AX789" s="144"/>
      <c r="AY789" s="144"/>
      <c r="AZ789" s="142"/>
      <c r="BA789" s="143"/>
      <c r="BC789" s="144"/>
      <c r="BD789" s="144"/>
    </row>
    <row r="790" spans="1:56" ht="67.5" x14ac:dyDescent="0.25">
      <c r="A790" s="39">
        <v>26</v>
      </c>
      <c r="B790" s="179" t="s">
        <v>3532</v>
      </c>
      <c r="C790" s="61" t="s">
        <v>3533</v>
      </c>
      <c r="D790" s="36" t="s">
        <v>50</v>
      </c>
      <c r="E790" s="41" t="s">
        <v>2444</v>
      </c>
      <c r="F790" s="49"/>
      <c r="G790" s="49"/>
      <c r="H790" s="49" t="s">
        <v>2445</v>
      </c>
      <c r="I790" s="50" t="s">
        <v>2514</v>
      </c>
      <c r="J790" s="50"/>
      <c r="K790" s="50"/>
      <c r="L790" s="41" t="s">
        <v>2434</v>
      </c>
      <c r="M790" s="51" t="s">
        <v>2420</v>
      </c>
      <c r="N790" s="58" t="s">
        <v>5668</v>
      </c>
      <c r="O790" s="42"/>
      <c r="P790" s="43"/>
      <c r="Q790" s="43"/>
      <c r="R790" s="43"/>
      <c r="S790" s="43"/>
      <c r="T790" s="97"/>
      <c r="U790" s="106" t="s">
        <v>2434</v>
      </c>
      <c r="V790" s="106" t="s">
        <v>2447</v>
      </c>
      <c r="W790" s="106" t="s">
        <v>2448</v>
      </c>
      <c r="X790" s="106" t="s">
        <v>2449</v>
      </c>
      <c r="Y790" s="106" t="s">
        <v>3534</v>
      </c>
      <c r="Z790" s="106" t="s">
        <v>2451</v>
      </c>
      <c r="AA790" s="106" t="s">
        <v>3535</v>
      </c>
      <c r="AB790" s="106" t="s">
        <v>6422</v>
      </c>
      <c r="AC790" s="106" t="s">
        <v>2429</v>
      </c>
      <c r="AD790" s="106"/>
      <c r="AE790" s="97"/>
      <c r="AF790" s="141"/>
      <c r="AG790" s="37" t="s">
        <v>2453</v>
      </c>
      <c r="AH790" s="37" t="s">
        <v>2454</v>
      </c>
      <c r="AI790" s="37"/>
      <c r="AJ790" s="37"/>
      <c r="AK790" s="37"/>
      <c r="AL790" s="37"/>
      <c r="AM790" s="37">
        <f t="shared" si="24"/>
        <v>0</v>
      </c>
      <c r="AN790" s="191" t="str">
        <f>IF((AI790+AJ790+AK790+AL790+AM790)&gt;0,(Metoder[[#This Row],[2015]]+Metoder[[#This Row],[2016]]+Metoder[[#This Row],[2017]]+Metoder[[#This Row],[Jan-Apr 2018]]*3+Metoder[[#This Row],[Till Cosmic?]])/COUNT(Metoder[[#This Row],[2015]:[Till Cosmic?]]),"")</f>
        <v/>
      </c>
      <c r="AO790" s="37" t="str">
        <f t="shared" si="25"/>
        <v/>
      </c>
      <c r="AP790" s="37" t="str">
        <f>IFERROR((_xlfn.RANK.EQ(AO790,AO:AO,1)+COUNTIF($AO$2:AO790,AO790))-1,"")</f>
        <v/>
      </c>
      <c r="AQ790" s="37"/>
      <c r="AR790" s="37"/>
      <c r="AS790" s="37"/>
      <c r="AT790" s="37"/>
      <c r="AU790" s="37"/>
      <c r="AV790" s="123">
        <v>42734</v>
      </c>
      <c r="AW790" s="38" t="s">
        <v>2341</v>
      </c>
      <c r="AX790" s="144"/>
      <c r="AY790" s="144"/>
      <c r="AZ790" s="142"/>
      <c r="BA790" s="143"/>
      <c r="BC790" s="144"/>
      <c r="BD790" s="144"/>
    </row>
    <row r="791" spans="1:56" ht="67.5" x14ac:dyDescent="0.25">
      <c r="A791" s="39">
        <v>27</v>
      </c>
      <c r="B791" s="179" t="s">
        <v>3547</v>
      </c>
      <c r="C791" s="61" t="s">
        <v>3548</v>
      </c>
      <c r="D791" s="36" t="s">
        <v>50</v>
      </c>
      <c r="E791" s="41" t="s">
        <v>2444</v>
      </c>
      <c r="F791" s="49"/>
      <c r="G791" s="49"/>
      <c r="H791" s="49" t="s">
        <v>2445</v>
      </c>
      <c r="I791" s="50" t="s">
        <v>3549</v>
      </c>
      <c r="J791" s="50"/>
      <c r="K791" s="50"/>
      <c r="L791" s="41" t="s">
        <v>2434</v>
      </c>
      <c r="M791" s="51" t="s">
        <v>2420</v>
      </c>
      <c r="N791" s="58" t="s">
        <v>5668</v>
      </c>
      <c r="O791" s="42"/>
      <c r="P791" s="43"/>
      <c r="Q791" s="43"/>
      <c r="R791" s="43"/>
      <c r="S791" s="43"/>
      <c r="T791" s="97"/>
      <c r="U791" s="106" t="s">
        <v>2434</v>
      </c>
      <c r="V791" s="106" t="s">
        <v>2447</v>
      </c>
      <c r="W791" s="106" t="s">
        <v>3238</v>
      </c>
      <c r="X791" s="106" t="s">
        <v>2449</v>
      </c>
      <c r="Y791" s="106" t="s">
        <v>3550</v>
      </c>
      <c r="Z791" s="106" t="s">
        <v>2451</v>
      </c>
      <c r="AA791" s="106" t="s">
        <v>3240</v>
      </c>
      <c r="AB791" s="106" t="s">
        <v>6422</v>
      </c>
      <c r="AC791" s="106" t="s">
        <v>2429</v>
      </c>
      <c r="AD791" s="106"/>
      <c r="AE791" s="97"/>
      <c r="AF791" s="141"/>
      <c r="AG791" s="37" t="s">
        <v>3551</v>
      </c>
      <c r="AH791" s="37" t="s">
        <v>2431</v>
      </c>
      <c r="AI791" s="37"/>
      <c r="AJ791" s="37"/>
      <c r="AK791" s="37"/>
      <c r="AL791" s="37"/>
      <c r="AM791" s="37">
        <f t="shared" si="24"/>
        <v>0</v>
      </c>
      <c r="AN791" s="191" t="str">
        <f>IF((AI791+AJ791+AK791+AL791+AM791)&gt;0,(Metoder[[#This Row],[2015]]+Metoder[[#This Row],[2016]]+Metoder[[#This Row],[2017]]+Metoder[[#This Row],[Jan-Apr 2018]]*3+Metoder[[#This Row],[Till Cosmic?]])/COUNT(Metoder[[#This Row],[2015]:[Till Cosmic?]]),"")</f>
        <v/>
      </c>
      <c r="AO791" s="37" t="str">
        <f t="shared" si="25"/>
        <v/>
      </c>
      <c r="AP791" s="37" t="str">
        <f>IFERROR((_xlfn.RANK.EQ(AO791,AO:AO,1)+COUNTIF($AO$2:AO791,AO791))-1,"")</f>
        <v/>
      </c>
      <c r="AQ791" s="37"/>
      <c r="AR791" s="37"/>
      <c r="AS791" s="37"/>
      <c r="AT791" s="37"/>
      <c r="AU791" s="37"/>
      <c r="AV791" s="123">
        <v>42734</v>
      </c>
      <c r="AW791" s="38" t="s">
        <v>2341</v>
      </c>
      <c r="AX791" s="144"/>
      <c r="AY791" s="144"/>
      <c r="AZ791" s="142"/>
      <c r="BA791" s="143"/>
      <c r="BC791" s="144"/>
      <c r="BD791" s="144"/>
    </row>
    <row r="792" spans="1:56" ht="67.5" x14ac:dyDescent="0.25">
      <c r="A792" s="39">
        <v>28</v>
      </c>
      <c r="B792" s="179" t="s">
        <v>3597</v>
      </c>
      <c r="C792" s="61"/>
      <c r="D792" s="36" t="s">
        <v>50</v>
      </c>
      <c r="E792" s="41" t="s">
        <v>2444</v>
      </c>
      <c r="F792" s="49"/>
      <c r="G792" s="49"/>
      <c r="H792" s="49" t="s">
        <v>2445</v>
      </c>
      <c r="I792" s="50" t="s">
        <v>3598</v>
      </c>
      <c r="J792" s="50"/>
      <c r="K792" s="50"/>
      <c r="L792" s="41" t="s">
        <v>2434</v>
      </c>
      <c r="M792" s="51" t="s">
        <v>2420</v>
      </c>
      <c r="N792" s="58" t="s">
        <v>5668</v>
      </c>
      <c r="O792" s="42"/>
      <c r="P792" s="43"/>
      <c r="Q792" s="43"/>
      <c r="R792" s="43"/>
      <c r="S792" s="43"/>
      <c r="T792" s="97"/>
      <c r="U792" s="106" t="s">
        <v>2434</v>
      </c>
      <c r="V792" s="106" t="s">
        <v>2447</v>
      </c>
      <c r="W792" s="106" t="s">
        <v>2691</v>
      </c>
      <c r="X792" s="106" t="s">
        <v>2691</v>
      </c>
      <c r="Y792" s="106" t="s">
        <v>2691</v>
      </c>
      <c r="Z792" s="106" t="s">
        <v>2691</v>
      </c>
      <c r="AA792" s="106" t="s">
        <v>2691</v>
      </c>
      <c r="AB792" s="106" t="s">
        <v>6422</v>
      </c>
      <c r="AC792" s="106" t="s">
        <v>2429</v>
      </c>
      <c r="AD792" s="106"/>
      <c r="AE792" s="97"/>
      <c r="AF792" s="141"/>
      <c r="AG792" s="37" t="s">
        <v>2453</v>
      </c>
      <c r="AH792" s="37" t="s">
        <v>2454</v>
      </c>
      <c r="AI792" s="37"/>
      <c r="AJ792" s="37"/>
      <c r="AK792" s="37"/>
      <c r="AL792" s="37"/>
      <c r="AM792" s="37">
        <f t="shared" si="24"/>
        <v>0</v>
      </c>
      <c r="AN792" s="191" t="str">
        <f>IF((AI792+AJ792+AK792+AL792+AM792)&gt;0,(Metoder[[#This Row],[2015]]+Metoder[[#This Row],[2016]]+Metoder[[#This Row],[2017]]+Metoder[[#This Row],[Jan-Apr 2018]]*3+Metoder[[#This Row],[Till Cosmic?]])/COUNT(Metoder[[#This Row],[2015]:[Till Cosmic?]]),"")</f>
        <v/>
      </c>
      <c r="AO792" s="37" t="str">
        <f t="shared" si="25"/>
        <v/>
      </c>
      <c r="AP792" s="37" t="str">
        <f>IFERROR((_xlfn.RANK.EQ(AO792,AO:AO,1)+COUNTIF($AO$2:AO792,AO792))-1,"")</f>
        <v/>
      </c>
      <c r="AQ792" s="37"/>
      <c r="AR792" s="37"/>
      <c r="AS792" s="37"/>
      <c r="AT792" s="37"/>
      <c r="AU792" s="37"/>
      <c r="AV792" s="123">
        <v>42734</v>
      </c>
      <c r="AW792" s="38" t="s">
        <v>2341</v>
      </c>
      <c r="AX792" s="144"/>
      <c r="AY792" s="144"/>
      <c r="AZ792" s="142"/>
      <c r="BA792" s="143"/>
      <c r="BC792" s="144"/>
      <c r="BD792" s="144"/>
    </row>
    <row r="793" spans="1:56" ht="146.25" x14ac:dyDescent="0.25">
      <c r="A793" s="39">
        <v>31</v>
      </c>
      <c r="B793" s="179" t="s">
        <v>3623</v>
      </c>
      <c r="C793" s="1" t="s">
        <v>5694</v>
      </c>
      <c r="D793" s="36" t="s">
        <v>50</v>
      </c>
      <c r="E793" s="41" t="s">
        <v>2444</v>
      </c>
      <c r="F793" s="49"/>
      <c r="G793" s="49"/>
      <c r="H793" s="49" t="s">
        <v>2445</v>
      </c>
      <c r="I793" s="50" t="s">
        <v>3627</v>
      </c>
      <c r="J793" s="50"/>
      <c r="K793" s="50"/>
      <c r="L793" s="41" t="s">
        <v>2434</v>
      </c>
      <c r="M793" s="51" t="s">
        <v>2420</v>
      </c>
      <c r="N793" s="58" t="s">
        <v>5668</v>
      </c>
      <c r="O793" s="42"/>
      <c r="P793" s="43"/>
      <c r="Q793" s="43"/>
      <c r="R793" s="43"/>
      <c r="S793" s="43"/>
      <c r="T793" s="97"/>
      <c r="U793" s="106" t="s">
        <v>2434</v>
      </c>
      <c r="V793" s="106" t="s">
        <v>2447</v>
      </c>
      <c r="W793" s="106" t="s">
        <v>2448</v>
      </c>
      <c r="X793" s="106" t="s">
        <v>3628</v>
      </c>
      <c r="Y793" s="106" t="s">
        <v>3629</v>
      </c>
      <c r="Z793" s="106" t="s">
        <v>2451</v>
      </c>
      <c r="AA793" s="106" t="s">
        <v>3630</v>
      </c>
      <c r="AB793" s="106" t="s">
        <v>6422</v>
      </c>
      <c r="AC793" s="106" t="s">
        <v>2429</v>
      </c>
      <c r="AD793" s="106"/>
      <c r="AE793" s="97"/>
      <c r="AF793" s="141"/>
      <c r="AG793" s="37" t="s">
        <v>2453</v>
      </c>
      <c r="AH793" s="37" t="s">
        <v>2454</v>
      </c>
      <c r="AI793" s="37"/>
      <c r="AJ793" s="37"/>
      <c r="AK793" s="37"/>
      <c r="AL793" s="37"/>
      <c r="AM793" s="37">
        <f t="shared" si="24"/>
        <v>0</v>
      </c>
      <c r="AN793" s="191" t="str">
        <f>IF((AI793+AJ793+AK793+AL793+AM793)&gt;0,(Metoder[[#This Row],[2015]]+Metoder[[#This Row],[2016]]+Metoder[[#This Row],[2017]]+Metoder[[#This Row],[Jan-Apr 2018]]*3+Metoder[[#This Row],[Till Cosmic?]])/COUNT(Metoder[[#This Row],[2015]:[Till Cosmic?]]),"")</f>
        <v/>
      </c>
      <c r="AO793" s="37" t="str">
        <f t="shared" si="25"/>
        <v/>
      </c>
      <c r="AP793" s="37" t="str">
        <f>IFERROR((_xlfn.RANK.EQ(AO793,AO:AO,1)+COUNTIF($AO$2:AO793,AO793))-1,"")</f>
        <v/>
      </c>
      <c r="AQ793" s="37"/>
      <c r="AR793" s="37"/>
      <c r="AS793" s="37"/>
      <c r="AT793" s="37"/>
      <c r="AU793" s="37"/>
      <c r="AV793" s="123">
        <v>42734</v>
      </c>
      <c r="AW793" s="38" t="s">
        <v>2341</v>
      </c>
      <c r="AX793" s="144"/>
      <c r="AY793" s="144"/>
      <c r="AZ793" s="142"/>
      <c r="BA793" s="143"/>
      <c r="BC793" s="144"/>
      <c r="BD793" s="144"/>
    </row>
    <row r="794" spans="1:56" ht="236.25" x14ac:dyDescent="0.25">
      <c r="A794" s="39">
        <v>34</v>
      </c>
      <c r="B794" s="179" t="s">
        <v>3812</v>
      </c>
      <c r="C794" s="61" t="s">
        <v>3813</v>
      </c>
      <c r="D794" s="36" t="s">
        <v>50</v>
      </c>
      <c r="E794" s="41" t="s">
        <v>2444</v>
      </c>
      <c r="F794" s="49"/>
      <c r="G794" s="49"/>
      <c r="H794" s="49" t="s">
        <v>2445</v>
      </c>
      <c r="I794" s="50" t="s">
        <v>2514</v>
      </c>
      <c r="J794" s="50"/>
      <c r="K794" s="50"/>
      <c r="L794" s="41" t="s">
        <v>2434</v>
      </c>
      <c r="M794" s="51" t="s">
        <v>2420</v>
      </c>
      <c r="N794" s="58" t="s">
        <v>5668</v>
      </c>
      <c r="O794" s="42"/>
      <c r="P794" s="43"/>
      <c r="Q794" s="43"/>
      <c r="R794" s="43"/>
      <c r="S794" s="43"/>
      <c r="T794" s="97"/>
      <c r="U794" s="106" t="s">
        <v>2434</v>
      </c>
      <c r="V794" s="106" t="s">
        <v>2447</v>
      </c>
      <c r="W794" s="106" t="s">
        <v>2448</v>
      </c>
      <c r="X794" s="106" t="s">
        <v>2449</v>
      </c>
      <c r="Y794" s="106" t="s">
        <v>4995</v>
      </c>
      <c r="Z794" s="106" t="s">
        <v>2451</v>
      </c>
      <c r="AA794" s="106" t="s">
        <v>3814</v>
      </c>
      <c r="AB794" s="106" t="s">
        <v>6422</v>
      </c>
      <c r="AC794" s="106" t="s">
        <v>2429</v>
      </c>
      <c r="AD794" s="106"/>
      <c r="AE794" s="97"/>
      <c r="AF794" s="141"/>
      <c r="AG794" s="37" t="s">
        <v>2453</v>
      </c>
      <c r="AH794" s="37" t="s">
        <v>2454</v>
      </c>
      <c r="AI794" s="37"/>
      <c r="AJ794" s="37"/>
      <c r="AK794" s="37"/>
      <c r="AL794" s="37"/>
      <c r="AM794" s="37">
        <f t="shared" si="24"/>
        <v>0</v>
      </c>
      <c r="AN794" s="191" t="str">
        <f>IF((AI794+AJ794+AK794+AL794+AM794)&gt;0,(Metoder[[#This Row],[2015]]+Metoder[[#This Row],[2016]]+Metoder[[#This Row],[2017]]+Metoder[[#This Row],[Jan-Apr 2018]]*3+Metoder[[#This Row],[Till Cosmic?]])/COUNT(Metoder[[#This Row],[2015]:[Till Cosmic?]]),"")</f>
        <v/>
      </c>
      <c r="AO794" s="37" t="str">
        <f t="shared" si="25"/>
        <v/>
      </c>
      <c r="AP794" s="37" t="str">
        <f>IFERROR((_xlfn.RANK.EQ(AO794,AO:AO,1)+COUNTIF($AO$2:AO794,AO794))-1,"")</f>
        <v/>
      </c>
      <c r="AQ794" s="37"/>
      <c r="AR794" s="37"/>
      <c r="AS794" s="37"/>
      <c r="AT794" s="37"/>
      <c r="AU794" s="37"/>
      <c r="AV794" s="123">
        <v>42734</v>
      </c>
      <c r="AW794" s="38" t="s">
        <v>2341</v>
      </c>
      <c r="AX794" s="144"/>
      <c r="AY794" s="144"/>
      <c r="AZ794" s="142"/>
      <c r="BA794" s="143"/>
      <c r="BC794" s="144"/>
      <c r="BD794" s="144"/>
    </row>
    <row r="795" spans="1:56" ht="67.5" x14ac:dyDescent="0.25">
      <c r="A795" s="39">
        <v>30</v>
      </c>
      <c r="B795" s="179" t="s">
        <v>3961</v>
      </c>
      <c r="C795" s="61"/>
      <c r="D795" s="36" t="s">
        <v>50</v>
      </c>
      <c r="E795" s="41" t="s">
        <v>2444</v>
      </c>
      <c r="F795" s="49"/>
      <c r="G795" s="49"/>
      <c r="H795" s="49" t="s">
        <v>2445</v>
      </c>
      <c r="I795" s="50" t="s">
        <v>3962</v>
      </c>
      <c r="J795" s="50"/>
      <c r="K795" s="50"/>
      <c r="L795" s="41" t="s">
        <v>2434</v>
      </c>
      <c r="M795" s="51" t="s">
        <v>2420</v>
      </c>
      <c r="N795" s="58" t="s">
        <v>5668</v>
      </c>
      <c r="O795" s="42"/>
      <c r="P795" s="43"/>
      <c r="Q795" s="43"/>
      <c r="R795" s="43"/>
      <c r="S795" s="43"/>
      <c r="T795" s="97"/>
      <c r="U795" s="106" t="s">
        <v>2434</v>
      </c>
      <c r="V795" s="106" t="s">
        <v>2447</v>
      </c>
      <c r="W795" s="106" t="s">
        <v>2691</v>
      </c>
      <c r="X795" s="106" t="s">
        <v>2691</v>
      </c>
      <c r="Y795" s="106" t="s">
        <v>2691</v>
      </c>
      <c r="Z795" s="106" t="s">
        <v>2691</v>
      </c>
      <c r="AA795" s="106" t="s">
        <v>2691</v>
      </c>
      <c r="AB795" s="106" t="s">
        <v>6422</v>
      </c>
      <c r="AC795" s="106" t="s">
        <v>2429</v>
      </c>
      <c r="AD795" s="106"/>
      <c r="AE795" s="97"/>
      <c r="AF795" s="141"/>
      <c r="AG795" s="37" t="s">
        <v>2453</v>
      </c>
      <c r="AH795" s="37" t="s">
        <v>2454</v>
      </c>
      <c r="AI795" s="37"/>
      <c r="AJ795" s="37"/>
      <c r="AK795" s="37"/>
      <c r="AL795" s="37"/>
      <c r="AM795" s="37">
        <f t="shared" si="24"/>
        <v>0</v>
      </c>
      <c r="AN795" s="191" t="str">
        <f>IF((AI795+AJ795+AK795+AL795+AM795)&gt;0,(Metoder[[#This Row],[2015]]+Metoder[[#This Row],[2016]]+Metoder[[#This Row],[2017]]+Metoder[[#This Row],[Jan-Apr 2018]]*3+Metoder[[#This Row],[Till Cosmic?]])/COUNT(Metoder[[#This Row],[2015]:[Till Cosmic?]]),"")</f>
        <v/>
      </c>
      <c r="AO795" s="37" t="str">
        <f t="shared" si="25"/>
        <v/>
      </c>
      <c r="AP795" s="37" t="str">
        <f>IFERROR((_xlfn.RANK.EQ(AO795,AO:AO,1)+COUNTIF($AO$2:AO795,AO795))-1,"")</f>
        <v/>
      </c>
      <c r="AQ795" s="37"/>
      <c r="AR795" s="37"/>
      <c r="AS795" s="37"/>
      <c r="AT795" s="37"/>
      <c r="AU795" s="37"/>
      <c r="AV795" s="123">
        <v>42734</v>
      </c>
      <c r="AW795" s="38" t="s">
        <v>2341</v>
      </c>
      <c r="AX795" s="144"/>
      <c r="AY795" s="144"/>
      <c r="AZ795" s="142"/>
      <c r="BA795" s="143"/>
      <c r="BC795" s="144"/>
      <c r="BD795" s="144"/>
    </row>
    <row r="796" spans="1:56" ht="90" x14ac:dyDescent="0.25">
      <c r="A796" s="39">
        <v>38</v>
      </c>
      <c r="B796" s="179" t="s">
        <v>4134</v>
      </c>
      <c r="C796" s="61"/>
      <c r="D796" s="36" t="s">
        <v>50</v>
      </c>
      <c r="E796" s="41" t="s">
        <v>2444</v>
      </c>
      <c r="F796" s="49"/>
      <c r="G796" s="49"/>
      <c r="H796" s="49" t="s">
        <v>2445</v>
      </c>
      <c r="I796" s="50" t="s">
        <v>4135</v>
      </c>
      <c r="J796" s="50"/>
      <c r="K796" s="50"/>
      <c r="L796" s="41" t="s">
        <v>2434</v>
      </c>
      <c r="M796" s="51" t="s">
        <v>2420</v>
      </c>
      <c r="N796" s="58" t="s">
        <v>5668</v>
      </c>
      <c r="O796" s="42"/>
      <c r="P796" s="43"/>
      <c r="Q796" s="43"/>
      <c r="R796" s="43"/>
      <c r="S796" s="43"/>
      <c r="T796" s="97"/>
      <c r="U796" s="106" t="s">
        <v>2434</v>
      </c>
      <c r="V796" s="106" t="s">
        <v>2447</v>
      </c>
      <c r="W796" s="106" t="s">
        <v>2448</v>
      </c>
      <c r="X796" s="106" t="s">
        <v>2449</v>
      </c>
      <c r="Y796" s="106" t="s">
        <v>4136</v>
      </c>
      <c r="Z796" s="106" t="s">
        <v>2451</v>
      </c>
      <c r="AA796" s="106" t="s">
        <v>4137</v>
      </c>
      <c r="AB796" s="106" t="s">
        <v>6422</v>
      </c>
      <c r="AC796" s="106" t="s">
        <v>2429</v>
      </c>
      <c r="AD796" s="106"/>
      <c r="AE796" s="97"/>
      <c r="AF796" s="141"/>
      <c r="AG796" s="37" t="s">
        <v>2453</v>
      </c>
      <c r="AH796" s="37" t="s">
        <v>2454</v>
      </c>
      <c r="AI796" s="37"/>
      <c r="AJ796" s="37"/>
      <c r="AK796" s="37"/>
      <c r="AL796" s="37"/>
      <c r="AM796" s="37">
        <f t="shared" si="24"/>
        <v>0</v>
      </c>
      <c r="AN796" s="191" t="str">
        <f>IF((AI796+AJ796+AK796+AL796+AM796)&gt;0,(Metoder[[#This Row],[2015]]+Metoder[[#This Row],[2016]]+Metoder[[#This Row],[2017]]+Metoder[[#This Row],[Jan-Apr 2018]]*3+Metoder[[#This Row],[Till Cosmic?]])/COUNT(Metoder[[#This Row],[2015]:[Till Cosmic?]]),"")</f>
        <v/>
      </c>
      <c r="AO796" s="37" t="str">
        <f t="shared" si="25"/>
        <v/>
      </c>
      <c r="AP796" s="37" t="str">
        <f>IFERROR((_xlfn.RANK.EQ(AO796,AO:AO,1)+COUNTIF($AO$2:AO796,AO796))-1,"")</f>
        <v/>
      </c>
      <c r="AQ796" s="37"/>
      <c r="AR796" s="37"/>
      <c r="AS796" s="37"/>
      <c r="AT796" s="37"/>
      <c r="AU796" s="37"/>
      <c r="AV796" s="123">
        <v>42734</v>
      </c>
      <c r="AW796" s="38" t="s">
        <v>2341</v>
      </c>
      <c r="AX796" s="144"/>
      <c r="AY796" s="144"/>
      <c r="AZ796" s="142"/>
      <c r="BA796" s="143"/>
      <c r="BC796" s="144"/>
      <c r="BD796" s="144"/>
    </row>
    <row r="797" spans="1:56" ht="67.5" x14ac:dyDescent="0.25">
      <c r="A797" s="39">
        <v>39</v>
      </c>
      <c r="B797" s="179" t="s">
        <v>4138</v>
      </c>
      <c r="C797" s="61" t="s">
        <v>3236</v>
      </c>
      <c r="D797" s="36" t="s">
        <v>4139</v>
      </c>
      <c r="E797" s="41" t="s">
        <v>2444</v>
      </c>
      <c r="F797" s="49"/>
      <c r="G797" s="49"/>
      <c r="H797" s="49" t="s">
        <v>2445</v>
      </c>
      <c r="I797" s="50" t="s">
        <v>4140</v>
      </c>
      <c r="J797" s="50"/>
      <c r="K797" s="50"/>
      <c r="L797" s="41" t="s">
        <v>2434</v>
      </c>
      <c r="M797" s="51" t="s">
        <v>2420</v>
      </c>
      <c r="N797" s="58" t="s">
        <v>5668</v>
      </c>
      <c r="O797" s="42"/>
      <c r="P797" s="43"/>
      <c r="Q797" s="43" t="s">
        <v>35</v>
      </c>
      <c r="R797" s="43"/>
      <c r="S797" s="43"/>
      <c r="T797" s="97"/>
      <c r="U797" s="106" t="s">
        <v>2434</v>
      </c>
      <c r="V797" s="106" t="s">
        <v>2447</v>
      </c>
      <c r="W797" s="106" t="s">
        <v>3238</v>
      </c>
      <c r="X797" s="106" t="s">
        <v>2449</v>
      </c>
      <c r="Y797" s="106" t="s">
        <v>4141</v>
      </c>
      <c r="Z797" s="106" t="s">
        <v>2451</v>
      </c>
      <c r="AA797" s="106" t="s">
        <v>3240</v>
      </c>
      <c r="AB797" s="106" t="s">
        <v>6422</v>
      </c>
      <c r="AC797" s="106" t="s">
        <v>2429</v>
      </c>
      <c r="AD797" s="106"/>
      <c r="AE797" s="97"/>
      <c r="AF797" s="141"/>
      <c r="AG797" s="37" t="s">
        <v>2453</v>
      </c>
      <c r="AH797" s="37" t="s">
        <v>2454</v>
      </c>
      <c r="AI797" s="37"/>
      <c r="AJ797" s="37"/>
      <c r="AK797" s="37"/>
      <c r="AL797" s="37"/>
      <c r="AM797" s="37">
        <f t="shared" si="24"/>
        <v>0</v>
      </c>
      <c r="AN797" s="191" t="str">
        <f>IF((AI797+AJ797+AK797+AL797+AM797)&gt;0,(Metoder[[#This Row],[2015]]+Metoder[[#This Row],[2016]]+Metoder[[#This Row],[2017]]+Metoder[[#This Row],[Jan-Apr 2018]]*3+Metoder[[#This Row],[Till Cosmic?]])/COUNT(Metoder[[#This Row],[2015]:[Till Cosmic?]]),"")</f>
        <v/>
      </c>
      <c r="AO797" s="37" t="str">
        <f t="shared" si="25"/>
        <v/>
      </c>
      <c r="AP797" s="37" t="str">
        <f>IFERROR((_xlfn.RANK.EQ(AO797,AO:AO,1)+COUNTIF($AO$2:AO797,AO797))-1,"")</f>
        <v/>
      </c>
      <c r="AQ797" s="37"/>
      <c r="AR797" s="37"/>
      <c r="AS797" s="37"/>
      <c r="AT797" s="37"/>
      <c r="AU797" s="37"/>
      <c r="AV797" s="123">
        <v>42734</v>
      </c>
      <c r="AW797" s="38" t="s">
        <v>2341</v>
      </c>
      <c r="AX797" s="144"/>
      <c r="AY797" s="144"/>
      <c r="AZ797" s="142"/>
      <c r="BA797" s="143"/>
      <c r="BC797" s="144"/>
      <c r="BD797" s="144"/>
    </row>
    <row r="798" spans="1:56" ht="101.25" x14ac:dyDescent="0.25">
      <c r="A798" s="39">
        <v>2</v>
      </c>
      <c r="B798" s="179" t="s">
        <v>2455</v>
      </c>
      <c r="C798" s="61"/>
      <c r="D798" s="36" t="s">
        <v>50</v>
      </c>
      <c r="E798" s="41" t="s">
        <v>2444</v>
      </c>
      <c r="F798" s="49"/>
      <c r="G798" s="49"/>
      <c r="H798" s="49" t="s">
        <v>43</v>
      </c>
      <c r="I798" s="50" t="s">
        <v>2469</v>
      </c>
      <c r="J798" s="50"/>
      <c r="K798" s="50"/>
      <c r="L798" s="41" t="s">
        <v>2434</v>
      </c>
      <c r="M798" s="51" t="s">
        <v>2420</v>
      </c>
      <c r="N798" s="58" t="s">
        <v>5668</v>
      </c>
      <c r="O798" s="42"/>
      <c r="P798" s="43"/>
      <c r="Q798" s="43"/>
      <c r="R798" s="43"/>
      <c r="S798" s="43"/>
      <c r="T798" s="97"/>
      <c r="U798" s="106" t="s">
        <v>2434</v>
      </c>
      <c r="V798" s="106" t="s">
        <v>2470</v>
      </c>
      <c r="W798" s="106" t="s">
        <v>2448</v>
      </c>
      <c r="X798" s="106" t="s">
        <v>2471</v>
      </c>
      <c r="Y798" s="106" t="s">
        <v>2472</v>
      </c>
      <c r="Z798" s="106" t="s">
        <v>2473</v>
      </c>
      <c r="AA798" s="106" t="s">
        <v>2474</v>
      </c>
      <c r="AB798" s="106" t="s">
        <v>6422</v>
      </c>
      <c r="AC798" s="106" t="s">
        <v>2429</v>
      </c>
      <c r="AD798" s="106"/>
      <c r="AE798" s="97"/>
      <c r="AF798" s="141"/>
      <c r="AG798" s="37" t="s">
        <v>2453</v>
      </c>
      <c r="AH798" s="37" t="s">
        <v>2454</v>
      </c>
      <c r="AI798" s="37"/>
      <c r="AJ798" s="37"/>
      <c r="AK798" s="37"/>
      <c r="AL798" s="37"/>
      <c r="AM798" s="37">
        <f t="shared" si="24"/>
        <v>0</v>
      </c>
      <c r="AN798" s="191" t="str">
        <f>IF((AI798+AJ798+AK798+AL798+AM798)&gt;0,(Metoder[[#This Row],[2015]]+Metoder[[#This Row],[2016]]+Metoder[[#This Row],[2017]]+Metoder[[#This Row],[Jan-Apr 2018]]*3+Metoder[[#This Row],[Till Cosmic?]])/COUNT(Metoder[[#This Row],[2015]:[Till Cosmic?]]),"")</f>
        <v/>
      </c>
      <c r="AO798" s="37" t="str">
        <f t="shared" si="25"/>
        <v/>
      </c>
      <c r="AP798" s="37" t="str">
        <f>IFERROR((_xlfn.RANK.EQ(AO798,AO:AO,1)+COUNTIF($AO$2:AO798,AO798))-1,"")</f>
        <v/>
      </c>
      <c r="AQ798" s="37"/>
      <c r="AR798" s="37"/>
      <c r="AS798" s="37"/>
      <c r="AT798" s="37"/>
      <c r="AU798" s="37"/>
      <c r="AV798" s="123">
        <v>42733</v>
      </c>
      <c r="AW798" s="38" t="s">
        <v>2341</v>
      </c>
      <c r="AX798" s="144"/>
      <c r="AY798" s="144"/>
      <c r="AZ798" s="142"/>
      <c r="BA798" s="143"/>
      <c r="BC798" s="144"/>
      <c r="BD798" s="144"/>
    </row>
    <row r="799" spans="1:56" ht="337.5" x14ac:dyDescent="0.25">
      <c r="A799" s="39">
        <v>8</v>
      </c>
      <c r="B799" s="179" t="s">
        <v>2783</v>
      </c>
      <c r="C799" s="61"/>
      <c r="D799" s="36" t="s">
        <v>50</v>
      </c>
      <c r="E799" s="41" t="s">
        <v>2444</v>
      </c>
      <c r="F799" s="49"/>
      <c r="G799" s="49"/>
      <c r="H799" s="49" t="s">
        <v>43</v>
      </c>
      <c r="I799" s="50" t="s">
        <v>2784</v>
      </c>
      <c r="J799" s="50"/>
      <c r="K799" s="50"/>
      <c r="L799" s="41" t="s">
        <v>2434</v>
      </c>
      <c r="M799" s="51" t="s">
        <v>2420</v>
      </c>
      <c r="N799" s="58" t="s">
        <v>5668</v>
      </c>
      <c r="O799" s="42"/>
      <c r="P799" s="43"/>
      <c r="Q799" s="43"/>
      <c r="R799" s="43"/>
      <c r="S799" s="43"/>
      <c r="T799" s="97"/>
      <c r="U799" s="106" t="s">
        <v>2434</v>
      </c>
      <c r="V799" s="106" t="s">
        <v>2470</v>
      </c>
      <c r="W799" s="106" t="s">
        <v>2448</v>
      </c>
      <c r="X799" s="106" t="s">
        <v>2785</v>
      </c>
      <c r="Y799" s="106" t="s">
        <v>2786</v>
      </c>
      <c r="Z799" s="106" t="s">
        <v>2473</v>
      </c>
      <c r="AA799" s="106" t="s">
        <v>2787</v>
      </c>
      <c r="AB799" s="106" t="s">
        <v>6422</v>
      </c>
      <c r="AC799" s="106" t="s">
        <v>2429</v>
      </c>
      <c r="AD799" s="106"/>
      <c r="AE799" s="97"/>
      <c r="AF799" s="141"/>
      <c r="AG799" s="37" t="s">
        <v>2453</v>
      </c>
      <c r="AH799" s="37" t="s">
        <v>2454</v>
      </c>
      <c r="AI799" s="37"/>
      <c r="AJ799" s="37"/>
      <c r="AK799" s="37"/>
      <c r="AL799" s="37"/>
      <c r="AM799" s="37">
        <f t="shared" si="24"/>
        <v>0</v>
      </c>
      <c r="AN799" s="191" t="str">
        <f>IF((AI799+AJ799+AK799+AL799+AM799)&gt;0,(Metoder[[#This Row],[2015]]+Metoder[[#This Row],[2016]]+Metoder[[#This Row],[2017]]+Metoder[[#This Row],[Jan-Apr 2018]]*3+Metoder[[#This Row],[Till Cosmic?]])/COUNT(Metoder[[#This Row],[2015]:[Till Cosmic?]]),"")</f>
        <v/>
      </c>
      <c r="AO799" s="37" t="str">
        <f t="shared" si="25"/>
        <v/>
      </c>
      <c r="AP799" s="37" t="str">
        <f>IFERROR((_xlfn.RANK.EQ(AO799,AO:AO,1)+COUNTIF($AO$2:AO799,AO799))-1,"")</f>
        <v/>
      </c>
      <c r="AQ799" s="37"/>
      <c r="AR799" s="37"/>
      <c r="AS799" s="37"/>
      <c r="AT799" s="37"/>
      <c r="AU799" s="37"/>
      <c r="AV799" s="123">
        <v>42733</v>
      </c>
      <c r="AW799" s="38" t="s">
        <v>2341</v>
      </c>
      <c r="AX799" s="144"/>
      <c r="AY799" s="144"/>
      <c r="AZ799" s="142"/>
      <c r="BA799" s="143"/>
      <c r="BC799" s="144"/>
      <c r="BD799" s="144"/>
    </row>
    <row r="800" spans="1:56" ht="180" x14ac:dyDescent="0.25">
      <c r="A800" s="39">
        <v>10</v>
      </c>
      <c r="B800" s="179" t="s">
        <v>2888</v>
      </c>
      <c r="C800" s="61" t="s">
        <v>2889</v>
      </c>
      <c r="D800" s="36" t="s">
        <v>50</v>
      </c>
      <c r="E800" s="41" t="s">
        <v>2444</v>
      </c>
      <c r="F800" s="49"/>
      <c r="G800" s="49"/>
      <c r="H800" s="49" t="s">
        <v>43</v>
      </c>
      <c r="I800" s="50"/>
      <c r="J800" s="50"/>
      <c r="K800" s="50"/>
      <c r="L800" s="41" t="s">
        <v>2434</v>
      </c>
      <c r="M800" s="51" t="s">
        <v>2420</v>
      </c>
      <c r="N800" s="58" t="s">
        <v>5668</v>
      </c>
      <c r="O800" s="42"/>
      <c r="P800" s="43"/>
      <c r="Q800" s="43"/>
      <c r="R800" s="43"/>
      <c r="S800" s="43"/>
      <c r="T800" s="97"/>
      <c r="U800" s="106" t="s">
        <v>2434</v>
      </c>
      <c r="V800" s="106" t="s">
        <v>2625</v>
      </c>
      <c r="W800" s="106" t="s">
        <v>2448</v>
      </c>
      <c r="X800" s="106" t="s">
        <v>2890</v>
      </c>
      <c r="Y800" s="106" t="s">
        <v>2891</v>
      </c>
      <c r="Z800" s="106" t="s">
        <v>2892</v>
      </c>
      <c r="AA800" s="106" t="s">
        <v>2893</v>
      </c>
      <c r="AB800" s="106" t="s">
        <v>6422</v>
      </c>
      <c r="AC800" s="106" t="s">
        <v>2429</v>
      </c>
      <c r="AD800" s="106"/>
      <c r="AE800" s="97"/>
      <c r="AF800" s="141"/>
      <c r="AG800" s="37" t="s">
        <v>2453</v>
      </c>
      <c r="AH800" s="37" t="s">
        <v>2454</v>
      </c>
      <c r="AI800" s="37"/>
      <c r="AJ800" s="37"/>
      <c r="AK800" s="37"/>
      <c r="AL800" s="37"/>
      <c r="AM800" s="37">
        <f t="shared" si="24"/>
        <v>0</v>
      </c>
      <c r="AN800" s="191" t="str">
        <f>IF((AI800+AJ800+AK800+AL800+AM800)&gt;0,(Metoder[[#This Row],[2015]]+Metoder[[#This Row],[2016]]+Metoder[[#This Row],[2017]]+Metoder[[#This Row],[Jan-Apr 2018]]*3+Metoder[[#This Row],[Till Cosmic?]])/COUNT(Metoder[[#This Row],[2015]:[Till Cosmic?]]),"")</f>
        <v/>
      </c>
      <c r="AO800" s="37" t="str">
        <f t="shared" si="25"/>
        <v/>
      </c>
      <c r="AP800" s="37" t="str">
        <f>IFERROR((_xlfn.RANK.EQ(AO800,AO:AO,1)+COUNTIF($AO$2:AO800,AO800))-1,"")</f>
        <v/>
      </c>
      <c r="AQ800" s="37"/>
      <c r="AR800" s="37"/>
      <c r="AS800" s="37"/>
      <c r="AT800" s="37"/>
      <c r="AU800" s="37"/>
      <c r="AV800" s="123">
        <v>42733</v>
      </c>
      <c r="AW800" s="38" t="s">
        <v>2341</v>
      </c>
      <c r="AX800" s="144"/>
      <c r="AY800" s="144"/>
      <c r="AZ800" s="142"/>
      <c r="BA800" s="143"/>
      <c r="BC800" s="144"/>
      <c r="BD800" s="144"/>
    </row>
    <row r="801" spans="1:56" ht="281.25" x14ac:dyDescent="0.25">
      <c r="A801" s="39">
        <v>11</v>
      </c>
      <c r="B801" s="179" t="s">
        <v>2974</v>
      </c>
      <c r="C801" s="61" t="s">
        <v>2975</v>
      </c>
      <c r="D801" s="36" t="s">
        <v>2976</v>
      </c>
      <c r="E801" s="41" t="s">
        <v>2444</v>
      </c>
      <c r="F801" s="49"/>
      <c r="G801" s="49"/>
      <c r="H801" s="49" t="s">
        <v>43</v>
      </c>
      <c r="I801" s="50" t="s">
        <v>2977</v>
      </c>
      <c r="J801" s="50"/>
      <c r="K801" s="50"/>
      <c r="L801" s="41" t="s">
        <v>2434</v>
      </c>
      <c r="M801" s="51" t="s">
        <v>2420</v>
      </c>
      <c r="N801" s="58" t="s">
        <v>5668</v>
      </c>
      <c r="O801" s="42"/>
      <c r="P801" s="43"/>
      <c r="Q801" s="43"/>
      <c r="R801" s="43"/>
      <c r="S801" s="43"/>
      <c r="T801" s="97"/>
      <c r="U801" s="106" t="s">
        <v>2434</v>
      </c>
      <c r="V801" s="106" t="s">
        <v>2470</v>
      </c>
      <c r="W801" s="106" t="s">
        <v>2448</v>
      </c>
      <c r="X801" s="106" t="s">
        <v>2978</v>
      </c>
      <c r="Y801" s="106" t="s">
        <v>2979</v>
      </c>
      <c r="Z801" s="106" t="s">
        <v>2980</v>
      </c>
      <c r="AA801" s="106" t="s">
        <v>2981</v>
      </c>
      <c r="AB801" s="106" t="s">
        <v>6422</v>
      </c>
      <c r="AC801" s="106" t="s">
        <v>2429</v>
      </c>
      <c r="AD801" s="106"/>
      <c r="AE801" s="97"/>
      <c r="AF801" s="141"/>
      <c r="AG801" s="37" t="s">
        <v>2453</v>
      </c>
      <c r="AH801" s="37" t="s">
        <v>2454</v>
      </c>
      <c r="AI801" s="37"/>
      <c r="AJ801" s="37"/>
      <c r="AK801" s="37"/>
      <c r="AL801" s="37"/>
      <c r="AM801" s="37">
        <f t="shared" si="24"/>
        <v>0</v>
      </c>
      <c r="AN801" s="191" t="str">
        <f>IF((AI801+AJ801+AK801+AL801+AM801)&gt;0,(Metoder[[#This Row],[2015]]+Metoder[[#This Row],[2016]]+Metoder[[#This Row],[2017]]+Metoder[[#This Row],[Jan-Apr 2018]]*3+Metoder[[#This Row],[Till Cosmic?]])/COUNT(Metoder[[#This Row],[2015]:[Till Cosmic?]]),"")</f>
        <v/>
      </c>
      <c r="AO801" s="37" t="str">
        <f t="shared" si="25"/>
        <v/>
      </c>
      <c r="AP801" s="37" t="str">
        <f>IFERROR((_xlfn.RANK.EQ(AO801,AO:AO,1)+COUNTIF($AO$2:AO801,AO801))-1,"")</f>
        <v/>
      </c>
      <c r="AQ801" s="37"/>
      <c r="AR801" s="37"/>
      <c r="AS801" s="37"/>
      <c r="AT801" s="37"/>
      <c r="AU801" s="37"/>
      <c r="AV801" s="123">
        <v>42733</v>
      </c>
      <c r="AW801" s="38" t="s">
        <v>2341</v>
      </c>
      <c r="AX801" s="144"/>
      <c r="AY801" s="144"/>
      <c r="AZ801" s="142"/>
      <c r="BA801" s="143"/>
      <c r="BC801" s="144"/>
      <c r="BD801" s="144"/>
    </row>
    <row r="802" spans="1:56" ht="202.5" x14ac:dyDescent="0.25">
      <c r="A802" s="39">
        <v>12</v>
      </c>
      <c r="B802" s="179" t="s">
        <v>2982</v>
      </c>
      <c r="C802" s="61" t="s">
        <v>2983</v>
      </c>
      <c r="D802" s="36" t="s">
        <v>2976</v>
      </c>
      <c r="E802" s="41" t="s">
        <v>2444</v>
      </c>
      <c r="F802" s="49"/>
      <c r="G802" s="49"/>
      <c r="H802" s="49" t="s">
        <v>43</v>
      </c>
      <c r="I802" s="50" t="s">
        <v>2984</v>
      </c>
      <c r="J802" s="50"/>
      <c r="K802" s="50"/>
      <c r="L802" s="41" t="s">
        <v>2434</v>
      </c>
      <c r="M802" s="51" t="s">
        <v>2420</v>
      </c>
      <c r="N802" s="58" t="s">
        <v>5668</v>
      </c>
      <c r="O802" s="42"/>
      <c r="P802" s="43"/>
      <c r="Q802" s="43"/>
      <c r="R802" s="43"/>
      <c r="S802" s="43"/>
      <c r="T802" s="97"/>
      <c r="U802" s="106" t="s">
        <v>2434</v>
      </c>
      <c r="V802" s="106" t="s">
        <v>2470</v>
      </c>
      <c r="W802" s="106" t="s">
        <v>2448</v>
      </c>
      <c r="X802" s="106" t="s">
        <v>2985</v>
      </c>
      <c r="Y802" s="106" t="s">
        <v>2986</v>
      </c>
      <c r="Z802" s="106" t="s">
        <v>2473</v>
      </c>
      <c r="AA802" s="106" t="s">
        <v>2987</v>
      </c>
      <c r="AB802" s="106" t="s">
        <v>6422</v>
      </c>
      <c r="AC802" s="106" t="s">
        <v>2429</v>
      </c>
      <c r="AD802" s="106"/>
      <c r="AE802" s="97"/>
      <c r="AF802" s="141"/>
      <c r="AG802" s="37" t="s">
        <v>2453</v>
      </c>
      <c r="AH802" s="37" t="s">
        <v>2454</v>
      </c>
      <c r="AI802" s="37"/>
      <c r="AJ802" s="37"/>
      <c r="AK802" s="37"/>
      <c r="AL802" s="37"/>
      <c r="AM802" s="37">
        <f t="shared" si="24"/>
        <v>0</v>
      </c>
      <c r="AN802" s="191" t="str">
        <f>IF((AI802+AJ802+AK802+AL802+AM802)&gt;0,(Metoder[[#This Row],[2015]]+Metoder[[#This Row],[2016]]+Metoder[[#This Row],[2017]]+Metoder[[#This Row],[Jan-Apr 2018]]*3+Metoder[[#This Row],[Till Cosmic?]])/COUNT(Metoder[[#This Row],[2015]:[Till Cosmic?]]),"")</f>
        <v/>
      </c>
      <c r="AO802" s="37" t="str">
        <f t="shared" si="25"/>
        <v/>
      </c>
      <c r="AP802" s="37" t="str">
        <f>IFERROR((_xlfn.RANK.EQ(AO802,AO:AO,1)+COUNTIF($AO$2:AO802,AO802))-1,"")</f>
        <v/>
      </c>
      <c r="AQ802" s="37"/>
      <c r="AR802" s="37"/>
      <c r="AS802" s="37"/>
      <c r="AT802" s="37"/>
      <c r="AU802" s="37"/>
      <c r="AV802" s="123">
        <v>42733</v>
      </c>
      <c r="AW802" s="38" t="s">
        <v>2341</v>
      </c>
      <c r="AX802" s="144"/>
      <c r="AY802" s="144"/>
      <c r="AZ802" s="142"/>
      <c r="BA802" s="143"/>
      <c r="BC802" s="144"/>
      <c r="BD802" s="144"/>
    </row>
    <row r="803" spans="1:56" ht="123.75" x14ac:dyDescent="0.25">
      <c r="A803" s="39">
        <v>14</v>
      </c>
      <c r="B803" s="179" t="s">
        <v>3109</v>
      </c>
      <c r="C803" s="61"/>
      <c r="D803" s="36" t="s">
        <v>50</v>
      </c>
      <c r="E803" s="41" t="s">
        <v>2444</v>
      </c>
      <c r="F803" s="49"/>
      <c r="G803" s="49"/>
      <c r="H803" s="49" t="s">
        <v>43</v>
      </c>
      <c r="I803" s="50" t="s">
        <v>2514</v>
      </c>
      <c r="J803" s="50"/>
      <c r="K803" s="50"/>
      <c r="L803" s="41" t="s">
        <v>2434</v>
      </c>
      <c r="M803" s="51" t="s">
        <v>2420</v>
      </c>
      <c r="N803" s="58" t="s">
        <v>5668</v>
      </c>
      <c r="O803" s="42"/>
      <c r="P803" s="43"/>
      <c r="Q803" s="43"/>
      <c r="R803" s="43"/>
      <c r="S803" s="43"/>
      <c r="T803" s="97"/>
      <c r="U803" s="106" t="s">
        <v>2434</v>
      </c>
      <c r="V803" s="106" t="s">
        <v>2470</v>
      </c>
      <c r="W803" s="106" t="s">
        <v>2448</v>
      </c>
      <c r="X803" s="106" t="s">
        <v>3116</v>
      </c>
      <c r="Y803" s="106" t="s">
        <v>3117</v>
      </c>
      <c r="Z803" s="106" t="s">
        <v>2473</v>
      </c>
      <c r="AA803" s="106" t="s">
        <v>3118</v>
      </c>
      <c r="AB803" s="106" t="s">
        <v>6422</v>
      </c>
      <c r="AC803" s="106" t="s">
        <v>2429</v>
      </c>
      <c r="AD803" s="106"/>
      <c r="AE803" s="97"/>
      <c r="AF803" s="141"/>
      <c r="AG803" s="37" t="s">
        <v>2453</v>
      </c>
      <c r="AH803" s="37" t="s">
        <v>2454</v>
      </c>
      <c r="AI803" s="37"/>
      <c r="AJ803" s="37"/>
      <c r="AK803" s="37"/>
      <c r="AL803" s="37"/>
      <c r="AM803" s="37">
        <f t="shared" si="24"/>
        <v>0</v>
      </c>
      <c r="AN803" s="191" t="str">
        <f>IF((AI803+AJ803+AK803+AL803+AM803)&gt;0,(Metoder[[#This Row],[2015]]+Metoder[[#This Row],[2016]]+Metoder[[#This Row],[2017]]+Metoder[[#This Row],[Jan-Apr 2018]]*3+Metoder[[#This Row],[Till Cosmic?]])/COUNT(Metoder[[#This Row],[2015]:[Till Cosmic?]]),"")</f>
        <v/>
      </c>
      <c r="AO803" s="37" t="str">
        <f t="shared" si="25"/>
        <v/>
      </c>
      <c r="AP803" s="37" t="str">
        <f>IFERROR((_xlfn.RANK.EQ(AO803,AO:AO,1)+COUNTIF($AO$2:AO803,AO803))-1,"")</f>
        <v/>
      </c>
      <c r="AQ803" s="37"/>
      <c r="AR803" s="37"/>
      <c r="AS803" s="37"/>
      <c r="AT803" s="37"/>
      <c r="AU803" s="37"/>
      <c r="AV803" s="123">
        <v>42733</v>
      </c>
      <c r="AW803" s="38" t="s">
        <v>2341</v>
      </c>
      <c r="AX803" s="144"/>
      <c r="AY803" s="144"/>
      <c r="AZ803" s="142"/>
      <c r="BA803" s="143"/>
      <c r="BC803" s="144"/>
      <c r="BD803" s="144"/>
    </row>
    <row r="804" spans="1:56" ht="112.5" x14ac:dyDescent="0.25">
      <c r="A804" s="39">
        <v>17</v>
      </c>
      <c r="B804" s="179" t="s">
        <v>3204</v>
      </c>
      <c r="C804" s="61"/>
      <c r="D804" s="36" t="s">
        <v>50</v>
      </c>
      <c r="E804" s="41" t="s">
        <v>2444</v>
      </c>
      <c r="F804" s="49"/>
      <c r="G804" s="49"/>
      <c r="H804" s="49" t="s">
        <v>43</v>
      </c>
      <c r="I804" s="50" t="s">
        <v>3205</v>
      </c>
      <c r="J804" s="50"/>
      <c r="K804" s="50"/>
      <c r="L804" s="41" t="s">
        <v>2434</v>
      </c>
      <c r="M804" s="51" t="s">
        <v>2420</v>
      </c>
      <c r="N804" s="58" t="s">
        <v>5668</v>
      </c>
      <c r="O804" s="42"/>
      <c r="P804" s="43"/>
      <c r="Q804" s="43"/>
      <c r="R804" s="43"/>
      <c r="S804" s="43"/>
      <c r="T804" s="97"/>
      <c r="U804" s="106" t="s">
        <v>2434</v>
      </c>
      <c r="V804" s="106" t="s">
        <v>2470</v>
      </c>
      <c r="W804" s="106" t="s">
        <v>2448</v>
      </c>
      <c r="X804" s="106" t="s">
        <v>3206</v>
      </c>
      <c r="Y804" s="106" t="s">
        <v>5001</v>
      </c>
      <c r="Z804" s="106" t="s">
        <v>2980</v>
      </c>
      <c r="AA804" s="106" t="s">
        <v>3207</v>
      </c>
      <c r="AB804" s="106" t="s">
        <v>6422</v>
      </c>
      <c r="AC804" s="106" t="s">
        <v>2429</v>
      </c>
      <c r="AD804" s="106"/>
      <c r="AE804" s="97"/>
      <c r="AF804" s="141"/>
      <c r="AG804" s="37" t="s">
        <v>2453</v>
      </c>
      <c r="AH804" s="37" t="s">
        <v>2454</v>
      </c>
      <c r="AI804" s="37"/>
      <c r="AJ804" s="37"/>
      <c r="AK804" s="37"/>
      <c r="AL804" s="37"/>
      <c r="AM804" s="37">
        <f t="shared" si="24"/>
        <v>0</v>
      </c>
      <c r="AN804" s="191" t="str">
        <f>IF((AI804+AJ804+AK804+AL804+AM804)&gt;0,(Metoder[[#This Row],[2015]]+Metoder[[#This Row],[2016]]+Metoder[[#This Row],[2017]]+Metoder[[#This Row],[Jan-Apr 2018]]*3+Metoder[[#This Row],[Till Cosmic?]])/COUNT(Metoder[[#This Row],[2015]:[Till Cosmic?]]),"")</f>
        <v/>
      </c>
      <c r="AO804" s="37" t="str">
        <f t="shared" si="25"/>
        <v/>
      </c>
      <c r="AP804" s="37" t="str">
        <f>IFERROR((_xlfn.RANK.EQ(AO804,AO:AO,1)+COUNTIF($AO$2:AO804,AO804))-1,"")</f>
        <v/>
      </c>
      <c r="AQ804" s="37"/>
      <c r="AR804" s="37"/>
      <c r="AS804" s="37"/>
      <c r="AT804" s="37"/>
      <c r="AU804" s="37"/>
      <c r="AV804" s="123">
        <v>42733</v>
      </c>
      <c r="AW804" s="38" t="s">
        <v>2341</v>
      </c>
      <c r="AX804" s="144"/>
      <c r="AY804" s="144"/>
      <c r="AZ804" s="142"/>
      <c r="BA804" s="143"/>
      <c r="BC804" s="144"/>
      <c r="BD804" s="144"/>
    </row>
    <row r="805" spans="1:56" ht="67.5" x14ac:dyDescent="0.25">
      <c r="A805" s="39">
        <v>21</v>
      </c>
      <c r="B805" s="179" t="s">
        <v>3419</v>
      </c>
      <c r="C805" s="61"/>
      <c r="D805" s="36" t="s">
        <v>50</v>
      </c>
      <c r="E805" s="41" t="s">
        <v>2444</v>
      </c>
      <c r="F805" s="49"/>
      <c r="G805" s="49"/>
      <c r="H805" s="49" t="s">
        <v>43</v>
      </c>
      <c r="I805" s="50" t="s">
        <v>3426</v>
      </c>
      <c r="J805" s="50"/>
      <c r="K805" s="50"/>
      <c r="L805" s="41" t="s">
        <v>2434</v>
      </c>
      <c r="M805" s="51" t="s">
        <v>2420</v>
      </c>
      <c r="N805" s="58" t="s">
        <v>5668</v>
      </c>
      <c r="O805" s="42"/>
      <c r="P805" s="43"/>
      <c r="Q805" s="43"/>
      <c r="R805" s="43"/>
      <c r="S805" s="43"/>
      <c r="T805" s="97"/>
      <c r="U805" s="106" t="s">
        <v>2434</v>
      </c>
      <c r="V805" s="106" t="s">
        <v>2470</v>
      </c>
      <c r="W805" s="106" t="s">
        <v>2448</v>
      </c>
      <c r="X805" s="106" t="s">
        <v>2985</v>
      </c>
      <c r="Y805" s="106" t="s">
        <v>3427</v>
      </c>
      <c r="Z805" s="106" t="s">
        <v>3428</v>
      </c>
      <c r="AA805" s="106" t="s">
        <v>3429</v>
      </c>
      <c r="AB805" s="106" t="s">
        <v>6422</v>
      </c>
      <c r="AC805" s="106" t="s">
        <v>2429</v>
      </c>
      <c r="AD805" s="106"/>
      <c r="AE805" s="97"/>
      <c r="AF805" s="141"/>
      <c r="AG805" s="37" t="s">
        <v>2453</v>
      </c>
      <c r="AH805" s="37" t="s">
        <v>2454</v>
      </c>
      <c r="AI805" s="37"/>
      <c r="AJ805" s="37"/>
      <c r="AK805" s="37"/>
      <c r="AL805" s="37"/>
      <c r="AM805" s="37">
        <f t="shared" si="24"/>
        <v>0</v>
      </c>
      <c r="AN805" s="191" t="str">
        <f>IF((AI805+AJ805+AK805+AL805+AM805)&gt;0,(Metoder[[#This Row],[2015]]+Metoder[[#This Row],[2016]]+Metoder[[#This Row],[2017]]+Metoder[[#This Row],[Jan-Apr 2018]]*3+Metoder[[#This Row],[Till Cosmic?]])/COUNT(Metoder[[#This Row],[2015]:[Till Cosmic?]]),"")</f>
        <v/>
      </c>
      <c r="AO805" s="37" t="str">
        <f t="shared" si="25"/>
        <v/>
      </c>
      <c r="AP805" s="37" t="str">
        <f>IFERROR((_xlfn.RANK.EQ(AO805,AO:AO,1)+COUNTIF($AO$2:AO805,AO805))-1,"")</f>
        <v/>
      </c>
      <c r="AQ805" s="37"/>
      <c r="AR805" s="37"/>
      <c r="AS805" s="37"/>
      <c r="AT805" s="37"/>
      <c r="AU805" s="37"/>
      <c r="AV805" s="123">
        <v>42733</v>
      </c>
      <c r="AW805" s="38" t="s">
        <v>2341</v>
      </c>
      <c r="AX805" s="144"/>
      <c r="AY805" s="144"/>
      <c r="AZ805" s="142"/>
      <c r="BA805" s="143"/>
      <c r="BC805" s="144"/>
      <c r="BD805" s="144"/>
    </row>
    <row r="806" spans="1:56" ht="135" x14ac:dyDescent="0.25">
      <c r="A806" s="39">
        <v>24</v>
      </c>
      <c r="B806" s="179" t="s">
        <v>2983</v>
      </c>
      <c r="C806" s="61" t="s">
        <v>2982</v>
      </c>
      <c r="D806" s="36" t="s">
        <v>50</v>
      </c>
      <c r="E806" s="41" t="s">
        <v>2444</v>
      </c>
      <c r="F806" s="49"/>
      <c r="G806" s="49"/>
      <c r="H806" s="49" t="s">
        <v>43</v>
      </c>
      <c r="I806" s="50" t="s">
        <v>3501</v>
      </c>
      <c r="J806" s="50"/>
      <c r="K806" s="50"/>
      <c r="L806" s="41" t="s">
        <v>2434</v>
      </c>
      <c r="M806" s="51" t="s">
        <v>2420</v>
      </c>
      <c r="N806" s="58" t="s">
        <v>5668</v>
      </c>
      <c r="O806" s="42"/>
      <c r="P806" s="43"/>
      <c r="Q806" s="43"/>
      <c r="R806" s="43"/>
      <c r="S806" s="43"/>
      <c r="T806" s="97"/>
      <c r="U806" s="106" t="s">
        <v>2434</v>
      </c>
      <c r="V806" s="106" t="s">
        <v>2470</v>
      </c>
      <c r="W806" s="106" t="s">
        <v>2448</v>
      </c>
      <c r="X806" s="106" t="s">
        <v>2985</v>
      </c>
      <c r="Y806" s="106" t="s">
        <v>3502</v>
      </c>
      <c r="Z806" s="106" t="s">
        <v>2473</v>
      </c>
      <c r="AA806" s="106" t="s">
        <v>2987</v>
      </c>
      <c r="AB806" s="106" t="s">
        <v>6422</v>
      </c>
      <c r="AC806" s="106" t="s">
        <v>2429</v>
      </c>
      <c r="AD806" s="106"/>
      <c r="AE806" s="97"/>
      <c r="AF806" s="141"/>
      <c r="AG806" s="37" t="s">
        <v>2453</v>
      </c>
      <c r="AH806" s="37" t="s">
        <v>2454</v>
      </c>
      <c r="AI806" s="37"/>
      <c r="AJ806" s="37"/>
      <c r="AK806" s="37"/>
      <c r="AL806" s="37"/>
      <c r="AM806" s="37">
        <f t="shared" si="24"/>
        <v>0</v>
      </c>
      <c r="AN806" s="191" t="str">
        <f>IF((AI806+AJ806+AK806+AL806+AM806)&gt;0,(Metoder[[#This Row],[2015]]+Metoder[[#This Row],[2016]]+Metoder[[#This Row],[2017]]+Metoder[[#This Row],[Jan-Apr 2018]]*3+Metoder[[#This Row],[Till Cosmic?]])/COUNT(Metoder[[#This Row],[2015]:[Till Cosmic?]]),"")</f>
        <v/>
      </c>
      <c r="AO806" s="37" t="str">
        <f t="shared" si="25"/>
        <v/>
      </c>
      <c r="AP806" s="37" t="str">
        <f>IFERROR((_xlfn.RANK.EQ(AO806,AO:AO,1)+COUNTIF($AO$2:AO806,AO806))-1,"")</f>
        <v/>
      </c>
      <c r="AQ806" s="37"/>
      <c r="AR806" s="37"/>
      <c r="AS806" s="37"/>
      <c r="AT806" s="37"/>
      <c r="AU806" s="37"/>
      <c r="AV806" s="123">
        <v>42733</v>
      </c>
      <c r="AW806" s="38" t="s">
        <v>2341</v>
      </c>
      <c r="AX806" s="144"/>
      <c r="AY806" s="144"/>
      <c r="AZ806" s="142"/>
      <c r="BA806" s="143"/>
      <c r="BC806" s="144"/>
      <c r="BD806" s="144"/>
    </row>
    <row r="807" spans="1:56" ht="78.75" x14ac:dyDescent="0.25">
      <c r="A807" s="39">
        <v>32</v>
      </c>
      <c r="B807" s="179" t="s">
        <v>3750</v>
      </c>
      <c r="C807" s="61"/>
      <c r="D807" s="36" t="s">
        <v>50</v>
      </c>
      <c r="E807" s="41" t="s">
        <v>2444</v>
      </c>
      <c r="F807" s="49"/>
      <c r="G807" s="49"/>
      <c r="H807" s="49" t="s">
        <v>43</v>
      </c>
      <c r="I807" s="50"/>
      <c r="J807" s="50"/>
      <c r="K807" s="50"/>
      <c r="L807" s="41" t="s">
        <v>2434</v>
      </c>
      <c r="M807" s="51" t="s">
        <v>2420</v>
      </c>
      <c r="N807" s="58" t="s">
        <v>5668</v>
      </c>
      <c r="O807" s="42"/>
      <c r="P807" s="43"/>
      <c r="Q807" s="43"/>
      <c r="R807" s="43"/>
      <c r="S807" s="43"/>
      <c r="T807" s="97"/>
      <c r="U807" s="106" t="s">
        <v>2434</v>
      </c>
      <c r="V807" s="106" t="s">
        <v>2470</v>
      </c>
      <c r="W807" s="106" t="s">
        <v>2448</v>
      </c>
      <c r="X807" s="106" t="s">
        <v>2985</v>
      </c>
      <c r="Y807" s="106" t="s">
        <v>3755</v>
      </c>
      <c r="Z807" s="106" t="s">
        <v>3756</v>
      </c>
      <c r="AA807" s="106" t="s">
        <v>3757</v>
      </c>
      <c r="AB807" s="106" t="s">
        <v>6422</v>
      </c>
      <c r="AC807" s="106" t="s">
        <v>2429</v>
      </c>
      <c r="AD807" s="106"/>
      <c r="AE807" s="97"/>
      <c r="AF807" s="141"/>
      <c r="AG807" s="37" t="s">
        <v>2453</v>
      </c>
      <c r="AH807" s="37" t="s">
        <v>2454</v>
      </c>
      <c r="AI807" s="37"/>
      <c r="AJ807" s="37"/>
      <c r="AK807" s="37"/>
      <c r="AL807" s="37"/>
      <c r="AM807" s="37">
        <f t="shared" si="24"/>
        <v>0</v>
      </c>
      <c r="AN807" s="191" t="str">
        <f>IF((AI807+AJ807+AK807+AL807+AM807)&gt;0,(Metoder[[#This Row],[2015]]+Metoder[[#This Row],[2016]]+Metoder[[#This Row],[2017]]+Metoder[[#This Row],[Jan-Apr 2018]]*3+Metoder[[#This Row],[Till Cosmic?]])/COUNT(Metoder[[#This Row],[2015]:[Till Cosmic?]]),"")</f>
        <v/>
      </c>
      <c r="AO807" s="37" t="str">
        <f t="shared" si="25"/>
        <v/>
      </c>
      <c r="AP807" s="37" t="str">
        <f>IFERROR((_xlfn.RANK.EQ(AO807,AO:AO,1)+COUNTIF($AO$2:AO807,AO807))-1,"")</f>
        <v/>
      </c>
      <c r="AQ807" s="37"/>
      <c r="AR807" s="37"/>
      <c r="AS807" s="37"/>
      <c r="AT807" s="37"/>
      <c r="AU807" s="37"/>
      <c r="AV807" s="123">
        <v>42733</v>
      </c>
      <c r="AW807" s="38" t="s">
        <v>2341</v>
      </c>
      <c r="AX807" s="144"/>
      <c r="AY807" s="144"/>
      <c r="AZ807" s="142"/>
      <c r="BA807" s="143"/>
      <c r="BC807" s="144"/>
      <c r="BD807" s="144"/>
    </row>
    <row r="808" spans="1:56" ht="67.5" x14ac:dyDescent="0.25">
      <c r="A808" s="39">
        <v>36</v>
      </c>
      <c r="B808" s="179" t="s">
        <v>3869</v>
      </c>
      <c r="C808" s="61"/>
      <c r="D808" s="36" t="s">
        <v>50</v>
      </c>
      <c r="E808" s="41" t="s">
        <v>2444</v>
      </c>
      <c r="F808" s="49"/>
      <c r="G808" s="49"/>
      <c r="H808" s="49" t="s">
        <v>43</v>
      </c>
      <c r="I808" s="50"/>
      <c r="J808" s="50"/>
      <c r="K808" s="50"/>
      <c r="L808" s="41" t="s">
        <v>2434</v>
      </c>
      <c r="M808" s="51" t="s">
        <v>2420</v>
      </c>
      <c r="N808" s="58" t="s">
        <v>5668</v>
      </c>
      <c r="O808" s="42"/>
      <c r="P808" s="43"/>
      <c r="Q808" s="43"/>
      <c r="R808" s="43"/>
      <c r="S808" s="43"/>
      <c r="T808" s="97"/>
      <c r="U808" s="106" t="s">
        <v>2434</v>
      </c>
      <c r="V808" s="106" t="s">
        <v>2470</v>
      </c>
      <c r="W808" s="106" t="s">
        <v>2448</v>
      </c>
      <c r="X808" s="106" t="s">
        <v>2985</v>
      </c>
      <c r="Y808" s="106" t="s">
        <v>4996</v>
      </c>
      <c r="Z808" s="106" t="s">
        <v>2473</v>
      </c>
      <c r="AA808" s="106" t="s">
        <v>3870</v>
      </c>
      <c r="AB808" s="106" t="s">
        <v>6422</v>
      </c>
      <c r="AC808" s="106" t="s">
        <v>2429</v>
      </c>
      <c r="AD808" s="106"/>
      <c r="AE808" s="97"/>
      <c r="AF808" s="141"/>
      <c r="AG808" s="37" t="s">
        <v>2453</v>
      </c>
      <c r="AH808" s="37" t="s">
        <v>2454</v>
      </c>
      <c r="AI808" s="37"/>
      <c r="AJ808" s="37"/>
      <c r="AK808" s="37"/>
      <c r="AL808" s="37"/>
      <c r="AM808" s="37">
        <f t="shared" si="24"/>
        <v>0</v>
      </c>
      <c r="AN808" s="191" t="str">
        <f>IF((AI808+AJ808+AK808+AL808+AM808)&gt;0,(Metoder[[#This Row],[2015]]+Metoder[[#This Row],[2016]]+Metoder[[#This Row],[2017]]+Metoder[[#This Row],[Jan-Apr 2018]]*3+Metoder[[#This Row],[Till Cosmic?]])/COUNT(Metoder[[#This Row],[2015]:[Till Cosmic?]]),"")</f>
        <v/>
      </c>
      <c r="AO808" s="37" t="str">
        <f t="shared" si="25"/>
        <v/>
      </c>
      <c r="AP808" s="37" t="str">
        <f>IFERROR((_xlfn.RANK.EQ(AO808,AO:AO,1)+COUNTIF($AO$2:AO808,AO808))-1,"")</f>
        <v/>
      </c>
      <c r="AQ808" s="37"/>
      <c r="AR808" s="37"/>
      <c r="AS808" s="37"/>
      <c r="AT808" s="37"/>
      <c r="AU808" s="37"/>
      <c r="AV808" s="123">
        <v>42733</v>
      </c>
      <c r="AW808" s="38" t="s">
        <v>2341</v>
      </c>
      <c r="AX808" s="144"/>
      <c r="AY808" s="144"/>
      <c r="AZ808" s="142"/>
      <c r="BA808" s="143"/>
      <c r="BC808" s="144"/>
      <c r="BD808" s="144"/>
    </row>
    <row r="809" spans="1:56" ht="146.25" x14ac:dyDescent="0.25">
      <c r="A809" s="39">
        <v>41</v>
      </c>
      <c r="B809" s="179" t="s">
        <v>4170</v>
      </c>
      <c r="C809" s="61"/>
      <c r="D809" s="36" t="s">
        <v>50</v>
      </c>
      <c r="E809" s="41" t="s">
        <v>2444</v>
      </c>
      <c r="F809" s="49"/>
      <c r="G809" s="49"/>
      <c r="H809" s="49" t="s">
        <v>43</v>
      </c>
      <c r="I809" s="50"/>
      <c r="J809" s="50"/>
      <c r="K809" s="50"/>
      <c r="L809" s="41" t="s">
        <v>2434</v>
      </c>
      <c r="M809" s="51" t="s">
        <v>2420</v>
      </c>
      <c r="N809" s="58" t="s">
        <v>5668</v>
      </c>
      <c r="O809" s="42"/>
      <c r="P809" s="43"/>
      <c r="Q809" s="43"/>
      <c r="R809" s="43"/>
      <c r="S809" s="43"/>
      <c r="T809" s="97"/>
      <c r="U809" s="106" t="s">
        <v>2434</v>
      </c>
      <c r="V809" s="106" t="s">
        <v>2470</v>
      </c>
      <c r="W809" s="106" t="s">
        <v>2448</v>
      </c>
      <c r="X809" s="106" t="s">
        <v>2985</v>
      </c>
      <c r="Y809" s="106" t="s">
        <v>4173</v>
      </c>
      <c r="Z809" s="106" t="s">
        <v>2473</v>
      </c>
      <c r="AA809" s="106" t="s">
        <v>3870</v>
      </c>
      <c r="AB809" s="106" t="s">
        <v>6422</v>
      </c>
      <c r="AC809" s="106" t="s">
        <v>2429</v>
      </c>
      <c r="AD809" s="106"/>
      <c r="AE809" s="97"/>
      <c r="AF809" s="141"/>
      <c r="AG809" s="37" t="s">
        <v>2453</v>
      </c>
      <c r="AH809" s="37" t="s">
        <v>2454</v>
      </c>
      <c r="AI809" s="37"/>
      <c r="AJ809" s="37"/>
      <c r="AK809" s="37"/>
      <c r="AL809" s="37"/>
      <c r="AM809" s="37">
        <f t="shared" si="24"/>
        <v>0</v>
      </c>
      <c r="AN809" s="191" t="str">
        <f>IF((AI809+AJ809+AK809+AL809+AM809)&gt;0,(Metoder[[#This Row],[2015]]+Metoder[[#This Row],[2016]]+Metoder[[#This Row],[2017]]+Metoder[[#This Row],[Jan-Apr 2018]]*3+Metoder[[#This Row],[Till Cosmic?]])/COUNT(Metoder[[#This Row],[2015]:[Till Cosmic?]]),"")</f>
        <v/>
      </c>
      <c r="AO809" s="37" t="str">
        <f t="shared" si="25"/>
        <v/>
      </c>
      <c r="AP809" s="37" t="str">
        <f>IFERROR((_xlfn.RANK.EQ(AO809,AO:AO,1)+COUNTIF($AO$2:AO809,AO809))-1,"")</f>
        <v/>
      </c>
      <c r="AQ809" s="37"/>
      <c r="AR809" s="37"/>
      <c r="AS809" s="37"/>
      <c r="AT809" s="37"/>
      <c r="AU809" s="37"/>
      <c r="AV809" s="123">
        <v>42733</v>
      </c>
      <c r="AW809" s="38" t="s">
        <v>2341</v>
      </c>
      <c r="AX809" s="144"/>
      <c r="AY809" s="144"/>
      <c r="AZ809" s="142"/>
      <c r="BA809" s="143"/>
      <c r="BC809" s="144"/>
      <c r="BD809" s="144"/>
    </row>
    <row r="810" spans="1:56" ht="101.25" x14ac:dyDescent="0.25">
      <c r="A810" s="1">
        <v>254</v>
      </c>
      <c r="B810" s="179" t="s">
        <v>3528</v>
      </c>
      <c r="C810" s="61"/>
      <c r="D810" s="36" t="s">
        <v>3529</v>
      </c>
      <c r="E810" s="56" t="s">
        <v>2478</v>
      </c>
      <c r="F810" s="50"/>
      <c r="G810" s="50"/>
      <c r="H810" s="6" t="s">
        <v>3518</v>
      </c>
      <c r="I810" s="53" t="s">
        <v>6621</v>
      </c>
      <c r="J810" s="53"/>
      <c r="K810" s="53"/>
      <c r="L810" s="56" t="s">
        <v>2434</v>
      </c>
      <c r="M810" s="62" t="s">
        <v>2420</v>
      </c>
      <c r="N810" s="58" t="s">
        <v>5678</v>
      </c>
      <c r="O810" s="58"/>
      <c r="P810" s="35"/>
      <c r="Q810" s="35"/>
      <c r="R810" s="35"/>
      <c r="S810" s="35"/>
      <c r="T810" s="106" t="s">
        <v>5474</v>
      </c>
      <c r="U810" s="106" t="s">
        <v>2434</v>
      </c>
      <c r="V810" s="106" t="s">
        <v>2422</v>
      </c>
      <c r="W810" s="106" t="s">
        <v>6623</v>
      </c>
      <c r="X810" s="106" t="s">
        <v>6624</v>
      </c>
      <c r="Y810" s="1" t="s">
        <v>2484</v>
      </c>
      <c r="Z810" s="106" t="s">
        <v>3520</v>
      </c>
      <c r="AA810" s="1" t="s">
        <v>3530</v>
      </c>
      <c r="AB810" s="1" t="s">
        <v>6422</v>
      </c>
      <c r="AC810" s="1" t="s">
        <v>2440</v>
      </c>
      <c r="AD810" s="97"/>
      <c r="AE810" s="168"/>
      <c r="AF810" s="141"/>
      <c r="AG810" s="37" t="s">
        <v>3531</v>
      </c>
      <c r="AH810" s="37" t="s">
        <v>2431</v>
      </c>
      <c r="AI810" s="37"/>
      <c r="AJ810" s="37"/>
      <c r="AK810" s="37"/>
      <c r="AL810" s="37"/>
      <c r="AM810" s="37">
        <f t="shared" si="24"/>
        <v>0</v>
      </c>
      <c r="AN810" s="191" t="str">
        <f>IF((AI810+AJ810+AK810+AL810+AM810)&gt;0,(Metoder[[#This Row],[2015]]+Metoder[[#This Row],[2016]]+Metoder[[#This Row],[2017]]+Metoder[[#This Row],[Jan-Apr 2018]]*3+Metoder[[#This Row],[Till Cosmic?]])/COUNT(Metoder[[#This Row],[2015]:[Till Cosmic?]]),"")</f>
        <v/>
      </c>
      <c r="AO810" s="37" t="str">
        <f t="shared" si="25"/>
        <v/>
      </c>
      <c r="AP810" s="37" t="str">
        <f>IFERROR((_xlfn.RANK.EQ(AO810,AO:AO,1)+COUNTIF($AO$2:AO810,AO810))-1,"")</f>
        <v/>
      </c>
      <c r="AQ810" s="37"/>
      <c r="AR810" s="37"/>
      <c r="AS810" s="37"/>
      <c r="AT810" s="37"/>
      <c r="AU810" s="37"/>
      <c r="AV810" s="123">
        <v>42729</v>
      </c>
      <c r="AW810" s="38" t="s">
        <v>2341</v>
      </c>
      <c r="AX810" s="144"/>
      <c r="AY810" s="144"/>
      <c r="AZ810" s="142"/>
      <c r="BA810" s="143"/>
      <c r="BC810" s="144"/>
      <c r="BD810" s="144"/>
    </row>
    <row r="811" spans="1:56" ht="112.5" x14ac:dyDescent="0.25">
      <c r="A811" s="1">
        <v>247</v>
      </c>
      <c r="B811" s="179" t="s">
        <v>3521</v>
      </c>
      <c r="C811" s="61"/>
      <c r="D811" s="36" t="s">
        <v>59</v>
      </c>
      <c r="E811" s="24" t="s">
        <v>3522</v>
      </c>
      <c r="F811" s="50"/>
      <c r="G811" s="50"/>
      <c r="H811" s="6" t="s">
        <v>3518</v>
      </c>
      <c r="I811" s="6" t="s">
        <v>6605</v>
      </c>
      <c r="J811" s="6"/>
      <c r="K811" s="6"/>
      <c r="L811" s="56" t="s">
        <v>2434</v>
      </c>
      <c r="M811" s="62" t="s">
        <v>2420</v>
      </c>
      <c r="N811" s="58" t="s">
        <v>5678</v>
      </c>
      <c r="O811" s="58"/>
      <c r="P811" s="35"/>
      <c r="Q811" s="35"/>
      <c r="R811" s="35"/>
      <c r="S811" s="35"/>
      <c r="T811" s="106" t="s">
        <v>5474</v>
      </c>
      <c r="U811" s="106" t="s">
        <v>2434</v>
      </c>
      <c r="V811" s="106" t="s">
        <v>2422</v>
      </c>
      <c r="W811" s="106" t="s">
        <v>6625</v>
      </c>
      <c r="X811" s="106" t="s">
        <v>6626</v>
      </c>
      <c r="Y811" s="106" t="s">
        <v>3523</v>
      </c>
      <c r="Z811" s="106" t="s">
        <v>3520</v>
      </c>
      <c r="AA811" s="1" t="s">
        <v>3524</v>
      </c>
      <c r="AB811" s="1" t="s">
        <v>6422</v>
      </c>
      <c r="AC811" s="1" t="s">
        <v>2440</v>
      </c>
      <c r="AD811" s="97"/>
      <c r="AE811" s="168"/>
      <c r="AF811" s="141"/>
      <c r="AG811" s="37" t="s">
        <v>2523</v>
      </c>
      <c r="AH811" s="37" t="s">
        <v>2441</v>
      </c>
      <c r="AI811" s="37"/>
      <c r="AJ811" s="37"/>
      <c r="AK811" s="37"/>
      <c r="AL811" s="37"/>
      <c r="AM811" s="37">
        <f t="shared" si="24"/>
        <v>0</v>
      </c>
      <c r="AN811" s="191" t="str">
        <f>IF((AI811+AJ811+AK811+AL811+AM811)&gt;0,(Metoder[[#This Row],[2015]]+Metoder[[#This Row],[2016]]+Metoder[[#This Row],[2017]]+Metoder[[#This Row],[Jan-Apr 2018]]*3+Metoder[[#This Row],[Till Cosmic?]])/COUNT(Metoder[[#This Row],[2015]:[Till Cosmic?]]),"")</f>
        <v/>
      </c>
      <c r="AO811" s="37" t="str">
        <f t="shared" si="25"/>
        <v/>
      </c>
      <c r="AP811" s="37" t="str">
        <f>IFERROR((_xlfn.RANK.EQ(AO811,AO:AO,1)+COUNTIF($AO$2:AO811,AO811))-1,"")</f>
        <v/>
      </c>
      <c r="AQ811" s="37"/>
      <c r="AR811" s="37"/>
      <c r="AS811" s="37"/>
      <c r="AT811" s="37"/>
      <c r="AU811" s="37"/>
      <c r="AV811" s="123">
        <v>42728</v>
      </c>
      <c r="AW811" s="38" t="s">
        <v>2341</v>
      </c>
      <c r="AX811" s="144"/>
      <c r="AY811" s="144"/>
      <c r="AZ811" s="142"/>
      <c r="BA811" s="143"/>
      <c r="BC811" s="144"/>
      <c r="BD811" s="144"/>
    </row>
    <row r="812" spans="1:56" ht="101.25" x14ac:dyDescent="0.25">
      <c r="A812" s="39">
        <v>25</v>
      </c>
      <c r="B812" s="179" t="s">
        <v>3511</v>
      </c>
      <c r="C812" s="61" t="s">
        <v>3517</v>
      </c>
      <c r="D812" s="36" t="s">
        <v>78</v>
      </c>
      <c r="E812" s="41" t="s">
        <v>2517</v>
      </c>
      <c r="F812" s="49"/>
      <c r="G812" s="49"/>
      <c r="H812" s="49" t="s">
        <v>3518</v>
      </c>
      <c r="I812" s="38" t="s">
        <v>6622</v>
      </c>
      <c r="J812" s="38"/>
      <c r="K812" s="38"/>
      <c r="L812" s="41" t="s">
        <v>2434</v>
      </c>
      <c r="M812" s="51" t="s">
        <v>2420</v>
      </c>
      <c r="N812" s="58" t="s">
        <v>5678</v>
      </c>
      <c r="O812" s="42"/>
      <c r="P812" s="43"/>
      <c r="Q812" s="43"/>
      <c r="R812" s="43"/>
      <c r="S812" s="43"/>
      <c r="T812" s="97" t="s">
        <v>5474</v>
      </c>
      <c r="U812" s="106" t="s">
        <v>2434</v>
      </c>
      <c r="V812" s="106" t="s">
        <v>2422</v>
      </c>
      <c r="W812" s="106" t="s">
        <v>6627</v>
      </c>
      <c r="X812" s="106" t="s">
        <v>6628</v>
      </c>
      <c r="Y812" s="106" t="s">
        <v>3519</v>
      </c>
      <c r="Z812" s="106" t="s">
        <v>3520</v>
      </c>
      <c r="AA812" s="106" t="s">
        <v>3516</v>
      </c>
      <c r="AB812" s="106" t="s">
        <v>6422</v>
      </c>
      <c r="AC812" s="106" t="s">
        <v>2429</v>
      </c>
      <c r="AD812" s="106"/>
      <c r="AE812" s="97"/>
      <c r="AF812" s="141"/>
      <c r="AG812" s="37" t="s">
        <v>2523</v>
      </c>
      <c r="AH812" s="37" t="s">
        <v>2441</v>
      </c>
      <c r="AI812" s="37"/>
      <c r="AJ812" s="37"/>
      <c r="AK812" s="37"/>
      <c r="AL812" s="37"/>
      <c r="AM812" s="37">
        <f t="shared" si="24"/>
        <v>0</v>
      </c>
      <c r="AN812" s="191" t="str">
        <f>IF((AI812+AJ812+AK812+AL812+AM812)&gt;0,(Metoder[[#This Row],[2015]]+Metoder[[#This Row],[2016]]+Metoder[[#This Row],[2017]]+Metoder[[#This Row],[Jan-Apr 2018]]*3+Metoder[[#This Row],[Till Cosmic?]])/COUNT(Metoder[[#This Row],[2015]:[Till Cosmic?]]),"")</f>
        <v/>
      </c>
      <c r="AO812" s="37" t="str">
        <f t="shared" si="25"/>
        <v/>
      </c>
      <c r="AP812" s="37" t="str">
        <f>IFERROR((_xlfn.RANK.EQ(AO812,AO:AO,1)+COUNTIF($AO$2:AO812,AO812))-1,"")</f>
        <v/>
      </c>
      <c r="AQ812" s="37"/>
      <c r="AR812" s="37"/>
      <c r="AS812" s="37"/>
      <c r="AT812" s="37"/>
      <c r="AU812" s="37"/>
      <c r="AV812" s="123">
        <v>42727</v>
      </c>
      <c r="AW812" s="38" t="s">
        <v>2341</v>
      </c>
      <c r="AX812" s="144"/>
      <c r="AY812" s="144"/>
      <c r="AZ812" s="142"/>
      <c r="BA812" s="143"/>
      <c r="BC812" s="144"/>
      <c r="BD812" s="144"/>
    </row>
    <row r="813" spans="1:56" ht="101.25" x14ac:dyDescent="0.25">
      <c r="A813" s="1">
        <v>246</v>
      </c>
      <c r="B813" s="179" t="s">
        <v>3525</v>
      </c>
      <c r="C813" s="61"/>
      <c r="D813" s="36" t="s">
        <v>2847</v>
      </c>
      <c r="E813" s="24" t="s">
        <v>3522</v>
      </c>
      <c r="F813" s="50"/>
      <c r="G813" s="50"/>
      <c r="H813" s="6" t="s">
        <v>3518</v>
      </c>
      <c r="I813" s="6" t="s">
        <v>6605</v>
      </c>
      <c r="J813" s="6"/>
      <c r="K813" s="6"/>
      <c r="L813" s="56" t="s">
        <v>2434</v>
      </c>
      <c r="M813" s="62" t="s">
        <v>2420</v>
      </c>
      <c r="N813" s="58" t="s">
        <v>5678</v>
      </c>
      <c r="O813" s="58"/>
      <c r="P813" s="35"/>
      <c r="Q813" s="35"/>
      <c r="R813" s="35"/>
      <c r="S813" s="35"/>
      <c r="T813" s="106" t="s">
        <v>5474</v>
      </c>
      <c r="U813" s="106" t="s">
        <v>2434</v>
      </c>
      <c r="V813" s="106" t="s">
        <v>2422</v>
      </c>
      <c r="W813" s="106" t="s">
        <v>6629</v>
      </c>
      <c r="X813" s="106" t="s">
        <v>6630</v>
      </c>
      <c r="Y813" s="106" t="s">
        <v>3526</v>
      </c>
      <c r="Z813" s="106" t="s">
        <v>3520</v>
      </c>
      <c r="AA813" s="1" t="s">
        <v>3527</v>
      </c>
      <c r="AB813" s="1" t="s">
        <v>6422</v>
      </c>
      <c r="AC813" s="1" t="s">
        <v>2440</v>
      </c>
      <c r="AD813" s="97"/>
      <c r="AE813" s="168"/>
      <c r="AF813" s="141"/>
      <c r="AG813" s="37" t="s">
        <v>2523</v>
      </c>
      <c r="AH813" s="37" t="s">
        <v>2441</v>
      </c>
      <c r="AI813" s="37"/>
      <c r="AJ813" s="37"/>
      <c r="AK813" s="37"/>
      <c r="AL813" s="37"/>
      <c r="AM813" s="37">
        <f t="shared" si="24"/>
        <v>0</v>
      </c>
      <c r="AN813" s="191" t="str">
        <f>IF((AI813+AJ813+AK813+AL813+AM813)&gt;0,(Metoder[[#This Row],[2015]]+Metoder[[#This Row],[2016]]+Metoder[[#This Row],[2017]]+Metoder[[#This Row],[Jan-Apr 2018]]*3+Metoder[[#This Row],[Till Cosmic?]])/COUNT(Metoder[[#This Row],[2015]:[Till Cosmic?]]),"")</f>
        <v/>
      </c>
      <c r="AO813" s="37" t="str">
        <f t="shared" si="25"/>
        <v/>
      </c>
      <c r="AP813" s="37" t="str">
        <f>IFERROR((_xlfn.RANK.EQ(AO813,AO:AO,1)+COUNTIF($AO$2:AO813,AO813))-1,"")</f>
        <v/>
      </c>
      <c r="AQ813" s="37"/>
      <c r="AR813" s="37"/>
      <c r="AS813" s="37"/>
      <c r="AT813" s="37"/>
      <c r="AU813" s="37"/>
      <c r="AV813" s="123">
        <v>42727</v>
      </c>
      <c r="AW813" s="38" t="s">
        <v>2341</v>
      </c>
      <c r="AX813" s="144"/>
      <c r="AY813" s="144"/>
      <c r="AZ813" s="142"/>
      <c r="BA813" s="143"/>
      <c r="BC813" s="144"/>
      <c r="BD813" s="144"/>
    </row>
    <row r="814" spans="1:56" ht="409.5" x14ac:dyDescent="0.25">
      <c r="A814" s="39">
        <v>53</v>
      </c>
      <c r="B814" s="179" t="s">
        <v>3892</v>
      </c>
      <c r="C814" s="61" t="s">
        <v>3893</v>
      </c>
      <c r="D814" s="36" t="s">
        <v>50</v>
      </c>
      <c r="E814" s="41" t="s">
        <v>2958</v>
      </c>
      <c r="F814" s="49"/>
      <c r="G814" s="49"/>
      <c r="H814" s="49" t="s">
        <v>43</v>
      </c>
      <c r="I814" s="50" t="s">
        <v>3894</v>
      </c>
      <c r="J814" s="50"/>
      <c r="K814" s="50"/>
      <c r="L814" s="41" t="s">
        <v>2434</v>
      </c>
      <c r="M814" s="51" t="s">
        <v>2420</v>
      </c>
      <c r="N814" s="58" t="s">
        <v>5668</v>
      </c>
      <c r="O814" s="42"/>
      <c r="P814" s="43"/>
      <c r="Q814" s="43"/>
      <c r="R814" s="43"/>
      <c r="S814" s="43"/>
      <c r="T814" s="97"/>
      <c r="U814" s="106" t="s">
        <v>2434</v>
      </c>
      <c r="V814" s="106" t="s">
        <v>2422</v>
      </c>
      <c r="W814" s="106" t="s">
        <v>3895</v>
      </c>
      <c r="X814" s="106" t="s">
        <v>3896</v>
      </c>
      <c r="Y814" s="106" t="s">
        <v>3897</v>
      </c>
      <c r="Z814" s="106" t="s">
        <v>3898</v>
      </c>
      <c r="AA814" s="106" t="s">
        <v>3899</v>
      </c>
      <c r="AB814" s="106" t="s">
        <v>2439</v>
      </c>
      <c r="AC814" s="106" t="s">
        <v>2429</v>
      </c>
      <c r="AD814" s="106"/>
      <c r="AE814" s="97"/>
      <c r="AF814" s="141"/>
      <c r="AG814" s="37" t="s">
        <v>3900</v>
      </c>
      <c r="AH814" s="37" t="s">
        <v>2431</v>
      </c>
      <c r="AI814" s="37"/>
      <c r="AJ814" s="37"/>
      <c r="AK814" s="37"/>
      <c r="AL814" s="37"/>
      <c r="AM814" s="37">
        <f t="shared" si="24"/>
        <v>0</v>
      </c>
      <c r="AN814" s="191" t="str">
        <f>IF((AI814+AJ814+AK814+AL814+AM814)&gt;0,(Metoder[[#This Row],[2015]]+Metoder[[#This Row],[2016]]+Metoder[[#This Row],[2017]]+Metoder[[#This Row],[Jan-Apr 2018]]*3+Metoder[[#This Row],[Till Cosmic?]])/COUNT(Metoder[[#This Row],[2015]:[Till Cosmic?]]),"")</f>
        <v/>
      </c>
      <c r="AO814" s="37" t="str">
        <f t="shared" si="25"/>
        <v/>
      </c>
      <c r="AP814" s="37" t="str">
        <f>IFERROR((_xlfn.RANK.EQ(AO814,AO:AO,1)+COUNTIF($AO$2:AO814,AO814))-1,"")</f>
        <v/>
      </c>
      <c r="AQ814" s="37"/>
      <c r="AR814" s="37"/>
      <c r="AS814" s="37"/>
      <c r="AT814" s="37"/>
      <c r="AU814" s="37"/>
      <c r="AV814" s="123">
        <v>42727</v>
      </c>
      <c r="AW814" s="38" t="s">
        <v>2341</v>
      </c>
      <c r="AX814" s="144"/>
      <c r="AY814" s="144"/>
      <c r="AZ814" s="142"/>
      <c r="BA814" s="143"/>
      <c r="BC814" s="144"/>
      <c r="BD814" s="144"/>
    </row>
    <row r="815" spans="1:56" ht="180" x14ac:dyDescent="0.25">
      <c r="A815" s="39">
        <v>52</v>
      </c>
      <c r="B815" s="179" t="s">
        <v>3901</v>
      </c>
      <c r="C815" s="61" t="s">
        <v>3902</v>
      </c>
      <c r="D815" s="36" t="s">
        <v>50</v>
      </c>
      <c r="E815" s="41" t="s">
        <v>3903</v>
      </c>
      <c r="F815" s="49"/>
      <c r="G815" s="49"/>
      <c r="H815" s="49" t="s">
        <v>43</v>
      </c>
      <c r="I815" s="50" t="s">
        <v>3904</v>
      </c>
      <c r="J815" s="50"/>
      <c r="K815" s="50"/>
      <c r="L815" s="41" t="s">
        <v>2434</v>
      </c>
      <c r="M815" s="51" t="s">
        <v>2420</v>
      </c>
      <c r="N815" s="58" t="s">
        <v>5668</v>
      </c>
      <c r="O815" s="42"/>
      <c r="P815" s="43"/>
      <c r="Q815" s="43"/>
      <c r="R815" s="43"/>
      <c r="S815" s="43"/>
      <c r="T815" s="97"/>
      <c r="U815" s="106" t="s">
        <v>2434</v>
      </c>
      <c r="V815" s="106" t="s">
        <v>2422</v>
      </c>
      <c r="W815" s="106" t="s">
        <v>3895</v>
      </c>
      <c r="X815" s="106" t="s">
        <v>3896</v>
      </c>
      <c r="Y815" s="106" t="s">
        <v>3905</v>
      </c>
      <c r="Z815" s="106" t="s">
        <v>3898</v>
      </c>
      <c r="AA815" s="106" t="s">
        <v>3906</v>
      </c>
      <c r="AB815" s="106" t="s">
        <v>2439</v>
      </c>
      <c r="AC815" s="106" t="s">
        <v>2429</v>
      </c>
      <c r="AD815" s="106"/>
      <c r="AE815" s="97"/>
      <c r="AF815" s="141"/>
      <c r="AG815" s="37" t="s">
        <v>3900</v>
      </c>
      <c r="AH815" s="37" t="s">
        <v>2431</v>
      </c>
      <c r="AI815" s="37"/>
      <c r="AJ815" s="37"/>
      <c r="AK815" s="37"/>
      <c r="AL815" s="37"/>
      <c r="AM815" s="37">
        <f t="shared" si="24"/>
        <v>0</v>
      </c>
      <c r="AN815" s="191" t="str">
        <f>IF((AI815+AJ815+AK815+AL815+AM815)&gt;0,(Metoder[[#This Row],[2015]]+Metoder[[#This Row],[2016]]+Metoder[[#This Row],[2017]]+Metoder[[#This Row],[Jan-Apr 2018]]*3+Metoder[[#This Row],[Till Cosmic?]])/COUNT(Metoder[[#This Row],[2015]:[Till Cosmic?]]),"")</f>
        <v/>
      </c>
      <c r="AO815" s="37" t="str">
        <f t="shared" si="25"/>
        <v/>
      </c>
      <c r="AP815" s="37" t="str">
        <f>IFERROR((_xlfn.RANK.EQ(AO815,AO:AO,1)+COUNTIF($AO$2:AO815,AO815))-1,"")</f>
        <v/>
      </c>
      <c r="AQ815" s="37"/>
      <c r="AR815" s="37"/>
      <c r="AS815" s="37"/>
      <c r="AT815" s="37"/>
      <c r="AU815" s="37"/>
      <c r="AV815" s="123">
        <v>42727</v>
      </c>
      <c r="AW815" s="38" t="s">
        <v>2341</v>
      </c>
      <c r="AX815" s="144"/>
      <c r="AY815" s="144"/>
      <c r="AZ815" s="142"/>
      <c r="BA815" s="143"/>
      <c r="BC815" s="144"/>
      <c r="BD815" s="144"/>
    </row>
    <row r="816" spans="1:56" ht="146.25" x14ac:dyDescent="0.25">
      <c r="A816" s="39">
        <v>106</v>
      </c>
      <c r="B816" s="179" t="s">
        <v>4115</v>
      </c>
      <c r="C816" s="61" t="s">
        <v>4116</v>
      </c>
      <c r="D816" s="36" t="s">
        <v>50</v>
      </c>
      <c r="E816" s="41" t="s">
        <v>2958</v>
      </c>
      <c r="F816" s="49"/>
      <c r="G816" s="49"/>
      <c r="H816" s="49" t="s">
        <v>2959</v>
      </c>
      <c r="I816" s="50" t="s">
        <v>4117</v>
      </c>
      <c r="J816" s="50"/>
      <c r="K816" s="50"/>
      <c r="L816" s="41" t="s">
        <v>348</v>
      </c>
      <c r="M816" s="51" t="s">
        <v>2420</v>
      </c>
      <c r="N816" s="58" t="s">
        <v>5691</v>
      </c>
      <c r="O816" s="42"/>
      <c r="P816" s="43"/>
      <c r="Q816" s="43"/>
      <c r="R816" s="43"/>
      <c r="S816" s="43"/>
      <c r="T816" s="97"/>
      <c r="U816" s="106" t="s">
        <v>41</v>
      </c>
      <c r="V816" s="106" t="s">
        <v>2422</v>
      </c>
      <c r="W816" s="106" t="s">
        <v>4118</v>
      </c>
      <c r="X816" s="106" t="s">
        <v>2961</v>
      </c>
      <c r="Y816" s="106" t="s">
        <v>4119</v>
      </c>
      <c r="Z816" s="106" t="s">
        <v>4120</v>
      </c>
      <c r="AA816" s="106" t="s">
        <v>4121</v>
      </c>
      <c r="AB816" s="106" t="s">
        <v>4122</v>
      </c>
      <c r="AC816" s="106" t="s">
        <v>2429</v>
      </c>
      <c r="AD816" s="106"/>
      <c r="AE816" s="97"/>
      <c r="AF816" s="141"/>
      <c r="AG816" s="37" t="s">
        <v>2631</v>
      </c>
      <c r="AH816" s="37" t="s">
        <v>2588</v>
      </c>
      <c r="AI816" s="37"/>
      <c r="AJ816" s="37"/>
      <c r="AK816" s="37"/>
      <c r="AL816" s="37"/>
      <c r="AM816" s="37">
        <f t="shared" si="24"/>
        <v>0</v>
      </c>
      <c r="AN816" s="191" t="str">
        <f>IF((AI816+AJ816+AK816+AL816+AM816)&gt;0,(Metoder[[#This Row],[2015]]+Metoder[[#This Row],[2016]]+Metoder[[#This Row],[2017]]+Metoder[[#This Row],[Jan-Apr 2018]]*3+Metoder[[#This Row],[Till Cosmic?]])/COUNT(Metoder[[#This Row],[2015]:[Till Cosmic?]]),"")</f>
        <v/>
      </c>
      <c r="AO816" s="37" t="str">
        <f t="shared" si="25"/>
        <v/>
      </c>
      <c r="AP816" s="37" t="str">
        <f>IFERROR((_xlfn.RANK.EQ(AO816,AO:AO,1)+COUNTIF($AO$2:AO816,AO816))-1,"")</f>
        <v/>
      </c>
      <c r="AQ816" s="37"/>
      <c r="AR816" s="37"/>
      <c r="AS816" s="37"/>
      <c r="AT816" s="37"/>
      <c r="AU816" s="37"/>
      <c r="AV816" s="123">
        <v>42726</v>
      </c>
      <c r="AW816" s="38" t="s">
        <v>2341</v>
      </c>
      <c r="AX816" s="144"/>
      <c r="AY816" s="144"/>
      <c r="AZ816" s="142"/>
      <c r="BA816" s="143"/>
      <c r="BC816" s="144"/>
      <c r="BD816" s="144"/>
    </row>
    <row r="817" spans="1:56" ht="168.75" x14ac:dyDescent="0.25">
      <c r="A817" s="39">
        <v>108</v>
      </c>
      <c r="B817" s="179" t="s">
        <v>4196</v>
      </c>
      <c r="C817" s="61" t="s">
        <v>4197</v>
      </c>
      <c r="D817" s="36" t="s">
        <v>50</v>
      </c>
      <c r="E817" s="41" t="s">
        <v>2958</v>
      </c>
      <c r="F817" s="49"/>
      <c r="G817" s="49"/>
      <c r="H817" s="49" t="s">
        <v>2959</v>
      </c>
      <c r="I817" s="50" t="s">
        <v>4198</v>
      </c>
      <c r="J817" s="50"/>
      <c r="K817" s="50"/>
      <c r="L817" s="41" t="s">
        <v>2434</v>
      </c>
      <c r="M817" s="51" t="s">
        <v>2420</v>
      </c>
      <c r="N817" s="58" t="s">
        <v>5691</v>
      </c>
      <c r="O817" s="42"/>
      <c r="P817" s="43"/>
      <c r="Q817" s="43"/>
      <c r="R817" s="43"/>
      <c r="S817" s="43"/>
      <c r="T817" s="97"/>
      <c r="U817" s="106" t="s">
        <v>2434</v>
      </c>
      <c r="V817" s="106" t="s">
        <v>2422</v>
      </c>
      <c r="W817" s="106" t="s">
        <v>6577</v>
      </c>
      <c r="X817" s="106" t="s">
        <v>4199</v>
      </c>
      <c r="Y817" s="106" t="s">
        <v>4200</v>
      </c>
      <c r="Z817" s="106" t="s">
        <v>4120</v>
      </c>
      <c r="AA817" s="106" t="s">
        <v>4201</v>
      </c>
      <c r="AB817" s="106" t="s">
        <v>4122</v>
      </c>
      <c r="AC817" s="106" t="s">
        <v>2429</v>
      </c>
      <c r="AD817" s="106"/>
      <c r="AE817" s="97"/>
      <c r="AF817" s="141"/>
      <c r="AG817" s="37" t="s">
        <v>2631</v>
      </c>
      <c r="AH817" s="37" t="s">
        <v>2588</v>
      </c>
      <c r="AI817" s="37"/>
      <c r="AJ817" s="37"/>
      <c r="AK817" s="37"/>
      <c r="AL817" s="37"/>
      <c r="AM817" s="37">
        <f t="shared" si="24"/>
        <v>0</v>
      </c>
      <c r="AN817" s="191" t="str">
        <f>IF((AI817+AJ817+AK817+AL817+AM817)&gt;0,(Metoder[[#This Row],[2015]]+Metoder[[#This Row],[2016]]+Metoder[[#This Row],[2017]]+Metoder[[#This Row],[Jan-Apr 2018]]*3+Metoder[[#This Row],[Till Cosmic?]])/COUNT(Metoder[[#This Row],[2015]:[Till Cosmic?]]),"")</f>
        <v/>
      </c>
      <c r="AO817" s="37" t="str">
        <f t="shared" si="25"/>
        <v/>
      </c>
      <c r="AP817" s="37" t="str">
        <f>IFERROR((_xlfn.RANK.EQ(AO817,AO:AO,1)+COUNTIF($AO$2:AO817,AO817))-1,"")</f>
        <v/>
      </c>
      <c r="AQ817" s="37"/>
      <c r="AR817" s="37"/>
      <c r="AS817" s="37"/>
      <c r="AT817" s="37"/>
      <c r="AU817" s="37"/>
      <c r="AV817" s="123">
        <v>42726</v>
      </c>
      <c r="AW817" s="38" t="s">
        <v>2341</v>
      </c>
      <c r="AX817" s="144"/>
      <c r="AY817" s="144"/>
      <c r="AZ817" s="142"/>
      <c r="BA817" s="143"/>
      <c r="BC817" s="144"/>
      <c r="BD817" s="144"/>
    </row>
    <row r="818" spans="1:56" ht="236.25" x14ac:dyDescent="0.25">
      <c r="A818" s="39">
        <v>99</v>
      </c>
      <c r="B818" s="179" t="s">
        <v>2957</v>
      </c>
      <c r="C818" s="61" t="s">
        <v>4961</v>
      </c>
      <c r="D818" s="36" t="s">
        <v>50</v>
      </c>
      <c r="E818" s="41" t="s">
        <v>2958</v>
      </c>
      <c r="F818" s="49"/>
      <c r="G818" s="49"/>
      <c r="H818" s="49" t="s">
        <v>2959</v>
      </c>
      <c r="I818" s="38" t="s">
        <v>5230</v>
      </c>
      <c r="J818" s="38"/>
      <c r="K818" s="38"/>
      <c r="L818" s="41" t="s">
        <v>2434</v>
      </c>
      <c r="M818" s="51" t="s">
        <v>2420</v>
      </c>
      <c r="N818" s="58" t="s">
        <v>5691</v>
      </c>
      <c r="O818" s="42"/>
      <c r="P818" s="43"/>
      <c r="Q818" s="43"/>
      <c r="R818" s="43"/>
      <c r="S818" s="43"/>
      <c r="T818" s="97"/>
      <c r="U818" s="106" t="s">
        <v>2434</v>
      </c>
      <c r="V818" s="106" t="s">
        <v>2422</v>
      </c>
      <c r="W818" s="106" t="s">
        <v>2960</v>
      </c>
      <c r="X818" s="106" t="s">
        <v>2961</v>
      </c>
      <c r="Y818" s="106" t="s">
        <v>4963</v>
      </c>
      <c r="Z818" s="106" t="s">
        <v>4962</v>
      </c>
      <c r="AA818" s="106" t="s">
        <v>2962</v>
      </c>
      <c r="AB818" s="106" t="s">
        <v>2439</v>
      </c>
      <c r="AC818" s="106" t="s">
        <v>2429</v>
      </c>
      <c r="AD818" s="106"/>
      <c r="AE818" s="97"/>
      <c r="AF818" s="141"/>
      <c r="AG818" s="37" t="s">
        <v>2631</v>
      </c>
      <c r="AH818" s="37" t="s">
        <v>2588</v>
      </c>
      <c r="AI818" s="37"/>
      <c r="AJ818" s="37"/>
      <c r="AK818" s="37"/>
      <c r="AL818" s="37"/>
      <c r="AM818" s="37">
        <f t="shared" si="24"/>
        <v>0</v>
      </c>
      <c r="AN818" s="191" t="str">
        <f>IF((AI818+AJ818+AK818+AL818+AM818)&gt;0,(Metoder[[#This Row],[2015]]+Metoder[[#This Row],[2016]]+Metoder[[#This Row],[2017]]+Metoder[[#This Row],[Jan-Apr 2018]]*3+Metoder[[#This Row],[Till Cosmic?]])/COUNT(Metoder[[#This Row],[2015]:[Till Cosmic?]]),"")</f>
        <v/>
      </c>
      <c r="AO818" s="37" t="str">
        <f t="shared" si="25"/>
        <v/>
      </c>
      <c r="AP818" s="37" t="str">
        <f>IFERROR((_xlfn.RANK.EQ(AO818,AO:AO,1)+COUNTIF($AO$2:AO818,AO818))-1,"")</f>
        <v/>
      </c>
      <c r="AQ818" s="37"/>
      <c r="AR818" s="37"/>
      <c r="AS818" s="37"/>
      <c r="AT818" s="37"/>
      <c r="AU818" s="37"/>
      <c r="AV818" s="123">
        <v>42725</v>
      </c>
      <c r="AW818" s="38" t="s">
        <v>2341</v>
      </c>
      <c r="AX818" s="144"/>
      <c r="AY818" s="144"/>
      <c r="AZ818" s="142"/>
      <c r="BA818" s="143"/>
      <c r="BC818" s="144"/>
      <c r="BD818" s="144"/>
    </row>
    <row r="819" spans="1:56" ht="409.5" x14ac:dyDescent="0.25">
      <c r="A819" s="39">
        <v>100</v>
      </c>
      <c r="B819" s="179" t="s">
        <v>3052</v>
      </c>
      <c r="C819" s="61" t="s">
        <v>3053</v>
      </c>
      <c r="D819" s="36" t="s">
        <v>50</v>
      </c>
      <c r="E819" s="41" t="s">
        <v>2958</v>
      </c>
      <c r="F819" s="49"/>
      <c r="G819" s="49"/>
      <c r="H819" s="49" t="s">
        <v>2959</v>
      </c>
      <c r="I819" s="50" t="s">
        <v>3054</v>
      </c>
      <c r="J819" s="50"/>
      <c r="K819" s="50"/>
      <c r="L819" s="41" t="s">
        <v>2434</v>
      </c>
      <c r="M819" s="51" t="s">
        <v>2420</v>
      </c>
      <c r="N819" s="58" t="s">
        <v>5691</v>
      </c>
      <c r="O819" s="42"/>
      <c r="P819" s="43"/>
      <c r="Q819" s="43"/>
      <c r="R819" s="43"/>
      <c r="S819" s="43"/>
      <c r="T819" s="97"/>
      <c r="U819" s="106" t="s">
        <v>2434</v>
      </c>
      <c r="V819" s="106" t="s">
        <v>2422</v>
      </c>
      <c r="W819" s="106" t="s">
        <v>2960</v>
      </c>
      <c r="X819" s="106" t="s">
        <v>2961</v>
      </c>
      <c r="Y819" s="106" t="s">
        <v>3055</v>
      </c>
      <c r="Z819" s="106" t="s">
        <v>3056</v>
      </c>
      <c r="AA819" s="106" t="s">
        <v>3057</v>
      </c>
      <c r="AB819" s="106" t="s">
        <v>6422</v>
      </c>
      <c r="AC819" s="106" t="s">
        <v>2429</v>
      </c>
      <c r="AD819" s="106"/>
      <c r="AE819" s="97"/>
      <c r="AF819" s="141"/>
      <c r="AG819" s="37" t="s">
        <v>2631</v>
      </c>
      <c r="AH819" s="37" t="s">
        <v>2588</v>
      </c>
      <c r="AI819" s="37"/>
      <c r="AJ819" s="37"/>
      <c r="AK819" s="37"/>
      <c r="AL819" s="37"/>
      <c r="AM819" s="37">
        <f t="shared" si="24"/>
        <v>0</v>
      </c>
      <c r="AN819" s="191" t="str">
        <f>IF((AI819+AJ819+AK819+AL819+AM819)&gt;0,(Metoder[[#This Row],[2015]]+Metoder[[#This Row],[2016]]+Metoder[[#This Row],[2017]]+Metoder[[#This Row],[Jan-Apr 2018]]*3+Metoder[[#This Row],[Till Cosmic?]])/COUNT(Metoder[[#This Row],[2015]:[Till Cosmic?]]),"")</f>
        <v/>
      </c>
      <c r="AO819" s="37" t="str">
        <f t="shared" si="25"/>
        <v/>
      </c>
      <c r="AP819" s="37" t="str">
        <f>IFERROR((_xlfn.RANK.EQ(AO819,AO:AO,1)+COUNTIF($AO$2:AO819,AO819))-1,"")</f>
        <v/>
      </c>
      <c r="AQ819" s="37"/>
      <c r="AR819" s="37"/>
      <c r="AS819" s="37"/>
      <c r="AT819" s="37"/>
      <c r="AU819" s="37"/>
      <c r="AV819" s="123">
        <v>42725</v>
      </c>
      <c r="AW819" s="38" t="s">
        <v>2341</v>
      </c>
      <c r="AX819" s="144"/>
      <c r="AY819" s="144"/>
      <c r="AZ819" s="142"/>
      <c r="BA819" s="143"/>
      <c r="BC819" s="144"/>
      <c r="BD819" s="144"/>
    </row>
    <row r="820" spans="1:56" ht="382.5" x14ac:dyDescent="0.25">
      <c r="A820" s="39">
        <v>101</v>
      </c>
      <c r="B820" s="179" t="s">
        <v>3058</v>
      </c>
      <c r="C820" s="61" t="s">
        <v>3059</v>
      </c>
      <c r="D820" s="36" t="s">
        <v>50</v>
      </c>
      <c r="E820" s="41" t="s">
        <v>2958</v>
      </c>
      <c r="F820" s="49"/>
      <c r="G820" s="49"/>
      <c r="H820" s="49" t="s">
        <v>2959</v>
      </c>
      <c r="I820" s="50" t="s">
        <v>3054</v>
      </c>
      <c r="J820" s="50"/>
      <c r="K820" s="50"/>
      <c r="L820" s="41" t="s">
        <v>2434</v>
      </c>
      <c r="M820" s="51" t="s">
        <v>2420</v>
      </c>
      <c r="N820" s="58" t="s">
        <v>5691</v>
      </c>
      <c r="O820" s="42"/>
      <c r="P820" s="43"/>
      <c r="Q820" s="43"/>
      <c r="R820" s="43"/>
      <c r="S820" s="43"/>
      <c r="T820" s="97"/>
      <c r="U820" s="106" t="s">
        <v>2434</v>
      </c>
      <c r="V820" s="106" t="s">
        <v>2422</v>
      </c>
      <c r="W820" s="106" t="s">
        <v>2960</v>
      </c>
      <c r="X820" s="106" t="s">
        <v>2961</v>
      </c>
      <c r="Y820" s="106" t="s">
        <v>3060</v>
      </c>
      <c r="Z820" s="106" t="s">
        <v>3056</v>
      </c>
      <c r="AA820" s="106" t="s">
        <v>3061</v>
      </c>
      <c r="AB820" s="106" t="s">
        <v>6422</v>
      </c>
      <c r="AC820" s="106" t="s">
        <v>2429</v>
      </c>
      <c r="AD820" s="106"/>
      <c r="AE820" s="97"/>
      <c r="AF820" s="141"/>
      <c r="AG820" s="37" t="s">
        <v>2631</v>
      </c>
      <c r="AH820" s="37" t="s">
        <v>2588</v>
      </c>
      <c r="AI820" s="37"/>
      <c r="AJ820" s="37"/>
      <c r="AK820" s="37"/>
      <c r="AL820" s="37"/>
      <c r="AM820" s="37">
        <f t="shared" si="24"/>
        <v>0</v>
      </c>
      <c r="AN820" s="191" t="str">
        <f>IF((AI820+AJ820+AK820+AL820+AM820)&gt;0,(Metoder[[#This Row],[2015]]+Metoder[[#This Row],[2016]]+Metoder[[#This Row],[2017]]+Metoder[[#This Row],[Jan-Apr 2018]]*3+Metoder[[#This Row],[Till Cosmic?]])/COUNT(Metoder[[#This Row],[2015]:[Till Cosmic?]]),"")</f>
        <v/>
      </c>
      <c r="AO820" s="37" t="str">
        <f t="shared" si="25"/>
        <v/>
      </c>
      <c r="AP820" s="37" t="str">
        <f>IFERROR((_xlfn.RANK.EQ(AO820,AO:AO,1)+COUNTIF($AO$2:AO820,AO820))-1,"")</f>
        <v/>
      </c>
      <c r="AQ820" s="37"/>
      <c r="AR820" s="37"/>
      <c r="AS820" s="37"/>
      <c r="AT820" s="37"/>
      <c r="AU820" s="37"/>
      <c r="AV820" s="123">
        <v>42725</v>
      </c>
      <c r="AW820" s="38" t="s">
        <v>2341</v>
      </c>
      <c r="AX820" s="144"/>
      <c r="AY820" s="144"/>
      <c r="AZ820" s="142"/>
      <c r="BA820" s="143"/>
      <c r="BC820" s="144"/>
      <c r="BD820" s="144"/>
    </row>
    <row r="821" spans="1:56" ht="180" x14ac:dyDescent="0.25">
      <c r="A821" s="39">
        <v>102</v>
      </c>
      <c r="B821" s="179" t="s">
        <v>3446</v>
      </c>
      <c r="C821" s="61" t="s">
        <v>3447</v>
      </c>
      <c r="D821" s="36" t="s">
        <v>50</v>
      </c>
      <c r="E821" s="41" t="s">
        <v>2958</v>
      </c>
      <c r="F821" s="49"/>
      <c r="G821" s="49"/>
      <c r="H821" s="49" t="s">
        <v>2959</v>
      </c>
      <c r="I821" s="50" t="s">
        <v>3054</v>
      </c>
      <c r="J821" s="50"/>
      <c r="K821" s="50"/>
      <c r="L821" s="41" t="s">
        <v>2434</v>
      </c>
      <c r="M821" s="51" t="s">
        <v>2420</v>
      </c>
      <c r="N821" s="58" t="s">
        <v>5691</v>
      </c>
      <c r="O821" s="42"/>
      <c r="P821" s="43"/>
      <c r="Q821" s="43"/>
      <c r="R821" s="43"/>
      <c r="S821" s="43"/>
      <c r="T821" s="97"/>
      <c r="U821" s="106" t="s">
        <v>2434</v>
      </c>
      <c r="V821" s="106" t="s">
        <v>2422</v>
      </c>
      <c r="W821" s="106" t="s">
        <v>2960</v>
      </c>
      <c r="X821" s="106" t="s">
        <v>2961</v>
      </c>
      <c r="Y821" s="106" t="s">
        <v>3448</v>
      </c>
      <c r="Z821" s="106" t="s">
        <v>3056</v>
      </c>
      <c r="AA821" s="106" t="s">
        <v>3449</v>
      </c>
      <c r="AB821" s="106" t="s">
        <v>6422</v>
      </c>
      <c r="AC821" s="106" t="s">
        <v>2429</v>
      </c>
      <c r="AD821" s="106"/>
      <c r="AE821" s="97"/>
      <c r="AF821" s="141"/>
      <c r="AG821" s="37" t="s">
        <v>2631</v>
      </c>
      <c r="AH821" s="37" t="s">
        <v>2588</v>
      </c>
      <c r="AI821" s="37"/>
      <c r="AJ821" s="37"/>
      <c r="AK821" s="37"/>
      <c r="AL821" s="37"/>
      <c r="AM821" s="37">
        <f t="shared" si="24"/>
        <v>0</v>
      </c>
      <c r="AN821" s="191" t="str">
        <f>IF((AI821+AJ821+AK821+AL821+AM821)&gt;0,(Metoder[[#This Row],[2015]]+Metoder[[#This Row],[2016]]+Metoder[[#This Row],[2017]]+Metoder[[#This Row],[Jan-Apr 2018]]*3+Metoder[[#This Row],[Till Cosmic?]])/COUNT(Metoder[[#This Row],[2015]:[Till Cosmic?]]),"")</f>
        <v/>
      </c>
      <c r="AO821" s="37" t="str">
        <f t="shared" si="25"/>
        <v/>
      </c>
      <c r="AP821" s="37" t="str">
        <f>IFERROR((_xlfn.RANK.EQ(AO821,AO:AO,1)+COUNTIF($AO$2:AO821,AO821))-1,"")</f>
        <v/>
      </c>
      <c r="AQ821" s="37"/>
      <c r="AR821" s="37"/>
      <c r="AS821" s="37"/>
      <c r="AT821" s="37"/>
      <c r="AU821" s="37"/>
      <c r="AV821" s="123">
        <v>42725</v>
      </c>
      <c r="AW821" s="38" t="s">
        <v>2341</v>
      </c>
      <c r="AX821" s="144"/>
      <c r="AY821" s="144"/>
      <c r="AZ821" s="142"/>
      <c r="BA821" s="143"/>
      <c r="BC821" s="144"/>
      <c r="BD821" s="144"/>
    </row>
    <row r="822" spans="1:56" ht="123.75" x14ac:dyDescent="0.25">
      <c r="A822" s="39">
        <v>103</v>
      </c>
      <c r="B822" s="179" t="s">
        <v>3608</v>
      </c>
      <c r="C822" s="1" t="s">
        <v>5693</v>
      </c>
      <c r="D822" s="36" t="s">
        <v>50</v>
      </c>
      <c r="E822" s="41" t="s">
        <v>2958</v>
      </c>
      <c r="F822" s="49"/>
      <c r="G822" s="49"/>
      <c r="H822" s="49" t="s">
        <v>43</v>
      </c>
      <c r="I822" s="50"/>
      <c r="J822" s="50"/>
      <c r="K822" s="50"/>
      <c r="L822" s="41" t="s">
        <v>2434</v>
      </c>
      <c r="M822" s="51" t="s">
        <v>2420</v>
      </c>
      <c r="N822" s="58" t="s">
        <v>5668</v>
      </c>
      <c r="O822" s="42"/>
      <c r="P822" s="43"/>
      <c r="Q822" s="43"/>
      <c r="R822" s="43"/>
      <c r="S822" s="43"/>
      <c r="T822" s="97"/>
      <c r="U822" s="106" t="s">
        <v>2434</v>
      </c>
      <c r="V822" s="106" t="s">
        <v>2422</v>
      </c>
      <c r="W822" s="106" t="s">
        <v>2448</v>
      </c>
      <c r="X822" s="106" t="s">
        <v>3609</v>
      </c>
      <c r="Y822" s="106" t="s">
        <v>3610</v>
      </c>
      <c r="Z822" s="106" t="s">
        <v>3611</v>
      </c>
      <c r="AA822" s="106" t="s">
        <v>3612</v>
      </c>
      <c r="AB822" s="106" t="s">
        <v>6422</v>
      </c>
      <c r="AC822" s="106" t="s">
        <v>2429</v>
      </c>
      <c r="AD822" s="106"/>
      <c r="AE822" s="97"/>
      <c r="AF822" s="141"/>
      <c r="AG822" s="37" t="s">
        <v>2631</v>
      </c>
      <c r="AH822" s="37" t="s">
        <v>2588</v>
      </c>
      <c r="AI822" s="37"/>
      <c r="AJ822" s="37"/>
      <c r="AK822" s="37"/>
      <c r="AL822" s="37"/>
      <c r="AM822" s="37">
        <f t="shared" si="24"/>
        <v>0</v>
      </c>
      <c r="AN822" s="191" t="str">
        <f>IF((AI822+AJ822+AK822+AL822+AM822)&gt;0,(Metoder[[#This Row],[2015]]+Metoder[[#This Row],[2016]]+Metoder[[#This Row],[2017]]+Metoder[[#This Row],[Jan-Apr 2018]]*3+Metoder[[#This Row],[Till Cosmic?]])/COUNT(Metoder[[#This Row],[2015]:[Till Cosmic?]]),"")</f>
        <v/>
      </c>
      <c r="AO822" s="37" t="str">
        <f t="shared" si="25"/>
        <v/>
      </c>
      <c r="AP822" s="37" t="str">
        <f>IFERROR((_xlfn.RANK.EQ(AO822,AO:AO,1)+COUNTIF($AO$2:AO822,AO822))-1,"")</f>
        <v/>
      </c>
      <c r="AQ822" s="37"/>
      <c r="AR822" s="37"/>
      <c r="AS822" s="37"/>
      <c r="AT822" s="37"/>
      <c r="AU822" s="37"/>
      <c r="AV822" s="123">
        <v>42725</v>
      </c>
      <c r="AW822" s="38" t="s">
        <v>2341</v>
      </c>
      <c r="AX822" s="144"/>
      <c r="AY822" s="144"/>
      <c r="AZ822" s="142"/>
      <c r="BA822" s="143"/>
      <c r="BC822" s="144"/>
      <c r="BD822" s="144"/>
    </row>
    <row r="823" spans="1:56" ht="112.5" x14ac:dyDescent="0.25">
      <c r="A823" s="39">
        <v>104</v>
      </c>
      <c r="B823" s="179" t="s">
        <v>3662</v>
      </c>
      <c r="C823" s="61" t="s">
        <v>3663</v>
      </c>
      <c r="D823" s="36" t="s">
        <v>50</v>
      </c>
      <c r="E823" s="41" t="s">
        <v>2958</v>
      </c>
      <c r="F823" s="49"/>
      <c r="G823" s="49"/>
      <c r="H823" s="49" t="s">
        <v>2959</v>
      </c>
      <c r="I823" s="50" t="s">
        <v>3664</v>
      </c>
      <c r="J823" s="50"/>
      <c r="K823" s="50"/>
      <c r="L823" s="41" t="s">
        <v>2434</v>
      </c>
      <c r="M823" s="51" t="s">
        <v>2420</v>
      </c>
      <c r="N823" s="58" t="s">
        <v>5691</v>
      </c>
      <c r="O823" s="42"/>
      <c r="P823" s="43" t="s">
        <v>2518</v>
      </c>
      <c r="Q823" s="43"/>
      <c r="R823" s="43"/>
      <c r="S823" s="43"/>
      <c r="T823" s="97"/>
      <c r="U823" s="106" t="s">
        <v>2434</v>
      </c>
      <c r="V823" s="106" t="s">
        <v>2422</v>
      </c>
      <c r="W823" s="106" t="s">
        <v>2960</v>
      </c>
      <c r="X823" s="106" t="s">
        <v>2961</v>
      </c>
      <c r="Y823" s="106" t="s">
        <v>3665</v>
      </c>
      <c r="Z823" s="106" t="s">
        <v>3056</v>
      </c>
      <c r="AA823" s="106" t="s">
        <v>3666</v>
      </c>
      <c r="AB823" s="106" t="s">
        <v>6422</v>
      </c>
      <c r="AC823" s="106" t="s">
        <v>2429</v>
      </c>
      <c r="AD823" s="106"/>
      <c r="AE823" s="97"/>
      <c r="AF823" s="141"/>
      <c r="AG823" s="37" t="s">
        <v>2631</v>
      </c>
      <c r="AH823" s="37" t="s">
        <v>2588</v>
      </c>
      <c r="AI823" s="37"/>
      <c r="AJ823" s="37"/>
      <c r="AK823" s="37"/>
      <c r="AL823" s="37"/>
      <c r="AM823" s="37">
        <f t="shared" si="24"/>
        <v>0</v>
      </c>
      <c r="AN823" s="191" t="str">
        <f>IF((AI823+AJ823+AK823+AL823+AM823)&gt;0,(Metoder[[#This Row],[2015]]+Metoder[[#This Row],[2016]]+Metoder[[#This Row],[2017]]+Metoder[[#This Row],[Jan-Apr 2018]]*3+Metoder[[#This Row],[Till Cosmic?]])/COUNT(Metoder[[#This Row],[2015]:[Till Cosmic?]]),"")</f>
        <v/>
      </c>
      <c r="AO823" s="37" t="str">
        <f t="shared" si="25"/>
        <v/>
      </c>
      <c r="AP823" s="37" t="str">
        <f>IFERROR((_xlfn.RANK.EQ(AO823,AO:AO,1)+COUNTIF($AO$2:AO823,AO823))-1,"")</f>
        <v/>
      </c>
      <c r="AQ823" s="37"/>
      <c r="AR823" s="37"/>
      <c r="AS823" s="37"/>
      <c r="AT823" s="37"/>
      <c r="AU823" s="37"/>
      <c r="AV823" s="123">
        <v>42725</v>
      </c>
      <c r="AW823" s="38" t="s">
        <v>2341</v>
      </c>
      <c r="AX823" s="144"/>
      <c r="AY823" s="144"/>
      <c r="AZ823" s="142"/>
      <c r="BA823" s="143"/>
      <c r="BC823" s="144"/>
      <c r="BD823" s="144"/>
    </row>
    <row r="824" spans="1:56" ht="123.75" x14ac:dyDescent="0.25">
      <c r="A824" s="39" t="s">
        <v>2328</v>
      </c>
      <c r="B824" s="179" t="s">
        <v>5844</v>
      </c>
      <c r="C824" s="53" t="s">
        <v>5845</v>
      </c>
      <c r="D824" s="36" t="s">
        <v>179</v>
      </c>
      <c r="E824" s="24" t="s">
        <v>2329</v>
      </c>
      <c r="F824" s="10" t="s">
        <v>2330</v>
      </c>
      <c r="G824" s="40"/>
      <c r="H824" s="53" t="s">
        <v>2331</v>
      </c>
      <c r="I824" s="53" t="s">
        <v>2332</v>
      </c>
      <c r="J824" s="53"/>
      <c r="K824" s="53"/>
      <c r="L824" s="41"/>
      <c r="M824" s="55" t="s">
        <v>42</v>
      </c>
      <c r="N824" s="58" t="s">
        <v>5672</v>
      </c>
      <c r="O824" s="42"/>
      <c r="P824" s="43"/>
      <c r="Q824" s="43"/>
      <c r="R824" s="43"/>
      <c r="S824" s="43"/>
      <c r="T824" s="106"/>
      <c r="U824" s="106" t="s">
        <v>41</v>
      </c>
      <c r="V824" s="106"/>
      <c r="W824" s="106" t="s">
        <v>2333</v>
      </c>
      <c r="X824" s="106" t="s">
        <v>2325</v>
      </c>
      <c r="Y824" s="106"/>
      <c r="Z824" s="106"/>
      <c r="AA824" s="106"/>
      <c r="AB824" s="106"/>
      <c r="AC824" s="106"/>
      <c r="AD824" s="106"/>
      <c r="AE824" s="97" t="s">
        <v>2334</v>
      </c>
      <c r="AF824" s="17" t="s">
        <v>2335</v>
      </c>
      <c r="AG824" s="44"/>
      <c r="AH824" s="44"/>
      <c r="AI824" s="44"/>
      <c r="AJ824" s="44"/>
      <c r="AK824" s="44"/>
      <c r="AL824" s="44"/>
      <c r="AM824" s="44">
        <f t="shared" si="24"/>
        <v>0</v>
      </c>
      <c r="AN824" s="193" t="str">
        <f>IF((AI824+AJ824+AK824+AL824+AM824)&gt;0,(Metoder[[#This Row],[2015]]+Metoder[[#This Row],[2016]]+Metoder[[#This Row],[2017]]+Metoder[[#This Row],[Jan-Apr 2018]]*3+Metoder[[#This Row],[Till Cosmic?]])/COUNT(Metoder[[#This Row],[2015]:[Till Cosmic?]]),"")</f>
        <v/>
      </c>
      <c r="AO824" s="44" t="str">
        <f t="shared" si="25"/>
        <v/>
      </c>
      <c r="AP824" s="44" t="str">
        <f>IFERROR((_xlfn.RANK.EQ(AO824,AO:AO,1)+COUNTIF($AO$2:AO824,AO824))-1,"")</f>
        <v/>
      </c>
      <c r="AQ824" s="44"/>
      <c r="AR824" s="44"/>
      <c r="AS824" s="44"/>
      <c r="AT824" s="44"/>
      <c r="AU824" s="37" t="s">
        <v>6170</v>
      </c>
      <c r="AV824" s="155">
        <v>42724</v>
      </c>
      <c r="AW824" s="38" t="s">
        <v>46</v>
      </c>
      <c r="AX824" s="144"/>
      <c r="AY824" s="144"/>
      <c r="AZ824" s="142"/>
      <c r="BA824" s="143"/>
      <c r="BC824" s="144"/>
      <c r="BD824" s="144"/>
    </row>
    <row r="825" spans="1:56" ht="45" x14ac:dyDescent="0.25">
      <c r="A825" s="1" t="s">
        <v>1124</v>
      </c>
      <c r="B825" s="179" t="s">
        <v>1125</v>
      </c>
      <c r="C825" s="53"/>
      <c r="D825" s="55"/>
      <c r="E825" s="24"/>
      <c r="F825" s="10"/>
      <c r="G825" s="53"/>
      <c r="H825" s="6"/>
      <c r="I825" s="53" t="s">
        <v>1126</v>
      </c>
      <c r="J825" s="53"/>
      <c r="K825" s="53"/>
      <c r="L825" s="56"/>
      <c r="M825" s="55" t="s">
        <v>42</v>
      </c>
      <c r="N825" s="54"/>
      <c r="O825" s="54"/>
      <c r="P825" s="54"/>
      <c r="Q825" s="54"/>
      <c r="R825" s="54"/>
      <c r="S825" s="54"/>
      <c r="T825" s="106"/>
      <c r="U825" s="106" t="s">
        <v>41</v>
      </c>
      <c r="V825" s="106"/>
      <c r="W825" s="106"/>
      <c r="X825" s="106"/>
      <c r="Y825" s="106"/>
      <c r="Z825" s="106"/>
      <c r="AA825" s="106"/>
      <c r="AB825" s="106"/>
      <c r="AC825" s="106"/>
      <c r="AD825" s="106"/>
      <c r="AE825" s="97"/>
      <c r="AF825" s="141"/>
      <c r="AG825" s="32"/>
      <c r="AH825" s="8"/>
      <c r="AI825" s="8"/>
      <c r="AJ825" s="8"/>
      <c r="AK825" s="8"/>
      <c r="AL825" s="8"/>
      <c r="AM825" s="8">
        <f t="shared" si="24"/>
        <v>0</v>
      </c>
      <c r="AN825" s="189" t="str">
        <f>IF((AI825+AJ825+AK825+AL825+AM825)&gt;0,(Metoder[[#This Row],[2015]]+Metoder[[#This Row],[2016]]+Metoder[[#This Row],[2017]]+Metoder[[#This Row],[Jan-Apr 2018]]*3+Metoder[[#This Row],[Till Cosmic?]])/COUNT(Metoder[[#This Row],[2015]:[Till Cosmic?]]),"")</f>
        <v/>
      </c>
      <c r="AO825" s="8" t="str">
        <f t="shared" si="25"/>
        <v/>
      </c>
      <c r="AP825" s="8" t="str">
        <f>IFERROR((_xlfn.RANK.EQ(AO825,AO:AO,1)+COUNTIF($AO$2:AO825,AO825))-1,"")</f>
        <v/>
      </c>
      <c r="AQ825" s="8"/>
      <c r="AR825" s="8"/>
      <c r="AS825" s="8"/>
      <c r="AT825" s="8"/>
      <c r="AU825" s="57" t="s">
        <v>5974</v>
      </c>
      <c r="AV825" s="120">
        <v>42724</v>
      </c>
      <c r="AW825" s="57" t="s">
        <v>46</v>
      </c>
      <c r="AX825" s="144"/>
      <c r="AY825" s="144"/>
      <c r="AZ825" s="142"/>
      <c r="BA825" s="143"/>
      <c r="BC825" s="144"/>
      <c r="BD825" s="144"/>
    </row>
    <row r="826" spans="1:56" ht="409.5" x14ac:dyDescent="0.25">
      <c r="A826" s="39">
        <v>70</v>
      </c>
      <c r="B826" s="179" t="s">
        <v>2798</v>
      </c>
      <c r="C826" s="61" t="s">
        <v>2799</v>
      </c>
      <c r="D826" s="36" t="s">
        <v>50</v>
      </c>
      <c r="E826" s="41" t="s">
        <v>2517</v>
      </c>
      <c r="F826" s="49"/>
      <c r="G826" s="49"/>
      <c r="H826" s="49" t="s">
        <v>43</v>
      </c>
      <c r="I826" s="50"/>
      <c r="J826" s="50"/>
      <c r="K826" s="50"/>
      <c r="L826" s="41" t="s">
        <v>2434</v>
      </c>
      <c r="M826" s="51" t="s">
        <v>2420</v>
      </c>
      <c r="N826" s="58" t="s">
        <v>5668</v>
      </c>
      <c r="O826" s="42"/>
      <c r="P826" s="43"/>
      <c r="Q826" s="43"/>
      <c r="R826" s="43"/>
      <c r="S826" s="43"/>
      <c r="T826" s="97"/>
      <c r="U826" s="106" t="s">
        <v>2434</v>
      </c>
      <c r="V826" s="106" t="s">
        <v>6556</v>
      </c>
      <c r="W826" s="106" t="s">
        <v>2448</v>
      </c>
      <c r="X826" s="106" t="s">
        <v>2800</v>
      </c>
      <c r="Y826" s="106" t="s">
        <v>2801</v>
      </c>
      <c r="Z826" s="106" t="s">
        <v>2802</v>
      </c>
      <c r="AA826" s="106" t="s">
        <v>2803</v>
      </c>
      <c r="AB826" s="106" t="s">
        <v>2439</v>
      </c>
      <c r="AC826" s="106" t="s">
        <v>2429</v>
      </c>
      <c r="AD826" s="106"/>
      <c r="AE826" s="97"/>
      <c r="AF826" s="141"/>
      <c r="AG826" s="37" t="s">
        <v>2804</v>
      </c>
      <c r="AH826" s="37" t="s">
        <v>2431</v>
      </c>
      <c r="AI826" s="37"/>
      <c r="AJ826" s="37"/>
      <c r="AK826" s="37"/>
      <c r="AL826" s="37"/>
      <c r="AM826" s="37">
        <f t="shared" si="24"/>
        <v>0</v>
      </c>
      <c r="AN826" s="191" t="str">
        <f>IF((AI826+AJ826+AK826+AL826+AM826)&gt;0,(Metoder[[#This Row],[2015]]+Metoder[[#This Row],[2016]]+Metoder[[#This Row],[2017]]+Metoder[[#This Row],[Jan-Apr 2018]]*3+Metoder[[#This Row],[Till Cosmic?]])/COUNT(Metoder[[#This Row],[2015]:[Till Cosmic?]]),"")</f>
        <v/>
      </c>
      <c r="AO826" s="37" t="str">
        <f t="shared" si="25"/>
        <v/>
      </c>
      <c r="AP826" s="37" t="str">
        <f>IFERROR((_xlfn.RANK.EQ(AO826,AO:AO,1)+COUNTIF($AO$2:AO826,AO826))-1,"")</f>
        <v/>
      </c>
      <c r="AQ826" s="37"/>
      <c r="AR826" s="37"/>
      <c r="AS826" s="37"/>
      <c r="AT826" s="37"/>
      <c r="AU826" s="37"/>
      <c r="AV826" s="123">
        <v>42724</v>
      </c>
      <c r="AW826" s="38" t="s">
        <v>2341</v>
      </c>
      <c r="AX826" s="144"/>
      <c r="AY826" s="144"/>
      <c r="AZ826" s="142"/>
      <c r="BA826" s="143"/>
      <c r="BC826" s="144"/>
      <c r="BD826" s="144"/>
    </row>
    <row r="827" spans="1:56" ht="258.75" x14ac:dyDescent="0.25">
      <c r="A827" s="39">
        <v>73</v>
      </c>
      <c r="B827" s="179" t="s">
        <v>3062</v>
      </c>
      <c r="C827" s="61"/>
      <c r="D827" s="36" t="s">
        <v>50</v>
      </c>
      <c r="E827" s="41" t="s">
        <v>2517</v>
      </c>
      <c r="F827" s="49"/>
      <c r="G827" s="49"/>
      <c r="H827" s="49" t="s">
        <v>43</v>
      </c>
      <c r="I827" s="50"/>
      <c r="J827" s="50"/>
      <c r="K827" s="50"/>
      <c r="L827" s="41" t="s">
        <v>2434</v>
      </c>
      <c r="M827" s="51" t="s">
        <v>2420</v>
      </c>
      <c r="N827" s="58" t="s">
        <v>5668</v>
      </c>
      <c r="O827" s="42"/>
      <c r="P827" s="43"/>
      <c r="Q827" s="43"/>
      <c r="R827" s="43"/>
      <c r="S827" s="43"/>
      <c r="T827" s="97"/>
      <c r="U827" s="106" t="s">
        <v>2434</v>
      </c>
      <c r="V827" s="106" t="s">
        <v>6556</v>
      </c>
      <c r="W827" s="106" t="s">
        <v>2448</v>
      </c>
      <c r="X827" s="106" t="s">
        <v>3063</v>
      </c>
      <c r="Y827" s="106" t="s">
        <v>3064</v>
      </c>
      <c r="Z827" s="106" t="s">
        <v>2802</v>
      </c>
      <c r="AA827" s="106" t="s">
        <v>3065</v>
      </c>
      <c r="AB827" s="106" t="s">
        <v>2439</v>
      </c>
      <c r="AC827" s="106" t="s">
        <v>2429</v>
      </c>
      <c r="AD827" s="106"/>
      <c r="AE827" s="97"/>
      <c r="AF827" s="141"/>
      <c r="AG827" s="37" t="s">
        <v>2804</v>
      </c>
      <c r="AH827" s="37" t="s">
        <v>2431</v>
      </c>
      <c r="AI827" s="37"/>
      <c r="AJ827" s="37"/>
      <c r="AK827" s="37"/>
      <c r="AL827" s="37"/>
      <c r="AM827" s="37">
        <f t="shared" si="24"/>
        <v>0</v>
      </c>
      <c r="AN827" s="191" t="str">
        <f>IF((AI827+AJ827+AK827+AL827+AM827)&gt;0,(Metoder[[#This Row],[2015]]+Metoder[[#This Row],[2016]]+Metoder[[#This Row],[2017]]+Metoder[[#This Row],[Jan-Apr 2018]]*3+Metoder[[#This Row],[Till Cosmic?]])/COUNT(Metoder[[#This Row],[2015]:[Till Cosmic?]]),"")</f>
        <v/>
      </c>
      <c r="AO827" s="37" t="str">
        <f t="shared" si="25"/>
        <v/>
      </c>
      <c r="AP827" s="37" t="str">
        <f>IFERROR((_xlfn.RANK.EQ(AO827,AO:AO,1)+COUNTIF($AO$2:AO827,AO827))-1,"")</f>
        <v/>
      </c>
      <c r="AQ827" s="37"/>
      <c r="AR827" s="37"/>
      <c r="AS827" s="37"/>
      <c r="AT827" s="37"/>
      <c r="AU827" s="37"/>
      <c r="AV827" s="123">
        <v>42724</v>
      </c>
      <c r="AW827" s="38" t="s">
        <v>2341</v>
      </c>
      <c r="AX827" s="144"/>
      <c r="AY827" s="144"/>
      <c r="AZ827" s="142"/>
      <c r="BA827" s="143"/>
      <c r="BC827" s="144"/>
      <c r="BD827" s="144"/>
    </row>
    <row r="828" spans="1:56" ht="146.25" x14ac:dyDescent="0.25">
      <c r="A828" s="39">
        <v>69</v>
      </c>
      <c r="B828" s="179" t="s">
        <v>3076</v>
      </c>
      <c r="C828" s="61" t="s">
        <v>3077</v>
      </c>
      <c r="D828" s="36" t="s">
        <v>50</v>
      </c>
      <c r="E828" s="41" t="s">
        <v>2517</v>
      </c>
      <c r="F828" s="49"/>
      <c r="G828" s="49"/>
      <c r="H828" s="49" t="s">
        <v>43</v>
      </c>
      <c r="I828" s="50"/>
      <c r="J828" s="50"/>
      <c r="K828" s="50"/>
      <c r="L828" s="41" t="s">
        <v>2434</v>
      </c>
      <c r="M828" s="51" t="s">
        <v>2420</v>
      </c>
      <c r="N828" s="58" t="s">
        <v>5668</v>
      </c>
      <c r="O828" s="42"/>
      <c r="P828" s="43"/>
      <c r="Q828" s="43"/>
      <c r="R828" s="43"/>
      <c r="S828" s="43"/>
      <c r="T828" s="97"/>
      <c r="U828" s="106" t="s">
        <v>2434</v>
      </c>
      <c r="V828" s="106" t="s">
        <v>2422</v>
      </c>
      <c r="W828" s="106" t="s">
        <v>2448</v>
      </c>
      <c r="X828" s="106" t="s">
        <v>3078</v>
      </c>
      <c r="Y828" s="106" t="s">
        <v>3079</v>
      </c>
      <c r="Z828" s="106" t="s">
        <v>2802</v>
      </c>
      <c r="AA828" s="106" t="s">
        <v>3080</v>
      </c>
      <c r="AB828" s="106" t="s">
        <v>2439</v>
      </c>
      <c r="AC828" s="106" t="s">
        <v>3081</v>
      </c>
      <c r="AD828" s="106"/>
      <c r="AE828" s="97"/>
      <c r="AF828" s="141"/>
      <c r="AG828" s="37" t="s">
        <v>2804</v>
      </c>
      <c r="AH828" s="37" t="s">
        <v>2468</v>
      </c>
      <c r="AI828" s="37"/>
      <c r="AJ828" s="37"/>
      <c r="AK828" s="37"/>
      <c r="AL828" s="37"/>
      <c r="AM828" s="37">
        <f t="shared" si="24"/>
        <v>0</v>
      </c>
      <c r="AN828" s="191" t="str">
        <f>IF((AI828+AJ828+AK828+AL828+AM828)&gt;0,(Metoder[[#This Row],[2015]]+Metoder[[#This Row],[2016]]+Metoder[[#This Row],[2017]]+Metoder[[#This Row],[Jan-Apr 2018]]*3+Metoder[[#This Row],[Till Cosmic?]])/COUNT(Metoder[[#This Row],[2015]:[Till Cosmic?]]),"")</f>
        <v/>
      </c>
      <c r="AO828" s="37" t="str">
        <f t="shared" si="25"/>
        <v/>
      </c>
      <c r="AP828" s="37" t="str">
        <f>IFERROR((_xlfn.RANK.EQ(AO828,AO:AO,1)+COUNTIF($AO$2:AO828,AO828))-1,"")</f>
        <v/>
      </c>
      <c r="AQ828" s="37"/>
      <c r="AR828" s="37"/>
      <c r="AS828" s="37"/>
      <c r="AT828" s="37"/>
      <c r="AU828" s="37"/>
      <c r="AV828" s="123">
        <v>42724</v>
      </c>
      <c r="AW828" s="38" t="s">
        <v>2341</v>
      </c>
      <c r="AX828" s="144"/>
      <c r="AY828" s="144"/>
      <c r="AZ828" s="142"/>
      <c r="BA828" s="143"/>
      <c r="BC828" s="144"/>
      <c r="BD828" s="144"/>
    </row>
    <row r="829" spans="1:56" ht="409.5" x14ac:dyDescent="0.25">
      <c r="A829" s="39">
        <v>75</v>
      </c>
      <c r="B829" s="179" t="s">
        <v>3101</v>
      </c>
      <c r="C829" s="61" t="s">
        <v>3102</v>
      </c>
      <c r="D829" s="36" t="s">
        <v>50</v>
      </c>
      <c r="E829" s="41" t="s">
        <v>2517</v>
      </c>
      <c r="F829" s="49"/>
      <c r="G829" s="49"/>
      <c r="H829" s="49" t="s">
        <v>43</v>
      </c>
      <c r="I829" s="50"/>
      <c r="J829" s="50"/>
      <c r="K829" s="50"/>
      <c r="L829" s="41" t="s">
        <v>2434</v>
      </c>
      <c r="M829" s="51" t="s">
        <v>2420</v>
      </c>
      <c r="N829" s="58" t="s">
        <v>5668</v>
      </c>
      <c r="O829" s="42"/>
      <c r="P829" s="43"/>
      <c r="Q829" s="43"/>
      <c r="R829" s="43"/>
      <c r="S829" s="43"/>
      <c r="T829" s="97"/>
      <c r="U829" s="106" t="s">
        <v>2434</v>
      </c>
      <c r="V829" s="106" t="s">
        <v>2422</v>
      </c>
      <c r="W829" s="106" t="s">
        <v>2448</v>
      </c>
      <c r="X829" s="106" t="s">
        <v>3063</v>
      </c>
      <c r="Y829" s="106" t="s">
        <v>3103</v>
      </c>
      <c r="Z829" s="106" t="s">
        <v>3104</v>
      </c>
      <c r="AA829" s="106" t="s">
        <v>3105</v>
      </c>
      <c r="AB829" s="106" t="s">
        <v>2439</v>
      </c>
      <c r="AC829" s="106" t="s">
        <v>2429</v>
      </c>
      <c r="AD829" s="106"/>
      <c r="AE829" s="97"/>
      <c r="AF829" s="141"/>
      <c r="AG829" s="37" t="s">
        <v>2804</v>
      </c>
      <c r="AH829" s="37" t="s">
        <v>2431</v>
      </c>
      <c r="AI829" s="37"/>
      <c r="AJ829" s="37"/>
      <c r="AK829" s="37"/>
      <c r="AL829" s="37"/>
      <c r="AM829" s="37">
        <f t="shared" si="24"/>
        <v>0</v>
      </c>
      <c r="AN829" s="191" t="str">
        <f>IF((AI829+AJ829+AK829+AL829+AM829)&gt;0,(Metoder[[#This Row],[2015]]+Metoder[[#This Row],[2016]]+Metoder[[#This Row],[2017]]+Metoder[[#This Row],[Jan-Apr 2018]]*3+Metoder[[#This Row],[Till Cosmic?]])/COUNT(Metoder[[#This Row],[2015]:[Till Cosmic?]]),"")</f>
        <v/>
      </c>
      <c r="AO829" s="37" t="str">
        <f t="shared" si="25"/>
        <v/>
      </c>
      <c r="AP829" s="37" t="str">
        <f>IFERROR((_xlfn.RANK.EQ(AO829,AO:AO,1)+COUNTIF($AO$2:AO829,AO829))-1,"")</f>
        <v/>
      </c>
      <c r="AQ829" s="37"/>
      <c r="AR829" s="37"/>
      <c r="AS829" s="37"/>
      <c r="AT829" s="37"/>
      <c r="AU829" s="37"/>
      <c r="AV829" s="123">
        <v>42724</v>
      </c>
      <c r="AW829" s="38" t="s">
        <v>2341</v>
      </c>
      <c r="AX829" s="144"/>
      <c r="AY829" s="144"/>
      <c r="AZ829" s="142"/>
      <c r="BA829" s="143"/>
      <c r="BC829" s="144"/>
      <c r="BD829" s="144"/>
    </row>
    <row r="830" spans="1:56" ht="409.5" x14ac:dyDescent="0.25">
      <c r="A830" s="39">
        <v>76</v>
      </c>
      <c r="B830" s="179" t="s">
        <v>3144</v>
      </c>
      <c r="C830" s="61" t="s">
        <v>3145</v>
      </c>
      <c r="D830" s="36" t="s">
        <v>50</v>
      </c>
      <c r="E830" s="41" t="s">
        <v>2517</v>
      </c>
      <c r="F830" s="49"/>
      <c r="G830" s="49"/>
      <c r="H830" s="49" t="s">
        <v>43</v>
      </c>
      <c r="I830" s="50"/>
      <c r="J830" s="50"/>
      <c r="K830" s="50"/>
      <c r="L830" s="41" t="s">
        <v>2434</v>
      </c>
      <c r="M830" s="51" t="s">
        <v>2420</v>
      </c>
      <c r="N830" s="58" t="s">
        <v>5668</v>
      </c>
      <c r="O830" s="42"/>
      <c r="P830" s="43"/>
      <c r="Q830" s="43"/>
      <c r="R830" s="43"/>
      <c r="S830" s="43"/>
      <c r="T830" s="97"/>
      <c r="U830" s="106" t="s">
        <v>2434</v>
      </c>
      <c r="V830" s="106" t="s">
        <v>2422</v>
      </c>
      <c r="W830" s="106" t="s">
        <v>3146</v>
      </c>
      <c r="X830" s="106" t="s">
        <v>3147</v>
      </c>
      <c r="Y830" s="106" t="s">
        <v>3148</v>
      </c>
      <c r="Z830" s="106" t="s">
        <v>3149</v>
      </c>
      <c r="AA830" s="106" t="s">
        <v>3150</v>
      </c>
      <c r="AB830" s="106" t="s">
        <v>2439</v>
      </c>
      <c r="AC830" s="106" t="s">
        <v>2429</v>
      </c>
      <c r="AD830" s="106"/>
      <c r="AE830" s="97"/>
      <c r="AF830" s="141"/>
      <c r="AG830" s="37" t="s">
        <v>3360</v>
      </c>
      <c r="AH830" s="37" t="s">
        <v>2431</v>
      </c>
      <c r="AI830" s="37"/>
      <c r="AJ830" s="37"/>
      <c r="AK830" s="37"/>
      <c r="AL830" s="37"/>
      <c r="AM830" s="37">
        <f t="shared" si="24"/>
        <v>0</v>
      </c>
      <c r="AN830" s="191" t="str">
        <f>IF((AI830+AJ830+AK830+AL830+AM830)&gt;0,(Metoder[[#This Row],[2015]]+Metoder[[#This Row],[2016]]+Metoder[[#This Row],[2017]]+Metoder[[#This Row],[Jan-Apr 2018]]*3+Metoder[[#This Row],[Till Cosmic?]])/COUNT(Metoder[[#This Row],[2015]:[Till Cosmic?]]),"")</f>
        <v/>
      </c>
      <c r="AO830" s="37" t="str">
        <f t="shared" si="25"/>
        <v/>
      </c>
      <c r="AP830" s="37" t="str">
        <f>IFERROR((_xlfn.RANK.EQ(AO830,AO:AO,1)+COUNTIF($AO$2:AO830,AO830))-1,"")</f>
        <v/>
      </c>
      <c r="AQ830" s="37"/>
      <c r="AR830" s="37"/>
      <c r="AS830" s="37"/>
      <c r="AT830" s="37"/>
      <c r="AU830" s="37"/>
      <c r="AV830" s="123">
        <v>42724</v>
      </c>
      <c r="AW830" s="38" t="s">
        <v>2341</v>
      </c>
      <c r="AX830" s="144"/>
      <c r="AY830" s="144"/>
      <c r="AZ830" s="142"/>
      <c r="BA830" s="143"/>
      <c r="BC830" s="144"/>
      <c r="BD830" s="144"/>
    </row>
    <row r="831" spans="1:56" ht="236.25" x14ac:dyDescent="0.25">
      <c r="A831" s="39">
        <v>77</v>
      </c>
      <c r="B831" s="179" t="s">
        <v>3219</v>
      </c>
      <c r="C831" s="61" t="s">
        <v>3220</v>
      </c>
      <c r="D831" s="36" t="s">
        <v>50</v>
      </c>
      <c r="E831" s="41" t="s">
        <v>2517</v>
      </c>
      <c r="F831" s="49"/>
      <c r="G831" s="49"/>
      <c r="H831" s="49" t="s">
        <v>43</v>
      </c>
      <c r="I831" s="50"/>
      <c r="J831" s="50"/>
      <c r="K831" s="50"/>
      <c r="L831" s="41" t="s">
        <v>2434</v>
      </c>
      <c r="M831" s="51" t="s">
        <v>2420</v>
      </c>
      <c r="N831" s="58" t="s">
        <v>5668</v>
      </c>
      <c r="O831" s="42"/>
      <c r="P831" s="43"/>
      <c r="Q831" s="43"/>
      <c r="R831" s="43"/>
      <c r="S831" s="43"/>
      <c r="T831" s="97"/>
      <c r="U831" s="106" t="s">
        <v>2434</v>
      </c>
      <c r="V831" s="106" t="s">
        <v>2422</v>
      </c>
      <c r="W831" s="106" t="s">
        <v>2448</v>
      </c>
      <c r="X831" s="106" t="s">
        <v>3221</v>
      </c>
      <c r="Y831" s="106" t="s">
        <v>3222</v>
      </c>
      <c r="Z831" s="106" t="s">
        <v>3223</v>
      </c>
      <c r="AA831" s="106" t="s">
        <v>3224</v>
      </c>
      <c r="AB831" s="106" t="s">
        <v>2439</v>
      </c>
      <c r="AC831" s="106" t="s">
        <v>2429</v>
      </c>
      <c r="AD831" s="106"/>
      <c r="AE831" s="97"/>
      <c r="AF831" s="141"/>
      <c r="AG831" s="37" t="s">
        <v>3225</v>
      </c>
      <c r="AH831" s="37" t="s">
        <v>3226</v>
      </c>
      <c r="AI831" s="37"/>
      <c r="AJ831" s="37"/>
      <c r="AK831" s="37"/>
      <c r="AL831" s="37"/>
      <c r="AM831" s="37">
        <f t="shared" si="24"/>
        <v>0</v>
      </c>
      <c r="AN831" s="191" t="str">
        <f>IF((AI831+AJ831+AK831+AL831+AM831)&gt;0,(Metoder[[#This Row],[2015]]+Metoder[[#This Row],[2016]]+Metoder[[#This Row],[2017]]+Metoder[[#This Row],[Jan-Apr 2018]]*3+Metoder[[#This Row],[Till Cosmic?]])/COUNT(Metoder[[#This Row],[2015]:[Till Cosmic?]]),"")</f>
        <v/>
      </c>
      <c r="AO831" s="37" t="str">
        <f t="shared" si="25"/>
        <v/>
      </c>
      <c r="AP831" s="37" t="str">
        <f>IFERROR((_xlfn.RANK.EQ(AO831,AO:AO,1)+COUNTIF($AO$2:AO831,AO831))-1,"")</f>
        <v/>
      </c>
      <c r="AQ831" s="37"/>
      <c r="AR831" s="37"/>
      <c r="AS831" s="37"/>
      <c r="AT831" s="37"/>
      <c r="AU831" s="37"/>
      <c r="AV831" s="123">
        <v>42724</v>
      </c>
      <c r="AW831" s="38" t="s">
        <v>2341</v>
      </c>
      <c r="AX831" s="144"/>
      <c r="AY831" s="144"/>
      <c r="AZ831" s="142"/>
      <c r="BA831" s="143"/>
      <c r="BC831" s="144"/>
      <c r="BD831" s="144"/>
    </row>
    <row r="832" spans="1:56" ht="409.5" x14ac:dyDescent="0.25">
      <c r="A832" s="39">
        <v>71</v>
      </c>
      <c r="B832" s="179" t="s">
        <v>3453</v>
      </c>
      <c r="C832" s="61" t="s">
        <v>3454</v>
      </c>
      <c r="D832" s="36" t="s">
        <v>50</v>
      </c>
      <c r="E832" s="41" t="s">
        <v>2517</v>
      </c>
      <c r="F832" s="49"/>
      <c r="G832" s="49"/>
      <c r="H832" s="49" t="s">
        <v>43</v>
      </c>
      <c r="I832" s="50"/>
      <c r="J832" s="50"/>
      <c r="K832" s="50"/>
      <c r="L832" s="41" t="s">
        <v>2434</v>
      </c>
      <c r="M832" s="51" t="s">
        <v>2420</v>
      </c>
      <c r="N832" s="58" t="s">
        <v>5668</v>
      </c>
      <c r="O832" s="42"/>
      <c r="P832" s="43"/>
      <c r="Q832" s="43"/>
      <c r="R832" s="43"/>
      <c r="S832" s="43"/>
      <c r="T832" s="97"/>
      <c r="U832" s="106" t="s">
        <v>2434</v>
      </c>
      <c r="V832" s="106" t="s">
        <v>2422</v>
      </c>
      <c r="W832" s="106" t="s">
        <v>2448</v>
      </c>
      <c r="X832" s="106" t="s">
        <v>3455</v>
      </c>
      <c r="Y832" s="106" t="s">
        <v>3456</v>
      </c>
      <c r="Z832" s="106" t="s">
        <v>2802</v>
      </c>
      <c r="AA832" s="106" t="s">
        <v>3457</v>
      </c>
      <c r="AB832" s="106" t="s">
        <v>2439</v>
      </c>
      <c r="AC832" s="106" t="s">
        <v>2429</v>
      </c>
      <c r="AD832" s="106"/>
      <c r="AE832" s="97"/>
      <c r="AF832" s="141"/>
      <c r="AG832" s="37" t="s">
        <v>2804</v>
      </c>
      <c r="AH832" s="37" t="s">
        <v>2431</v>
      </c>
      <c r="AI832" s="37"/>
      <c r="AJ832" s="37"/>
      <c r="AK832" s="37"/>
      <c r="AL832" s="37"/>
      <c r="AM832" s="37">
        <f t="shared" si="24"/>
        <v>0</v>
      </c>
      <c r="AN832" s="191" t="str">
        <f>IF((AI832+AJ832+AK832+AL832+AM832)&gt;0,(Metoder[[#This Row],[2015]]+Metoder[[#This Row],[2016]]+Metoder[[#This Row],[2017]]+Metoder[[#This Row],[Jan-Apr 2018]]*3+Metoder[[#This Row],[Till Cosmic?]])/COUNT(Metoder[[#This Row],[2015]:[Till Cosmic?]]),"")</f>
        <v/>
      </c>
      <c r="AO832" s="37" t="str">
        <f t="shared" si="25"/>
        <v/>
      </c>
      <c r="AP832" s="37" t="str">
        <f>IFERROR((_xlfn.RANK.EQ(AO832,AO:AO,1)+COUNTIF($AO$2:AO832,AO832))-1,"")</f>
        <v/>
      </c>
      <c r="AQ832" s="37"/>
      <c r="AR832" s="37"/>
      <c r="AS832" s="37"/>
      <c r="AT832" s="37"/>
      <c r="AU832" s="37"/>
      <c r="AV832" s="123">
        <v>42724</v>
      </c>
      <c r="AW832" s="38" t="s">
        <v>2341</v>
      </c>
      <c r="AX832" s="144"/>
      <c r="AY832" s="144"/>
      <c r="AZ832" s="142"/>
      <c r="BA832" s="143"/>
      <c r="BC832" s="144"/>
      <c r="BD832" s="144"/>
    </row>
    <row r="833" spans="1:56" ht="409.5" x14ac:dyDescent="0.25">
      <c r="A833" s="39">
        <v>78</v>
      </c>
      <c r="B833" s="179" t="s">
        <v>1389</v>
      </c>
      <c r="C833" s="61"/>
      <c r="D833" s="36" t="s">
        <v>50</v>
      </c>
      <c r="E833" s="41" t="s">
        <v>2517</v>
      </c>
      <c r="F833" s="49"/>
      <c r="G833" s="49" t="s">
        <v>3491</v>
      </c>
      <c r="H833" s="49" t="s">
        <v>43</v>
      </c>
      <c r="I833" s="50" t="s">
        <v>3492</v>
      </c>
      <c r="J833" s="50"/>
      <c r="K833" s="50"/>
      <c r="L833" s="41" t="s">
        <v>2434</v>
      </c>
      <c r="M833" s="51" t="s">
        <v>2420</v>
      </c>
      <c r="N833" s="58" t="s">
        <v>5668</v>
      </c>
      <c r="O833" s="42"/>
      <c r="P833" s="43"/>
      <c r="Q833" s="43"/>
      <c r="R833" s="43"/>
      <c r="S833" s="43"/>
      <c r="T833" s="97"/>
      <c r="U833" s="106" t="s">
        <v>2434</v>
      </c>
      <c r="V833" s="106" t="s">
        <v>2422</v>
      </c>
      <c r="W833" s="106" t="s">
        <v>2448</v>
      </c>
      <c r="X833" s="106" t="s">
        <v>3493</v>
      </c>
      <c r="Y833" s="106" t="s">
        <v>5109</v>
      </c>
      <c r="Z833" s="106" t="s">
        <v>3494</v>
      </c>
      <c r="AA833" s="106" t="s">
        <v>3495</v>
      </c>
      <c r="AB833" s="106" t="s">
        <v>2439</v>
      </c>
      <c r="AC833" s="106" t="s">
        <v>2429</v>
      </c>
      <c r="AD833" s="106"/>
      <c r="AE833" s="97"/>
      <c r="AF833" s="141"/>
      <c r="AG833" s="37" t="s">
        <v>2804</v>
      </c>
      <c r="AH833" s="37" t="s">
        <v>2431</v>
      </c>
      <c r="AI833" s="37"/>
      <c r="AJ833" s="37"/>
      <c r="AK833" s="37"/>
      <c r="AL833" s="37"/>
      <c r="AM833" s="37">
        <f t="shared" si="24"/>
        <v>0</v>
      </c>
      <c r="AN833" s="191" t="str">
        <f>IF((AI833+AJ833+AK833+AL833+AM833)&gt;0,(Metoder[[#This Row],[2015]]+Metoder[[#This Row],[2016]]+Metoder[[#This Row],[2017]]+Metoder[[#This Row],[Jan-Apr 2018]]*3+Metoder[[#This Row],[Till Cosmic?]])/COUNT(Metoder[[#This Row],[2015]:[Till Cosmic?]]),"")</f>
        <v/>
      </c>
      <c r="AO833" s="37" t="str">
        <f t="shared" si="25"/>
        <v/>
      </c>
      <c r="AP833" s="37" t="str">
        <f>IFERROR((_xlfn.RANK.EQ(AO833,AO:AO,1)+COUNTIF($AO$2:AO833,AO833))-1,"")</f>
        <v/>
      </c>
      <c r="AQ833" s="37"/>
      <c r="AR833" s="37"/>
      <c r="AS833" s="37"/>
      <c r="AT833" s="37"/>
      <c r="AU833" s="37"/>
      <c r="AV833" s="123">
        <v>42724</v>
      </c>
      <c r="AW833" s="38" t="s">
        <v>2341</v>
      </c>
      <c r="AX833" s="144"/>
      <c r="AY833" s="144"/>
      <c r="AZ833" s="142"/>
      <c r="BA833" s="143"/>
      <c r="BC833" s="144"/>
      <c r="BD833" s="144"/>
    </row>
    <row r="834" spans="1:56" ht="371.25" x14ac:dyDescent="0.25">
      <c r="A834" s="39">
        <v>79</v>
      </c>
      <c r="B834" s="179" t="s">
        <v>3617</v>
      </c>
      <c r="C834" s="61" t="s">
        <v>3618</v>
      </c>
      <c r="D834" s="36" t="s">
        <v>50</v>
      </c>
      <c r="E834" s="41" t="s">
        <v>2517</v>
      </c>
      <c r="F834" s="49"/>
      <c r="G834" s="49"/>
      <c r="H834" s="49" t="s">
        <v>43</v>
      </c>
      <c r="I834" s="50" t="s">
        <v>3619</v>
      </c>
      <c r="J834" s="50"/>
      <c r="K834" s="50"/>
      <c r="L834" s="41" t="s">
        <v>2434</v>
      </c>
      <c r="M834" s="51" t="s">
        <v>2420</v>
      </c>
      <c r="N834" s="58" t="s">
        <v>5668</v>
      </c>
      <c r="O834" s="42"/>
      <c r="P834" s="43"/>
      <c r="Q834" s="43"/>
      <c r="R834" s="43"/>
      <c r="S834" s="43"/>
      <c r="T834" s="97"/>
      <c r="U834" s="106" t="s">
        <v>2434</v>
      </c>
      <c r="V834" s="106" t="s">
        <v>2422</v>
      </c>
      <c r="W834" s="106" t="s">
        <v>2448</v>
      </c>
      <c r="X834" s="106" t="s">
        <v>3063</v>
      </c>
      <c r="Y834" s="106" t="s">
        <v>3620</v>
      </c>
      <c r="Z834" s="106" t="s">
        <v>3621</v>
      </c>
      <c r="AA834" s="106" t="s">
        <v>3622</v>
      </c>
      <c r="AB834" s="106" t="s">
        <v>2439</v>
      </c>
      <c r="AC834" s="106" t="s">
        <v>2429</v>
      </c>
      <c r="AD834" s="106"/>
      <c r="AE834" s="97"/>
      <c r="AF834" s="141"/>
      <c r="AG834" s="37" t="s">
        <v>2804</v>
      </c>
      <c r="AH834" s="37" t="s">
        <v>2431</v>
      </c>
      <c r="AI834" s="37"/>
      <c r="AJ834" s="37"/>
      <c r="AK834" s="37"/>
      <c r="AL834" s="37"/>
      <c r="AM834" s="37">
        <f t="shared" ref="AM834:AM897" si="26">IF(AQ834="Nej",1,0)</f>
        <v>0</v>
      </c>
      <c r="AN834" s="191" t="str">
        <f>IF((AI834+AJ834+AK834+AL834+AM834)&gt;0,(Metoder[[#This Row],[2015]]+Metoder[[#This Row],[2016]]+Metoder[[#This Row],[2017]]+Metoder[[#This Row],[Jan-Apr 2018]]*3+Metoder[[#This Row],[Till Cosmic?]])/COUNT(Metoder[[#This Row],[2015]:[Till Cosmic?]]),"")</f>
        <v/>
      </c>
      <c r="AO834" s="37" t="str">
        <f t="shared" ref="AO834:AO897" si="27">IF(AQ834="Ja","",IFERROR(_xlfn.RANK.AVG(AN834,AN:AN),""))</f>
        <v/>
      </c>
      <c r="AP834" s="37" t="str">
        <f>IFERROR((_xlfn.RANK.EQ(AO834,AO:AO,1)+COUNTIF($AO$2:AO834,AO834))-1,"")</f>
        <v/>
      </c>
      <c r="AQ834" s="37"/>
      <c r="AR834" s="37"/>
      <c r="AS834" s="37"/>
      <c r="AT834" s="37"/>
      <c r="AU834" s="37"/>
      <c r="AV834" s="123">
        <v>42724</v>
      </c>
      <c r="AW834" s="38" t="s">
        <v>2341</v>
      </c>
      <c r="AX834" s="144"/>
      <c r="AY834" s="144"/>
      <c r="AZ834" s="142"/>
      <c r="BA834" s="143"/>
      <c r="BC834" s="144"/>
      <c r="BD834" s="144"/>
    </row>
    <row r="835" spans="1:56" ht="409.5" x14ac:dyDescent="0.25">
      <c r="A835" s="39">
        <v>84</v>
      </c>
      <c r="B835" s="179" t="s">
        <v>3907</v>
      </c>
      <c r="C835" s="61" t="s">
        <v>3908</v>
      </c>
      <c r="D835" s="36" t="s">
        <v>78</v>
      </c>
      <c r="E835" s="41" t="s">
        <v>2517</v>
      </c>
      <c r="F835" s="49"/>
      <c r="G835" s="49"/>
      <c r="H835" s="49" t="s">
        <v>82</v>
      </c>
      <c r="I835" s="50" t="s">
        <v>6565</v>
      </c>
      <c r="J835" s="50"/>
      <c r="K835" s="50"/>
      <c r="L835" s="41" t="s">
        <v>2434</v>
      </c>
      <c r="M835" s="51" t="s">
        <v>2420</v>
      </c>
      <c r="N835" s="58" t="s">
        <v>5669</v>
      </c>
      <c r="O835" s="42"/>
      <c r="P835" s="43"/>
      <c r="Q835" s="43"/>
      <c r="R835" s="43"/>
      <c r="S835" s="43"/>
      <c r="T835" s="97" t="s">
        <v>3910</v>
      </c>
      <c r="U835" s="106" t="s">
        <v>2434</v>
      </c>
      <c r="V835" s="106" t="s">
        <v>2422</v>
      </c>
      <c r="W835" s="106" t="s">
        <v>3911</v>
      </c>
      <c r="X835" s="106" t="s">
        <v>3912</v>
      </c>
      <c r="Y835" s="106" t="s">
        <v>3913</v>
      </c>
      <c r="Z835" s="106" t="s">
        <v>3149</v>
      </c>
      <c r="AA835" s="106" t="s">
        <v>3914</v>
      </c>
      <c r="AB835" s="106" t="s">
        <v>2439</v>
      </c>
      <c r="AC835" s="106" t="s">
        <v>2429</v>
      </c>
      <c r="AD835" s="106"/>
      <c r="AE835" s="97"/>
      <c r="AF835" s="141"/>
      <c r="AG835" s="37" t="s">
        <v>3915</v>
      </c>
      <c r="AH835" s="37" t="s">
        <v>2431</v>
      </c>
      <c r="AI835" s="37"/>
      <c r="AJ835" s="37"/>
      <c r="AK835" s="37"/>
      <c r="AL835" s="37"/>
      <c r="AM835" s="37">
        <f t="shared" si="26"/>
        <v>0</v>
      </c>
      <c r="AN835" s="191" t="str">
        <f>IF((AI835+AJ835+AK835+AL835+AM835)&gt;0,(Metoder[[#This Row],[2015]]+Metoder[[#This Row],[2016]]+Metoder[[#This Row],[2017]]+Metoder[[#This Row],[Jan-Apr 2018]]*3+Metoder[[#This Row],[Till Cosmic?]])/COUNT(Metoder[[#This Row],[2015]:[Till Cosmic?]]),"")</f>
        <v/>
      </c>
      <c r="AO835" s="37" t="str">
        <f t="shared" si="27"/>
        <v/>
      </c>
      <c r="AP835" s="37" t="str">
        <f>IFERROR((_xlfn.RANK.EQ(AO835,AO:AO,1)+COUNTIF($AO$2:AO835,AO835))-1,"")</f>
        <v/>
      </c>
      <c r="AQ835" s="37"/>
      <c r="AR835" s="37"/>
      <c r="AS835" s="37"/>
      <c r="AT835" s="37"/>
      <c r="AU835" s="37"/>
      <c r="AV835" s="123">
        <v>42724</v>
      </c>
      <c r="AW835" s="38" t="s">
        <v>2341</v>
      </c>
      <c r="AX835" s="144"/>
      <c r="AY835" s="144"/>
      <c r="AZ835" s="142"/>
      <c r="BA835" s="143"/>
      <c r="BC835" s="144"/>
      <c r="BD835" s="144"/>
    </row>
    <row r="836" spans="1:56" ht="409.5" x14ac:dyDescent="0.25">
      <c r="A836" s="39">
        <v>86</v>
      </c>
      <c r="B836" s="179" t="s">
        <v>4078</v>
      </c>
      <c r="C836" s="61" t="s">
        <v>4079</v>
      </c>
      <c r="D836" s="36" t="s">
        <v>50</v>
      </c>
      <c r="E836" s="41" t="s">
        <v>2517</v>
      </c>
      <c r="F836" s="49"/>
      <c r="G836" s="49"/>
      <c r="H836" s="49" t="s">
        <v>5047</v>
      </c>
      <c r="I836" s="50"/>
      <c r="J836" s="50"/>
      <c r="K836" s="50"/>
      <c r="L836" s="41" t="s">
        <v>2434</v>
      </c>
      <c r="M836" s="51" t="s">
        <v>2420</v>
      </c>
      <c r="N836" s="58" t="s">
        <v>5668</v>
      </c>
      <c r="O836" s="42"/>
      <c r="P836" s="43"/>
      <c r="Q836" s="43"/>
      <c r="R836" s="43"/>
      <c r="S836" s="43"/>
      <c r="T836" s="97"/>
      <c r="U836" s="106" t="s">
        <v>2434</v>
      </c>
      <c r="V836" s="106" t="s">
        <v>2422</v>
      </c>
      <c r="W836" s="106" t="s">
        <v>2448</v>
      </c>
      <c r="X836" s="106" t="s">
        <v>3063</v>
      </c>
      <c r="Y836" s="106" t="s">
        <v>4080</v>
      </c>
      <c r="Z836" s="106" t="s">
        <v>4081</v>
      </c>
      <c r="AA836" s="106" t="s">
        <v>5046</v>
      </c>
      <c r="AB836" s="106" t="s">
        <v>2439</v>
      </c>
      <c r="AC836" s="106" t="s">
        <v>2429</v>
      </c>
      <c r="AD836" s="106"/>
      <c r="AE836" s="97"/>
      <c r="AF836" s="141"/>
      <c r="AG836" s="37" t="s">
        <v>2804</v>
      </c>
      <c r="AH836" s="37" t="s">
        <v>2431</v>
      </c>
      <c r="AI836" s="37"/>
      <c r="AJ836" s="37"/>
      <c r="AK836" s="37"/>
      <c r="AL836" s="37"/>
      <c r="AM836" s="37">
        <f t="shared" si="26"/>
        <v>0</v>
      </c>
      <c r="AN836" s="191" t="str">
        <f>IF((AI836+AJ836+AK836+AL836+AM836)&gt;0,(Metoder[[#This Row],[2015]]+Metoder[[#This Row],[2016]]+Metoder[[#This Row],[2017]]+Metoder[[#This Row],[Jan-Apr 2018]]*3+Metoder[[#This Row],[Till Cosmic?]])/COUNT(Metoder[[#This Row],[2015]:[Till Cosmic?]]),"")</f>
        <v/>
      </c>
      <c r="AO836" s="37" t="str">
        <f t="shared" si="27"/>
        <v/>
      </c>
      <c r="AP836" s="37" t="str">
        <f>IFERROR((_xlfn.RANK.EQ(AO836,AO:AO,1)+COUNTIF($AO$2:AO836,AO836))-1,"")</f>
        <v/>
      </c>
      <c r="AQ836" s="37"/>
      <c r="AR836" s="37"/>
      <c r="AS836" s="37"/>
      <c r="AT836" s="37"/>
      <c r="AU836" s="37"/>
      <c r="AV836" s="123">
        <v>42724</v>
      </c>
      <c r="AW836" s="38" t="s">
        <v>2341</v>
      </c>
      <c r="AX836" s="144"/>
      <c r="AY836" s="144"/>
      <c r="AZ836" s="142"/>
      <c r="BA836" s="143"/>
      <c r="BC836" s="144"/>
      <c r="BD836" s="144"/>
    </row>
    <row r="837" spans="1:56" ht="409.5" x14ac:dyDescent="0.25">
      <c r="A837" s="39">
        <v>87</v>
      </c>
      <c r="B837" s="179" t="s">
        <v>4082</v>
      </c>
      <c r="C837" s="61" t="s">
        <v>4083</v>
      </c>
      <c r="D837" s="36" t="s">
        <v>50</v>
      </c>
      <c r="E837" s="41" t="s">
        <v>2517</v>
      </c>
      <c r="F837" s="49"/>
      <c r="G837" s="49"/>
      <c r="H837" s="52" t="s">
        <v>5047</v>
      </c>
      <c r="I837" s="50" t="s">
        <v>4084</v>
      </c>
      <c r="J837" s="50"/>
      <c r="K837" s="50"/>
      <c r="L837" s="41" t="s">
        <v>2434</v>
      </c>
      <c r="M837" s="51" t="s">
        <v>2420</v>
      </c>
      <c r="N837" s="58" t="s">
        <v>5668</v>
      </c>
      <c r="O837" s="42"/>
      <c r="P837" s="43"/>
      <c r="Q837" s="43"/>
      <c r="R837" s="43"/>
      <c r="S837" s="43"/>
      <c r="T837" s="97"/>
      <c r="U837" s="106" t="s">
        <v>2434</v>
      </c>
      <c r="V837" s="106" t="s">
        <v>2422</v>
      </c>
      <c r="W837" s="106" t="s">
        <v>2448</v>
      </c>
      <c r="X837" s="106" t="s">
        <v>3063</v>
      </c>
      <c r="Y837" s="106" t="s">
        <v>4085</v>
      </c>
      <c r="Z837" s="106" t="s">
        <v>4086</v>
      </c>
      <c r="AA837" s="106" t="s">
        <v>5048</v>
      </c>
      <c r="AB837" s="106" t="s">
        <v>2439</v>
      </c>
      <c r="AC837" s="106" t="s">
        <v>2429</v>
      </c>
      <c r="AD837" s="106"/>
      <c r="AE837" s="97"/>
      <c r="AF837" s="141"/>
      <c r="AG837" s="37" t="s">
        <v>2804</v>
      </c>
      <c r="AH837" s="37" t="s">
        <v>2431</v>
      </c>
      <c r="AI837" s="37"/>
      <c r="AJ837" s="37"/>
      <c r="AK837" s="37"/>
      <c r="AL837" s="37"/>
      <c r="AM837" s="37">
        <f t="shared" si="26"/>
        <v>0</v>
      </c>
      <c r="AN837" s="191" t="str">
        <f>IF((AI837+AJ837+AK837+AL837+AM837)&gt;0,(Metoder[[#This Row],[2015]]+Metoder[[#This Row],[2016]]+Metoder[[#This Row],[2017]]+Metoder[[#This Row],[Jan-Apr 2018]]*3+Metoder[[#This Row],[Till Cosmic?]])/COUNT(Metoder[[#This Row],[2015]:[Till Cosmic?]]),"")</f>
        <v/>
      </c>
      <c r="AO837" s="37" t="str">
        <f t="shared" si="27"/>
        <v/>
      </c>
      <c r="AP837" s="37" t="str">
        <f>IFERROR((_xlfn.RANK.EQ(AO837,AO:AO,1)+COUNTIF($AO$2:AO837,AO837))-1,"")</f>
        <v/>
      </c>
      <c r="AQ837" s="37"/>
      <c r="AR837" s="37"/>
      <c r="AS837" s="37"/>
      <c r="AT837" s="37"/>
      <c r="AU837" s="37"/>
      <c r="AV837" s="123">
        <v>42724</v>
      </c>
      <c r="AW837" s="38" t="s">
        <v>2341</v>
      </c>
      <c r="AX837" s="144"/>
      <c r="AY837" s="144"/>
      <c r="AZ837" s="142"/>
      <c r="BA837" s="143"/>
      <c r="BC837" s="144"/>
      <c r="BD837" s="144"/>
    </row>
    <row r="838" spans="1:56" ht="409.5" x14ac:dyDescent="0.25">
      <c r="A838" s="39">
        <v>88</v>
      </c>
      <c r="B838" s="179" t="s">
        <v>4101</v>
      </c>
      <c r="C838" s="61"/>
      <c r="D838" s="36" t="s">
        <v>50</v>
      </c>
      <c r="E838" s="41" t="s">
        <v>2517</v>
      </c>
      <c r="F838" s="49"/>
      <c r="G838" s="49"/>
      <c r="H838" s="52" t="s">
        <v>4102</v>
      </c>
      <c r="I838" s="50" t="s">
        <v>4103</v>
      </c>
      <c r="J838" s="50"/>
      <c r="K838" s="50"/>
      <c r="L838" s="41" t="s">
        <v>2434</v>
      </c>
      <c r="M838" s="51" t="s">
        <v>2420</v>
      </c>
      <c r="N838" s="58" t="s">
        <v>5668</v>
      </c>
      <c r="O838" s="42"/>
      <c r="P838" s="43"/>
      <c r="Q838" s="43"/>
      <c r="R838" s="43"/>
      <c r="S838" s="43"/>
      <c r="T838" s="97"/>
      <c r="U838" s="106" t="s">
        <v>2434</v>
      </c>
      <c r="V838" s="106" t="s">
        <v>2422</v>
      </c>
      <c r="W838" s="106" t="s">
        <v>2448</v>
      </c>
      <c r="X838" s="106" t="s">
        <v>4104</v>
      </c>
      <c r="Y838" s="106" t="s">
        <v>4105</v>
      </c>
      <c r="Z838" s="106" t="s">
        <v>4106</v>
      </c>
      <c r="AA838" s="106" t="s">
        <v>4107</v>
      </c>
      <c r="AB838" s="106" t="s">
        <v>2439</v>
      </c>
      <c r="AC838" s="106" t="s">
        <v>2429</v>
      </c>
      <c r="AD838" s="106"/>
      <c r="AE838" s="97"/>
      <c r="AF838" s="141"/>
      <c r="AG838" s="37" t="s">
        <v>2804</v>
      </c>
      <c r="AH838" s="37" t="s">
        <v>2431</v>
      </c>
      <c r="AI838" s="37"/>
      <c r="AJ838" s="37"/>
      <c r="AK838" s="37"/>
      <c r="AL838" s="37"/>
      <c r="AM838" s="37">
        <f t="shared" si="26"/>
        <v>0</v>
      </c>
      <c r="AN838" s="191" t="str">
        <f>IF((AI838+AJ838+AK838+AL838+AM838)&gt;0,(Metoder[[#This Row],[2015]]+Metoder[[#This Row],[2016]]+Metoder[[#This Row],[2017]]+Metoder[[#This Row],[Jan-Apr 2018]]*3+Metoder[[#This Row],[Till Cosmic?]])/COUNT(Metoder[[#This Row],[2015]:[Till Cosmic?]]),"")</f>
        <v/>
      </c>
      <c r="AO838" s="37" t="str">
        <f t="shared" si="27"/>
        <v/>
      </c>
      <c r="AP838" s="37" t="str">
        <f>IFERROR((_xlfn.RANK.EQ(AO838,AO:AO,1)+COUNTIF($AO$2:AO838,AO838))-1,"")</f>
        <v/>
      </c>
      <c r="AQ838" s="37"/>
      <c r="AR838" s="37"/>
      <c r="AS838" s="37"/>
      <c r="AT838" s="37"/>
      <c r="AU838" s="37"/>
      <c r="AV838" s="123">
        <v>42724</v>
      </c>
      <c r="AW838" s="38" t="s">
        <v>2341</v>
      </c>
      <c r="AX838" s="144"/>
      <c r="AY838" s="144"/>
      <c r="AZ838" s="142"/>
      <c r="BA838" s="143"/>
      <c r="BC838" s="144"/>
      <c r="BD838" s="144"/>
    </row>
    <row r="839" spans="1:56" ht="409.5" x14ac:dyDescent="0.25">
      <c r="A839" s="39">
        <v>89</v>
      </c>
      <c r="B839" s="179" t="s">
        <v>4148</v>
      </c>
      <c r="C839" s="61" t="s">
        <v>5049</v>
      </c>
      <c r="D839" s="36" t="s">
        <v>50</v>
      </c>
      <c r="E839" s="41" t="s">
        <v>2517</v>
      </c>
      <c r="F839" s="49"/>
      <c r="G839" s="49"/>
      <c r="H839" s="50" t="s">
        <v>5044</v>
      </c>
      <c r="I839" s="50"/>
      <c r="J839" s="50"/>
      <c r="K839" s="50"/>
      <c r="L839" s="41" t="s">
        <v>2434</v>
      </c>
      <c r="M839" s="51" t="s">
        <v>2420</v>
      </c>
      <c r="N839" s="58" t="s">
        <v>5668</v>
      </c>
      <c r="O839" s="42" t="s">
        <v>35</v>
      </c>
      <c r="P839" s="43"/>
      <c r="Q839" s="43"/>
      <c r="R839" s="43"/>
      <c r="S839" s="43"/>
      <c r="T839" s="97"/>
      <c r="U839" s="106" t="s">
        <v>2434</v>
      </c>
      <c r="V839" s="106" t="s">
        <v>2422</v>
      </c>
      <c r="W839" s="106" t="s">
        <v>2448</v>
      </c>
      <c r="X839" s="106" t="s">
        <v>3063</v>
      </c>
      <c r="Y839" s="106" t="s">
        <v>4149</v>
      </c>
      <c r="Z839" s="106" t="s">
        <v>3149</v>
      </c>
      <c r="AA839" s="106" t="s">
        <v>5050</v>
      </c>
      <c r="AB839" s="106" t="s">
        <v>2439</v>
      </c>
      <c r="AC839" s="106" t="s">
        <v>2429</v>
      </c>
      <c r="AD839" s="106"/>
      <c r="AE839" s="97"/>
      <c r="AF839" s="141"/>
      <c r="AG839" s="37" t="s">
        <v>2804</v>
      </c>
      <c r="AH839" s="37" t="s">
        <v>2431</v>
      </c>
      <c r="AI839" s="37"/>
      <c r="AJ839" s="37"/>
      <c r="AK839" s="37"/>
      <c r="AL839" s="37"/>
      <c r="AM839" s="37">
        <f t="shared" si="26"/>
        <v>0</v>
      </c>
      <c r="AN839" s="191" t="str">
        <f>IF((AI839+AJ839+AK839+AL839+AM839)&gt;0,(Metoder[[#This Row],[2015]]+Metoder[[#This Row],[2016]]+Metoder[[#This Row],[2017]]+Metoder[[#This Row],[Jan-Apr 2018]]*3+Metoder[[#This Row],[Till Cosmic?]])/COUNT(Metoder[[#This Row],[2015]:[Till Cosmic?]]),"")</f>
        <v/>
      </c>
      <c r="AO839" s="37" t="str">
        <f t="shared" si="27"/>
        <v/>
      </c>
      <c r="AP839" s="37" t="str">
        <f>IFERROR((_xlfn.RANK.EQ(AO839,AO:AO,1)+COUNTIF($AO$2:AO839,AO839))-1,"")</f>
        <v/>
      </c>
      <c r="AQ839" s="37"/>
      <c r="AR839" s="37"/>
      <c r="AS839" s="37"/>
      <c r="AT839" s="37"/>
      <c r="AU839" s="37"/>
      <c r="AV839" s="123">
        <v>42724</v>
      </c>
      <c r="AW839" s="38" t="s">
        <v>2341</v>
      </c>
      <c r="AX839" s="144"/>
      <c r="AY839" s="144"/>
      <c r="AZ839" s="142"/>
      <c r="BA839" s="143"/>
      <c r="BC839" s="144"/>
      <c r="BD839" s="144"/>
    </row>
    <row r="840" spans="1:56" ht="123.75" x14ac:dyDescent="0.25">
      <c r="A840" s="39">
        <v>85</v>
      </c>
      <c r="B840" s="179" t="s">
        <v>4066</v>
      </c>
      <c r="C840" s="61" t="s">
        <v>4067</v>
      </c>
      <c r="D840" s="36" t="s">
        <v>4068</v>
      </c>
      <c r="E840" s="41" t="s">
        <v>4068</v>
      </c>
      <c r="F840" s="49"/>
      <c r="G840" s="49" t="s">
        <v>4069</v>
      </c>
      <c r="H840" s="49" t="s">
        <v>4068</v>
      </c>
      <c r="I840" s="50" t="s">
        <v>4070</v>
      </c>
      <c r="J840" s="50"/>
      <c r="K840" s="50"/>
      <c r="L840" s="41" t="s">
        <v>2434</v>
      </c>
      <c r="M840" s="51" t="s">
        <v>2420</v>
      </c>
      <c r="N840" s="58" t="s">
        <v>5668</v>
      </c>
      <c r="O840" s="42"/>
      <c r="P840" s="43"/>
      <c r="Q840" s="43"/>
      <c r="R840" s="43"/>
      <c r="S840" s="43"/>
      <c r="T840" s="97"/>
      <c r="U840" s="106" t="s">
        <v>4068</v>
      </c>
      <c r="V840" s="106" t="s">
        <v>6556</v>
      </c>
      <c r="W840" s="106" t="s">
        <v>4068</v>
      </c>
      <c r="X840" s="106" t="s">
        <v>4068</v>
      </c>
      <c r="Y840" s="106" t="s">
        <v>4071</v>
      </c>
      <c r="Z840" s="106" t="s">
        <v>4068</v>
      </c>
      <c r="AA840" s="106" t="s">
        <v>4072</v>
      </c>
      <c r="AB840" s="106" t="s">
        <v>2439</v>
      </c>
      <c r="AC840" s="106" t="s">
        <v>2429</v>
      </c>
      <c r="AD840" s="106"/>
      <c r="AE840" s="97"/>
      <c r="AF840" s="141"/>
      <c r="AG840" s="37"/>
      <c r="AH840" s="37" t="s">
        <v>2431</v>
      </c>
      <c r="AI840" s="37"/>
      <c r="AJ840" s="37"/>
      <c r="AK840" s="37"/>
      <c r="AL840" s="37"/>
      <c r="AM840" s="37">
        <f t="shared" si="26"/>
        <v>0</v>
      </c>
      <c r="AN840" s="191" t="str">
        <f>IF((AI840+AJ840+AK840+AL840+AM840)&gt;0,(Metoder[[#This Row],[2015]]+Metoder[[#This Row],[2016]]+Metoder[[#This Row],[2017]]+Metoder[[#This Row],[Jan-Apr 2018]]*3+Metoder[[#This Row],[Till Cosmic?]])/COUNT(Metoder[[#This Row],[2015]:[Till Cosmic?]]),"")</f>
        <v/>
      </c>
      <c r="AO840" s="37" t="str">
        <f t="shared" si="27"/>
        <v/>
      </c>
      <c r="AP840" s="37" t="str">
        <f>IFERROR((_xlfn.RANK.EQ(AO840,AO:AO,1)+COUNTIF($AO$2:AO840,AO840))-1,"")</f>
        <v/>
      </c>
      <c r="AQ840" s="37"/>
      <c r="AR840" s="37"/>
      <c r="AS840" s="37"/>
      <c r="AT840" s="37"/>
      <c r="AU840" s="37"/>
      <c r="AV840" s="123">
        <v>42723</v>
      </c>
      <c r="AW840" s="38" t="s">
        <v>2341</v>
      </c>
      <c r="AX840" s="144"/>
      <c r="AY840" s="144"/>
      <c r="AZ840" s="142"/>
      <c r="BA840" s="143"/>
      <c r="BC840" s="144"/>
      <c r="BD840" s="144"/>
    </row>
    <row r="841" spans="1:56" ht="120" x14ac:dyDescent="0.25">
      <c r="A841" s="1" t="s">
        <v>2319</v>
      </c>
      <c r="B841" s="179" t="s">
        <v>2320</v>
      </c>
      <c r="C841" s="53"/>
      <c r="D841" s="36" t="s">
        <v>179</v>
      </c>
      <c r="E841" s="24" t="s">
        <v>2321</v>
      </c>
      <c r="F841" s="10" t="s">
        <v>2322</v>
      </c>
      <c r="G841" s="6"/>
      <c r="H841" s="53" t="s">
        <v>2323</v>
      </c>
      <c r="I841" s="53" t="s">
        <v>2324</v>
      </c>
      <c r="J841" s="53"/>
      <c r="K841" s="53"/>
      <c r="L841" s="56"/>
      <c r="M841" s="55" t="s">
        <v>42</v>
      </c>
      <c r="N841" s="58" t="s">
        <v>5669</v>
      </c>
      <c r="O841" s="58"/>
      <c r="P841" s="35"/>
      <c r="Q841" s="35"/>
      <c r="R841" s="35"/>
      <c r="S841" s="35"/>
      <c r="T841" s="106"/>
      <c r="U841" s="106" t="s">
        <v>41</v>
      </c>
      <c r="V841" s="106"/>
      <c r="W841" s="106" t="s">
        <v>1352</v>
      </c>
      <c r="X841" s="106" t="s">
        <v>2325</v>
      </c>
      <c r="Y841" s="106"/>
      <c r="Z841" s="106"/>
      <c r="AA841" s="106"/>
      <c r="AB841" s="106"/>
      <c r="AC841" s="106"/>
      <c r="AD841" s="106"/>
      <c r="AE841" s="97" t="s">
        <v>2326</v>
      </c>
      <c r="AF841" s="17" t="s">
        <v>2327</v>
      </c>
      <c r="AG841" s="37"/>
      <c r="AH841" s="37"/>
      <c r="AI841" s="37"/>
      <c r="AJ841" s="37"/>
      <c r="AK841" s="37"/>
      <c r="AL841" s="37"/>
      <c r="AM841" s="37">
        <f t="shared" si="26"/>
        <v>0</v>
      </c>
      <c r="AN841" s="191" t="str">
        <f>IF((AI841+AJ841+AK841+AL841+AM841)&gt;0,(Metoder[[#This Row],[2015]]+Metoder[[#This Row],[2016]]+Metoder[[#This Row],[2017]]+Metoder[[#This Row],[Jan-Apr 2018]]*3+Metoder[[#This Row],[Till Cosmic?]])/COUNT(Metoder[[#This Row],[2015]:[Till Cosmic?]]),"")</f>
        <v/>
      </c>
      <c r="AO841" s="37" t="str">
        <f t="shared" si="27"/>
        <v/>
      </c>
      <c r="AP841" s="37" t="str">
        <f>IFERROR((_xlfn.RANK.EQ(AO841,AO:AO,1)+COUNTIF($AO$2:AO841,AO841))-1,"")</f>
        <v/>
      </c>
      <c r="AQ841" s="37"/>
      <c r="AR841" s="37"/>
      <c r="AS841" s="37"/>
      <c r="AT841" s="37"/>
      <c r="AU841" s="37" t="s">
        <v>6170</v>
      </c>
      <c r="AV841" s="123">
        <v>42718</v>
      </c>
      <c r="AW841" s="38" t="s">
        <v>46</v>
      </c>
      <c r="AX841" s="144"/>
      <c r="AY841" s="144"/>
      <c r="AZ841" s="142"/>
      <c r="BA841" s="143"/>
      <c r="BC841" s="144"/>
      <c r="BD841" s="144"/>
    </row>
    <row r="842" spans="1:56" ht="67.5" x14ac:dyDescent="0.25">
      <c r="A842" s="39">
        <v>94</v>
      </c>
      <c r="B842" s="179" t="s">
        <v>2918</v>
      </c>
      <c r="C842" s="61" t="s">
        <v>2919</v>
      </c>
      <c r="D842" s="36" t="s">
        <v>78</v>
      </c>
      <c r="E842" s="41" t="s">
        <v>2578</v>
      </c>
      <c r="F842" s="49"/>
      <c r="G842" s="49"/>
      <c r="H842" s="49" t="s">
        <v>2579</v>
      </c>
      <c r="I842" s="50" t="s">
        <v>2920</v>
      </c>
      <c r="J842" s="50"/>
      <c r="K842" s="50"/>
      <c r="L842" s="41" t="s">
        <v>2434</v>
      </c>
      <c r="M842" s="51" t="s">
        <v>2420</v>
      </c>
      <c r="N842" s="58" t="s">
        <v>5671</v>
      </c>
      <c r="O842" s="42"/>
      <c r="P842" s="43"/>
      <c r="Q842" s="43"/>
      <c r="R842" s="43"/>
      <c r="S842" s="43"/>
      <c r="T842" s="97"/>
      <c r="U842" s="106" t="s">
        <v>2434</v>
      </c>
      <c r="V842" s="106" t="s">
        <v>2470</v>
      </c>
      <c r="W842" s="106" t="s">
        <v>2921</v>
      </c>
      <c r="X842" s="106" t="s">
        <v>2922</v>
      </c>
      <c r="Y842" s="106" t="s">
        <v>2923</v>
      </c>
      <c r="Z842" s="106" t="s">
        <v>2924</v>
      </c>
      <c r="AA842" s="106" t="s">
        <v>2925</v>
      </c>
      <c r="AB842" s="106" t="s">
        <v>2439</v>
      </c>
      <c r="AC842" s="106" t="s">
        <v>2429</v>
      </c>
      <c r="AD842" s="106"/>
      <c r="AE842" s="97"/>
      <c r="AF842" s="141"/>
      <c r="AG842" s="37" t="s">
        <v>2587</v>
      </c>
      <c r="AH842" s="37" t="s">
        <v>2454</v>
      </c>
      <c r="AI842" s="37"/>
      <c r="AJ842" s="37"/>
      <c r="AK842" s="37"/>
      <c r="AL842" s="37"/>
      <c r="AM842" s="37">
        <f t="shared" si="26"/>
        <v>0</v>
      </c>
      <c r="AN842" s="191" t="str">
        <f>IF((AI842+AJ842+AK842+AL842+AM842)&gt;0,(Metoder[[#This Row],[2015]]+Metoder[[#This Row],[2016]]+Metoder[[#This Row],[2017]]+Metoder[[#This Row],[Jan-Apr 2018]]*3+Metoder[[#This Row],[Till Cosmic?]])/COUNT(Metoder[[#This Row],[2015]:[Till Cosmic?]]),"")</f>
        <v/>
      </c>
      <c r="AO842" s="37" t="str">
        <f t="shared" si="27"/>
        <v/>
      </c>
      <c r="AP842" s="37" t="str">
        <f>IFERROR((_xlfn.RANK.EQ(AO842,AO:AO,1)+COUNTIF($AO$2:AO842,AO842))-1,"")</f>
        <v/>
      </c>
      <c r="AQ842" s="37"/>
      <c r="AR842" s="37"/>
      <c r="AS842" s="37"/>
      <c r="AT842" s="37"/>
      <c r="AU842" s="37"/>
      <c r="AV842" s="123">
        <v>42717</v>
      </c>
      <c r="AW842" s="38" t="s">
        <v>2341</v>
      </c>
      <c r="AX842" s="144"/>
      <c r="AY842" s="144"/>
      <c r="AZ842" s="142"/>
      <c r="BA842" s="143"/>
      <c r="BC842" s="144"/>
      <c r="BD842" s="144"/>
    </row>
    <row r="843" spans="1:56" ht="180" x14ac:dyDescent="0.25">
      <c r="A843" s="39">
        <v>95</v>
      </c>
      <c r="B843" s="179" t="s">
        <v>3082</v>
      </c>
      <c r="C843" s="61" t="s">
        <v>3083</v>
      </c>
      <c r="D843" s="36" t="s">
        <v>78</v>
      </c>
      <c r="E843" s="41" t="s">
        <v>2578</v>
      </c>
      <c r="F843" s="49"/>
      <c r="G843" s="49"/>
      <c r="H843" s="49" t="s">
        <v>2579</v>
      </c>
      <c r="I843" s="50" t="s">
        <v>2580</v>
      </c>
      <c r="J843" s="50"/>
      <c r="K843" s="50"/>
      <c r="L843" s="41" t="s">
        <v>2434</v>
      </c>
      <c r="M843" s="51" t="s">
        <v>2420</v>
      </c>
      <c r="N843" s="58" t="s">
        <v>5671</v>
      </c>
      <c r="O843" s="42"/>
      <c r="P843" s="43"/>
      <c r="Q843" s="43"/>
      <c r="R843" s="43"/>
      <c r="S843" s="43"/>
      <c r="T843" s="97"/>
      <c r="U843" s="106" t="s">
        <v>2434</v>
      </c>
      <c r="V843" s="106" t="s">
        <v>2422</v>
      </c>
      <c r="W843" s="106" t="s">
        <v>3084</v>
      </c>
      <c r="X843" s="106" t="s">
        <v>3085</v>
      </c>
      <c r="Y843" s="106" t="s">
        <v>3086</v>
      </c>
      <c r="Z843" s="106" t="s">
        <v>3087</v>
      </c>
      <c r="AA843" s="106" t="s">
        <v>3088</v>
      </c>
      <c r="AB843" s="106" t="s">
        <v>2439</v>
      </c>
      <c r="AC843" s="106" t="s">
        <v>2429</v>
      </c>
      <c r="AD843" s="106"/>
      <c r="AE843" s="97"/>
      <c r="AF843" s="141"/>
      <c r="AG843" s="37" t="s">
        <v>2587</v>
      </c>
      <c r="AH843" s="37" t="s">
        <v>2454</v>
      </c>
      <c r="AI843" s="37"/>
      <c r="AJ843" s="37"/>
      <c r="AK843" s="37"/>
      <c r="AL843" s="37"/>
      <c r="AM843" s="37">
        <f t="shared" si="26"/>
        <v>0</v>
      </c>
      <c r="AN843" s="191" t="str">
        <f>IF((AI843+AJ843+AK843+AL843+AM843)&gt;0,(Metoder[[#This Row],[2015]]+Metoder[[#This Row],[2016]]+Metoder[[#This Row],[2017]]+Metoder[[#This Row],[Jan-Apr 2018]]*3+Metoder[[#This Row],[Till Cosmic?]])/COUNT(Metoder[[#This Row],[2015]:[Till Cosmic?]]),"")</f>
        <v/>
      </c>
      <c r="AO843" s="37" t="str">
        <f t="shared" si="27"/>
        <v/>
      </c>
      <c r="AP843" s="37" t="str">
        <f>IFERROR((_xlfn.RANK.EQ(AO843,AO:AO,1)+COUNTIF($AO$2:AO843,AO843))-1,"")</f>
        <v/>
      </c>
      <c r="AQ843" s="37"/>
      <c r="AR843" s="37"/>
      <c r="AS843" s="37"/>
      <c r="AT843" s="37"/>
      <c r="AU843" s="37"/>
      <c r="AV843" s="123">
        <v>42717</v>
      </c>
      <c r="AW843" s="38" t="s">
        <v>2341</v>
      </c>
      <c r="AX843" s="144"/>
      <c r="AY843" s="144"/>
      <c r="AZ843" s="142"/>
      <c r="BA843" s="143"/>
      <c r="BC843" s="144"/>
      <c r="BD843" s="144"/>
    </row>
    <row r="844" spans="1:56" ht="78.75" x14ac:dyDescent="0.25">
      <c r="A844" s="39">
        <v>96</v>
      </c>
      <c r="B844" s="179" t="s">
        <v>3320</v>
      </c>
      <c r="C844" s="61"/>
      <c r="D844" s="36" t="s">
        <v>50</v>
      </c>
      <c r="E844" s="41" t="s">
        <v>2958</v>
      </c>
      <c r="F844" s="49"/>
      <c r="G844" s="49"/>
      <c r="H844" s="49" t="s">
        <v>43</v>
      </c>
      <c r="I844" s="50" t="s">
        <v>3321</v>
      </c>
      <c r="J844" s="50"/>
      <c r="K844" s="50"/>
      <c r="L844" s="41" t="s">
        <v>2434</v>
      </c>
      <c r="M844" s="51" t="s">
        <v>2420</v>
      </c>
      <c r="N844" s="58" t="s">
        <v>5668</v>
      </c>
      <c r="O844" s="42"/>
      <c r="P844" s="43"/>
      <c r="Q844" s="43"/>
      <c r="R844" s="43"/>
      <c r="S844" s="43"/>
      <c r="T844" s="97" t="s">
        <v>5474</v>
      </c>
      <c r="U844" s="106" t="s">
        <v>2434</v>
      </c>
      <c r="V844" s="106" t="s">
        <v>2422</v>
      </c>
      <c r="W844" s="106" t="s">
        <v>3322</v>
      </c>
      <c r="X844" s="106" t="s">
        <v>3323</v>
      </c>
      <c r="Y844" s="106" t="s">
        <v>3324</v>
      </c>
      <c r="Z844" s="106" t="s">
        <v>3325</v>
      </c>
      <c r="AA844" s="106" t="s">
        <v>3326</v>
      </c>
      <c r="AB844" s="106" t="s">
        <v>2439</v>
      </c>
      <c r="AC844" s="106" t="s">
        <v>2429</v>
      </c>
      <c r="AD844" s="106"/>
      <c r="AE844" s="97"/>
      <c r="AF844" s="141"/>
      <c r="AG844" s="37" t="s">
        <v>3327</v>
      </c>
      <c r="AH844" s="37" t="s">
        <v>2431</v>
      </c>
      <c r="AI844" s="37"/>
      <c r="AJ844" s="37"/>
      <c r="AK844" s="37"/>
      <c r="AL844" s="37"/>
      <c r="AM844" s="37">
        <f t="shared" si="26"/>
        <v>0</v>
      </c>
      <c r="AN844" s="191" t="str">
        <f>IF((AI844+AJ844+AK844+AL844+AM844)&gt;0,(Metoder[[#This Row],[2015]]+Metoder[[#This Row],[2016]]+Metoder[[#This Row],[2017]]+Metoder[[#This Row],[Jan-Apr 2018]]*3+Metoder[[#This Row],[Till Cosmic?]])/COUNT(Metoder[[#This Row],[2015]:[Till Cosmic?]]),"")</f>
        <v/>
      </c>
      <c r="AO844" s="37" t="str">
        <f t="shared" si="27"/>
        <v/>
      </c>
      <c r="AP844" s="37" t="str">
        <f>IFERROR((_xlfn.RANK.EQ(AO844,AO:AO,1)+COUNTIF($AO$2:AO844,AO844))-1,"")</f>
        <v/>
      </c>
      <c r="AQ844" s="37"/>
      <c r="AR844" s="37"/>
      <c r="AS844" s="37"/>
      <c r="AT844" s="37"/>
      <c r="AU844" s="37"/>
      <c r="AV844" s="123">
        <v>42717</v>
      </c>
      <c r="AW844" s="38" t="s">
        <v>2341</v>
      </c>
      <c r="AX844" s="144"/>
      <c r="AY844" s="144"/>
      <c r="AZ844" s="142"/>
      <c r="BA844" s="143"/>
      <c r="BC844" s="144"/>
      <c r="BD844" s="144"/>
    </row>
    <row r="845" spans="1:56" ht="123.75" x14ac:dyDescent="0.25">
      <c r="A845" s="39">
        <v>97</v>
      </c>
      <c r="B845" s="179" t="s">
        <v>3803</v>
      </c>
      <c r="C845" s="61" t="s">
        <v>3804</v>
      </c>
      <c r="D845" s="36" t="s">
        <v>78</v>
      </c>
      <c r="E845" s="41" t="s">
        <v>2578</v>
      </c>
      <c r="F845" s="49"/>
      <c r="G845" s="49"/>
      <c r="H845" s="49" t="s">
        <v>113</v>
      </c>
      <c r="I845" s="50" t="s">
        <v>3805</v>
      </c>
      <c r="J845" s="50"/>
      <c r="K845" s="50"/>
      <c r="L845" s="41" t="s">
        <v>2434</v>
      </c>
      <c r="M845" s="51" t="s">
        <v>2420</v>
      </c>
      <c r="N845" s="58" t="s">
        <v>5671</v>
      </c>
      <c r="O845" s="42"/>
      <c r="P845" s="43"/>
      <c r="Q845" s="43"/>
      <c r="R845" s="43"/>
      <c r="S845" s="43"/>
      <c r="T845" s="97"/>
      <c r="U845" s="106" t="s">
        <v>2434</v>
      </c>
      <c r="V845" s="106" t="s">
        <v>3806</v>
      </c>
      <c r="W845" s="106" t="s">
        <v>5022</v>
      </c>
      <c r="X845" s="106" t="s">
        <v>3807</v>
      </c>
      <c r="Y845" s="106" t="s">
        <v>3808</v>
      </c>
      <c r="Z845" s="106" t="s">
        <v>3809</v>
      </c>
      <c r="AA845" s="106" t="s">
        <v>3810</v>
      </c>
      <c r="AB845" s="106" t="s">
        <v>2439</v>
      </c>
      <c r="AC845" s="106" t="s">
        <v>2429</v>
      </c>
      <c r="AD845" s="106"/>
      <c r="AE845" s="97"/>
      <c r="AF845" s="141"/>
      <c r="AG845" s="37" t="s">
        <v>3811</v>
      </c>
      <c r="AH845" s="37" t="s">
        <v>2454</v>
      </c>
      <c r="AI845" s="37"/>
      <c r="AJ845" s="37"/>
      <c r="AK845" s="37"/>
      <c r="AL845" s="37"/>
      <c r="AM845" s="37">
        <f t="shared" si="26"/>
        <v>0</v>
      </c>
      <c r="AN845" s="191" t="str">
        <f>IF((AI845+AJ845+AK845+AL845+AM845)&gt;0,(Metoder[[#This Row],[2015]]+Metoder[[#This Row],[2016]]+Metoder[[#This Row],[2017]]+Metoder[[#This Row],[Jan-Apr 2018]]*3+Metoder[[#This Row],[Till Cosmic?]])/COUNT(Metoder[[#This Row],[2015]:[Till Cosmic?]]),"")</f>
        <v/>
      </c>
      <c r="AO845" s="37" t="str">
        <f t="shared" si="27"/>
        <v/>
      </c>
      <c r="AP845" s="37" t="str">
        <f>IFERROR((_xlfn.RANK.EQ(AO845,AO:AO,1)+COUNTIF($AO$2:AO845,AO845))-1,"")</f>
        <v/>
      </c>
      <c r="AQ845" s="37"/>
      <c r="AR845" s="37"/>
      <c r="AS845" s="37"/>
      <c r="AT845" s="37"/>
      <c r="AU845" s="37"/>
      <c r="AV845" s="123">
        <v>42717</v>
      </c>
      <c r="AW845" s="38" t="s">
        <v>2341</v>
      </c>
      <c r="AX845" s="144"/>
      <c r="AY845" s="144"/>
      <c r="AZ845" s="142"/>
      <c r="BA845" s="143"/>
      <c r="BC845" s="144"/>
      <c r="BD845" s="144"/>
    </row>
    <row r="846" spans="1:56" ht="67.5" x14ac:dyDescent="0.25">
      <c r="A846" s="1" t="s">
        <v>1342</v>
      </c>
      <c r="B846" s="179" t="s">
        <v>1343</v>
      </c>
      <c r="C846" s="53" t="s">
        <v>1344</v>
      </c>
      <c r="D846" s="55" t="s">
        <v>226</v>
      </c>
      <c r="E846" s="53" t="s">
        <v>1345</v>
      </c>
      <c r="F846" s="175" t="s">
        <v>5665</v>
      </c>
      <c r="G846" s="6"/>
      <c r="H846" s="53" t="s">
        <v>6351</v>
      </c>
      <c r="I846" s="53" t="s">
        <v>1347</v>
      </c>
      <c r="J846" s="53"/>
      <c r="K846" s="53"/>
      <c r="L846" s="56"/>
      <c r="M846" s="55" t="s">
        <v>42</v>
      </c>
      <c r="N846" s="54" t="s">
        <v>5673</v>
      </c>
      <c r="O846" s="54"/>
      <c r="P846" s="54"/>
      <c r="Q846" s="54"/>
      <c r="R846" s="54"/>
      <c r="S846" s="54"/>
      <c r="T846" s="106"/>
      <c r="U846" s="106" t="s">
        <v>41</v>
      </c>
      <c r="V846" s="106" t="s">
        <v>5666</v>
      </c>
      <c r="W846" s="106" t="s">
        <v>1348</v>
      </c>
      <c r="X846" s="106" t="s">
        <v>1349</v>
      </c>
      <c r="Y846" s="106"/>
      <c r="Z846" s="106"/>
      <c r="AA846" s="106"/>
      <c r="AB846" s="106"/>
      <c r="AC846" s="106"/>
      <c r="AD846" s="106"/>
      <c r="AE846" s="1" t="s">
        <v>4906</v>
      </c>
      <c r="AF846" s="173" t="s">
        <v>5664</v>
      </c>
      <c r="AG846" s="57"/>
      <c r="AH846" s="57"/>
      <c r="AI846" s="57"/>
      <c r="AJ846" s="57"/>
      <c r="AK846" s="57"/>
      <c r="AL846" s="57"/>
      <c r="AM846" s="57">
        <f t="shared" si="26"/>
        <v>1</v>
      </c>
      <c r="AN846" s="190">
        <f>IF((AI846+AJ846+AK846+AL846+AM846)&gt;0,(Metoder[[#This Row],[2015]]+Metoder[[#This Row],[2016]]+Metoder[[#This Row],[2017]]+Metoder[[#This Row],[Jan-Apr 2018]]*3+Metoder[[#This Row],[Till Cosmic?]])/COUNT(Metoder[[#This Row],[2015]:[Till Cosmic?]]),"")</f>
        <v>1</v>
      </c>
      <c r="AO846" s="57">
        <f t="shared" si="27"/>
        <v>315</v>
      </c>
      <c r="AP846" s="57">
        <f>IFERROR((_xlfn.RANK.EQ(AO846,AO:AO,1)+COUNTIF($AO$2:AO846,AO846))-1,"")</f>
        <v>482</v>
      </c>
      <c r="AQ846" s="57" t="s">
        <v>2440</v>
      </c>
      <c r="AR846" s="57"/>
      <c r="AS846" s="57"/>
      <c r="AT846" s="57"/>
      <c r="AU846" s="57"/>
      <c r="AV846" s="120">
        <v>42706</v>
      </c>
      <c r="AW846" s="57" t="s">
        <v>46</v>
      </c>
      <c r="AX846" s="144"/>
      <c r="AY846" s="144"/>
      <c r="AZ846" s="142"/>
      <c r="BA846" s="143"/>
      <c r="BC846" s="144"/>
      <c r="BD846" s="144"/>
    </row>
    <row r="847" spans="1:56" ht="45" x14ac:dyDescent="0.25">
      <c r="A847" s="61">
        <v>176</v>
      </c>
      <c r="B847" s="179" t="s">
        <v>2814</v>
      </c>
      <c r="C847" s="53" t="s">
        <v>2815</v>
      </c>
      <c r="D847" s="36" t="s">
        <v>50</v>
      </c>
      <c r="E847" s="24" t="s">
        <v>2816</v>
      </c>
      <c r="F847" s="6"/>
      <c r="G847" s="6"/>
      <c r="H847" s="6" t="s">
        <v>2817</v>
      </c>
      <c r="I847" s="6" t="s">
        <v>2818</v>
      </c>
      <c r="J847" s="6"/>
      <c r="K847" s="6"/>
      <c r="L847" s="56" t="s">
        <v>2434</v>
      </c>
      <c r="M847" s="62" t="s">
        <v>2420</v>
      </c>
      <c r="N847" s="58" t="s">
        <v>5668</v>
      </c>
      <c r="O847" s="58"/>
      <c r="P847" s="35"/>
      <c r="Q847" s="35"/>
      <c r="R847" s="35"/>
      <c r="S847" s="35"/>
      <c r="T847" s="106"/>
      <c r="U847" s="106" t="s">
        <v>2434</v>
      </c>
      <c r="V847" s="106" t="s">
        <v>6556</v>
      </c>
      <c r="W847" s="106" t="s">
        <v>2819</v>
      </c>
      <c r="X847" s="106" t="s">
        <v>2820</v>
      </c>
      <c r="Y847" s="106" t="s">
        <v>2821</v>
      </c>
      <c r="Z847" s="106" t="s">
        <v>2822</v>
      </c>
      <c r="AA847" s="106" t="s">
        <v>2823</v>
      </c>
      <c r="AB847" s="106" t="s">
        <v>2439</v>
      </c>
      <c r="AC847" s="106" t="s">
        <v>2429</v>
      </c>
      <c r="AD847" s="106"/>
      <c r="AE847" s="97"/>
      <c r="AF847" s="141"/>
      <c r="AG847" s="37" t="s">
        <v>2824</v>
      </c>
      <c r="AH847" s="37" t="s">
        <v>2468</v>
      </c>
      <c r="AI847" s="37"/>
      <c r="AJ847" s="37"/>
      <c r="AK847" s="37"/>
      <c r="AL847" s="37"/>
      <c r="AM847" s="37">
        <f t="shared" si="26"/>
        <v>0</v>
      </c>
      <c r="AN847" s="191" t="str">
        <f>IF((AI847+AJ847+AK847+AL847+AM847)&gt;0,(Metoder[[#This Row],[2015]]+Metoder[[#This Row],[2016]]+Metoder[[#This Row],[2017]]+Metoder[[#This Row],[Jan-Apr 2018]]*3+Metoder[[#This Row],[Till Cosmic?]])/COUNT(Metoder[[#This Row],[2015]:[Till Cosmic?]]),"")</f>
        <v/>
      </c>
      <c r="AO847" s="37" t="str">
        <f t="shared" si="27"/>
        <v/>
      </c>
      <c r="AP847" s="37" t="str">
        <f>IFERROR((_xlfn.RANK.EQ(AO847,AO:AO,1)+COUNTIF($AO$2:AO847,AO847))-1,"")</f>
        <v/>
      </c>
      <c r="AQ847" s="37"/>
      <c r="AR847" s="37"/>
      <c r="AS847" s="37"/>
      <c r="AT847" s="37"/>
      <c r="AU847" s="37"/>
      <c r="AV847" s="123">
        <v>42702</v>
      </c>
      <c r="AW847" s="38" t="s">
        <v>2341</v>
      </c>
      <c r="AX847" s="144"/>
      <c r="AY847" s="144"/>
      <c r="AZ847" s="142"/>
      <c r="BA847" s="143"/>
      <c r="BC847" s="144"/>
      <c r="BD847" s="144"/>
    </row>
    <row r="848" spans="1:56" ht="409.5" x14ac:dyDescent="0.25">
      <c r="A848" s="61">
        <v>178</v>
      </c>
      <c r="B848" s="179" t="s">
        <v>3278</v>
      </c>
      <c r="C848" s="53" t="s">
        <v>3279</v>
      </c>
      <c r="D848" s="36" t="s">
        <v>78</v>
      </c>
      <c r="E848" s="24" t="s">
        <v>2506</v>
      </c>
      <c r="F848" s="6"/>
      <c r="G848" s="6"/>
      <c r="H848" s="6" t="s">
        <v>90</v>
      </c>
      <c r="I848" s="6" t="s">
        <v>3280</v>
      </c>
      <c r="J848" s="6"/>
      <c r="K848" s="6"/>
      <c r="L848" s="56" t="s">
        <v>2434</v>
      </c>
      <c r="M848" s="62" t="s">
        <v>2420</v>
      </c>
      <c r="N848" s="58" t="s">
        <v>5673</v>
      </c>
      <c r="O848" s="58"/>
      <c r="P848" s="35"/>
      <c r="Q848" s="35"/>
      <c r="R848" s="35"/>
      <c r="S848" s="35"/>
      <c r="T848" s="106"/>
      <c r="U848" s="106" t="s">
        <v>2434</v>
      </c>
      <c r="V848" s="106" t="s">
        <v>2422</v>
      </c>
      <c r="W848" s="106" t="s">
        <v>3281</v>
      </c>
      <c r="X848" s="106" t="s">
        <v>3282</v>
      </c>
      <c r="Y848" s="106" t="s">
        <v>3283</v>
      </c>
      <c r="Z848" s="106" t="s">
        <v>3284</v>
      </c>
      <c r="AA848" s="106" t="s">
        <v>3285</v>
      </c>
      <c r="AB848" s="106" t="s">
        <v>2439</v>
      </c>
      <c r="AC848" s="106" t="s">
        <v>2440</v>
      </c>
      <c r="AD848" s="106"/>
      <c r="AE848" s="97"/>
      <c r="AF848" s="141"/>
      <c r="AG848" s="37" t="s">
        <v>3286</v>
      </c>
      <c r="AH848" s="37" t="s">
        <v>2441</v>
      </c>
      <c r="AI848" s="37"/>
      <c r="AJ848" s="37"/>
      <c r="AK848" s="37"/>
      <c r="AL848" s="37"/>
      <c r="AM848" s="37">
        <f t="shared" si="26"/>
        <v>0</v>
      </c>
      <c r="AN848" s="191" t="str">
        <f>IF((AI848+AJ848+AK848+AL848+AM848)&gt;0,(Metoder[[#This Row],[2015]]+Metoder[[#This Row],[2016]]+Metoder[[#This Row],[2017]]+Metoder[[#This Row],[Jan-Apr 2018]]*3+Metoder[[#This Row],[Till Cosmic?]])/COUNT(Metoder[[#This Row],[2015]:[Till Cosmic?]]),"")</f>
        <v/>
      </c>
      <c r="AO848" s="37" t="str">
        <f t="shared" si="27"/>
        <v/>
      </c>
      <c r="AP848" s="37" t="str">
        <f>IFERROR((_xlfn.RANK.EQ(AO848,AO:AO,1)+COUNTIF($AO$2:AO848,AO848))-1,"")</f>
        <v/>
      </c>
      <c r="AQ848" s="37"/>
      <c r="AR848" s="37"/>
      <c r="AS848" s="37"/>
      <c r="AT848" s="37"/>
      <c r="AU848" s="37"/>
      <c r="AV848" s="123">
        <v>42702</v>
      </c>
      <c r="AW848" s="38" t="s">
        <v>2341</v>
      </c>
      <c r="AX848" s="144"/>
      <c r="AY848" s="144"/>
      <c r="AZ848" s="142"/>
      <c r="BA848" s="143"/>
      <c r="BC848" s="144"/>
      <c r="BD848" s="144"/>
    </row>
    <row r="849" spans="1:56" ht="168.75" x14ac:dyDescent="0.25">
      <c r="A849" s="61">
        <v>179</v>
      </c>
      <c r="B849" s="179" t="s">
        <v>275</v>
      </c>
      <c r="C849" s="53" t="s">
        <v>3348</v>
      </c>
      <c r="D849" s="36" t="s">
        <v>50</v>
      </c>
      <c r="E849" s="24" t="s">
        <v>2816</v>
      </c>
      <c r="F849" s="6"/>
      <c r="G849" s="6"/>
      <c r="H849" s="6" t="s">
        <v>43</v>
      </c>
      <c r="I849" s="6" t="s">
        <v>3349</v>
      </c>
      <c r="J849" s="6"/>
      <c r="K849" s="6"/>
      <c r="L849" s="56" t="s">
        <v>2434</v>
      </c>
      <c r="M849" s="62" t="s">
        <v>2420</v>
      </c>
      <c r="N849" s="58" t="s">
        <v>5668</v>
      </c>
      <c r="O849" s="58"/>
      <c r="P849" s="35"/>
      <c r="Q849" s="35"/>
      <c r="R849" s="35"/>
      <c r="S849" s="35"/>
      <c r="T849" s="106"/>
      <c r="U849" s="106" t="s">
        <v>2434</v>
      </c>
      <c r="V849" s="106" t="s">
        <v>2422</v>
      </c>
      <c r="W849" s="106" t="s">
        <v>2448</v>
      </c>
      <c r="X849" s="106" t="s">
        <v>3350</v>
      </c>
      <c r="Y849" s="106" t="s">
        <v>3351</v>
      </c>
      <c r="Z849" s="106" t="s">
        <v>2594</v>
      </c>
      <c r="AA849" s="106" t="s">
        <v>3352</v>
      </c>
      <c r="AB849" s="106" t="s">
        <v>2439</v>
      </c>
      <c r="AC849" s="106" t="s">
        <v>2429</v>
      </c>
      <c r="AD849" s="106"/>
      <c r="AE849" s="97"/>
      <c r="AF849" s="141"/>
      <c r="AG849" s="37" t="s">
        <v>2596</v>
      </c>
      <c r="AH849" s="37" t="s">
        <v>2431</v>
      </c>
      <c r="AI849" s="37"/>
      <c r="AJ849" s="37"/>
      <c r="AK849" s="37"/>
      <c r="AL849" s="37"/>
      <c r="AM849" s="37">
        <f t="shared" si="26"/>
        <v>0</v>
      </c>
      <c r="AN849" s="191" t="str">
        <f>IF((AI849+AJ849+AK849+AL849+AM849)&gt;0,(Metoder[[#This Row],[2015]]+Metoder[[#This Row],[2016]]+Metoder[[#This Row],[2017]]+Metoder[[#This Row],[Jan-Apr 2018]]*3+Metoder[[#This Row],[Till Cosmic?]])/COUNT(Metoder[[#This Row],[2015]:[Till Cosmic?]]),"")</f>
        <v/>
      </c>
      <c r="AO849" s="37" t="str">
        <f t="shared" si="27"/>
        <v/>
      </c>
      <c r="AP849" s="37" t="str">
        <f>IFERROR((_xlfn.RANK.EQ(AO849,AO:AO,1)+COUNTIF($AO$2:AO849,AO849))-1,"")</f>
        <v/>
      </c>
      <c r="AQ849" s="37"/>
      <c r="AR849" s="37"/>
      <c r="AS849" s="37"/>
      <c r="AT849" s="37"/>
      <c r="AU849" s="37"/>
      <c r="AV849" s="123">
        <v>42702</v>
      </c>
      <c r="AW849" s="38" t="s">
        <v>2341</v>
      </c>
      <c r="AX849" s="144"/>
      <c r="AY849" s="144"/>
      <c r="AZ849" s="142"/>
      <c r="BA849" s="143"/>
      <c r="BC849" s="144"/>
      <c r="BD849" s="144"/>
    </row>
    <row r="850" spans="1:56" ht="202.5" x14ac:dyDescent="0.25">
      <c r="A850" s="61">
        <v>180</v>
      </c>
      <c r="B850" s="179" t="s">
        <v>3361</v>
      </c>
      <c r="C850" s="53" t="s">
        <v>3362</v>
      </c>
      <c r="D850" s="36" t="s">
        <v>50</v>
      </c>
      <c r="E850" s="24" t="s">
        <v>2816</v>
      </c>
      <c r="F850" s="6"/>
      <c r="G850" s="6"/>
      <c r="H850" s="6" t="s">
        <v>43</v>
      </c>
      <c r="I850" s="6" t="s">
        <v>3363</v>
      </c>
      <c r="J850" s="6"/>
      <c r="K850" s="6"/>
      <c r="L850" s="56" t="s">
        <v>2434</v>
      </c>
      <c r="M850" s="62" t="s">
        <v>2420</v>
      </c>
      <c r="N850" s="58" t="s">
        <v>5668</v>
      </c>
      <c r="O850" s="58"/>
      <c r="P850" s="35"/>
      <c r="Q850" s="35"/>
      <c r="R850" s="35"/>
      <c r="S850" s="35"/>
      <c r="T850" s="106"/>
      <c r="U850" s="106" t="s">
        <v>2434</v>
      </c>
      <c r="V850" s="106" t="s">
        <v>2422</v>
      </c>
      <c r="W850" s="106" t="s">
        <v>2448</v>
      </c>
      <c r="X850" s="106" t="s">
        <v>3350</v>
      </c>
      <c r="Y850" s="106" t="s">
        <v>3364</v>
      </c>
      <c r="Z850" s="106" t="s">
        <v>2594</v>
      </c>
      <c r="AA850" s="106" t="s">
        <v>3365</v>
      </c>
      <c r="AB850" s="106" t="s">
        <v>2439</v>
      </c>
      <c r="AC850" s="106" t="s">
        <v>2429</v>
      </c>
      <c r="AD850" s="106"/>
      <c r="AE850" s="97"/>
      <c r="AF850" s="141"/>
      <c r="AG850" s="37" t="s">
        <v>2596</v>
      </c>
      <c r="AH850" s="37" t="s">
        <v>2431</v>
      </c>
      <c r="AI850" s="37"/>
      <c r="AJ850" s="37"/>
      <c r="AK850" s="37"/>
      <c r="AL850" s="37"/>
      <c r="AM850" s="37">
        <f t="shared" si="26"/>
        <v>0</v>
      </c>
      <c r="AN850" s="191" t="str">
        <f>IF((AI850+AJ850+AK850+AL850+AM850)&gt;0,(Metoder[[#This Row],[2015]]+Metoder[[#This Row],[2016]]+Metoder[[#This Row],[2017]]+Metoder[[#This Row],[Jan-Apr 2018]]*3+Metoder[[#This Row],[Till Cosmic?]])/COUNT(Metoder[[#This Row],[2015]:[Till Cosmic?]]),"")</f>
        <v/>
      </c>
      <c r="AO850" s="37" t="str">
        <f t="shared" si="27"/>
        <v/>
      </c>
      <c r="AP850" s="37" t="str">
        <f>IFERROR((_xlfn.RANK.EQ(AO850,AO:AO,1)+COUNTIF($AO$2:AO850,AO850))-1,"")</f>
        <v/>
      </c>
      <c r="AQ850" s="37"/>
      <c r="AR850" s="37"/>
      <c r="AS850" s="37"/>
      <c r="AT850" s="37"/>
      <c r="AU850" s="37"/>
      <c r="AV850" s="123">
        <v>42702</v>
      </c>
      <c r="AW850" s="38" t="s">
        <v>2341</v>
      </c>
      <c r="AX850" s="144"/>
      <c r="AY850" s="144"/>
      <c r="AZ850" s="142"/>
      <c r="BA850" s="143"/>
      <c r="BC850" s="144"/>
      <c r="BD850" s="144"/>
    </row>
    <row r="851" spans="1:56" ht="157.5" x14ac:dyDescent="0.25">
      <c r="A851" s="61">
        <v>181</v>
      </c>
      <c r="B851" s="179" t="s">
        <v>3383</v>
      </c>
      <c r="C851" s="53" t="s">
        <v>3362</v>
      </c>
      <c r="D851" s="36" t="s">
        <v>50</v>
      </c>
      <c r="E851" s="24" t="s">
        <v>2816</v>
      </c>
      <c r="F851" s="6"/>
      <c r="G851" s="6"/>
      <c r="H851" s="6" t="s">
        <v>43</v>
      </c>
      <c r="I851" s="6" t="s">
        <v>3384</v>
      </c>
      <c r="J851" s="6"/>
      <c r="K851" s="6"/>
      <c r="L851" s="56" t="s">
        <v>2434</v>
      </c>
      <c r="M851" s="62" t="s">
        <v>2420</v>
      </c>
      <c r="N851" s="58" t="s">
        <v>5668</v>
      </c>
      <c r="O851" s="58"/>
      <c r="P851" s="35"/>
      <c r="Q851" s="35"/>
      <c r="R851" s="35"/>
      <c r="S851" s="35"/>
      <c r="T851" s="106"/>
      <c r="U851" s="106" t="s">
        <v>2434</v>
      </c>
      <c r="V851" s="106" t="s">
        <v>2422</v>
      </c>
      <c r="W851" s="106" t="s">
        <v>2448</v>
      </c>
      <c r="X851" s="106" t="s">
        <v>3350</v>
      </c>
      <c r="Y851" s="106" t="s">
        <v>3385</v>
      </c>
      <c r="Z851" s="106" t="s">
        <v>2594</v>
      </c>
      <c r="AA851" s="106" t="s">
        <v>3386</v>
      </c>
      <c r="AB851" s="106" t="s">
        <v>2439</v>
      </c>
      <c r="AC851" s="106" t="s">
        <v>2429</v>
      </c>
      <c r="AD851" s="106"/>
      <c r="AE851" s="97"/>
      <c r="AF851" s="141"/>
      <c r="AG851" s="37" t="s">
        <v>2596</v>
      </c>
      <c r="AH851" s="37" t="s">
        <v>2431</v>
      </c>
      <c r="AI851" s="37"/>
      <c r="AJ851" s="37"/>
      <c r="AK851" s="37"/>
      <c r="AL851" s="37"/>
      <c r="AM851" s="37">
        <f t="shared" si="26"/>
        <v>0</v>
      </c>
      <c r="AN851" s="191" t="str">
        <f>IF((AI851+AJ851+AK851+AL851+AM851)&gt;0,(Metoder[[#This Row],[2015]]+Metoder[[#This Row],[2016]]+Metoder[[#This Row],[2017]]+Metoder[[#This Row],[Jan-Apr 2018]]*3+Metoder[[#This Row],[Till Cosmic?]])/COUNT(Metoder[[#This Row],[2015]:[Till Cosmic?]]),"")</f>
        <v/>
      </c>
      <c r="AO851" s="37" t="str">
        <f t="shared" si="27"/>
        <v/>
      </c>
      <c r="AP851" s="37" t="str">
        <f>IFERROR((_xlfn.RANK.EQ(AO851,AO:AO,1)+COUNTIF($AO$2:AO851,AO851))-1,"")</f>
        <v/>
      </c>
      <c r="AQ851" s="37"/>
      <c r="AR851" s="37"/>
      <c r="AS851" s="37"/>
      <c r="AT851" s="37"/>
      <c r="AU851" s="37"/>
      <c r="AV851" s="123">
        <v>42702</v>
      </c>
      <c r="AW851" s="38" t="s">
        <v>2341</v>
      </c>
      <c r="AX851" s="144"/>
      <c r="AY851" s="144"/>
      <c r="AZ851" s="142"/>
      <c r="BA851" s="143"/>
      <c r="BC851" s="144"/>
      <c r="BD851" s="144"/>
    </row>
    <row r="852" spans="1:56" ht="225" x14ac:dyDescent="0.25">
      <c r="A852" s="61">
        <v>182</v>
      </c>
      <c r="B852" s="179" t="s">
        <v>3396</v>
      </c>
      <c r="C852" s="53" t="s">
        <v>3397</v>
      </c>
      <c r="D852" s="36" t="s">
        <v>3398</v>
      </c>
      <c r="E852" s="24" t="s">
        <v>3025</v>
      </c>
      <c r="F852" s="6"/>
      <c r="G852" s="6" t="s">
        <v>3399</v>
      </c>
      <c r="H852" s="6" t="s">
        <v>6562</v>
      </c>
      <c r="I852" s="6" t="s">
        <v>3400</v>
      </c>
      <c r="J852" s="6"/>
      <c r="K852" s="6"/>
      <c r="L852" s="56" t="s">
        <v>2434</v>
      </c>
      <c r="M852" s="62" t="s">
        <v>2420</v>
      </c>
      <c r="N852" s="58" t="s">
        <v>5668</v>
      </c>
      <c r="O852" s="58"/>
      <c r="P852" s="35"/>
      <c r="Q852" s="35"/>
      <c r="R852" s="35"/>
      <c r="S852" s="35"/>
      <c r="T852" s="106"/>
      <c r="U852" s="106" t="s">
        <v>2434</v>
      </c>
      <c r="V852" s="106" t="s">
        <v>3401</v>
      </c>
      <c r="W852" s="106" t="s">
        <v>3402</v>
      </c>
      <c r="X852" s="106" t="s">
        <v>3403</v>
      </c>
      <c r="Y852" s="106" t="s">
        <v>3404</v>
      </c>
      <c r="Z852" s="106" t="s">
        <v>2822</v>
      </c>
      <c r="AA852" s="106" t="s">
        <v>3405</v>
      </c>
      <c r="AB852" s="106" t="s">
        <v>3406</v>
      </c>
      <c r="AC852" s="106" t="s">
        <v>2429</v>
      </c>
      <c r="AD852" s="106"/>
      <c r="AE852" s="97"/>
      <c r="AF852" s="141"/>
      <c r="AG852" s="37" t="s">
        <v>3177</v>
      </c>
      <c r="AH852" s="37" t="s">
        <v>2431</v>
      </c>
      <c r="AI852" s="37"/>
      <c r="AJ852" s="37"/>
      <c r="AK852" s="37"/>
      <c r="AL852" s="37"/>
      <c r="AM852" s="37">
        <f t="shared" si="26"/>
        <v>0</v>
      </c>
      <c r="AN852" s="191" t="str">
        <f>IF((AI852+AJ852+AK852+AL852+AM852)&gt;0,(Metoder[[#This Row],[2015]]+Metoder[[#This Row],[2016]]+Metoder[[#This Row],[2017]]+Metoder[[#This Row],[Jan-Apr 2018]]*3+Metoder[[#This Row],[Till Cosmic?]])/COUNT(Metoder[[#This Row],[2015]:[Till Cosmic?]]),"")</f>
        <v/>
      </c>
      <c r="AO852" s="37" t="str">
        <f t="shared" si="27"/>
        <v/>
      </c>
      <c r="AP852" s="37" t="str">
        <f>IFERROR((_xlfn.RANK.EQ(AO852,AO:AO,1)+COUNTIF($AO$2:AO852,AO852))-1,"")</f>
        <v/>
      </c>
      <c r="AQ852" s="37"/>
      <c r="AR852" s="37"/>
      <c r="AS852" s="37"/>
      <c r="AT852" s="37"/>
      <c r="AU852" s="37"/>
      <c r="AV852" s="123">
        <v>42702</v>
      </c>
      <c r="AW852" s="38" t="s">
        <v>2341</v>
      </c>
      <c r="AX852" s="144"/>
      <c r="AY852" s="144"/>
      <c r="AZ852" s="142"/>
      <c r="BA852" s="143"/>
      <c r="BC852" s="144"/>
      <c r="BD852" s="144"/>
    </row>
    <row r="853" spans="1:56" ht="56.25" x14ac:dyDescent="0.25">
      <c r="A853" s="61">
        <v>183</v>
      </c>
      <c r="B853" s="179" t="s">
        <v>3484</v>
      </c>
      <c r="C853" s="53" t="s">
        <v>3485</v>
      </c>
      <c r="D853" s="36" t="s">
        <v>78</v>
      </c>
      <c r="E853" s="24" t="s">
        <v>2816</v>
      </c>
      <c r="F853" s="6"/>
      <c r="G853" s="6"/>
      <c r="H853" s="6" t="s">
        <v>82</v>
      </c>
      <c r="I853" s="6"/>
      <c r="J853" s="6"/>
      <c r="K853" s="6"/>
      <c r="L853" s="56" t="s">
        <v>2434</v>
      </c>
      <c r="M853" s="62" t="s">
        <v>2420</v>
      </c>
      <c r="N853" s="58" t="s">
        <v>5669</v>
      </c>
      <c r="O853" s="58"/>
      <c r="P853" s="35"/>
      <c r="Q853" s="35"/>
      <c r="R853" s="35"/>
      <c r="S853" s="35"/>
      <c r="T853" s="106"/>
      <c r="U853" s="106" t="s">
        <v>2434</v>
      </c>
      <c r="V853" s="106" t="s">
        <v>2422</v>
      </c>
      <c r="W853" s="106" t="s">
        <v>3486</v>
      </c>
      <c r="X853" s="106" t="s">
        <v>3487</v>
      </c>
      <c r="Y853" s="106" t="s">
        <v>3488</v>
      </c>
      <c r="Z853" s="106" t="s">
        <v>3489</v>
      </c>
      <c r="AA853" s="106" t="s">
        <v>3490</v>
      </c>
      <c r="AB853" s="106" t="s">
        <v>2439</v>
      </c>
      <c r="AC853" s="106" t="s">
        <v>2429</v>
      </c>
      <c r="AD853" s="106"/>
      <c r="AE853" s="97"/>
      <c r="AF853" s="141"/>
      <c r="AG853" s="37" t="s">
        <v>3360</v>
      </c>
      <c r="AH853" s="37" t="s">
        <v>2431</v>
      </c>
      <c r="AI853" s="37"/>
      <c r="AJ853" s="37"/>
      <c r="AK853" s="37"/>
      <c r="AL853" s="37"/>
      <c r="AM853" s="37">
        <f t="shared" si="26"/>
        <v>0</v>
      </c>
      <c r="AN853" s="191" t="str">
        <f>IF((AI853+AJ853+AK853+AL853+AM853)&gt;0,(Metoder[[#This Row],[2015]]+Metoder[[#This Row],[2016]]+Metoder[[#This Row],[2017]]+Metoder[[#This Row],[Jan-Apr 2018]]*3+Metoder[[#This Row],[Till Cosmic?]])/COUNT(Metoder[[#This Row],[2015]:[Till Cosmic?]]),"")</f>
        <v/>
      </c>
      <c r="AO853" s="37" t="str">
        <f t="shared" si="27"/>
        <v/>
      </c>
      <c r="AP853" s="37" t="str">
        <f>IFERROR((_xlfn.RANK.EQ(AO853,AO:AO,1)+COUNTIF($AO$2:AO853,AO853))-1,"")</f>
        <v/>
      </c>
      <c r="AQ853" s="37"/>
      <c r="AR853" s="37"/>
      <c r="AS853" s="37"/>
      <c r="AT853" s="37"/>
      <c r="AU853" s="37"/>
      <c r="AV853" s="123">
        <v>42702</v>
      </c>
      <c r="AW853" s="38" t="s">
        <v>2341</v>
      </c>
      <c r="AX853" s="144"/>
      <c r="AY853" s="144"/>
      <c r="AZ853" s="142"/>
      <c r="BA853" s="143"/>
      <c r="BC853" s="144"/>
      <c r="BD853" s="144"/>
    </row>
    <row r="854" spans="1:56" ht="168.75" x14ac:dyDescent="0.25">
      <c r="A854" s="61">
        <v>186</v>
      </c>
      <c r="B854" s="179" t="s">
        <v>3673</v>
      </c>
      <c r="C854" s="53" t="s">
        <v>3674</v>
      </c>
      <c r="D854" s="36" t="s">
        <v>50</v>
      </c>
      <c r="E854" s="24" t="s">
        <v>2816</v>
      </c>
      <c r="F854" s="6"/>
      <c r="G854" s="6"/>
      <c r="H854" s="6" t="s">
        <v>43</v>
      </c>
      <c r="I854" s="6" t="s">
        <v>6327</v>
      </c>
      <c r="J854" s="6"/>
      <c r="K854" s="6"/>
      <c r="L854" s="56" t="s">
        <v>2434</v>
      </c>
      <c r="M854" s="62" t="s">
        <v>2420</v>
      </c>
      <c r="N854" s="58" t="s">
        <v>5668</v>
      </c>
      <c r="O854" s="58"/>
      <c r="P854" s="35"/>
      <c r="Q854" s="35"/>
      <c r="R854" s="35"/>
      <c r="S854" s="35"/>
      <c r="T854" s="106"/>
      <c r="U854" s="106" t="s">
        <v>2434</v>
      </c>
      <c r="V854" s="106" t="s">
        <v>2422</v>
      </c>
      <c r="W854" s="106" t="s">
        <v>2448</v>
      </c>
      <c r="X854" s="106" t="s">
        <v>3675</v>
      </c>
      <c r="Y854" s="106" t="s">
        <v>3676</v>
      </c>
      <c r="Z854" s="106" t="s">
        <v>2426</v>
      </c>
      <c r="AA854" s="106" t="s">
        <v>3677</v>
      </c>
      <c r="AB854" s="106" t="s">
        <v>2439</v>
      </c>
      <c r="AC854" s="106" t="s">
        <v>2429</v>
      </c>
      <c r="AD854" s="106"/>
      <c r="AE854" s="97"/>
      <c r="AF854" s="141"/>
      <c r="AG854" s="37" t="s">
        <v>3678</v>
      </c>
      <c r="AH854" s="37" t="s">
        <v>2468</v>
      </c>
      <c r="AI854" s="37"/>
      <c r="AJ854" s="37"/>
      <c r="AK854" s="37"/>
      <c r="AL854" s="37"/>
      <c r="AM854" s="37">
        <f t="shared" si="26"/>
        <v>0</v>
      </c>
      <c r="AN854" s="191" t="str">
        <f>IF((AI854+AJ854+AK854+AL854+AM854)&gt;0,(Metoder[[#This Row],[2015]]+Metoder[[#This Row],[2016]]+Metoder[[#This Row],[2017]]+Metoder[[#This Row],[Jan-Apr 2018]]*3+Metoder[[#This Row],[Till Cosmic?]])/COUNT(Metoder[[#This Row],[2015]:[Till Cosmic?]]),"")</f>
        <v/>
      </c>
      <c r="AO854" s="37" t="str">
        <f t="shared" si="27"/>
        <v/>
      </c>
      <c r="AP854" s="37" t="str">
        <f>IFERROR((_xlfn.RANK.EQ(AO854,AO:AO,1)+COUNTIF($AO$2:AO854,AO854))-1,"")</f>
        <v/>
      </c>
      <c r="AQ854" s="37"/>
      <c r="AR854" s="37"/>
      <c r="AS854" s="37"/>
      <c r="AT854" s="37"/>
      <c r="AU854" s="37"/>
      <c r="AV854" s="123">
        <v>42702</v>
      </c>
      <c r="AW854" s="38" t="s">
        <v>2341</v>
      </c>
      <c r="AX854" s="144"/>
      <c r="AY854" s="144"/>
      <c r="AZ854" s="142"/>
      <c r="BA854" s="143"/>
      <c r="BC854" s="144"/>
      <c r="BD854" s="144"/>
    </row>
    <row r="855" spans="1:56" ht="45" x14ac:dyDescent="0.25">
      <c r="A855" s="61">
        <v>280</v>
      </c>
      <c r="B855" s="179" t="s">
        <v>3862</v>
      </c>
      <c r="C855" s="53" t="s">
        <v>3863</v>
      </c>
      <c r="D855" s="36" t="s">
        <v>410</v>
      </c>
      <c r="E855" s="24" t="s">
        <v>2506</v>
      </c>
      <c r="F855" s="50"/>
      <c r="G855" s="50"/>
      <c r="H855" s="6" t="s">
        <v>3367</v>
      </c>
      <c r="I855" s="50" t="s">
        <v>3368</v>
      </c>
      <c r="J855" s="50"/>
      <c r="K855" s="50"/>
      <c r="L855" s="56" t="s">
        <v>2434</v>
      </c>
      <c r="M855" s="62" t="s">
        <v>2420</v>
      </c>
      <c r="N855" s="58"/>
      <c r="O855" s="58"/>
      <c r="P855" s="35"/>
      <c r="Q855" s="35"/>
      <c r="R855" s="35"/>
      <c r="S855" s="35"/>
      <c r="T855" s="97"/>
      <c r="U855" s="1" t="s">
        <v>2434</v>
      </c>
      <c r="V855" s="1" t="s">
        <v>2422</v>
      </c>
      <c r="W855" s="106" t="s">
        <v>3369</v>
      </c>
      <c r="X855" s="106" t="s">
        <v>2463</v>
      </c>
      <c r="Y855" s="1" t="s">
        <v>3864</v>
      </c>
      <c r="Z855" s="106" t="s">
        <v>3371</v>
      </c>
      <c r="AA855" s="106" t="s">
        <v>3865</v>
      </c>
      <c r="AB855" s="106" t="s">
        <v>2439</v>
      </c>
      <c r="AC855" s="106" t="s">
        <v>2440</v>
      </c>
      <c r="AD855" s="106"/>
      <c r="AE855" s="97"/>
      <c r="AF855" s="141"/>
      <c r="AG855" s="37" t="s">
        <v>2596</v>
      </c>
      <c r="AH855" s="37" t="s">
        <v>2431</v>
      </c>
      <c r="AI855" s="37"/>
      <c r="AJ855" s="37"/>
      <c r="AK855" s="37"/>
      <c r="AL855" s="37"/>
      <c r="AM855" s="37">
        <f t="shared" si="26"/>
        <v>0</v>
      </c>
      <c r="AN855" s="191" t="str">
        <f>IF((AI855+AJ855+AK855+AL855+AM855)&gt;0,(Metoder[[#This Row],[2015]]+Metoder[[#This Row],[2016]]+Metoder[[#This Row],[2017]]+Metoder[[#This Row],[Jan-Apr 2018]]*3+Metoder[[#This Row],[Till Cosmic?]])/COUNT(Metoder[[#This Row],[2015]:[Till Cosmic?]]),"")</f>
        <v/>
      </c>
      <c r="AO855" s="37" t="str">
        <f t="shared" si="27"/>
        <v/>
      </c>
      <c r="AP855" s="37" t="str">
        <f>IFERROR((_xlfn.RANK.EQ(AO855,AO:AO,1)+COUNTIF($AO$2:AO855,AO855))-1,"")</f>
        <v/>
      </c>
      <c r="AQ855" s="37"/>
      <c r="AR855" s="37"/>
      <c r="AS855" s="37"/>
      <c r="AT855" s="37"/>
      <c r="AU855" s="37"/>
      <c r="AV855" s="123">
        <v>42697</v>
      </c>
      <c r="AW855" s="38" t="s">
        <v>2341</v>
      </c>
      <c r="AX855" s="144"/>
      <c r="AY855" s="144"/>
      <c r="AZ855" s="142"/>
      <c r="BA855" s="143"/>
      <c r="BC855" s="144"/>
      <c r="BD855" s="144"/>
    </row>
    <row r="856" spans="1:56" ht="45" x14ac:dyDescent="0.25">
      <c r="A856" s="61">
        <v>281</v>
      </c>
      <c r="B856" s="179" t="s">
        <v>3361</v>
      </c>
      <c r="C856" s="53" t="s">
        <v>3366</v>
      </c>
      <c r="D856" s="36" t="s">
        <v>410</v>
      </c>
      <c r="E856" s="24" t="s">
        <v>2506</v>
      </c>
      <c r="F856" s="50"/>
      <c r="G856" s="50"/>
      <c r="H856" s="6" t="s">
        <v>3367</v>
      </c>
      <c r="I856" s="6" t="s">
        <v>3368</v>
      </c>
      <c r="J856" s="6"/>
      <c r="K856" s="6"/>
      <c r="L856" s="56" t="s">
        <v>2434</v>
      </c>
      <c r="M856" s="62" t="s">
        <v>2420</v>
      </c>
      <c r="N856" s="58"/>
      <c r="O856" s="58"/>
      <c r="P856" s="35"/>
      <c r="Q856" s="35"/>
      <c r="R856" s="35"/>
      <c r="S856" s="35"/>
      <c r="T856" s="97"/>
      <c r="U856" s="106" t="s">
        <v>2434</v>
      </c>
      <c r="V856" s="106" t="s">
        <v>2422</v>
      </c>
      <c r="W856" s="106" t="s">
        <v>3369</v>
      </c>
      <c r="X856" s="106" t="s">
        <v>2463</v>
      </c>
      <c r="Y856" s="1" t="s">
        <v>3370</v>
      </c>
      <c r="Z856" s="106" t="s">
        <v>3371</v>
      </c>
      <c r="AA856" s="106" t="s">
        <v>3372</v>
      </c>
      <c r="AB856" s="106" t="s">
        <v>2439</v>
      </c>
      <c r="AC856" s="106" t="s">
        <v>2440</v>
      </c>
      <c r="AD856" s="106"/>
      <c r="AE856" s="97"/>
      <c r="AF856" s="141"/>
      <c r="AG856" s="37" t="s">
        <v>3373</v>
      </c>
      <c r="AH856" s="37" t="s">
        <v>2431</v>
      </c>
      <c r="AI856" s="37"/>
      <c r="AJ856" s="37"/>
      <c r="AK856" s="37"/>
      <c r="AL856" s="37"/>
      <c r="AM856" s="37">
        <f t="shared" si="26"/>
        <v>0</v>
      </c>
      <c r="AN856" s="191" t="str">
        <f>IF((AI856+AJ856+AK856+AL856+AM856)&gt;0,(Metoder[[#This Row],[2015]]+Metoder[[#This Row],[2016]]+Metoder[[#This Row],[2017]]+Metoder[[#This Row],[Jan-Apr 2018]]*3+Metoder[[#This Row],[Till Cosmic?]])/COUNT(Metoder[[#This Row],[2015]:[Till Cosmic?]]),"")</f>
        <v/>
      </c>
      <c r="AO856" s="37" t="str">
        <f t="shared" si="27"/>
        <v/>
      </c>
      <c r="AP856" s="37" t="str">
        <f>IFERROR((_xlfn.RANK.EQ(AO856,AO:AO,1)+COUNTIF($AO$2:AO856,AO856))-1,"")</f>
        <v/>
      </c>
      <c r="AQ856" s="37"/>
      <c r="AR856" s="37"/>
      <c r="AS856" s="37"/>
      <c r="AT856" s="37"/>
      <c r="AU856" s="37"/>
      <c r="AV856" s="123">
        <v>42696</v>
      </c>
      <c r="AW856" s="38" t="s">
        <v>2341</v>
      </c>
      <c r="AX856" s="144"/>
      <c r="AY856" s="144"/>
      <c r="AZ856" s="142"/>
      <c r="BA856" s="143"/>
      <c r="BC856" s="144"/>
      <c r="BD856" s="144"/>
    </row>
    <row r="857" spans="1:56" ht="315" x14ac:dyDescent="0.25">
      <c r="A857" s="61">
        <v>190</v>
      </c>
      <c r="B857" s="179" t="s">
        <v>3374</v>
      </c>
      <c r="C857" s="53" t="s">
        <v>3366</v>
      </c>
      <c r="D857" s="36" t="s">
        <v>124</v>
      </c>
      <c r="E857" s="24" t="s">
        <v>2506</v>
      </c>
      <c r="F857" s="6"/>
      <c r="G857" s="6"/>
      <c r="H857" s="53" t="s">
        <v>3375</v>
      </c>
      <c r="I857" s="6" t="s">
        <v>3376</v>
      </c>
      <c r="J857" s="6"/>
      <c r="K857" s="6"/>
      <c r="L857" s="56" t="s">
        <v>2434</v>
      </c>
      <c r="M857" s="62" t="s">
        <v>2420</v>
      </c>
      <c r="N857" s="58"/>
      <c r="O857" s="58"/>
      <c r="P857" s="35"/>
      <c r="Q857" s="35"/>
      <c r="R857" s="35"/>
      <c r="S857" s="35"/>
      <c r="T857" s="106"/>
      <c r="U857" s="106" t="s">
        <v>2434</v>
      </c>
      <c r="V857" s="106" t="s">
        <v>2422</v>
      </c>
      <c r="W857" s="106" t="s">
        <v>3369</v>
      </c>
      <c r="X857" s="106" t="s">
        <v>2463</v>
      </c>
      <c r="Y857" s="106" t="s">
        <v>3377</v>
      </c>
      <c r="Z857" s="106" t="s">
        <v>3371</v>
      </c>
      <c r="AA857" s="106" t="s">
        <v>3372</v>
      </c>
      <c r="AB857" s="106" t="s">
        <v>2439</v>
      </c>
      <c r="AC857" s="106" t="s">
        <v>2440</v>
      </c>
      <c r="AD857" s="106"/>
      <c r="AE857" s="97"/>
      <c r="AF857" s="141"/>
      <c r="AG857" s="37" t="s">
        <v>3373</v>
      </c>
      <c r="AH857" s="37" t="s">
        <v>2431</v>
      </c>
      <c r="AI857" s="37"/>
      <c r="AJ857" s="37"/>
      <c r="AK857" s="37"/>
      <c r="AL857" s="37"/>
      <c r="AM857" s="37">
        <f t="shared" si="26"/>
        <v>0</v>
      </c>
      <c r="AN857" s="191" t="str">
        <f>IF((AI857+AJ857+AK857+AL857+AM857)&gt;0,(Metoder[[#This Row],[2015]]+Metoder[[#This Row],[2016]]+Metoder[[#This Row],[2017]]+Metoder[[#This Row],[Jan-Apr 2018]]*3+Metoder[[#This Row],[Till Cosmic?]])/COUNT(Metoder[[#This Row],[2015]:[Till Cosmic?]]),"")</f>
        <v/>
      </c>
      <c r="AO857" s="37" t="str">
        <f t="shared" si="27"/>
        <v/>
      </c>
      <c r="AP857" s="37" t="str">
        <f>IFERROR((_xlfn.RANK.EQ(AO857,AO:AO,1)+COUNTIF($AO$2:AO857,AO857))-1,"")</f>
        <v/>
      </c>
      <c r="AQ857" s="37"/>
      <c r="AR857" s="37"/>
      <c r="AS857" s="37"/>
      <c r="AT857" s="37"/>
      <c r="AU857" s="37"/>
      <c r="AV857" s="123">
        <v>42696</v>
      </c>
      <c r="AW857" s="38" t="s">
        <v>2341</v>
      </c>
      <c r="AX857" s="144"/>
      <c r="AY857" s="144"/>
      <c r="AZ857" s="142"/>
      <c r="BA857" s="143"/>
      <c r="BC857" s="144"/>
      <c r="BD857" s="144"/>
    </row>
    <row r="858" spans="1:56" ht="315" x14ac:dyDescent="0.25">
      <c r="A858" s="61">
        <v>194</v>
      </c>
      <c r="B858" s="179" t="s">
        <v>3546</v>
      </c>
      <c r="C858" s="53" t="s">
        <v>4261</v>
      </c>
      <c r="D858" s="36" t="s">
        <v>124</v>
      </c>
      <c r="E858" s="24" t="s">
        <v>2506</v>
      </c>
      <c r="F858" s="6"/>
      <c r="G858" s="6"/>
      <c r="H858" s="53" t="s">
        <v>3375</v>
      </c>
      <c r="I858" s="6" t="s">
        <v>3440</v>
      </c>
      <c r="J858" s="6"/>
      <c r="K858" s="6"/>
      <c r="L858" s="56" t="s">
        <v>2434</v>
      </c>
      <c r="M858" s="62" t="s">
        <v>2420</v>
      </c>
      <c r="N858" s="58"/>
      <c r="O858" s="58"/>
      <c r="P858" s="35"/>
      <c r="Q858" s="35"/>
      <c r="R858" s="35"/>
      <c r="S858" s="35"/>
      <c r="T858" s="106"/>
      <c r="U858" s="106" t="s">
        <v>2434</v>
      </c>
      <c r="V858" s="106" t="s">
        <v>2422</v>
      </c>
      <c r="W858" s="106" t="s">
        <v>3369</v>
      </c>
      <c r="X858" s="106" t="s">
        <v>2820</v>
      </c>
      <c r="Y858" s="106" t="s">
        <v>3442</v>
      </c>
      <c r="Z858" s="106" t="s">
        <v>2594</v>
      </c>
      <c r="AA858" s="106" t="s">
        <v>3443</v>
      </c>
      <c r="AB858" s="106" t="s">
        <v>2439</v>
      </c>
      <c r="AC858" s="106" t="s">
        <v>2440</v>
      </c>
      <c r="AD858" s="106"/>
      <c r="AE858" s="97"/>
      <c r="AF858" s="141"/>
      <c r="AG858" s="37" t="s">
        <v>2596</v>
      </c>
      <c r="AH858" s="37" t="s">
        <v>2431</v>
      </c>
      <c r="AI858" s="37"/>
      <c r="AJ858" s="37"/>
      <c r="AK858" s="37"/>
      <c r="AL858" s="37"/>
      <c r="AM858" s="37">
        <f t="shared" si="26"/>
        <v>0</v>
      </c>
      <c r="AN858" s="191" t="str">
        <f>IF((AI858+AJ858+AK858+AL858+AM858)&gt;0,(Metoder[[#This Row],[2015]]+Metoder[[#This Row],[2016]]+Metoder[[#This Row],[2017]]+Metoder[[#This Row],[Jan-Apr 2018]]*3+Metoder[[#This Row],[Till Cosmic?]])/COUNT(Metoder[[#This Row],[2015]:[Till Cosmic?]]),"")</f>
        <v/>
      </c>
      <c r="AO858" s="37" t="str">
        <f t="shared" si="27"/>
        <v/>
      </c>
      <c r="AP858" s="37" t="str">
        <f>IFERROR((_xlfn.RANK.EQ(AO858,AO:AO,1)+COUNTIF($AO$2:AO858,AO858))-1,"")</f>
        <v/>
      </c>
      <c r="AQ858" s="37"/>
      <c r="AR858" s="37"/>
      <c r="AS858" s="37"/>
      <c r="AT858" s="37"/>
      <c r="AU858" s="37"/>
      <c r="AV858" s="123">
        <v>42696</v>
      </c>
      <c r="AW858" s="38" t="s">
        <v>2341</v>
      </c>
      <c r="AX858" s="144"/>
      <c r="AY858" s="144"/>
      <c r="AZ858" s="142"/>
      <c r="BA858" s="143"/>
      <c r="BC858" s="144"/>
      <c r="BD858" s="144"/>
    </row>
    <row r="859" spans="1:56" ht="67.5" x14ac:dyDescent="0.25">
      <c r="A859" s="61">
        <v>187</v>
      </c>
      <c r="B859" s="179" t="s">
        <v>3879</v>
      </c>
      <c r="C859" s="53" t="s">
        <v>3880</v>
      </c>
      <c r="D859" s="36" t="s">
        <v>50</v>
      </c>
      <c r="E859" s="24" t="s">
        <v>2506</v>
      </c>
      <c r="F859" s="6"/>
      <c r="G859" s="6" t="s">
        <v>3881</v>
      </c>
      <c r="H859" s="6" t="s">
        <v>2508</v>
      </c>
      <c r="I859" s="6" t="s">
        <v>3882</v>
      </c>
      <c r="J859" s="6"/>
      <c r="K859" s="6"/>
      <c r="L859" s="56" t="s">
        <v>2434</v>
      </c>
      <c r="M859" s="62" t="s">
        <v>2420</v>
      </c>
      <c r="N859" s="58" t="s">
        <v>5668</v>
      </c>
      <c r="O859" s="58"/>
      <c r="P859" s="35"/>
      <c r="Q859" s="35"/>
      <c r="R859" s="35"/>
      <c r="S859" s="35"/>
      <c r="T859" s="106"/>
      <c r="U859" s="106" t="s">
        <v>2434</v>
      </c>
      <c r="V859" s="106" t="s">
        <v>2422</v>
      </c>
      <c r="W859" s="106" t="s">
        <v>3845</v>
      </c>
      <c r="X859" s="106" t="s">
        <v>3875</v>
      </c>
      <c r="Y859" s="106" t="s">
        <v>2865</v>
      </c>
      <c r="Z859" s="106" t="s">
        <v>3876</v>
      </c>
      <c r="AA859" s="106" t="s">
        <v>3883</v>
      </c>
      <c r="AB859" s="106" t="s">
        <v>2439</v>
      </c>
      <c r="AC859" s="106" t="s">
        <v>2440</v>
      </c>
      <c r="AD859" s="106"/>
      <c r="AE859" s="97"/>
      <c r="AF859" s="141"/>
      <c r="AG859" s="37" t="s">
        <v>3878</v>
      </c>
      <c r="AH859" s="37" t="s">
        <v>2431</v>
      </c>
      <c r="AI859" s="37"/>
      <c r="AJ859" s="37"/>
      <c r="AK859" s="37"/>
      <c r="AL859" s="37"/>
      <c r="AM859" s="37">
        <f t="shared" si="26"/>
        <v>0</v>
      </c>
      <c r="AN859" s="191" t="str">
        <f>IF((AI859+AJ859+AK859+AL859+AM859)&gt;0,(Metoder[[#This Row],[2015]]+Metoder[[#This Row],[2016]]+Metoder[[#This Row],[2017]]+Metoder[[#This Row],[Jan-Apr 2018]]*3+Metoder[[#This Row],[Till Cosmic?]])/COUNT(Metoder[[#This Row],[2015]:[Till Cosmic?]]),"")</f>
        <v/>
      </c>
      <c r="AO859" s="37" t="str">
        <f t="shared" si="27"/>
        <v/>
      </c>
      <c r="AP859" s="37" t="str">
        <f>IFERROR((_xlfn.RANK.EQ(AO859,AO:AO,1)+COUNTIF($AO$2:AO859,AO859))-1,"")</f>
        <v/>
      </c>
      <c r="AQ859" s="37"/>
      <c r="AR859" s="37"/>
      <c r="AS859" s="37"/>
      <c r="AT859" s="37"/>
      <c r="AU859" s="37"/>
      <c r="AV859" s="123">
        <v>42696</v>
      </c>
      <c r="AW859" s="38" t="s">
        <v>2341</v>
      </c>
      <c r="AX859" s="144"/>
      <c r="AY859" s="144"/>
      <c r="AZ859" s="142"/>
      <c r="BA859" s="143"/>
      <c r="BC859" s="144"/>
      <c r="BD859" s="144"/>
    </row>
    <row r="860" spans="1:56" ht="157.5" x14ac:dyDescent="0.25">
      <c r="A860" s="61">
        <v>188</v>
      </c>
      <c r="B860" s="179" t="s">
        <v>3884</v>
      </c>
      <c r="C860" s="53" t="s">
        <v>3880</v>
      </c>
      <c r="D860" s="36" t="s">
        <v>50</v>
      </c>
      <c r="E860" s="24" t="s">
        <v>2506</v>
      </c>
      <c r="F860" s="6"/>
      <c r="G860" s="6" t="s">
        <v>3885</v>
      </c>
      <c r="H860" s="6" t="s">
        <v>2508</v>
      </c>
      <c r="I860" s="6"/>
      <c r="J860" s="6"/>
      <c r="K860" s="6"/>
      <c r="L860" s="56" t="s">
        <v>2434</v>
      </c>
      <c r="M860" s="62" t="s">
        <v>2420</v>
      </c>
      <c r="N860" s="58" t="s">
        <v>5668</v>
      </c>
      <c r="O860" s="58"/>
      <c r="P860" s="35"/>
      <c r="Q860" s="35"/>
      <c r="R860" s="35"/>
      <c r="S860" s="35"/>
      <c r="T860" s="106"/>
      <c r="U860" s="106" t="s">
        <v>2434</v>
      </c>
      <c r="V860" s="106" t="s">
        <v>2422</v>
      </c>
      <c r="W860" s="106" t="s">
        <v>3845</v>
      </c>
      <c r="X860" s="106" t="s">
        <v>3875</v>
      </c>
      <c r="Y860" s="106" t="s">
        <v>2865</v>
      </c>
      <c r="Z860" s="106" t="s">
        <v>3876</v>
      </c>
      <c r="AA860" s="106" t="s">
        <v>3886</v>
      </c>
      <c r="AB860" s="106" t="s">
        <v>2439</v>
      </c>
      <c r="AC860" s="106" t="s">
        <v>2440</v>
      </c>
      <c r="AD860" s="106"/>
      <c r="AE860" s="97"/>
      <c r="AF860" s="141"/>
      <c r="AG860" s="37" t="s">
        <v>3878</v>
      </c>
      <c r="AH860" s="37" t="s">
        <v>2431</v>
      </c>
      <c r="AI860" s="37"/>
      <c r="AJ860" s="37"/>
      <c r="AK860" s="37"/>
      <c r="AL860" s="37"/>
      <c r="AM860" s="37">
        <f t="shared" si="26"/>
        <v>0</v>
      </c>
      <c r="AN860" s="191" t="str">
        <f>IF((AI860+AJ860+AK860+AL860+AM860)&gt;0,(Metoder[[#This Row],[2015]]+Metoder[[#This Row],[2016]]+Metoder[[#This Row],[2017]]+Metoder[[#This Row],[Jan-Apr 2018]]*3+Metoder[[#This Row],[Till Cosmic?]])/COUNT(Metoder[[#This Row],[2015]:[Till Cosmic?]]),"")</f>
        <v/>
      </c>
      <c r="AO860" s="37" t="str">
        <f t="shared" si="27"/>
        <v/>
      </c>
      <c r="AP860" s="37" t="str">
        <f>IFERROR((_xlfn.RANK.EQ(AO860,AO:AO,1)+COUNTIF($AO$2:AO860,AO860))-1,"")</f>
        <v/>
      </c>
      <c r="AQ860" s="37"/>
      <c r="AR860" s="37"/>
      <c r="AS860" s="37"/>
      <c r="AT860" s="37"/>
      <c r="AU860" s="37"/>
      <c r="AV860" s="123">
        <v>42696</v>
      </c>
      <c r="AW860" s="38" t="s">
        <v>2341</v>
      </c>
      <c r="AX860" s="144"/>
      <c r="AY860" s="144"/>
      <c r="AZ860" s="142"/>
      <c r="BA860" s="143"/>
      <c r="BC860" s="144"/>
      <c r="BD860" s="144"/>
    </row>
    <row r="861" spans="1:56" ht="67.5" x14ac:dyDescent="0.25">
      <c r="A861" s="61">
        <v>177</v>
      </c>
      <c r="B861" s="179" t="s">
        <v>6747</v>
      </c>
      <c r="C861" s="53" t="s">
        <v>3213</v>
      </c>
      <c r="D861" s="36" t="s">
        <v>179</v>
      </c>
      <c r="E861" s="24" t="s">
        <v>6748</v>
      </c>
      <c r="F861" s="6"/>
      <c r="G861" s="6"/>
      <c r="H861" s="53" t="s">
        <v>6750</v>
      </c>
      <c r="I861" s="6" t="s">
        <v>3214</v>
      </c>
      <c r="J861" s="6"/>
      <c r="K861" s="6"/>
      <c r="L861" s="56" t="s">
        <v>2434</v>
      </c>
      <c r="M861" s="62" t="s">
        <v>2420</v>
      </c>
      <c r="N861" s="58" t="s">
        <v>5669</v>
      </c>
      <c r="O861" s="58"/>
      <c r="P861" s="35"/>
      <c r="Q861" s="35"/>
      <c r="R861" s="35"/>
      <c r="S861" s="35"/>
      <c r="T861" s="106"/>
      <c r="U861" s="106" t="s">
        <v>2434</v>
      </c>
      <c r="V861" s="106" t="s">
        <v>2422</v>
      </c>
      <c r="W861" s="106" t="s">
        <v>3215</v>
      </c>
      <c r="X861" s="106" t="s">
        <v>3216</v>
      </c>
      <c r="Y861" s="106" t="s">
        <v>6749</v>
      </c>
      <c r="Z861" s="106" t="s">
        <v>3217</v>
      </c>
      <c r="AA861" s="106" t="s">
        <v>3218</v>
      </c>
      <c r="AB861" s="106" t="s">
        <v>2428</v>
      </c>
      <c r="AC861" s="106" t="s">
        <v>2429</v>
      </c>
      <c r="AD861" s="106"/>
      <c r="AE861" s="97"/>
      <c r="AF861" s="141"/>
      <c r="AG861" s="37" t="s">
        <v>6578</v>
      </c>
      <c r="AH861" s="37" t="s">
        <v>2431</v>
      </c>
      <c r="AI861" s="37"/>
      <c r="AJ861" s="37"/>
      <c r="AK861" s="37"/>
      <c r="AL861" s="37"/>
      <c r="AM861" s="37">
        <f t="shared" si="26"/>
        <v>0</v>
      </c>
      <c r="AN861" s="191" t="str">
        <f>IF((AI861+AJ861+AK861+AL861+AM861)&gt;0,(Metoder[[#This Row],[2015]]+Metoder[[#This Row],[2016]]+Metoder[[#This Row],[2017]]+Metoder[[#This Row],[Jan-Apr 2018]]*3+Metoder[[#This Row],[Till Cosmic?]])/COUNT(Metoder[[#This Row],[2015]:[Till Cosmic?]]),"")</f>
        <v/>
      </c>
      <c r="AO861" s="37" t="str">
        <f t="shared" si="27"/>
        <v/>
      </c>
      <c r="AP861" s="37" t="str">
        <f>IFERROR((_xlfn.RANK.EQ(AO861,AO:AO,1)+COUNTIF($AO$2:AO861,AO861))-1,"")</f>
        <v/>
      </c>
      <c r="AQ861" s="37"/>
      <c r="AR861" s="37"/>
      <c r="AS861" s="37"/>
      <c r="AT861" s="37"/>
      <c r="AU861" s="37"/>
      <c r="AV861" s="123">
        <v>43496</v>
      </c>
      <c r="AW861" s="38" t="s">
        <v>6460</v>
      </c>
      <c r="AX861" s="144"/>
      <c r="AY861" s="144"/>
      <c r="AZ861" s="142"/>
      <c r="BA861" s="143"/>
      <c r="BC861" s="144"/>
      <c r="BD861" s="144"/>
    </row>
    <row r="862" spans="1:56" ht="67.5" x14ac:dyDescent="0.25">
      <c r="A862" s="61">
        <v>174</v>
      </c>
      <c r="B862" s="179" t="s">
        <v>2415</v>
      </c>
      <c r="C862" s="53" t="s">
        <v>2416</v>
      </c>
      <c r="D862" s="36" t="s">
        <v>116</v>
      </c>
      <c r="E862" s="24" t="s">
        <v>2417</v>
      </c>
      <c r="F862" s="6"/>
      <c r="G862" s="6" t="s">
        <v>2418</v>
      </c>
      <c r="H862" s="6" t="s">
        <v>2419</v>
      </c>
      <c r="I862" s="53" t="s">
        <v>6563</v>
      </c>
      <c r="J862" s="53"/>
      <c r="K862" s="53"/>
      <c r="L862" s="56" t="s">
        <v>2434</v>
      </c>
      <c r="M862" s="62" t="s">
        <v>2420</v>
      </c>
      <c r="N862" s="58" t="s">
        <v>5669</v>
      </c>
      <c r="O862" s="58"/>
      <c r="P862" s="35"/>
      <c r="Q862" s="35" t="s">
        <v>35</v>
      </c>
      <c r="R862" s="35" t="s">
        <v>35</v>
      </c>
      <c r="S862" s="35" t="s">
        <v>35</v>
      </c>
      <c r="T862" s="106" t="s">
        <v>2421</v>
      </c>
      <c r="U862" s="106" t="s">
        <v>2434</v>
      </c>
      <c r="V862" s="106" t="s">
        <v>2422</v>
      </c>
      <c r="W862" s="106" t="s">
        <v>2423</v>
      </c>
      <c r="X862" s="106" t="s">
        <v>2424</v>
      </c>
      <c r="Y862" s="106" t="s">
        <v>2425</v>
      </c>
      <c r="Z862" s="106" t="s">
        <v>2426</v>
      </c>
      <c r="AA862" s="106" t="s">
        <v>2427</v>
      </c>
      <c r="AB862" s="106" t="s">
        <v>2428</v>
      </c>
      <c r="AC862" s="106" t="s">
        <v>2429</v>
      </c>
      <c r="AD862" s="106"/>
      <c r="AE862" s="97"/>
      <c r="AF862" s="141"/>
      <c r="AG862" s="37" t="s">
        <v>2430</v>
      </c>
      <c r="AH862" s="37" t="s">
        <v>2431</v>
      </c>
      <c r="AI862" s="37"/>
      <c r="AJ862" s="37"/>
      <c r="AK862" s="37"/>
      <c r="AL862" s="37"/>
      <c r="AM862" s="37">
        <f t="shared" si="26"/>
        <v>0</v>
      </c>
      <c r="AN862" s="191" t="str">
        <f>IF((AI862+AJ862+AK862+AL862+AM862)&gt;0,(Metoder[[#This Row],[2015]]+Metoder[[#This Row],[2016]]+Metoder[[#This Row],[2017]]+Metoder[[#This Row],[Jan-Apr 2018]]*3+Metoder[[#This Row],[Till Cosmic?]])/COUNT(Metoder[[#This Row],[2015]:[Till Cosmic?]]),"")</f>
        <v/>
      </c>
      <c r="AO862" s="37" t="str">
        <f t="shared" si="27"/>
        <v/>
      </c>
      <c r="AP862" s="37" t="str">
        <f>IFERROR((_xlfn.RANK.EQ(AO862,AO:AO,1)+COUNTIF($AO$2:AO862,AO862))-1,"")</f>
        <v/>
      </c>
      <c r="AQ862" s="37"/>
      <c r="AR862" s="37"/>
      <c r="AS862" s="37"/>
      <c r="AT862" s="37"/>
      <c r="AU862" s="37"/>
      <c r="AV862" s="123">
        <v>42692</v>
      </c>
      <c r="AW862" s="38" t="s">
        <v>2341</v>
      </c>
      <c r="AX862" s="144"/>
      <c r="AY862" s="144"/>
      <c r="AZ862" s="142"/>
      <c r="BA862" s="143"/>
      <c r="BC862" s="144"/>
      <c r="BD862" s="144"/>
    </row>
    <row r="863" spans="1:56" ht="180" x14ac:dyDescent="0.25">
      <c r="A863" s="61">
        <v>189</v>
      </c>
      <c r="B863" s="179" t="s">
        <v>2432</v>
      </c>
      <c r="C863" s="53" t="s">
        <v>2433</v>
      </c>
      <c r="D863" s="36" t="s">
        <v>59</v>
      </c>
      <c r="E863" s="24" t="s">
        <v>151</v>
      </c>
      <c r="F863" s="6"/>
      <c r="G863" s="6" t="s">
        <v>4850</v>
      </c>
      <c r="H863" s="53" t="s">
        <v>6635</v>
      </c>
      <c r="I863" s="53" t="s">
        <v>6637</v>
      </c>
      <c r="J863" s="53"/>
      <c r="K863" s="53"/>
      <c r="L863" s="56" t="s">
        <v>2434</v>
      </c>
      <c r="M863" s="62" t="s">
        <v>2420</v>
      </c>
      <c r="N863" s="58"/>
      <c r="O863" s="58"/>
      <c r="P863" s="35" t="s">
        <v>35</v>
      </c>
      <c r="Q863" s="35"/>
      <c r="R863" s="35"/>
      <c r="S863" s="35" t="s">
        <v>35</v>
      </c>
      <c r="T863" s="106" t="s">
        <v>6636</v>
      </c>
      <c r="U863" s="106" t="s">
        <v>2434</v>
      </c>
      <c r="V863" s="106" t="s">
        <v>6556</v>
      </c>
      <c r="W863" s="106" t="s">
        <v>2436</v>
      </c>
      <c r="X863" s="106" t="s">
        <v>6638</v>
      </c>
      <c r="Y863" s="106" t="s">
        <v>2437</v>
      </c>
      <c r="Z863" s="106" t="s">
        <v>2438</v>
      </c>
      <c r="AA863" s="106" t="s">
        <v>6639</v>
      </c>
      <c r="AB863" s="106" t="s">
        <v>2439</v>
      </c>
      <c r="AC863" s="106" t="s">
        <v>2440</v>
      </c>
      <c r="AD863" s="106"/>
      <c r="AE863" s="97"/>
      <c r="AF863" s="141"/>
      <c r="AG863" s="37" t="s">
        <v>6640</v>
      </c>
      <c r="AH863" s="37" t="s">
        <v>2441</v>
      </c>
      <c r="AI863" s="37"/>
      <c r="AJ863" s="37"/>
      <c r="AK863" s="37"/>
      <c r="AL863" s="37"/>
      <c r="AM863" s="37">
        <f t="shared" si="26"/>
        <v>0</v>
      </c>
      <c r="AN863" s="191" t="str">
        <f>IF((AI863+AJ863+AK863+AL863+AM863)&gt;0,(Metoder[[#This Row],[2015]]+Metoder[[#This Row],[2016]]+Metoder[[#This Row],[2017]]+Metoder[[#This Row],[Jan-Apr 2018]]*3+Metoder[[#This Row],[Till Cosmic?]])/COUNT(Metoder[[#This Row],[2015]:[Till Cosmic?]]),"")</f>
        <v/>
      </c>
      <c r="AO863" s="37" t="str">
        <f t="shared" si="27"/>
        <v/>
      </c>
      <c r="AP863" s="37" t="str">
        <f>IFERROR((_xlfn.RANK.EQ(AO863,AO:AO,1)+COUNTIF($AO$2:AO863,AO863))-1,"")</f>
        <v/>
      </c>
      <c r="AQ863" s="37"/>
      <c r="AR863" s="37"/>
      <c r="AS863" s="37"/>
      <c r="AT863" s="37"/>
      <c r="AU863" s="37"/>
      <c r="AV863" s="123">
        <v>42692</v>
      </c>
      <c r="AW863" s="38" t="s">
        <v>2341</v>
      </c>
      <c r="AX863" s="144"/>
      <c r="AY863" s="144"/>
      <c r="AZ863" s="142"/>
      <c r="BA863" s="143"/>
      <c r="BC863" s="144"/>
      <c r="BD863" s="144"/>
    </row>
    <row r="864" spans="1:56" ht="67.5" x14ac:dyDescent="0.25">
      <c r="A864" s="61">
        <v>184</v>
      </c>
      <c r="B864" s="179" t="s">
        <v>3667</v>
      </c>
      <c r="C864" s="53" t="s">
        <v>3668</v>
      </c>
      <c r="D864" s="36" t="s">
        <v>116</v>
      </c>
      <c r="E864" s="24" t="s">
        <v>2417</v>
      </c>
      <c r="F864" s="6"/>
      <c r="G864" s="6" t="s">
        <v>2418</v>
      </c>
      <c r="H864" s="6" t="s">
        <v>2419</v>
      </c>
      <c r="I864" s="53" t="s">
        <v>6563</v>
      </c>
      <c r="J864" s="53"/>
      <c r="K864" s="53"/>
      <c r="L864" s="56" t="s">
        <v>2434</v>
      </c>
      <c r="M864" s="62" t="s">
        <v>2420</v>
      </c>
      <c r="N864" s="58" t="s">
        <v>5669</v>
      </c>
      <c r="O864" s="58"/>
      <c r="P864" s="35"/>
      <c r="Q864" s="35" t="s">
        <v>35</v>
      </c>
      <c r="R864" s="35" t="s">
        <v>35</v>
      </c>
      <c r="S864" s="35" t="s">
        <v>35</v>
      </c>
      <c r="T864" s="106" t="s">
        <v>2421</v>
      </c>
      <c r="U864" s="106" t="s">
        <v>2434</v>
      </c>
      <c r="V864" s="106" t="s">
        <v>2422</v>
      </c>
      <c r="W864" s="106" t="s">
        <v>2423</v>
      </c>
      <c r="X864" s="106" t="s">
        <v>2424</v>
      </c>
      <c r="Y864" s="106" t="s">
        <v>3669</v>
      </c>
      <c r="Z864" s="106" t="s">
        <v>2426</v>
      </c>
      <c r="AA864" s="106" t="s">
        <v>2427</v>
      </c>
      <c r="AB864" s="106" t="s">
        <v>2428</v>
      </c>
      <c r="AC864" s="106" t="s">
        <v>2429</v>
      </c>
      <c r="AD864" s="106"/>
      <c r="AE864" s="97"/>
      <c r="AF864" s="141"/>
      <c r="AG864" s="37" t="s">
        <v>2430</v>
      </c>
      <c r="AH864" s="37" t="s">
        <v>2431</v>
      </c>
      <c r="AI864" s="37"/>
      <c r="AJ864" s="37"/>
      <c r="AK864" s="37"/>
      <c r="AL864" s="37"/>
      <c r="AM864" s="37">
        <f t="shared" si="26"/>
        <v>0</v>
      </c>
      <c r="AN864" s="191" t="str">
        <f>IF((AI864+AJ864+AK864+AL864+AM864)&gt;0,(Metoder[[#This Row],[2015]]+Metoder[[#This Row],[2016]]+Metoder[[#This Row],[2017]]+Metoder[[#This Row],[Jan-Apr 2018]]*3+Metoder[[#This Row],[Till Cosmic?]])/COUNT(Metoder[[#This Row],[2015]:[Till Cosmic?]]),"")</f>
        <v/>
      </c>
      <c r="AO864" s="37" t="str">
        <f t="shared" si="27"/>
        <v/>
      </c>
      <c r="AP864" s="37" t="str">
        <f>IFERROR((_xlfn.RANK.EQ(AO864,AO:AO,1)+COUNTIF($AO$2:AO864,AO864))-1,"")</f>
        <v/>
      </c>
      <c r="AQ864" s="37"/>
      <c r="AR864" s="37"/>
      <c r="AS864" s="37"/>
      <c r="AT864" s="37"/>
      <c r="AU864" s="37"/>
      <c r="AV864" s="123">
        <v>42692</v>
      </c>
      <c r="AW864" s="38" t="s">
        <v>2341</v>
      </c>
      <c r="AX864" s="144"/>
      <c r="AY864" s="144"/>
      <c r="AZ864" s="142"/>
      <c r="BA864" s="143"/>
      <c r="BC864" s="144"/>
      <c r="BD864" s="144"/>
    </row>
    <row r="865" spans="1:56" ht="78.75" x14ac:dyDescent="0.25">
      <c r="A865" s="61">
        <v>185</v>
      </c>
      <c r="B865" s="179" t="s">
        <v>3670</v>
      </c>
      <c r="C865" s="53" t="s">
        <v>3671</v>
      </c>
      <c r="D865" s="36" t="s">
        <v>116</v>
      </c>
      <c r="E865" s="24" t="s">
        <v>2417</v>
      </c>
      <c r="F865" s="6"/>
      <c r="G865" s="6" t="s">
        <v>2418</v>
      </c>
      <c r="H865" s="6" t="s">
        <v>2419</v>
      </c>
      <c r="I865" s="53" t="s">
        <v>6563</v>
      </c>
      <c r="J865" s="53"/>
      <c r="K865" s="53"/>
      <c r="L865" s="56" t="s">
        <v>2434</v>
      </c>
      <c r="M865" s="62" t="s">
        <v>2420</v>
      </c>
      <c r="N865" s="58" t="s">
        <v>5669</v>
      </c>
      <c r="O865" s="58"/>
      <c r="P865" s="35"/>
      <c r="Q865" s="35" t="s">
        <v>35</v>
      </c>
      <c r="R865" s="35" t="s">
        <v>35</v>
      </c>
      <c r="S865" s="35" t="s">
        <v>35</v>
      </c>
      <c r="T865" s="106" t="s">
        <v>2421</v>
      </c>
      <c r="U865" s="106" t="s">
        <v>2434</v>
      </c>
      <c r="V865" s="106" t="s">
        <v>2422</v>
      </c>
      <c r="W865" s="106" t="s">
        <v>2423</v>
      </c>
      <c r="X865" s="106" t="s">
        <v>2424</v>
      </c>
      <c r="Y865" s="106" t="s">
        <v>3672</v>
      </c>
      <c r="Z865" s="106" t="s">
        <v>2426</v>
      </c>
      <c r="AA865" s="106" t="s">
        <v>2427</v>
      </c>
      <c r="AB865" s="106" t="s">
        <v>2428</v>
      </c>
      <c r="AC865" s="106" t="s">
        <v>2429</v>
      </c>
      <c r="AD865" s="106"/>
      <c r="AE865" s="97"/>
      <c r="AF865" s="141"/>
      <c r="AG865" s="37" t="s">
        <v>2430</v>
      </c>
      <c r="AH865" s="37" t="s">
        <v>2431</v>
      </c>
      <c r="AI865" s="37"/>
      <c r="AJ865" s="37"/>
      <c r="AK865" s="37"/>
      <c r="AL865" s="37"/>
      <c r="AM865" s="37">
        <f t="shared" si="26"/>
        <v>0</v>
      </c>
      <c r="AN865" s="191" t="str">
        <f>IF((AI865+AJ865+AK865+AL865+AM865)&gt;0,(Metoder[[#This Row],[2015]]+Metoder[[#This Row],[2016]]+Metoder[[#This Row],[2017]]+Metoder[[#This Row],[Jan-Apr 2018]]*3+Metoder[[#This Row],[Till Cosmic?]])/COUNT(Metoder[[#This Row],[2015]:[Till Cosmic?]]),"")</f>
        <v/>
      </c>
      <c r="AO865" s="37" t="str">
        <f t="shared" si="27"/>
        <v/>
      </c>
      <c r="AP865" s="37" t="str">
        <f>IFERROR((_xlfn.RANK.EQ(AO865,AO:AO,1)+COUNTIF($AO$2:AO865,AO865))-1,"")</f>
        <v/>
      </c>
      <c r="AQ865" s="37"/>
      <c r="AR865" s="37"/>
      <c r="AS865" s="37"/>
      <c r="AT865" s="37"/>
      <c r="AU865" s="37"/>
      <c r="AV865" s="123">
        <v>42692</v>
      </c>
      <c r="AW865" s="38" t="s">
        <v>2341</v>
      </c>
      <c r="AX865" s="144"/>
      <c r="AY865" s="144"/>
      <c r="AZ865" s="142"/>
      <c r="BA865" s="143"/>
      <c r="BC865" s="144"/>
      <c r="BD865" s="144"/>
    </row>
    <row r="866" spans="1:56" ht="135" x14ac:dyDescent="0.25">
      <c r="A866" s="1" t="s">
        <v>1474</v>
      </c>
      <c r="B866" s="179" t="s">
        <v>1475</v>
      </c>
      <c r="C866" s="53"/>
      <c r="D866" s="55" t="s">
        <v>179</v>
      </c>
      <c r="E866" s="53" t="s">
        <v>474</v>
      </c>
      <c r="F866" s="60" t="s">
        <v>5249</v>
      </c>
      <c r="G866" s="127" t="s">
        <v>5255</v>
      </c>
      <c r="H866" s="53" t="s">
        <v>138</v>
      </c>
      <c r="I866" s="106" t="s">
        <v>2399</v>
      </c>
      <c r="J866" s="106"/>
      <c r="K866" s="106"/>
      <c r="L866" s="15" t="s">
        <v>6499</v>
      </c>
      <c r="M866" s="55" t="s">
        <v>42</v>
      </c>
      <c r="N866" s="13" t="s">
        <v>5669</v>
      </c>
      <c r="O866" s="13"/>
      <c r="P866" s="13"/>
      <c r="Q866" s="13"/>
      <c r="R866" s="13"/>
      <c r="S866" s="13"/>
      <c r="T866" s="106"/>
      <c r="U866" s="106" t="s">
        <v>41</v>
      </c>
      <c r="V866" s="106"/>
      <c r="W866" s="106" t="s">
        <v>315</v>
      </c>
      <c r="X866" s="106" t="s">
        <v>1476</v>
      </c>
      <c r="Y866" s="106"/>
      <c r="Z866" s="106"/>
      <c r="AA866" s="106"/>
      <c r="AB866" s="106"/>
      <c r="AC866" s="106"/>
      <c r="AD866" s="106"/>
      <c r="AE866" s="1" t="s">
        <v>4911</v>
      </c>
      <c r="AF866" s="17" t="s">
        <v>1477</v>
      </c>
      <c r="AG866" s="57"/>
      <c r="AH866" s="8"/>
      <c r="AI866" s="8"/>
      <c r="AJ866" s="8"/>
      <c r="AK866" s="8"/>
      <c r="AL866" s="8"/>
      <c r="AM866" s="8">
        <f t="shared" si="26"/>
        <v>1</v>
      </c>
      <c r="AN866" s="189">
        <f>IF((AI866+AJ866+AK866+AL866+AM866)&gt;0,(Metoder[[#This Row],[2015]]+Metoder[[#This Row],[2016]]+Metoder[[#This Row],[2017]]+Metoder[[#This Row],[Jan-Apr 2018]]*3+Metoder[[#This Row],[Till Cosmic?]])/COUNT(Metoder[[#This Row],[2015]:[Till Cosmic?]]),"")</f>
        <v>1</v>
      </c>
      <c r="AO866" s="8">
        <f t="shared" si="27"/>
        <v>315</v>
      </c>
      <c r="AP866" s="8">
        <f>IFERROR((_xlfn.RANK.EQ(AO866,AO:AO,1)+COUNTIF($AO$2:AO866,AO866))-1,"")</f>
        <v>483</v>
      </c>
      <c r="AQ866" s="57" t="s">
        <v>2440</v>
      </c>
      <c r="AR866" s="8"/>
      <c r="AS866" s="8"/>
      <c r="AT866" s="8"/>
      <c r="AU866" s="57"/>
      <c r="AV866" s="120">
        <v>42680</v>
      </c>
      <c r="AW866" s="57" t="s">
        <v>46</v>
      </c>
      <c r="AX866" s="144"/>
      <c r="AY866" s="144"/>
      <c r="AZ866" s="142"/>
      <c r="BA866" s="143"/>
      <c r="BC866" s="144"/>
      <c r="BD866" s="144"/>
    </row>
    <row r="867" spans="1:56" ht="75" x14ac:dyDescent="0.25">
      <c r="A867" s="1" t="s">
        <v>2100</v>
      </c>
      <c r="B867" s="179" t="s">
        <v>2101</v>
      </c>
      <c r="C867" s="150" t="s">
        <v>2102</v>
      </c>
      <c r="D867" s="55" t="s">
        <v>78</v>
      </c>
      <c r="E867" s="24" t="s">
        <v>79</v>
      </c>
      <c r="F867" s="10" t="s">
        <v>5238</v>
      </c>
      <c r="G867" s="33"/>
      <c r="H867" s="53" t="s">
        <v>5674</v>
      </c>
      <c r="I867" s="106"/>
      <c r="J867" s="106"/>
      <c r="K867" s="106"/>
      <c r="L867" s="56" t="s">
        <v>6506</v>
      </c>
      <c r="M867" s="55" t="s">
        <v>42</v>
      </c>
      <c r="N867" s="58" t="s">
        <v>5668</v>
      </c>
      <c r="O867" s="58"/>
      <c r="P867" s="58"/>
      <c r="Q867" s="58"/>
      <c r="R867" s="58"/>
      <c r="S867" s="58"/>
      <c r="T867" s="106"/>
      <c r="U867" s="106" t="s">
        <v>2434</v>
      </c>
      <c r="V867" s="106"/>
      <c r="W867" s="106" t="s">
        <v>6379</v>
      </c>
      <c r="X867" s="106" t="s">
        <v>2103</v>
      </c>
      <c r="Y867" s="106"/>
      <c r="Z867" s="106"/>
      <c r="AA867" s="106"/>
      <c r="AB867" s="106"/>
      <c r="AC867" s="106"/>
      <c r="AD867" s="106"/>
      <c r="AE867" s="1" t="s">
        <v>6519</v>
      </c>
      <c r="AF867" s="17" t="s">
        <v>2104</v>
      </c>
      <c r="AG867" s="57"/>
      <c r="AH867" s="57"/>
      <c r="AI867" s="57"/>
      <c r="AJ867" s="57"/>
      <c r="AK867" s="57"/>
      <c r="AL867" s="57"/>
      <c r="AM867" s="57">
        <f t="shared" si="26"/>
        <v>1</v>
      </c>
      <c r="AN867" s="190">
        <f>IF((AI867+AJ867+AK867+AL867+AM867)&gt;0,(Metoder[[#This Row],[2015]]+Metoder[[#This Row],[2016]]+Metoder[[#This Row],[2017]]+Metoder[[#This Row],[Jan-Apr 2018]]*3+Metoder[[#This Row],[Till Cosmic?]])/COUNT(Metoder[[#This Row],[2015]:[Till Cosmic?]]),"")</f>
        <v>1</v>
      </c>
      <c r="AO867" s="57">
        <f t="shared" si="27"/>
        <v>315</v>
      </c>
      <c r="AP867" s="57">
        <f>IFERROR((_xlfn.RANK.EQ(AO867,AO:AO,1)+COUNTIF($AO$2:AO867,AO867))-1,"")</f>
        <v>484</v>
      </c>
      <c r="AQ867" s="57" t="s">
        <v>2440</v>
      </c>
      <c r="AR867" s="57"/>
      <c r="AS867" s="57"/>
      <c r="AT867" s="57"/>
      <c r="AU867" s="57"/>
      <c r="AV867" s="120">
        <v>42673</v>
      </c>
      <c r="AW867" s="57" t="s">
        <v>46</v>
      </c>
      <c r="AX867" s="144"/>
      <c r="AY867" s="144"/>
      <c r="AZ867" s="142"/>
      <c r="BA867" s="143"/>
      <c r="BC867" s="144"/>
      <c r="BD867" s="144"/>
    </row>
    <row r="868" spans="1:56" ht="33.75" x14ac:dyDescent="0.25">
      <c r="A868" s="1" t="s">
        <v>1622</v>
      </c>
      <c r="B868" s="184" t="s">
        <v>1623</v>
      </c>
      <c r="C868" s="53" t="s">
        <v>1624</v>
      </c>
      <c r="D868" s="19"/>
      <c r="E868" s="53"/>
      <c r="F868" s="6"/>
      <c r="G868" s="53"/>
      <c r="H868" s="53"/>
      <c r="I868" s="106" t="s">
        <v>1625</v>
      </c>
      <c r="J868" s="106"/>
      <c r="K868" s="106"/>
      <c r="L868" s="28" t="s">
        <v>2434</v>
      </c>
      <c r="M868" s="55" t="s">
        <v>42</v>
      </c>
      <c r="N868" s="13"/>
      <c r="O868" s="13"/>
      <c r="P868" s="13"/>
      <c r="Q868" s="13"/>
      <c r="R868" s="13"/>
      <c r="S868" s="13"/>
      <c r="T868" s="106"/>
      <c r="U868" s="106"/>
      <c r="V868" s="106"/>
      <c r="W868" s="106"/>
      <c r="X868" s="106"/>
      <c r="Y868" s="106"/>
      <c r="Z868" s="106"/>
      <c r="AA868" s="106"/>
      <c r="AB868" s="106"/>
      <c r="AC868" s="106"/>
      <c r="AD868" s="106"/>
      <c r="AE868" s="97"/>
      <c r="AF868" s="141"/>
      <c r="AG868" s="57"/>
      <c r="AH868" s="8"/>
      <c r="AI868" s="8"/>
      <c r="AJ868" s="8"/>
      <c r="AK868" s="8"/>
      <c r="AL868" s="8"/>
      <c r="AM868" s="8">
        <f t="shared" si="26"/>
        <v>0</v>
      </c>
      <c r="AN868" s="189" t="str">
        <f>IF((AI868+AJ868+AK868+AL868+AM868)&gt;0,(Metoder[[#This Row],[2015]]+Metoder[[#This Row],[2016]]+Metoder[[#This Row],[2017]]+Metoder[[#This Row],[Jan-Apr 2018]]*3+Metoder[[#This Row],[Till Cosmic?]])/COUNT(Metoder[[#This Row],[2015]:[Till Cosmic?]]),"")</f>
        <v/>
      </c>
      <c r="AO868" s="8" t="str">
        <f t="shared" si="27"/>
        <v/>
      </c>
      <c r="AP868" s="8" t="str">
        <f>IFERROR((_xlfn.RANK.EQ(AO868,AO:AO,1)+COUNTIF($AO$2:AO868,AO868))-1,"")</f>
        <v/>
      </c>
      <c r="AQ868" s="8"/>
      <c r="AR868" s="8"/>
      <c r="AS868" s="8"/>
      <c r="AT868" s="8"/>
      <c r="AU868" s="57" t="s">
        <v>5985</v>
      </c>
      <c r="AV868" s="120">
        <v>42558</v>
      </c>
      <c r="AW868" s="57" t="s">
        <v>46</v>
      </c>
      <c r="AX868" s="144"/>
      <c r="AY868" s="144"/>
      <c r="AZ868" s="142"/>
      <c r="BA868" s="143"/>
      <c r="BC868" s="144"/>
      <c r="BD868" s="144"/>
    </row>
    <row r="869" spans="1:56" ht="22.5" x14ac:dyDescent="0.25">
      <c r="A869" s="1" t="s">
        <v>1971</v>
      </c>
      <c r="B869" s="179" t="s">
        <v>1972</v>
      </c>
      <c r="C869" s="53"/>
      <c r="D869" s="55"/>
      <c r="E869" s="53"/>
      <c r="F869" s="6"/>
      <c r="G869" s="53"/>
      <c r="H869" s="53"/>
      <c r="I869" s="106" t="s">
        <v>1973</v>
      </c>
      <c r="J869" s="106"/>
      <c r="K869" s="106"/>
      <c r="L869" s="56"/>
      <c r="M869" s="55" t="s">
        <v>42</v>
      </c>
      <c r="N869" s="54"/>
      <c r="O869" s="54"/>
      <c r="P869" s="54"/>
      <c r="Q869" s="54"/>
      <c r="R869" s="54"/>
      <c r="S869" s="54"/>
      <c r="T869" s="106"/>
      <c r="U869" s="106"/>
      <c r="V869" s="106"/>
      <c r="W869" s="106"/>
      <c r="X869" s="106"/>
      <c r="Y869" s="106"/>
      <c r="Z869" s="106"/>
      <c r="AA869" s="106"/>
      <c r="AB869" s="106"/>
      <c r="AC869" s="106"/>
      <c r="AD869" s="106"/>
      <c r="AE869" s="97"/>
      <c r="AF869" s="141"/>
      <c r="AG869" s="57"/>
      <c r="AH869" s="8"/>
      <c r="AI869" s="8"/>
      <c r="AJ869" s="8"/>
      <c r="AK869" s="8"/>
      <c r="AL869" s="8"/>
      <c r="AM869" s="8">
        <f t="shared" si="26"/>
        <v>0</v>
      </c>
      <c r="AN869" s="189" t="str">
        <f>IF((AI869+AJ869+AK869+AL869+AM869)&gt;0,(Metoder[[#This Row],[2015]]+Metoder[[#This Row],[2016]]+Metoder[[#This Row],[2017]]+Metoder[[#This Row],[Jan-Apr 2018]]*3+Metoder[[#This Row],[Till Cosmic?]])/COUNT(Metoder[[#This Row],[2015]:[Till Cosmic?]]),"")</f>
        <v/>
      </c>
      <c r="AO869" s="8" t="str">
        <f t="shared" si="27"/>
        <v/>
      </c>
      <c r="AP869" s="8" t="str">
        <f>IFERROR((_xlfn.RANK.EQ(AO869,AO:AO,1)+COUNTIF($AO$2:AO869,AO869))-1,"")</f>
        <v/>
      </c>
      <c r="AQ869" s="8"/>
      <c r="AR869" s="8"/>
      <c r="AS869" s="8"/>
      <c r="AT869" s="8"/>
      <c r="AU869" s="57" t="s">
        <v>5985</v>
      </c>
      <c r="AV869" s="120">
        <v>42558</v>
      </c>
      <c r="AW869" s="57" t="s">
        <v>46</v>
      </c>
      <c r="AX869" s="144"/>
      <c r="AY869" s="144"/>
      <c r="AZ869" s="142"/>
      <c r="BA869" s="143"/>
      <c r="BC869" s="144"/>
      <c r="BD869" s="144"/>
    </row>
    <row r="870" spans="1:56" ht="45" x14ac:dyDescent="0.25">
      <c r="A870" s="1" t="s">
        <v>2019</v>
      </c>
      <c r="B870" s="179" t="s">
        <v>2020</v>
      </c>
      <c r="C870" s="53" t="s">
        <v>2021</v>
      </c>
      <c r="D870" s="55"/>
      <c r="E870" s="53"/>
      <c r="F870" s="6"/>
      <c r="G870" s="53"/>
      <c r="H870" s="53"/>
      <c r="I870" s="106" t="s">
        <v>2022</v>
      </c>
      <c r="J870" s="106"/>
      <c r="K870" s="106"/>
      <c r="L870" s="56"/>
      <c r="M870" s="55" t="s">
        <v>42</v>
      </c>
      <c r="N870" s="54"/>
      <c r="O870" s="54"/>
      <c r="P870" s="54"/>
      <c r="Q870" s="54"/>
      <c r="R870" s="54"/>
      <c r="S870" s="54"/>
      <c r="T870" s="106"/>
      <c r="U870" s="106"/>
      <c r="V870" s="106"/>
      <c r="W870" s="106"/>
      <c r="X870" s="106"/>
      <c r="Y870" s="106"/>
      <c r="Z870" s="106"/>
      <c r="AA870" s="106"/>
      <c r="AB870" s="106"/>
      <c r="AC870" s="106"/>
      <c r="AD870" s="106"/>
      <c r="AE870" s="97"/>
      <c r="AF870" s="141"/>
      <c r="AG870" s="57"/>
      <c r="AH870" s="8"/>
      <c r="AI870" s="8"/>
      <c r="AJ870" s="8"/>
      <c r="AK870" s="8"/>
      <c r="AL870" s="8"/>
      <c r="AM870" s="8">
        <f t="shared" si="26"/>
        <v>0</v>
      </c>
      <c r="AN870" s="189" t="str">
        <f>IF((AI870+AJ870+AK870+AL870+AM870)&gt;0,(Metoder[[#This Row],[2015]]+Metoder[[#This Row],[2016]]+Metoder[[#This Row],[2017]]+Metoder[[#This Row],[Jan-Apr 2018]]*3+Metoder[[#This Row],[Till Cosmic?]])/COUNT(Metoder[[#This Row],[2015]:[Till Cosmic?]]),"")</f>
        <v/>
      </c>
      <c r="AO870" s="8" t="str">
        <f t="shared" si="27"/>
        <v/>
      </c>
      <c r="AP870" s="8" t="str">
        <f>IFERROR((_xlfn.RANK.EQ(AO870,AO:AO,1)+COUNTIF($AO$2:AO870,AO870))-1,"")</f>
        <v/>
      </c>
      <c r="AQ870" s="8"/>
      <c r="AR870" s="8"/>
      <c r="AS870" s="8"/>
      <c r="AT870" s="8"/>
      <c r="AU870" s="57" t="s">
        <v>5974</v>
      </c>
      <c r="AV870" s="120">
        <v>42558</v>
      </c>
      <c r="AW870" s="57" t="s">
        <v>46</v>
      </c>
      <c r="AX870" s="144"/>
      <c r="AY870" s="144"/>
      <c r="AZ870" s="142"/>
      <c r="BA870" s="143"/>
      <c r="BC870" s="144"/>
      <c r="BD870" s="144"/>
    </row>
    <row r="871" spans="1:56" ht="67.5" x14ac:dyDescent="0.25">
      <c r="A871" s="1" t="s">
        <v>2134</v>
      </c>
      <c r="B871" s="179" t="s">
        <v>2135</v>
      </c>
      <c r="C871" s="53"/>
      <c r="D871" s="55" t="s">
        <v>2136</v>
      </c>
      <c r="E871" s="53"/>
      <c r="F871" s="10"/>
      <c r="G871" s="53"/>
      <c r="H871" s="53"/>
      <c r="I871" s="106" t="s">
        <v>2137</v>
      </c>
      <c r="J871" s="106"/>
      <c r="K871" s="106"/>
      <c r="L871" s="56" t="s">
        <v>6506</v>
      </c>
      <c r="M871" s="55" t="s">
        <v>42</v>
      </c>
      <c r="N871" s="54"/>
      <c r="O871" s="54"/>
      <c r="P871" s="54"/>
      <c r="Q871" s="54"/>
      <c r="R871" s="54"/>
      <c r="S871" s="54"/>
      <c r="T871" s="106"/>
      <c r="U871" s="106"/>
      <c r="V871" s="106"/>
      <c r="W871" s="106"/>
      <c r="X871" s="106"/>
      <c r="Y871" s="106"/>
      <c r="Z871" s="106"/>
      <c r="AA871" s="106"/>
      <c r="AB871" s="106"/>
      <c r="AC871" s="106"/>
      <c r="AD871" s="106"/>
      <c r="AE871" s="97"/>
      <c r="AF871" s="17"/>
      <c r="AG871" s="57"/>
      <c r="AH871" s="8"/>
      <c r="AI871" s="8"/>
      <c r="AJ871" s="8"/>
      <c r="AK871" s="8"/>
      <c r="AL871" s="8"/>
      <c r="AM871" s="8">
        <f t="shared" si="26"/>
        <v>0</v>
      </c>
      <c r="AN871" s="189" t="str">
        <f>IF((AI871+AJ871+AK871+AL871+AM871)&gt;0,(Metoder[[#This Row],[2015]]+Metoder[[#This Row],[2016]]+Metoder[[#This Row],[2017]]+Metoder[[#This Row],[Jan-Apr 2018]]*3+Metoder[[#This Row],[Till Cosmic?]])/COUNT(Metoder[[#This Row],[2015]:[Till Cosmic?]]),"")</f>
        <v/>
      </c>
      <c r="AO871" s="8" t="str">
        <f t="shared" si="27"/>
        <v/>
      </c>
      <c r="AP871" s="8" t="str">
        <f>IFERROR((_xlfn.RANK.EQ(AO871,AO:AO,1)+COUNTIF($AO$2:AO871,AO871))-1,"")</f>
        <v/>
      </c>
      <c r="AQ871" s="8"/>
      <c r="AR871" s="8"/>
      <c r="AS871" s="8"/>
      <c r="AT871" s="8"/>
      <c r="AU871" s="57" t="s">
        <v>5985</v>
      </c>
      <c r="AV871" s="120">
        <v>42558</v>
      </c>
      <c r="AW871" s="57" t="s">
        <v>46</v>
      </c>
      <c r="AX871" s="144"/>
      <c r="AY871" s="144"/>
      <c r="AZ871" s="142"/>
      <c r="BA871" s="143"/>
      <c r="BC871" s="144"/>
      <c r="BD871" s="144"/>
    </row>
    <row r="872" spans="1:56" ht="67.5" x14ac:dyDescent="0.25">
      <c r="A872" s="1" t="s">
        <v>2138</v>
      </c>
      <c r="B872" s="179" t="s">
        <v>2139</v>
      </c>
      <c r="C872" s="53"/>
      <c r="D872" s="55" t="s">
        <v>2136</v>
      </c>
      <c r="E872" s="53"/>
      <c r="F872" s="10"/>
      <c r="G872" s="53"/>
      <c r="H872" s="53"/>
      <c r="I872" s="106" t="s">
        <v>2140</v>
      </c>
      <c r="J872" s="106"/>
      <c r="K872" s="106"/>
      <c r="L872" s="15" t="s">
        <v>6506</v>
      </c>
      <c r="M872" s="55" t="s">
        <v>42</v>
      </c>
      <c r="N872" s="54"/>
      <c r="O872" s="54"/>
      <c r="P872" s="54"/>
      <c r="Q872" s="54"/>
      <c r="R872" s="54"/>
      <c r="S872" s="54"/>
      <c r="T872" s="106"/>
      <c r="U872" s="106"/>
      <c r="V872" s="106"/>
      <c r="W872" s="106"/>
      <c r="X872" s="106"/>
      <c r="Y872" s="106"/>
      <c r="Z872" s="106"/>
      <c r="AA872" s="106"/>
      <c r="AB872" s="106"/>
      <c r="AC872" s="106"/>
      <c r="AD872" s="106"/>
      <c r="AE872" s="97"/>
      <c r="AF872" s="141"/>
      <c r="AG872" s="57"/>
      <c r="AH872" s="8"/>
      <c r="AI872" s="8"/>
      <c r="AJ872" s="8"/>
      <c r="AK872" s="8"/>
      <c r="AL872" s="8"/>
      <c r="AM872" s="8">
        <f t="shared" si="26"/>
        <v>0</v>
      </c>
      <c r="AN872" s="189" t="str">
        <f>IF((AI872+AJ872+AK872+AL872+AM872)&gt;0,(Metoder[[#This Row],[2015]]+Metoder[[#This Row],[2016]]+Metoder[[#This Row],[2017]]+Metoder[[#This Row],[Jan-Apr 2018]]*3+Metoder[[#This Row],[Till Cosmic?]])/COUNT(Metoder[[#This Row],[2015]:[Till Cosmic?]]),"")</f>
        <v/>
      </c>
      <c r="AO872" s="8" t="str">
        <f t="shared" si="27"/>
        <v/>
      </c>
      <c r="AP872" s="8" t="str">
        <f>IFERROR((_xlfn.RANK.EQ(AO872,AO:AO,1)+COUNTIF($AO$2:AO872,AO872))-1,"")</f>
        <v/>
      </c>
      <c r="AQ872" s="8"/>
      <c r="AR872" s="8"/>
      <c r="AS872" s="8"/>
      <c r="AT872" s="8"/>
      <c r="AU872" s="57" t="s">
        <v>5985</v>
      </c>
      <c r="AV872" s="120">
        <v>42558</v>
      </c>
      <c r="AW872" s="57" t="s">
        <v>46</v>
      </c>
      <c r="AX872" s="144"/>
      <c r="AY872" s="144"/>
      <c r="AZ872" s="142"/>
      <c r="BA872" s="143"/>
      <c r="BC872" s="144"/>
      <c r="BD872" s="144"/>
    </row>
    <row r="873" spans="1:56" ht="78.75" x14ac:dyDescent="0.25">
      <c r="A873" s="1" t="s">
        <v>1732</v>
      </c>
      <c r="B873" s="179" t="s">
        <v>1733</v>
      </c>
      <c r="C873" s="53" t="s">
        <v>1734</v>
      </c>
      <c r="D873" s="55" t="s">
        <v>1537</v>
      </c>
      <c r="E873" s="53"/>
      <c r="F873" s="60"/>
      <c r="G873" s="53"/>
      <c r="H873" s="53"/>
      <c r="I873" s="106" t="s">
        <v>1735</v>
      </c>
      <c r="J873" s="106"/>
      <c r="K873" s="106"/>
      <c r="L873" s="56" t="s">
        <v>2434</v>
      </c>
      <c r="M873" s="55" t="s">
        <v>42</v>
      </c>
      <c r="N873" s="21"/>
      <c r="O873" s="21"/>
      <c r="P873" s="21"/>
      <c r="Q873" s="21"/>
      <c r="R873" s="21"/>
      <c r="S873" s="21"/>
      <c r="T873" s="106"/>
      <c r="U873" s="106"/>
      <c r="V873" s="106"/>
      <c r="W873" s="106"/>
      <c r="X873" s="106"/>
      <c r="Y873" s="106"/>
      <c r="Z873" s="106"/>
      <c r="AA873" s="106"/>
      <c r="AB873" s="106"/>
      <c r="AC873" s="106"/>
      <c r="AD873" s="106"/>
      <c r="AE873" s="97"/>
      <c r="AF873" s="17" t="s">
        <v>1736</v>
      </c>
      <c r="AG873" s="57"/>
      <c r="AH873" s="8"/>
      <c r="AI873" s="8"/>
      <c r="AJ873" s="8"/>
      <c r="AK873" s="8"/>
      <c r="AL873" s="8"/>
      <c r="AM873" s="8">
        <f t="shared" si="26"/>
        <v>0</v>
      </c>
      <c r="AN873" s="189" t="str">
        <f>IF((AI873+AJ873+AK873+AL873+AM873)&gt;0,(Metoder[[#This Row],[2015]]+Metoder[[#This Row],[2016]]+Metoder[[#This Row],[2017]]+Metoder[[#This Row],[Jan-Apr 2018]]*3+Metoder[[#This Row],[Till Cosmic?]])/COUNT(Metoder[[#This Row],[2015]:[Till Cosmic?]]),"")</f>
        <v/>
      </c>
      <c r="AO873" s="8" t="str">
        <f t="shared" si="27"/>
        <v/>
      </c>
      <c r="AP873" s="8" t="str">
        <f>IFERROR((_xlfn.RANK.EQ(AO873,AO:AO,1)+COUNTIF($AO$2:AO873,AO873))-1,"")</f>
        <v/>
      </c>
      <c r="AQ873" s="8"/>
      <c r="AR873" s="8"/>
      <c r="AS873" s="8"/>
      <c r="AT873" s="8"/>
      <c r="AU873" s="57" t="s">
        <v>5985</v>
      </c>
      <c r="AV873" s="120">
        <v>42557</v>
      </c>
      <c r="AW873" s="57" t="s">
        <v>46</v>
      </c>
      <c r="AX873" s="144"/>
      <c r="AY873" s="144"/>
      <c r="AZ873" s="142"/>
      <c r="BA873" s="143"/>
      <c r="BC873" s="144"/>
      <c r="BD873" s="144"/>
    </row>
    <row r="874" spans="1:56" ht="135" x14ac:dyDescent="0.25">
      <c r="A874" s="1" t="s">
        <v>2277</v>
      </c>
      <c r="B874" s="179" t="s">
        <v>2278</v>
      </c>
      <c r="C874" s="53" t="s">
        <v>5282</v>
      </c>
      <c r="D874" s="55" t="s">
        <v>226</v>
      </c>
      <c r="E874" s="53" t="s">
        <v>227</v>
      </c>
      <c r="F874" s="6"/>
      <c r="G874" s="140" t="s">
        <v>2272</v>
      </c>
      <c r="H874" s="53" t="s">
        <v>2279</v>
      </c>
      <c r="I874" s="106"/>
      <c r="J874" s="106" t="s">
        <v>6353</v>
      </c>
      <c r="K874" s="106" t="s">
        <v>5438</v>
      </c>
      <c r="L874" s="56" t="s">
        <v>6478</v>
      </c>
      <c r="M874" s="55" t="s">
        <v>42</v>
      </c>
      <c r="N874" s="58" t="s">
        <v>5673</v>
      </c>
      <c r="O874" s="58"/>
      <c r="P874" s="58"/>
      <c r="Q874" s="58"/>
      <c r="R874" s="58"/>
      <c r="S874" s="58"/>
      <c r="T874" s="106"/>
      <c r="U874" s="106" t="s">
        <v>2434</v>
      </c>
      <c r="V874" s="106" t="s">
        <v>4641</v>
      </c>
      <c r="W874" s="106" t="s">
        <v>230</v>
      </c>
      <c r="X874" s="106" t="s">
        <v>231</v>
      </c>
      <c r="Y874" s="106"/>
      <c r="Z874" s="106"/>
      <c r="AA874" s="106"/>
      <c r="AB874" s="106"/>
      <c r="AC874" s="106"/>
      <c r="AD874" s="106"/>
      <c r="AE874" s="1" t="s">
        <v>4918</v>
      </c>
      <c r="AF874" s="17" t="s">
        <v>2280</v>
      </c>
      <c r="AG874" s="57"/>
      <c r="AH874" s="8"/>
      <c r="AI874" s="8">
        <v>27</v>
      </c>
      <c r="AJ874" s="8">
        <v>18</v>
      </c>
      <c r="AK874" s="8"/>
      <c r="AL874" s="8">
        <v>13</v>
      </c>
      <c r="AM874" s="8">
        <f t="shared" si="26"/>
        <v>1</v>
      </c>
      <c r="AN874" s="189">
        <f>IF((AI874+AJ874+AK874+AL874+AM874)&gt;0,(Metoder[[#This Row],[2015]]+Metoder[[#This Row],[2016]]+Metoder[[#This Row],[2017]]+Metoder[[#This Row],[Jan-Apr 2018]]*3+Metoder[[#This Row],[Till Cosmic?]])/COUNT(Metoder[[#This Row],[2015]:[Till Cosmic?]]),"")</f>
        <v>21.25</v>
      </c>
      <c r="AO874" s="8">
        <f t="shared" si="27"/>
        <v>98</v>
      </c>
      <c r="AP874" s="8">
        <f>IFERROR((_xlfn.RANK.EQ(AO874,AO:AO,1)+COUNTIF($AO$2:AO874,AO874))-1,"")</f>
        <v>78</v>
      </c>
      <c r="AQ874" s="57" t="s">
        <v>2440</v>
      </c>
      <c r="AR874" s="8"/>
      <c r="AS874" s="57" t="s">
        <v>5436</v>
      </c>
      <c r="AT874" s="57"/>
      <c r="AU874" s="57"/>
      <c r="AV874" s="120">
        <v>43347</v>
      </c>
      <c r="AW874" s="57" t="s">
        <v>46</v>
      </c>
      <c r="AX874" s="144"/>
      <c r="AY874" s="144"/>
      <c r="AZ874" s="142"/>
      <c r="BA874" s="143"/>
      <c r="BC874" s="144"/>
      <c r="BD874" s="144"/>
    </row>
    <row r="875" spans="1:56" ht="33.75" x14ac:dyDescent="0.25">
      <c r="A875" s="1" t="s">
        <v>545</v>
      </c>
      <c r="B875" s="179" t="s">
        <v>546</v>
      </c>
      <c r="C875" s="53"/>
      <c r="D875" s="55" t="s">
        <v>50</v>
      </c>
      <c r="E875" s="53"/>
      <c r="F875" s="6"/>
      <c r="G875" s="53"/>
      <c r="H875" s="53"/>
      <c r="I875" s="106" t="s">
        <v>4954</v>
      </c>
      <c r="J875" s="106"/>
      <c r="K875" s="106"/>
      <c r="L875" s="56"/>
      <c r="M875" s="55" t="s">
        <v>42</v>
      </c>
      <c r="N875" s="54"/>
      <c r="O875" s="54"/>
      <c r="P875" s="54"/>
      <c r="Q875" s="54"/>
      <c r="R875" s="54"/>
      <c r="S875" s="54"/>
      <c r="T875" s="106"/>
      <c r="U875" s="106"/>
      <c r="V875" s="106"/>
      <c r="W875" s="106"/>
      <c r="X875" s="148"/>
      <c r="Y875" s="148"/>
      <c r="Z875" s="148"/>
      <c r="AA875" s="148"/>
      <c r="AB875" s="148"/>
      <c r="AC875" s="148"/>
      <c r="AD875" s="148"/>
      <c r="AE875" s="169"/>
      <c r="AF875" s="119"/>
      <c r="AG875" s="57"/>
      <c r="AH875" s="8"/>
      <c r="AI875" s="8"/>
      <c r="AJ875" s="8"/>
      <c r="AK875" s="8"/>
      <c r="AL875" s="8"/>
      <c r="AM875" s="8">
        <f t="shared" si="26"/>
        <v>0</v>
      </c>
      <c r="AN875" s="189" t="str">
        <f>IF((AI875+AJ875+AK875+AL875+AM875)&gt;0,(Metoder[[#This Row],[2015]]+Metoder[[#This Row],[2016]]+Metoder[[#This Row],[2017]]+Metoder[[#This Row],[Jan-Apr 2018]]*3+Metoder[[#This Row],[Till Cosmic?]])/COUNT(Metoder[[#This Row],[2015]:[Till Cosmic?]]),"")</f>
        <v/>
      </c>
      <c r="AO875" s="8" t="str">
        <f t="shared" si="27"/>
        <v/>
      </c>
      <c r="AP875" s="8" t="str">
        <f>IFERROR((_xlfn.RANK.EQ(AO875,AO:AO,1)+COUNTIF($AO$2:AO875,AO875))-1,"")</f>
        <v/>
      </c>
      <c r="AQ875" s="8"/>
      <c r="AR875" s="8"/>
      <c r="AS875" s="8"/>
      <c r="AT875" s="8"/>
      <c r="AU875" s="57" t="s">
        <v>5985</v>
      </c>
      <c r="AV875" s="120">
        <v>42544</v>
      </c>
      <c r="AW875" s="57" t="s">
        <v>46</v>
      </c>
      <c r="AX875" s="144"/>
      <c r="AY875" s="144"/>
      <c r="AZ875" s="142"/>
      <c r="BA875" s="143"/>
      <c r="BC875" s="144"/>
      <c r="BD875" s="144"/>
    </row>
    <row r="876" spans="1:56" ht="33.75" x14ac:dyDescent="0.25">
      <c r="A876" s="1" t="s">
        <v>552</v>
      </c>
      <c r="B876" s="179" t="s">
        <v>553</v>
      </c>
      <c r="C876" s="53"/>
      <c r="D876" s="55"/>
      <c r="E876" s="53"/>
      <c r="F876" s="6"/>
      <c r="G876" s="53"/>
      <c r="H876" s="53"/>
      <c r="I876" s="106" t="s">
        <v>554</v>
      </c>
      <c r="J876" s="106"/>
      <c r="K876" s="106"/>
      <c r="L876" s="56"/>
      <c r="M876" s="55" t="s">
        <v>42</v>
      </c>
      <c r="N876" s="54"/>
      <c r="O876" s="54"/>
      <c r="P876" s="54"/>
      <c r="Q876" s="54"/>
      <c r="R876" s="54"/>
      <c r="S876" s="54"/>
      <c r="T876" s="106"/>
      <c r="U876" s="106"/>
      <c r="V876" s="106"/>
      <c r="W876" s="106"/>
      <c r="X876" s="106"/>
      <c r="Y876" s="106"/>
      <c r="Z876" s="106"/>
      <c r="AA876" s="106"/>
      <c r="AB876" s="106"/>
      <c r="AC876" s="106"/>
      <c r="AD876" s="106"/>
      <c r="AE876" s="97"/>
      <c r="AF876" s="17"/>
      <c r="AG876" s="57"/>
      <c r="AH876" s="8"/>
      <c r="AI876" s="8"/>
      <c r="AJ876" s="8"/>
      <c r="AK876" s="8"/>
      <c r="AL876" s="8"/>
      <c r="AM876" s="8">
        <f t="shared" si="26"/>
        <v>0</v>
      </c>
      <c r="AN876" s="189" t="str">
        <f>IF((AI876+AJ876+AK876+AL876+AM876)&gt;0,(Metoder[[#This Row],[2015]]+Metoder[[#This Row],[2016]]+Metoder[[#This Row],[2017]]+Metoder[[#This Row],[Jan-Apr 2018]]*3+Metoder[[#This Row],[Till Cosmic?]])/COUNT(Metoder[[#This Row],[2015]:[Till Cosmic?]]),"")</f>
        <v/>
      </c>
      <c r="AO876" s="8" t="str">
        <f t="shared" si="27"/>
        <v/>
      </c>
      <c r="AP876" s="8" t="str">
        <f>IFERROR((_xlfn.RANK.EQ(AO876,AO:AO,1)+COUNTIF($AO$2:AO876,AO876))-1,"")</f>
        <v/>
      </c>
      <c r="AQ876" s="8"/>
      <c r="AR876" s="8"/>
      <c r="AS876" s="8"/>
      <c r="AT876" s="8"/>
      <c r="AU876" s="57" t="s">
        <v>5985</v>
      </c>
      <c r="AV876" s="120">
        <v>42543</v>
      </c>
      <c r="AW876" s="57" t="s">
        <v>46</v>
      </c>
      <c r="AX876" s="144"/>
      <c r="AY876" s="144"/>
      <c r="AZ876" s="142"/>
      <c r="BA876" s="143"/>
      <c r="BC876" s="144"/>
      <c r="BD876" s="144"/>
    </row>
    <row r="877" spans="1:56" ht="56.25" x14ac:dyDescent="0.25">
      <c r="A877" s="1" t="s">
        <v>643</v>
      </c>
      <c r="B877" s="179" t="s">
        <v>644</v>
      </c>
      <c r="C877" s="53"/>
      <c r="D877" s="55"/>
      <c r="E877" s="53"/>
      <c r="F877" s="6"/>
      <c r="G877" s="53"/>
      <c r="H877" s="53"/>
      <c r="I877" s="106" t="s">
        <v>645</v>
      </c>
      <c r="J877" s="106"/>
      <c r="K877" s="106"/>
      <c r="L877" s="56"/>
      <c r="M877" s="55" t="s">
        <v>42</v>
      </c>
      <c r="N877" s="54"/>
      <c r="O877" s="54"/>
      <c r="P877" s="54"/>
      <c r="Q877" s="54"/>
      <c r="R877" s="54"/>
      <c r="S877" s="54"/>
      <c r="T877" s="106"/>
      <c r="U877" s="106"/>
      <c r="V877" s="106"/>
      <c r="W877" s="106"/>
      <c r="X877" s="106"/>
      <c r="Y877" s="106"/>
      <c r="Z877" s="106"/>
      <c r="AA877" s="106"/>
      <c r="AB877" s="106"/>
      <c r="AC877" s="106"/>
      <c r="AD877" s="106"/>
      <c r="AE877" s="97"/>
      <c r="AF877" s="119"/>
      <c r="AG877" s="57"/>
      <c r="AH877" s="8"/>
      <c r="AI877" s="8"/>
      <c r="AJ877" s="8"/>
      <c r="AK877" s="8"/>
      <c r="AL877" s="8"/>
      <c r="AM877" s="8">
        <f t="shared" si="26"/>
        <v>0</v>
      </c>
      <c r="AN877" s="189" t="str">
        <f>IF((AI877+AJ877+AK877+AL877+AM877)&gt;0,(Metoder[[#This Row],[2015]]+Metoder[[#This Row],[2016]]+Metoder[[#This Row],[2017]]+Metoder[[#This Row],[Jan-Apr 2018]]*3+Metoder[[#This Row],[Till Cosmic?]])/COUNT(Metoder[[#This Row],[2015]:[Till Cosmic?]]),"")</f>
        <v/>
      </c>
      <c r="AO877" s="8" t="str">
        <f t="shared" si="27"/>
        <v/>
      </c>
      <c r="AP877" s="8" t="str">
        <f>IFERROR((_xlfn.RANK.EQ(AO877,AO:AO,1)+COUNTIF($AO$2:AO877,AO877))-1,"")</f>
        <v/>
      </c>
      <c r="AQ877" s="8"/>
      <c r="AR877" s="8"/>
      <c r="AS877" s="8"/>
      <c r="AT877" s="8"/>
      <c r="AU877" s="57" t="s">
        <v>5985</v>
      </c>
      <c r="AV877" s="120">
        <v>42543</v>
      </c>
      <c r="AW877" s="57" t="s">
        <v>46</v>
      </c>
      <c r="AX877" s="144"/>
      <c r="AY877" s="144"/>
      <c r="AZ877" s="142"/>
      <c r="BA877" s="143"/>
      <c r="BC877" s="144"/>
      <c r="BD877" s="144"/>
    </row>
    <row r="878" spans="1:56" ht="120" x14ac:dyDescent="0.25">
      <c r="A878" s="1" t="s">
        <v>1334</v>
      </c>
      <c r="B878" s="179" t="s">
        <v>1335</v>
      </c>
      <c r="C878" s="53" t="s">
        <v>1336</v>
      </c>
      <c r="D878" s="55"/>
      <c r="E878" s="53" t="s">
        <v>1337</v>
      </c>
      <c r="F878" s="175" t="s">
        <v>5896</v>
      </c>
      <c r="G878" s="53"/>
      <c r="H878" s="53" t="s">
        <v>1338</v>
      </c>
      <c r="I878" s="106" t="s">
        <v>1339</v>
      </c>
      <c r="J878" s="106"/>
      <c r="K878" s="106"/>
      <c r="L878" s="56" t="s">
        <v>2434</v>
      </c>
      <c r="M878" s="55" t="s">
        <v>42</v>
      </c>
      <c r="N878" s="54" t="s">
        <v>6257</v>
      </c>
      <c r="O878" s="54"/>
      <c r="P878" s="54"/>
      <c r="Q878" s="54"/>
      <c r="R878" s="54"/>
      <c r="S878" s="54"/>
      <c r="T878" s="106"/>
      <c r="U878" s="106"/>
      <c r="V878" s="106"/>
      <c r="W878" s="106" t="s">
        <v>315</v>
      </c>
      <c r="X878" s="106" t="s">
        <v>1340</v>
      </c>
      <c r="Y878" s="106"/>
      <c r="Z878" s="106"/>
      <c r="AA878" s="106"/>
      <c r="AB878" s="106"/>
      <c r="AC878" s="106"/>
      <c r="AD878" s="106"/>
      <c r="AE878" s="1" t="s">
        <v>4920</v>
      </c>
      <c r="AF878" s="17" t="s">
        <v>1341</v>
      </c>
      <c r="AG878" s="57"/>
      <c r="AH878" s="8"/>
      <c r="AI878" s="8"/>
      <c r="AJ878" s="8"/>
      <c r="AK878" s="8"/>
      <c r="AL878" s="8"/>
      <c r="AM878" s="8">
        <f t="shared" si="26"/>
        <v>0</v>
      </c>
      <c r="AN878" s="189" t="str">
        <f>IF((AI878+AJ878+AK878+AL878+AM878)&gt;0,(Metoder[[#This Row],[2015]]+Metoder[[#This Row],[2016]]+Metoder[[#This Row],[2017]]+Metoder[[#This Row],[Jan-Apr 2018]]*3+Metoder[[#This Row],[Till Cosmic?]])/COUNT(Metoder[[#This Row],[2015]:[Till Cosmic?]]),"")</f>
        <v/>
      </c>
      <c r="AO878" s="8" t="str">
        <f t="shared" si="27"/>
        <v/>
      </c>
      <c r="AP878" s="8" t="str">
        <f>IFERROR((_xlfn.RANK.EQ(AO878,AO:AO,1)+COUNTIF($AO$2:AO878,AO878))-1,"")</f>
        <v/>
      </c>
      <c r="AQ878" s="8"/>
      <c r="AR878" s="8"/>
      <c r="AS878" s="8"/>
      <c r="AT878" s="8"/>
      <c r="AU878" s="57" t="s">
        <v>5987</v>
      </c>
      <c r="AV878" s="120">
        <v>42543</v>
      </c>
      <c r="AW878" s="57" t="s">
        <v>46</v>
      </c>
      <c r="AX878" s="144"/>
      <c r="AY878" s="144"/>
      <c r="AZ878" s="142"/>
      <c r="BA878" s="143"/>
      <c r="BC878" s="144"/>
      <c r="BD878" s="144"/>
    </row>
    <row r="879" spans="1:56" ht="168.75" x14ac:dyDescent="0.25">
      <c r="A879" s="1" t="s">
        <v>1366</v>
      </c>
      <c r="B879" s="184" t="s">
        <v>1367</v>
      </c>
      <c r="C879" s="59" t="s">
        <v>1368</v>
      </c>
      <c r="D879" s="19" t="s">
        <v>433</v>
      </c>
      <c r="E879" s="59" t="s">
        <v>51</v>
      </c>
      <c r="F879" s="10" t="s">
        <v>5241</v>
      </c>
      <c r="G879" s="59"/>
      <c r="H879" s="59" t="s">
        <v>1369</v>
      </c>
      <c r="I879" s="138" t="s">
        <v>4973</v>
      </c>
      <c r="J879" s="138"/>
      <c r="K879" s="138"/>
      <c r="L879" s="15" t="s">
        <v>6499</v>
      </c>
      <c r="M879" s="55" t="s">
        <v>42</v>
      </c>
      <c r="N879" s="21" t="s">
        <v>5286</v>
      </c>
      <c r="O879" s="21"/>
      <c r="P879" s="21"/>
      <c r="Q879" s="21"/>
      <c r="R879" s="21"/>
      <c r="S879" s="21"/>
      <c r="T879" s="138"/>
      <c r="U879" s="138" t="s">
        <v>41</v>
      </c>
      <c r="V879" s="138" t="s">
        <v>4642</v>
      </c>
      <c r="W879" s="138" t="s">
        <v>4972</v>
      </c>
      <c r="X879" s="9" t="s">
        <v>1370</v>
      </c>
      <c r="Y879" s="9"/>
      <c r="Z879" s="9"/>
      <c r="AA879" s="9"/>
      <c r="AB879" s="9"/>
      <c r="AC879" s="9"/>
      <c r="AD879" s="9"/>
      <c r="AE879" s="1" t="s">
        <v>5129</v>
      </c>
      <c r="AF879" s="17" t="s">
        <v>1371</v>
      </c>
      <c r="AG879" s="57"/>
      <c r="AH879" s="8"/>
      <c r="AI879" s="8">
        <v>29</v>
      </c>
      <c r="AJ879" s="8">
        <v>16</v>
      </c>
      <c r="AK879" s="8"/>
      <c r="AL879" s="8"/>
      <c r="AM879" s="8">
        <f t="shared" si="26"/>
        <v>0</v>
      </c>
      <c r="AN879" s="189">
        <f>IF((AI879+AJ879+AK879+AL879+AM879)&gt;0,(Metoder[[#This Row],[2015]]+Metoder[[#This Row],[2016]]+Metoder[[#This Row],[2017]]+Metoder[[#This Row],[Jan-Apr 2018]]*3+Metoder[[#This Row],[Till Cosmic?]])/COUNT(Metoder[[#This Row],[2015]:[Till Cosmic?]]),"")</f>
        <v>15</v>
      </c>
      <c r="AO879" s="8">
        <f t="shared" si="27"/>
        <v>104.5</v>
      </c>
      <c r="AP879" s="8">
        <f>IFERROR((_xlfn.RANK.EQ(AO879,AO:AO,1)+COUNTIF($AO$2:AO879,AO879))-1,"")</f>
        <v>85</v>
      </c>
      <c r="AQ879" s="57"/>
      <c r="AR879" s="8"/>
      <c r="AS879" s="57" t="s">
        <v>5436</v>
      </c>
      <c r="AT879" s="57"/>
      <c r="AU879" s="57" t="s">
        <v>5973</v>
      </c>
      <c r="AV879" s="120">
        <v>42543</v>
      </c>
      <c r="AW879" s="57" t="s">
        <v>46</v>
      </c>
      <c r="AX879" s="144"/>
      <c r="AY879" s="144"/>
      <c r="AZ879" s="142"/>
      <c r="BA879" s="143"/>
      <c r="BC879" s="144"/>
      <c r="BD879" s="144"/>
    </row>
    <row r="880" spans="1:56" ht="90" x14ac:dyDescent="0.25">
      <c r="A880" s="1" t="s">
        <v>1580</v>
      </c>
      <c r="B880" s="179" t="s">
        <v>1581</v>
      </c>
      <c r="C880" s="53" t="s">
        <v>1582</v>
      </c>
      <c r="D880" s="55" t="s">
        <v>806</v>
      </c>
      <c r="E880" s="53" t="s">
        <v>1165</v>
      </c>
      <c r="F880" s="10" t="s">
        <v>5251</v>
      </c>
      <c r="G880" s="53"/>
      <c r="H880" s="53" t="s">
        <v>1583</v>
      </c>
      <c r="I880" s="106" t="s">
        <v>1584</v>
      </c>
      <c r="J880" s="106"/>
      <c r="K880" s="106"/>
      <c r="L880" s="56" t="s">
        <v>3682</v>
      </c>
      <c r="M880" s="55" t="s">
        <v>42</v>
      </c>
      <c r="N880" s="54"/>
      <c r="O880" s="54"/>
      <c r="P880" s="54"/>
      <c r="Q880" s="54"/>
      <c r="R880" s="54"/>
      <c r="S880" s="54" t="s">
        <v>35</v>
      </c>
      <c r="T880" s="106" t="s">
        <v>1585</v>
      </c>
      <c r="U880" s="106"/>
      <c r="V880" s="106"/>
      <c r="W880" s="106"/>
      <c r="X880" s="106" t="s">
        <v>6595</v>
      </c>
      <c r="Y880" s="106"/>
      <c r="Z880" s="106"/>
      <c r="AA880" s="106"/>
      <c r="AB880" s="106"/>
      <c r="AC880" s="106"/>
      <c r="AD880" s="106"/>
      <c r="AE880" s="1" t="s">
        <v>4938</v>
      </c>
      <c r="AF880" s="17" t="s">
        <v>1586</v>
      </c>
      <c r="AG880" s="57"/>
      <c r="AH880" s="8"/>
      <c r="AI880" s="8"/>
      <c r="AJ880" s="8"/>
      <c r="AK880" s="8"/>
      <c r="AL880" s="8"/>
      <c r="AM880" s="8">
        <f t="shared" si="26"/>
        <v>0</v>
      </c>
      <c r="AN880" s="189" t="str">
        <f>IF((AI880+AJ880+AK880+AL880+AM880)&gt;0,(Metoder[[#This Row],[2015]]+Metoder[[#This Row],[2016]]+Metoder[[#This Row],[2017]]+Metoder[[#This Row],[Jan-Apr 2018]]*3+Metoder[[#This Row],[Till Cosmic?]])/COUNT(Metoder[[#This Row],[2015]:[Till Cosmic?]]),"")</f>
        <v/>
      </c>
      <c r="AO880" s="8" t="str">
        <f t="shared" si="27"/>
        <v/>
      </c>
      <c r="AP880" s="8" t="str">
        <f>IFERROR((_xlfn.RANK.EQ(AO880,AO:AO,1)+COUNTIF($AO$2:AO880,AO880))-1,"")</f>
        <v/>
      </c>
      <c r="AQ880" s="8"/>
      <c r="AR880" s="8"/>
      <c r="AS880" s="8"/>
      <c r="AT880" s="8"/>
      <c r="AU880" s="57" t="s">
        <v>5973</v>
      </c>
      <c r="AV880" s="120">
        <v>42538</v>
      </c>
      <c r="AW880" s="57" t="s">
        <v>46</v>
      </c>
      <c r="AX880" s="144"/>
      <c r="AY880" s="144"/>
      <c r="AZ880" s="142"/>
      <c r="BA880" s="143"/>
      <c r="BC880" s="144"/>
      <c r="BD880" s="144"/>
    </row>
    <row r="881" spans="1:56" ht="120" x14ac:dyDescent="0.25">
      <c r="A881" s="1" t="s">
        <v>1594</v>
      </c>
      <c r="B881" s="179" t="s">
        <v>1595</v>
      </c>
      <c r="C881" s="53"/>
      <c r="D881" s="55" t="s">
        <v>179</v>
      </c>
      <c r="E881" s="53" t="s">
        <v>1596</v>
      </c>
      <c r="F881" s="175" t="s">
        <v>5953</v>
      </c>
      <c r="G881" s="127"/>
      <c r="H881" s="53" t="s">
        <v>5686</v>
      </c>
      <c r="I881" s="106"/>
      <c r="J881" s="106"/>
      <c r="K881" s="106"/>
      <c r="L881" s="56" t="s">
        <v>2434</v>
      </c>
      <c r="M881" s="55" t="s">
        <v>42</v>
      </c>
      <c r="N881" s="54" t="s">
        <v>5669</v>
      </c>
      <c r="O881" s="54"/>
      <c r="P881" s="54"/>
      <c r="Q881" s="54"/>
      <c r="R881" s="54"/>
      <c r="S881" s="54"/>
      <c r="T881" s="106"/>
      <c r="U881" s="106"/>
      <c r="V881" s="106"/>
      <c r="W881" s="106" t="s">
        <v>4897</v>
      </c>
      <c r="X881" s="106" t="s">
        <v>1597</v>
      </c>
      <c r="Y881" s="106"/>
      <c r="Z881" s="106"/>
      <c r="AA881" s="106"/>
      <c r="AB881" s="106"/>
      <c r="AC881" s="106"/>
      <c r="AD881" s="106"/>
      <c r="AE881" s="1" t="s">
        <v>4935</v>
      </c>
      <c r="AF881" s="17" t="s">
        <v>1598</v>
      </c>
      <c r="AG881" s="57"/>
      <c r="AH881" s="8"/>
      <c r="AI881" s="8"/>
      <c r="AJ881" s="8"/>
      <c r="AK881" s="8"/>
      <c r="AL881" s="8"/>
      <c r="AM881" s="8">
        <f t="shared" si="26"/>
        <v>0</v>
      </c>
      <c r="AN881" s="189" t="str">
        <f>IF((AI881+AJ881+AK881+AL881+AM881)&gt;0,(Metoder[[#This Row],[2015]]+Metoder[[#This Row],[2016]]+Metoder[[#This Row],[2017]]+Metoder[[#This Row],[Jan-Apr 2018]]*3+Metoder[[#This Row],[Till Cosmic?]])/COUNT(Metoder[[#This Row],[2015]:[Till Cosmic?]]),"")</f>
        <v/>
      </c>
      <c r="AO881" s="8" t="str">
        <f t="shared" si="27"/>
        <v/>
      </c>
      <c r="AP881" s="8" t="str">
        <f>IFERROR((_xlfn.RANK.EQ(AO881,AO:AO,1)+COUNTIF($AO$2:AO881,AO881))-1,"")</f>
        <v/>
      </c>
      <c r="AQ881" s="8"/>
      <c r="AR881" s="8"/>
      <c r="AS881" s="8"/>
      <c r="AT881" s="8"/>
      <c r="AU881" s="57" t="s">
        <v>5987</v>
      </c>
      <c r="AV881" s="120">
        <v>42538</v>
      </c>
      <c r="AW881" s="57" t="s">
        <v>46</v>
      </c>
      <c r="AX881" s="144"/>
      <c r="AY881" s="144"/>
      <c r="AZ881" s="142"/>
      <c r="BA881" s="143"/>
      <c r="BC881" s="144"/>
      <c r="BD881" s="144"/>
    </row>
    <row r="882" spans="1:56" ht="146.25" x14ac:dyDescent="0.25">
      <c r="A882" s="1" t="s">
        <v>992</v>
      </c>
      <c r="B882" s="179" t="s">
        <v>993</v>
      </c>
      <c r="C882" s="53" t="s">
        <v>5816</v>
      </c>
      <c r="D882" s="55" t="s">
        <v>78</v>
      </c>
      <c r="E882" s="53" t="s">
        <v>994</v>
      </c>
      <c r="F882" s="10" t="s">
        <v>995</v>
      </c>
      <c r="G882" s="53"/>
      <c r="H882" s="53" t="s">
        <v>6259</v>
      </c>
      <c r="I882" s="106" t="s">
        <v>996</v>
      </c>
      <c r="J882" s="106"/>
      <c r="K882" s="106"/>
      <c r="L882" s="56" t="s">
        <v>2434</v>
      </c>
      <c r="M882" s="55" t="s">
        <v>42</v>
      </c>
      <c r="N882" s="54" t="s">
        <v>6260</v>
      </c>
      <c r="O882" s="54"/>
      <c r="P882" s="54"/>
      <c r="Q882" s="54"/>
      <c r="R882" s="54"/>
      <c r="S882" s="54" t="s">
        <v>35</v>
      </c>
      <c r="T882" s="106" t="s">
        <v>299</v>
      </c>
      <c r="U882" s="106" t="s">
        <v>2434</v>
      </c>
      <c r="V882" s="106"/>
      <c r="W882" s="106" t="s">
        <v>997</v>
      </c>
      <c r="X882" s="106" t="s">
        <v>998</v>
      </c>
      <c r="Y882" s="106"/>
      <c r="Z882" s="106"/>
      <c r="AA882" s="106"/>
      <c r="AB882" s="106"/>
      <c r="AC882" s="106"/>
      <c r="AD882" s="106"/>
      <c r="AE882" s="1" t="s">
        <v>4920</v>
      </c>
      <c r="AF882" s="17" t="s">
        <v>999</v>
      </c>
      <c r="AG882" s="57"/>
      <c r="AH882" s="8"/>
      <c r="AI882" s="8"/>
      <c r="AJ882" s="8"/>
      <c r="AK882" s="8"/>
      <c r="AL882" s="8"/>
      <c r="AM882" s="8">
        <f t="shared" si="26"/>
        <v>0</v>
      </c>
      <c r="AN882" s="189" t="str">
        <f>IF((AI882+AJ882+AK882+AL882+AM882)&gt;0,(Metoder[[#This Row],[2015]]+Metoder[[#This Row],[2016]]+Metoder[[#This Row],[2017]]+Metoder[[#This Row],[Jan-Apr 2018]]*3+Metoder[[#This Row],[Till Cosmic?]])/COUNT(Metoder[[#This Row],[2015]:[Till Cosmic?]]),"")</f>
        <v/>
      </c>
      <c r="AO882" s="8" t="str">
        <f t="shared" si="27"/>
        <v/>
      </c>
      <c r="AP882" s="8" t="str">
        <f>IFERROR((_xlfn.RANK.EQ(AO882,AO:AO,1)+COUNTIF($AO$2:AO882,AO882))-1,"")</f>
        <v/>
      </c>
      <c r="AQ882" s="8"/>
      <c r="AR882" s="8"/>
      <c r="AS882" s="8"/>
      <c r="AT882" s="8"/>
      <c r="AU882" s="57" t="s">
        <v>5987</v>
      </c>
      <c r="AV882" s="120">
        <v>42536</v>
      </c>
      <c r="AW882" s="57" t="s">
        <v>46</v>
      </c>
      <c r="AX882" s="144"/>
      <c r="AY882" s="144"/>
      <c r="AZ882" s="142"/>
      <c r="BA882" s="143"/>
      <c r="BC882" s="144"/>
      <c r="BD882" s="144"/>
    </row>
    <row r="883" spans="1:56" ht="33.75" x14ac:dyDescent="0.25">
      <c r="A883" s="1" t="s">
        <v>1060</v>
      </c>
      <c r="B883" s="179" t="s">
        <v>6388</v>
      </c>
      <c r="C883" s="53"/>
      <c r="D883" s="55" t="s">
        <v>50</v>
      </c>
      <c r="E883" s="53" t="s">
        <v>1061</v>
      </c>
      <c r="F883" s="10" t="s">
        <v>1062</v>
      </c>
      <c r="G883" s="53"/>
      <c r="H883" s="53" t="s">
        <v>1063</v>
      </c>
      <c r="I883" s="106" t="s">
        <v>1064</v>
      </c>
      <c r="J883" s="106"/>
      <c r="K883" s="106"/>
      <c r="L883" s="56"/>
      <c r="M883" s="55" t="s">
        <v>42</v>
      </c>
      <c r="N883" s="54" t="s">
        <v>5668</v>
      </c>
      <c r="O883" s="54"/>
      <c r="P883" s="54"/>
      <c r="Q883" s="54"/>
      <c r="R883" s="54"/>
      <c r="S883" s="54"/>
      <c r="T883" s="106"/>
      <c r="U883" s="106" t="s">
        <v>41</v>
      </c>
      <c r="V883" s="106"/>
      <c r="W883" s="106" t="s">
        <v>54</v>
      </c>
      <c r="X883" s="106" t="s">
        <v>1065</v>
      </c>
      <c r="Y883" s="106"/>
      <c r="Z883" s="106"/>
      <c r="AA883" s="106"/>
      <c r="AB883" s="106"/>
      <c r="AC883" s="106"/>
      <c r="AD883" s="106"/>
      <c r="AE883" s="97" t="s">
        <v>1066</v>
      </c>
      <c r="AF883" s="17" t="s">
        <v>1067</v>
      </c>
      <c r="AG883" s="57"/>
      <c r="AH883" s="8"/>
      <c r="AI883" s="8"/>
      <c r="AJ883" s="8"/>
      <c r="AK883" s="8"/>
      <c r="AL883" s="8"/>
      <c r="AM883" s="8">
        <f t="shared" si="26"/>
        <v>0</v>
      </c>
      <c r="AN883" s="189" t="str">
        <f>IF((AI883+AJ883+AK883+AL883+AM883)&gt;0,(Metoder[[#This Row],[2015]]+Metoder[[#This Row],[2016]]+Metoder[[#This Row],[2017]]+Metoder[[#This Row],[Jan-Apr 2018]]*3+Metoder[[#This Row],[Till Cosmic?]])/COUNT(Metoder[[#This Row],[2015]:[Till Cosmic?]]),"")</f>
        <v/>
      </c>
      <c r="AO883" s="8" t="str">
        <f t="shared" si="27"/>
        <v/>
      </c>
      <c r="AP883" s="8" t="str">
        <f>IFERROR((_xlfn.RANK.EQ(AO883,AO:AO,1)+COUNTIF($AO$2:AO883,AO883))-1,"")</f>
        <v/>
      </c>
      <c r="AQ883" s="8"/>
      <c r="AR883" s="8"/>
      <c r="AS883" s="8"/>
      <c r="AT883" s="8"/>
      <c r="AU883" s="57" t="s">
        <v>5987</v>
      </c>
      <c r="AV883" s="120">
        <v>42536</v>
      </c>
      <c r="AW883" s="57" t="s">
        <v>46</v>
      </c>
      <c r="AX883" s="144"/>
      <c r="AY883" s="144"/>
      <c r="AZ883" s="142"/>
      <c r="BA883" s="143"/>
      <c r="BC883" s="144"/>
      <c r="BD883" s="144"/>
    </row>
    <row r="884" spans="1:56" ht="90" x14ac:dyDescent="0.25">
      <c r="A884" s="1" t="s">
        <v>477</v>
      </c>
      <c r="B884" s="184" t="s">
        <v>478</v>
      </c>
      <c r="C884" s="59" t="s">
        <v>479</v>
      </c>
      <c r="D884" s="22" t="s">
        <v>179</v>
      </c>
      <c r="E884" s="59" t="s">
        <v>480</v>
      </c>
      <c r="F884" s="173" t="s">
        <v>5253</v>
      </c>
      <c r="G884" s="59"/>
      <c r="H884" s="59" t="s">
        <v>5680</v>
      </c>
      <c r="I884" s="138" t="s">
        <v>481</v>
      </c>
      <c r="J884" s="138"/>
      <c r="K884" s="138"/>
      <c r="L884" s="23" t="s">
        <v>6506</v>
      </c>
      <c r="M884" s="55" t="s">
        <v>42</v>
      </c>
      <c r="N884" s="21" t="s">
        <v>5673</v>
      </c>
      <c r="O884" s="21"/>
      <c r="P884" s="21"/>
      <c r="Q884" s="21"/>
      <c r="R884" s="21"/>
      <c r="S884" s="21"/>
      <c r="T884" s="138"/>
      <c r="U884" s="138"/>
      <c r="V884" s="138"/>
      <c r="W884" s="138" t="s">
        <v>482</v>
      </c>
      <c r="X884" s="138" t="s">
        <v>483</v>
      </c>
      <c r="Y884" s="138"/>
      <c r="Z884" s="138"/>
      <c r="AA884" s="138"/>
      <c r="AB884" s="138"/>
      <c r="AC884" s="138"/>
      <c r="AD884" s="138"/>
      <c r="AE884" s="1" t="s">
        <v>6519</v>
      </c>
      <c r="AF884" s="17" t="s">
        <v>484</v>
      </c>
      <c r="AG884" s="57"/>
      <c r="AH884" s="8"/>
      <c r="AI884" s="8"/>
      <c r="AJ884" s="8"/>
      <c r="AK884" s="8"/>
      <c r="AL884" s="8"/>
      <c r="AM884" s="8">
        <f t="shared" si="26"/>
        <v>0</v>
      </c>
      <c r="AN884" s="189" t="str">
        <f>IF((AI884+AJ884+AK884+AL884+AM884)&gt;0,(Metoder[[#This Row],[2015]]+Metoder[[#This Row],[2016]]+Metoder[[#This Row],[2017]]+Metoder[[#This Row],[Jan-Apr 2018]]*3+Metoder[[#This Row],[Till Cosmic?]])/COUNT(Metoder[[#This Row],[2015]:[Till Cosmic?]]),"")</f>
        <v/>
      </c>
      <c r="AO884" s="8" t="str">
        <f t="shared" si="27"/>
        <v/>
      </c>
      <c r="AP884" s="8" t="str">
        <f>IFERROR((_xlfn.RANK.EQ(AO884,AO:AO,1)+COUNTIF($AO$2:AO884,AO884))-1,"")</f>
        <v/>
      </c>
      <c r="AQ884" s="8"/>
      <c r="AR884" s="8"/>
      <c r="AS884" s="8"/>
      <c r="AT884" s="8"/>
      <c r="AU884" s="57"/>
      <c r="AV884" s="120">
        <v>42531</v>
      </c>
      <c r="AW884" s="57" t="s">
        <v>46</v>
      </c>
      <c r="AX884" s="144"/>
      <c r="AY884" s="144"/>
      <c r="AZ884" s="142"/>
      <c r="BA884" s="143"/>
      <c r="BC884" s="144"/>
      <c r="BD884" s="144"/>
    </row>
    <row r="885" spans="1:56" ht="45.75" customHeight="1" x14ac:dyDescent="0.25">
      <c r="A885" s="1" t="s">
        <v>132</v>
      </c>
      <c r="B885" s="179" t="s">
        <v>133</v>
      </c>
      <c r="C885" s="53"/>
      <c r="D885" s="55" t="s">
        <v>50</v>
      </c>
      <c r="E885" s="53"/>
      <c r="F885" s="6"/>
      <c r="G885" s="53"/>
      <c r="H885" s="53"/>
      <c r="I885" s="106" t="s">
        <v>134</v>
      </c>
      <c r="J885" s="106"/>
      <c r="K885" s="106"/>
      <c r="L885" s="56"/>
      <c r="M885" s="55" t="s">
        <v>42</v>
      </c>
      <c r="N885" s="54"/>
      <c r="O885" s="54"/>
      <c r="P885" s="54"/>
      <c r="Q885" s="54"/>
      <c r="R885" s="54"/>
      <c r="S885" s="54"/>
      <c r="T885" s="106"/>
      <c r="U885" s="106" t="s">
        <v>41</v>
      </c>
      <c r="V885" s="106"/>
      <c r="W885" s="106"/>
      <c r="X885" s="106"/>
      <c r="Y885" s="106"/>
      <c r="Z885" s="106"/>
      <c r="AA885" s="106"/>
      <c r="AB885" s="106"/>
      <c r="AC885" s="106"/>
      <c r="AD885" s="106"/>
      <c r="AE885" s="97"/>
      <c r="AF885" s="119"/>
      <c r="AG885" s="57"/>
      <c r="AH885" s="8"/>
      <c r="AI885" s="8"/>
      <c r="AJ885" s="8"/>
      <c r="AK885" s="8"/>
      <c r="AL885" s="8"/>
      <c r="AM885" s="8">
        <f t="shared" si="26"/>
        <v>0</v>
      </c>
      <c r="AN885" s="189" t="str">
        <f>IF((AI885+AJ885+AK885+AL885+AM885)&gt;0,(Metoder[[#This Row],[2015]]+Metoder[[#This Row],[2016]]+Metoder[[#This Row],[2017]]+Metoder[[#This Row],[Jan-Apr 2018]]*3+Metoder[[#This Row],[Till Cosmic?]])/COUNT(Metoder[[#This Row],[2015]:[Till Cosmic?]]),"")</f>
        <v/>
      </c>
      <c r="AO885" s="8" t="str">
        <f t="shared" si="27"/>
        <v/>
      </c>
      <c r="AP885" s="8" t="str">
        <f>IFERROR((_xlfn.RANK.EQ(AO885,AO:AO,1)+COUNTIF($AO$2:AO885,AO885))-1,"")</f>
        <v/>
      </c>
      <c r="AQ885" s="8"/>
      <c r="AR885" s="8"/>
      <c r="AS885" s="8"/>
      <c r="AT885" s="8"/>
      <c r="AU885" s="57" t="s">
        <v>5974</v>
      </c>
      <c r="AV885" s="120">
        <v>42529</v>
      </c>
      <c r="AW885" s="57" t="s">
        <v>46</v>
      </c>
      <c r="AX885" s="144"/>
      <c r="AY885" s="144"/>
      <c r="AZ885" s="142"/>
      <c r="BA885" s="143"/>
      <c r="BC885" s="144"/>
      <c r="BD885" s="144"/>
    </row>
    <row r="886" spans="1:56" ht="225" x14ac:dyDescent="0.25">
      <c r="A886" s="1" t="s">
        <v>1697</v>
      </c>
      <c r="B886" s="179" t="s">
        <v>1698</v>
      </c>
      <c r="C886" s="53"/>
      <c r="D886" s="55" t="s">
        <v>124</v>
      </c>
      <c r="E886" s="59" t="s">
        <v>5301</v>
      </c>
      <c r="F886" s="60" t="s">
        <v>5300</v>
      </c>
      <c r="G886" s="53"/>
      <c r="H886" s="53" t="s">
        <v>1699</v>
      </c>
      <c r="I886" s="106" t="s">
        <v>1700</v>
      </c>
      <c r="J886" s="106"/>
      <c r="K886" s="106"/>
      <c r="L886" s="20" t="s">
        <v>89</v>
      </c>
      <c r="M886" s="55" t="s">
        <v>42</v>
      </c>
      <c r="N886" s="58"/>
      <c r="O886" s="58"/>
      <c r="P886" s="58"/>
      <c r="Q886" s="58"/>
      <c r="R886" s="58"/>
      <c r="S886" s="58"/>
      <c r="T886" s="106"/>
      <c r="U886" s="106" t="s">
        <v>41</v>
      </c>
      <c r="V886" s="106"/>
      <c r="W886" s="106" t="s">
        <v>1701</v>
      </c>
      <c r="X886" s="106" t="s">
        <v>1702</v>
      </c>
      <c r="Y886" s="106"/>
      <c r="Z886" s="106"/>
      <c r="AA886" s="106"/>
      <c r="AB886" s="106"/>
      <c r="AC886" s="106"/>
      <c r="AD886" s="106"/>
      <c r="AE886" s="1" t="s">
        <v>4920</v>
      </c>
      <c r="AF886" s="17" t="s">
        <v>1547</v>
      </c>
      <c r="AG886" s="57"/>
      <c r="AH886" s="8"/>
      <c r="AI886" s="8"/>
      <c r="AJ886" s="8"/>
      <c r="AK886" s="8"/>
      <c r="AL886" s="8"/>
      <c r="AM886" s="8">
        <f t="shared" si="26"/>
        <v>0</v>
      </c>
      <c r="AN886" s="189" t="str">
        <f>IF((AI886+AJ886+AK886+AL886+AM886)&gt;0,(Metoder[[#This Row],[2015]]+Metoder[[#This Row],[2016]]+Metoder[[#This Row],[2017]]+Metoder[[#This Row],[Jan-Apr 2018]]*3+Metoder[[#This Row],[Till Cosmic?]])/COUNT(Metoder[[#This Row],[2015]:[Till Cosmic?]]),"")</f>
        <v/>
      </c>
      <c r="AO886" s="8" t="str">
        <f t="shared" si="27"/>
        <v/>
      </c>
      <c r="AP886" s="8" t="str">
        <f>IFERROR((_xlfn.RANK.EQ(AO886,AO:AO,1)+COUNTIF($AO$2:AO886,AO886))-1,"")</f>
        <v/>
      </c>
      <c r="AQ886" s="8"/>
      <c r="AR886" s="8"/>
      <c r="AS886" s="8"/>
      <c r="AT886" s="8"/>
      <c r="AU886" s="57" t="s">
        <v>6214</v>
      </c>
      <c r="AV886" s="120">
        <v>42223</v>
      </c>
      <c r="AW886" s="57" t="s">
        <v>46</v>
      </c>
      <c r="AX886" s="144"/>
      <c r="AY886" s="144"/>
      <c r="AZ886" s="142"/>
      <c r="BA886" s="143"/>
      <c r="BC886" s="144"/>
      <c r="BD886" s="144"/>
    </row>
    <row r="887" spans="1:56" ht="101.25" x14ac:dyDescent="0.25">
      <c r="A887" s="1" t="s">
        <v>1041</v>
      </c>
      <c r="B887" s="179" t="s">
        <v>1042</v>
      </c>
      <c r="C887" s="53" t="s">
        <v>1043</v>
      </c>
      <c r="D887" s="55"/>
      <c r="E887" s="53" t="s">
        <v>474</v>
      </c>
      <c r="F887" s="60" t="s">
        <v>5249</v>
      </c>
      <c r="G887" s="127" t="s">
        <v>1021</v>
      </c>
      <c r="H887" s="53" t="s">
        <v>1045</v>
      </c>
      <c r="I887" s="106" t="s">
        <v>1046</v>
      </c>
      <c r="J887" s="106"/>
      <c r="K887" s="106"/>
      <c r="L887" s="15" t="s">
        <v>6499</v>
      </c>
      <c r="M887" s="55" t="s">
        <v>42</v>
      </c>
      <c r="N887" s="13"/>
      <c r="O887" s="13"/>
      <c r="P887" s="13"/>
      <c r="Q887" s="13"/>
      <c r="R887" s="13"/>
      <c r="S887" s="13"/>
      <c r="T887" s="106"/>
      <c r="U887" s="106" t="s">
        <v>41</v>
      </c>
      <c r="V887" s="106"/>
      <c r="W887" s="106"/>
      <c r="X887" s="106" t="s">
        <v>6434</v>
      </c>
      <c r="Y887" s="106"/>
      <c r="Z887" s="106"/>
      <c r="AA887" s="106"/>
      <c r="AB887" s="106"/>
      <c r="AC887" s="106"/>
      <c r="AD887" s="106"/>
      <c r="AE887" s="1" t="s">
        <v>4911</v>
      </c>
      <c r="AF887" s="30" t="s">
        <v>1047</v>
      </c>
      <c r="AG887" s="57"/>
      <c r="AH887" s="8"/>
      <c r="AI887" s="8"/>
      <c r="AJ887" s="8"/>
      <c r="AK887" s="8"/>
      <c r="AL887" s="8"/>
      <c r="AM887" s="8">
        <f t="shared" si="26"/>
        <v>0</v>
      </c>
      <c r="AN887" s="189" t="str">
        <f>IF((AI887+AJ887+AK887+AL887+AM887)&gt;0,(Metoder[[#This Row],[2015]]+Metoder[[#This Row],[2016]]+Metoder[[#This Row],[2017]]+Metoder[[#This Row],[Jan-Apr 2018]]*3+Metoder[[#This Row],[Till Cosmic?]])/COUNT(Metoder[[#This Row],[2015]:[Till Cosmic?]]),"")</f>
        <v/>
      </c>
      <c r="AO887" s="8" t="str">
        <f t="shared" si="27"/>
        <v/>
      </c>
      <c r="AP887" s="8" t="str">
        <f>IFERROR((_xlfn.RANK.EQ(AO887,AO:AO,1)+COUNTIF($AO$2:AO887,AO887))-1,"")</f>
        <v/>
      </c>
      <c r="AQ887" s="8"/>
      <c r="AR887" s="8"/>
      <c r="AS887" s="8"/>
      <c r="AT887" s="8"/>
      <c r="AU887" s="57" t="s">
        <v>5973</v>
      </c>
      <c r="AV887" s="120">
        <v>42222</v>
      </c>
      <c r="AW887" s="57" t="s">
        <v>46</v>
      </c>
      <c r="AX887" s="144"/>
      <c r="AY887" s="144"/>
      <c r="AZ887" s="142"/>
      <c r="BA887" s="143"/>
      <c r="BC887" s="144"/>
      <c r="BD887" s="144"/>
    </row>
    <row r="888" spans="1:56" ht="105" x14ac:dyDescent="0.25">
      <c r="A888" s="1" t="s">
        <v>2281</v>
      </c>
      <c r="B888" s="179" t="s">
        <v>2282</v>
      </c>
      <c r="C888" s="53" t="s">
        <v>2283</v>
      </c>
      <c r="D888" s="55" t="s">
        <v>50</v>
      </c>
      <c r="E888" s="53" t="s">
        <v>6511</v>
      </c>
      <c r="F888" s="121" t="s">
        <v>4267</v>
      </c>
      <c r="G888" s="127" t="s">
        <v>2284</v>
      </c>
      <c r="H888" s="53" t="s">
        <v>66</v>
      </c>
      <c r="I888" s="106" t="s">
        <v>2394</v>
      </c>
      <c r="J888" s="106"/>
      <c r="K888" s="106" t="s">
        <v>5364</v>
      </c>
      <c r="L888" s="56" t="s">
        <v>2434</v>
      </c>
      <c r="M888" s="55" t="s">
        <v>42</v>
      </c>
      <c r="N888" s="54" t="s">
        <v>5668</v>
      </c>
      <c r="O888" s="54"/>
      <c r="P888" s="54"/>
      <c r="Q888" s="54"/>
      <c r="R888" s="54"/>
      <c r="S888" s="54"/>
      <c r="T888" s="106"/>
      <c r="U888" s="106" t="s">
        <v>2434</v>
      </c>
      <c r="V888" s="106" t="s">
        <v>4641</v>
      </c>
      <c r="W888" s="106" t="s">
        <v>54</v>
      </c>
      <c r="X888" s="106" t="s">
        <v>242</v>
      </c>
      <c r="Y888" s="106"/>
      <c r="Z888" s="106"/>
      <c r="AA888" s="106"/>
      <c r="AB888" s="106"/>
      <c r="AC888" s="106"/>
      <c r="AD888" s="106"/>
      <c r="AE888" s="1" t="s">
        <v>4919</v>
      </c>
      <c r="AF888" s="17" t="s">
        <v>2285</v>
      </c>
      <c r="AG888" s="57"/>
      <c r="AH888" s="8"/>
      <c r="AI888" s="8">
        <v>27</v>
      </c>
      <c r="AJ888" s="8">
        <v>29</v>
      </c>
      <c r="AK888" s="8"/>
      <c r="AL888" s="8">
        <v>9</v>
      </c>
      <c r="AM888" s="8">
        <f t="shared" si="26"/>
        <v>1</v>
      </c>
      <c r="AN888" s="189">
        <f>IF((AI888+AJ888+AK888+AL888+AM888)&gt;0,(Metoder[[#This Row],[2015]]+Metoder[[#This Row],[2016]]+Metoder[[#This Row],[2017]]+Metoder[[#This Row],[Jan-Apr 2018]]*3+Metoder[[#This Row],[Till Cosmic?]])/COUNT(Metoder[[#This Row],[2015]:[Till Cosmic?]]),"")</f>
        <v>21</v>
      </c>
      <c r="AO888" s="8">
        <f t="shared" si="27"/>
        <v>99</v>
      </c>
      <c r="AP888" s="8">
        <f>IFERROR((_xlfn.RANK.EQ(AO888,AO:AO,1)+COUNTIF($AO$2:AO888,AO888))-1,"")</f>
        <v>79</v>
      </c>
      <c r="AQ888" s="57" t="s">
        <v>2440</v>
      </c>
      <c r="AR888" s="8"/>
      <c r="AS888" s="57" t="s">
        <v>5436</v>
      </c>
      <c r="AT888" s="57"/>
      <c r="AU888" s="57"/>
      <c r="AV888" s="120">
        <v>43003</v>
      </c>
      <c r="AW888" s="57" t="s">
        <v>2341</v>
      </c>
      <c r="AX888" s="144"/>
      <c r="AY888" s="144"/>
      <c r="AZ888" s="142"/>
      <c r="BA888" s="143"/>
      <c r="BC888" s="144"/>
      <c r="BD888" s="144"/>
    </row>
    <row r="889" spans="1:56" ht="135" x14ac:dyDescent="0.25">
      <c r="A889" s="1" t="s">
        <v>1376</v>
      </c>
      <c r="B889" s="179" t="s">
        <v>1377</v>
      </c>
      <c r="C889" s="53" t="s">
        <v>1378</v>
      </c>
      <c r="D889" s="55" t="s">
        <v>50</v>
      </c>
      <c r="E889" s="53" t="s">
        <v>6525</v>
      </c>
      <c r="F889" s="10" t="s">
        <v>189</v>
      </c>
      <c r="G889" s="53"/>
      <c r="H889" s="53" t="s">
        <v>1379</v>
      </c>
      <c r="I889" s="106" t="s">
        <v>1380</v>
      </c>
      <c r="J889" s="106" t="s">
        <v>6069</v>
      </c>
      <c r="K889" s="106" t="s">
        <v>5361</v>
      </c>
      <c r="L889" s="56" t="s">
        <v>2434</v>
      </c>
      <c r="M889" s="55" t="s">
        <v>42</v>
      </c>
      <c r="N889" s="54" t="s">
        <v>5667</v>
      </c>
      <c r="O889" s="58"/>
      <c r="P889" s="58"/>
      <c r="Q889" s="58"/>
      <c r="R889" s="58"/>
      <c r="S889" s="58"/>
      <c r="T889" s="106"/>
      <c r="U889" s="106" t="s">
        <v>2434</v>
      </c>
      <c r="V889" s="106" t="s">
        <v>4679</v>
      </c>
      <c r="W889" s="106" t="s">
        <v>1381</v>
      </c>
      <c r="X889" s="106" t="s">
        <v>192</v>
      </c>
      <c r="Y889" s="106"/>
      <c r="Z889" s="106"/>
      <c r="AA889" s="106"/>
      <c r="AB889" s="106"/>
      <c r="AC889" s="106"/>
      <c r="AD889" s="106"/>
      <c r="AE889" s="1" t="s">
        <v>6526</v>
      </c>
      <c r="AF889" s="30" t="s">
        <v>1382</v>
      </c>
      <c r="AG889" s="57"/>
      <c r="AH889" s="8"/>
      <c r="AI889" s="8">
        <v>24</v>
      </c>
      <c r="AJ889" s="8">
        <v>43</v>
      </c>
      <c r="AK889" s="8"/>
      <c r="AL889" s="8">
        <v>15</v>
      </c>
      <c r="AM889" s="8">
        <f t="shared" si="26"/>
        <v>1</v>
      </c>
      <c r="AN889" s="189">
        <f>IF((AI889+AJ889+AK889+AL889+AM889)&gt;0,(Metoder[[#This Row],[2015]]+Metoder[[#This Row],[2016]]+Metoder[[#This Row],[2017]]+Metoder[[#This Row],[Jan-Apr 2018]]*3+Metoder[[#This Row],[Till Cosmic?]])/COUNT(Metoder[[#This Row],[2015]:[Till Cosmic?]]),"")</f>
        <v>28.25</v>
      </c>
      <c r="AO889" s="8">
        <f t="shared" si="27"/>
        <v>85.5</v>
      </c>
      <c r="AP889" s="8">
        <f>IFERROR((_xlfn.RANK.EQ(AO889,AO:AO,1)+COUNTIF($AO$2:AO889,AO889))-1,"")</f>
        <v>66</v>
      </c>
      <c r="AQ889" s="57" t="s">
        <v>2440</v>
      </c>
      <c r="AR889" s="8"/>
      <c r="AS889" s="57" t="s">
        <v>5436</v>
      </c>
      <c r="AT889" s="57"/>
      <c r="AU889" s="57"/>
      <c r="AV889" s="120">
        <v>42209</v>
      </c>
      <c r="AW889" s="57" t="s">
        <v>46</v>
      </c>
      <c r="AX889" s="144"/>
      <c r="AY889" s="144"/>
      <c r="AZ889" s="142"/>
      <c r="BA889" s="143"/>
      <c r="BC889" s="144"/>
      <c r="BD889" s="144"/>
    </row>
    <row r="890" spans="1:56" ht="135" x14ac:dyDescent="0.25">
      <c r="A890" s="1" t="s">
        <v>804</v>
      </c>
      <c r="B890" s="179" t="s">
        <v>805</v>
      </c>
      <c r="C890" s="53"/>
      <c r="D890" s="55" t="s">
        <v>806</v>
      </c>
      <c r="E890" s="53" t="s">
        <v>807</v>
      </c>
      <c r="F890" s="10" t="s">
        <v>336</v>
      </c>
      <c r="G890" s="152" t="s">
        <v>634</v>
      </c>
      <c r="H890" s="53" t="s">
        <v>808</v>
      </c>
      <c r="I890" s="106" t="s">
        <v>6496</v>
      </c>
      <c r="J890" s="106" t="s">
        <v>5789</v>
      </c>
      <c r="K890" s="106"/>
      <c r="L890" s="56" t="s">
        <v>6488</v>
      </c>
      <c r="M890" s="55" t="s">
        <v>42</v>
      </c>
      <c r="N890" s="58"/>
      <c r="O890" s="58"/>
      <c r="P890" s="58"/>
      <c r="Q890" s="58"/>
      <c r="R890" s="58"/>
      <c r="S890" s="58"/>
      <c r="T890" s="106"/>
      <c r="U890" s="106" t="s">
        <v>41</v>
      </c>
      <c r="V890" s="106"/>
      <c r="W890" s="106" t="s">
        <v>6497</v>
      </c>
      <c r="X890" s="106" t="s">
        <v>809</v>
      </c>
      <c r="Y890" s="106"/>
      <c r="Z890" s="106"/>
      <c r="AA890" s="106"/>
      <c r="AB890" s="106"/>
      <c r="AC890" s="106"/>
      <c r="AD890" s="106"/>
      <c r="AE890" s="1" t="s">
        <v>4929</v>
      </c>
      <c r="AF890" s="174" t="s">
        <v>5257</v>
      </c>
      <c r="AG890" s="57"/>
      <c r="AH890" s="8"/>
      <c r="AI890" s="8"/>
      <c r="AJ890" s="8"/>
      <c r="AK890" s="8"/>
      <c r="AL890" s="8"/>
      <c r="AM890" s="8">
        <f t="shared" si="26"/>
        <v>0</v>
      </c>
      <c r="AN890" s="189" t="str">
        <f>IF((AI890+AJ890+AK890+AL890+AM890)&gt;0,(Metoder[[#This Row],[2015]]+Metoder[[#This Row],[2016]]+Metoder[[#This Row],[2017]]+Metoder[[#This Row],[Jan-Apr 2018]]*3+Metoder[[#This Row],[Till Cosmic?]])/COUNT(Metoder[[#This Row],[2015]:[Till Cosmic?]]),"")</f>
        <v/>
      </c>
      <c r="AO890" s="8" t="str">
        <f t="shared" si="27"/>
        <v/>
      </c>
      <c r="AP890" s="8" t="str">
        <f>IFERROR((_xlfn.RANK.EQ(AO890,AO:AO,1)+COUNTIF($AO$2:AO890,AO890))-1,"")</f>
        <v/>
      </c>
      <c r="AQ890" s="8"/>
      <c r="AR890" s="8"/>
      <c r="AS890" s="8"/>
      <c r="AT890" s="8"/>
      <c r="AU890" s="57" t="s">
        <v>5981</v>
      </c>
      <c r="AV890" s="120">
        <v>42207</v>
      </c>
      <c r="AW890" s="57" t="s">
        <v>46</v>
      </c>
      <c r="AX890" s="144"/>
      <c r="AY890" s="144"/>
      <c r="AZ890" s="142"/>
      <c r="BA890" s="143"/>
      <c r="BC890" s="144"/>
      <c r="BD890" s="144"/>
    </row>
    <row r="891" spans="1:56" ht="101.25" x14ac:dyDescent="0.25">
      <c r="A891" s="1" t="s">
        <v>810</v>
      </c>
      <c r="B891" s="179" t="s">
        <v>805</v>
      </c>
      <c r="C891" s="53"/>
      <c r="D891" s="55" t="s">
        <v>179</v>
      </c>
      <c r="E891" s="53" t="s">
        <v>632</v>
      </c>
      <c r="F891" s="10" t="s">
        <v>633</v>
      </c>
      <c r="G891" s="152" t="s">
        <v>634</v>
      </c>
      <c r="H891" s="53" t="s">
        <v>2383</v>
      </c>
      <c r="I891" s="106" t="s">
        <v>812</v>
      </c>
      <c r="J891" s="106" t="s">
        <v>5388</v>
      </c>
      <c r="K891" s="106"/>
      <c r="L891" s="56" t="s">
        <v>6488</v>
      </c>
      <c r="M891" s="55" t="s">
        <v>42</v>
      </c>
      <c r="N891" s="58" t="s">
        <v>5681</v>
      </c>
      <c r="O891" s="58"/>
      <c r="P891" s="58"/>
      <c r="Q891" s="58"/>
      <c r="R891" s="58"/>
      <c r="S891" s="58"/>
      <c r="T891" s="106"/>
      <c r="U891" s="106" t="s">
        <v>41</v>
      </c>
      <c r="V891" s="106" t="s">
        <v>4642</v>
      </c>
      <c r="W891" s="106" t="s">
        <v>339</v>
      </c>
      <c r="X891" s="106" t="s">
        <v>6498</v>
      </c>
      <c r="Y891" s="106"/>
      <c r="Z891" s="106"/>
      <c r="AA891" s="106"/>
      <c r="AB891" s="106"/>
      <c r="AC891" s="106"/>
      <c r="AD891" s="106"/>
      <c r="AE891" s="1" t="s">
        <v>4929</v>
      </c>
      <c r="AF891" s="30" t="s">
        <v>5257</v>
      </c>
      <c r="AG891" s="57"/>
      <c r="AH891" s="8"/>
      <c r="AI891" s="8"/>
      <c r="AJ891" s="8"/>
      <c r="AK891" s="8"/>
      <c r="AL891" s="8">
        <v>7</v>
      </c>
      <c r="AM891" s="8">
        <f t="shared" si="26"/>
        <v>1</v>
      </c>
      <c r="AN891" s="189">
        <f>IF((AI891+AJ891+AK891+AL891+AM891)&gt;0,(Metoder[[#This Row],[2015]]+Metoder[[#This Row],[2016]]+Metoder[[#This Row],[2017]]+Metoder[[#This Row],[Jan-Apr 2018]]*3+Metoder[[#This Row],[Till Cosmic?]])/COUNT(Metoder[[#This Row],[2015]:[Till Cosmic?]]),"")</f>
        <v>11</v>
      </c>
      <c r="AO891" s="8">
        <f t="shared" si="27"/>
        <v>117.5</v>
      </c>
      <c r="AP891" s="8">
        <f>IFERROR((_xlfn.RANK.EQ(AO891,AO:AO,1)+COUNTIF($AO$2:AO891,AO891))-1,"")</f>
        <v>100</v>
      </c>
      <c r="AQ891" s="57" t="s">
        <v>2440</v>
      </c>
      <c r="AR891" s="8"/>
      <c r="AS891" s="57" t="s">
        <v>5436</v>
      </c>
      <c r="AT891" s="57"/>
      <c r="AU891" s="57"/>
      <c r="AV891" s="120">
        <v>42207</v>
      </c>
      <c r="AW891" s="57" t="s">
        <v>46</v>
      </c>
      <c r="AX891" s="144"/>
      <c r="AY891" s="144"/>
      <c r="AZ891" s="142"/>
      <c r="BA891" s="143"/>
      <c r="BC891" s="144"/>
      <c r="BD891" s="144"/>
    </row>
    <row r="892" spans="1:56" ht="22.5" x14ac:dyDescent="0.25">
      <c r="A892" s="1" t="s">
        <v>120</v>
      </c>
      <c r="B892" s="183" t="s">
        <v>121</v>
      </c>
      <c r="C892" s="59"/>
      <c r="D892" s="14"/>
      <c r="E892" s="59"/>
      <c r="F892" s="60"/>
      <c r="G892" s="59"/>
      <c r="H892" s="59" t="s">
        <v>122</v>
      </c>
      <c r="I892" s="138"/>
      <c r="J892" s="138"/>
      <c r="K892" s="138"/>
      <c r="L892" s="15" t="s">
        <v>6506</v>
      </c>
      <c r="M892" s="55" t="s">
        <v>42</v>
      </c>
      <c r="N892" s="54"/>
      <c r="O892" s="54"/>
      <c r="P892" s="54"/>
      <c r="Q892" s="54"/>
      <c r="R892" s="54"/>
      <c r="S892" s="54"/>
      <c r="T892" s="138"/>
      <c r="U892" s="138"/>
      <c r="V892" s="138"/>
      <c r="W892" s="138" t="s">
        <v>122</v>
      </c>
      <c r="X892" s="138"/>
      <c r="Y892" s="138"/>
      <c r="Z892" s="138"/>
      <c r="AA892" s="138"/>
      <c r="AB892" s="138"/>
      <c r="AC892" s="138"/>
      <c r="AD892" s="138"/>
      <c r="AE892" s="97"/>
      <c r="AF892" s="18"/>
      <c r="AG892" s="57"/>
      <c r="AH892" s="8"/>
      <c r="AI892" s="8"/>
      <c r="AJ892" s="8"/>
      <c r="AK892" s="8"/>
      <c r="AL892" s="8"/>
      <c r="AM892" s="8">
        <f t="shared" si="26"/>
        <v>0</v>
      </c>
      <c r="AN892" s="189" t="str">
        <f>IF((AI892+AJ892+AK892+AL892+AM892)&gt;0,(Metoder[[#This Row],[2015]]+Metoder[[#This Row],[2016]]+Metoder[[#This Row],[2017]]+Metoder[[#This Row],[Jan-Apr 2018]]*3+Metoder[[#This Row],[Till Cosmic?]])/COUNT(Metoder[[#This Row],[2015]:[Till Cosmic?]]),"")</f>
        <v/>
      </c>
      <c r="AO892" s="8" t="str">
        <f t="shared" si="27"/>
        <v/>
      </c>
      <c r="AP892" s="8" t="str">
        <f>IFERROR((_xlfn.RANK.EQ(AO892,AO:AO,1)+COUNTIF($AO$2:AO892,AO892))-1,"")</f>
        <v/>
      </c>
      <c r="AQ892" s="8"/>
      <c r="AR892" s="8"/>
      <c r="AS892" s="8"/>
      <c r="AT892" s="8"/>
      <c r="AU892" s="57" t="s">
        <v>5985</v>
      </c>
      <c r="AV892" s="120">
        <v>42206</v>
      </c>
      <c r="AW892" s="57" t="s">
        <v>46</v>
      </c>
      <c r="AX892" s="144"/>
      <c r="AY892" s="144"/>
      <c r="AZ892" s="142"/>
      <c r="BA892" s="143"/>
      <c r="BC892" s="144"/>
      <c r="BD892" s="144"/>
    </row>
    <row r="893" spans="1:56" ht="45" x14ac:dyDescent="0.25">
      <c r="A893" s="1" t="s">
        <v>176</v>
      </c>
      <c r="B893" s="183" t="s">
        <v>177</v>
      </c>
      <c r="C893" s="53" t="s">
        <v>178</v>
      </c>
      <c r="D893" s="14" t="s">
        <v>179</v>
      </c>
      <c r="E893" s="59"/>
      <c r="F893" s="60"/>
      <c r="G893" s="53"/>
      <c r="H893" s="53"/>
      <c r="I893" s="106" t="s">
        <v>180</v>
      </c>
      <c r="J893" s="106"/>
      <c r="K893" s="106"/>
      <c r="L893" s="15"/>
      <c r="M893" s="55" t="s">
        <v>42</v>
      </c>
      <c r="N893" s="54"/>
      <c r="O893" s="54"/>
      <c r="P893" s="54"/>
      <c r="Q893" s="54"/>
      <c r="R893" s="54"/>
      <c r="S893" s="54"/>
      <c r="T893" s="106"/>
      <c r="U893" s="106" t="s">
        <v>41</v>
      </c>
      <c r="V893" s="106"/>
      <c r="W893" s="106"/>
      <c r="X893" s="106"/>
      <c r="Y893" s="106"/>
      <c r="Z893" s="106"/>
      <c r="AA893" s="106"/>
      <c r="AB893" s="106"/>
      <c r="AC893" s="106"/>
      <c r="AD893" s="106"/>
      <c r="AE893" s="97"/>
      <c r="AF893" s="119"/>
      <c r="AG893" s="57"/>
      <c r="AH893" s="8"/>
      <c r="AI893" s="8"/>
      <c r="AJ893" s="8"/>
      <c r="AK893" s="8"/>
      <c r="AL893" s="8"/>
      <c r="AM893" s="8">
        <f t="shared" si="26"/>
        <v>0</v>
      </c>
      <c r="AN893" s="189" t="str">
        <f>IF((AI893+AJ893+AK893+AL893+AM893)&gt;0,(Metoder[[#This Row],[2015]]+Metoder[[#This Row],[2016]]+Metoder[[#This Row],[2017]]+Metoder[[#This Row],[Jan-Apr 2018]]*3+Metoder[[#This Row],[Till Cosmic?]])/COUNT(Metoder[[#This Row],[2015]:[Till Cosmic?]]),"")</f>
        <v/>
      </c>
      <c r="AO893" s="8" t="str">
        <f t="shared" si="27"/>
        <v/>
      </c>
      <c r="AP893" s="8" t="str">
        <f>IFERROR((_xlfn.RANK.EQ(AO893,AO:AO,1)+COUNTIF($AO$2:AO893,AO893))-1,"")</f>
        <v/>
      </c>
      <c r="AQ893" s="8"/>
      <c r="AR893" s="8"/>
      <c r="AS893" s="8"/>
      <c r="AT893" s="8"/>
      <c r="AU893" s="57" t="s">
        <v>5974</v>
      </c>
      <c r="AV893" s="120">
        <v>42206</v>
      </c>
      <c r="AW893" s="57" t="s">
        <v>46</v>
      </c>
      <c r="AX893" s="144"/>
      <c r="AY893" s="144"/>
      <c r="AZ893" s="142"/>
      <c r="BA893" s="143"/>
      <c r="BC893" s="144"/>
      <c r="BD893" s="144"/>
    </row>
    <row r="894" spans="1:56" ht="22.5" x14ac:dyDescent="0.25">
      <c r="A894" s="1" t="s">
        <v>234</v>
      </c>
      <c r="B894" s="184" t="s">
        <v>2516</v>
      </c>
      <c r="C894" s="59"/>
      <c r="D894" s="19"/>
      <c r="E894" s="59"/>
      <c r="F894" s="60"/>
      <c r="G894" s="59"/>
      <c r="H894" s="59"/>
      <c r="I894" s="138" t="s">
        <v>6457</v>
      </c>
      <c r="J894" s="138"/>
      <c r="K894" s="138"/>
      <c r="L894" s="20"/>
      <c r="M894" s="55" t="s">
        <v>42</v>
      </c>
      <c r="N894" s="21"/>
      <c r="O894" s="21"/>
      <c r="P894" s="21"/>
      <c r="Q894" s="21"/>
      <c r="R894" s="21"/>
      <c r="S894" s="21"/>
      <c r="T894" s="138"/>
      <c r="U894" s="138" t="s">
        <v>41</v>
      </c>
      <c r="V894" s="138"/>
      <c r="W894" s="138"/>
      <c r="X894" s="138"/>
      <c r="Y894" s="138"/>
      <c r="Z894" s="138"/>
      <c r="AA894" s="138"/>
      <c r="AB894" s="138"/>
      <c r="AC894" s="138"/>
      <c r="AD894" s="138"/>
      <c r="AE894" s="97"/>
      <c r="AF894" s="18"/>
      <c r="AG894" s="57"/>
      <c r="AH894" s="8"/>
      <c r="AI894" s="8"/>
      <c r="AJ894" s="8"/>
      <c r="AK894" s="8"/>
      <c r="AL894" s="8"/>
      <c r="AM894" s="8">
        <f t="shared" si="26"/>
        <v>0</v>
      </c>
      <c r="AN894" s="189" t="str">
        <f>IF((AI894+AJ894+AK894+AL894+AM894)&gt;0,(Metoder[[#This Row],[2015]]+Metoder[[#This Row],[2016]]+Metoder[[#This Row],[2017]]+Metoder[[#This Row],[Jan-Apr 2018]]*3+Metoder[[#This Row],[Till Cosmic?]])/COUNT(Metoder[[#This Row],[2015]:[Till Cosmic?]]),"")</f>
        <v/>
      </c>
      <c r="AO894" s="8" t="str">
        <f t="shared" si="27"/>
        <v/>
      </c>
      <c r="AP894" s="8" t="str">
        <f>IFERROR((_xlfn.RANK.EQ(AO894,AO:AO,1)+COUNTIF($AO$2:AO894,AO894))-1,"")</f>
        <v/>
      </c>
      <c r="AQ894" s="8"/>
      <c r="AR894" s="8"/>
      <c r="AS894" s="8"/>
      <c r="AT894" s="8"/>
      <c r="AU894" s="57" t="s">
        <v>5985</v>
      </c>
      <c r="AV894" s="120">
        <v>42206</v>
      </c>
      <c r="AW894" s="57" t="s">
        <v>46</v>
      </c>
      <c r="AX894" s="144"/>
      <c r="AY894" s="144"/>
      <c r="AZ894" s="142"/>
      <c r="BA894" s="143"/>
      <c r="BC894" s="144"/>
      <c r="BD894" s="144"/>
    </row>
    <row r="895" spans="1:56" x14ac:dyDescent="0.25">
      <c r="A895" s="1" t="s">
        <v>366</v>
      </c>
      <c r="B895" s="183" t="s">
        <v>367</v>
      </c>
      <c r="C895" s="53" t="s">
        <v>6734</v>
      </c>
      <c r="D895" s="14"/>
      <c r="E895" s="53"/>
      <c r="F895" s="6"/>
      <c r="G895" s="53"/>
      <c r="H895" s="53"/>
      <c r="I895" s="106"/>
      <c r="J895" s="106"/>
      <c r="K895" s="106"/>
      <c r="L895" s="15"/>
      <c r="M895" s="55" t="s">
        <v>42</v>
      </c>
      <c r="N895" s="54"/>
      <c r="O895" s="54"/>
      <c r="P895" s="54"/>
      <c r="Q895" s="54"/>
      <c r="R895" s="54"/>
      <c r="S895" s="54"/>
      <c r="T895" s="106"/>
      <c r="U895" s="106"/>
      <c r="V895" s="106"/>
      <c r="W895" s="106"/>
      <c r="X895" s="106"/>
      <c r="Y895" s="106"/>
      <c r="Z895" s="106"/>
      <c r="AA895" s="106"/>
      <c r="AB895" s="106"/>
      <c r="AC895" s="106"/>
      <c r="AD895" s="106"/>
      <c r="AE895" s="255"/>
      <c r="AF895" s="119"/>
      <c r="AG895" s="57"/>
      <c r="AH895" s="8"/>
      <c r="AI895" s="8"/>
      <c r="AJ895" s="8"/>
      <c r="AK895" s="8"/>
      <c r="AL895" s="8"/>
      <c r="AM895" s="8">
        <f t="shared" si="26"/>
        <v>0</v>
      </c>
      <c r="AN895" s="189" t="str">
        <f>IF((AI895+AJ895+AK895+AL895+AM895)&gt;0,(Metoder[[#This Row],[2015]]+Metoder[[#This Row],[2016]]+Metoder[[#This Row],[2017]]+Metoder[[#This Row],[Jan-Apr 2018]]*3+Metoder[[#This Row],[Till Cosmic?]])/COUNT(Metoder[[#This Row],[2015]:[Till Cosmic?]]),"")</f>
        <v/>
      </c>
      <c r="AO895" s="8" t="str">
        <f t="shared" si="27"/>
        <v/>
      </c>
      <c r="AP895" s="8" t="str">
        <f>IFERROR((_xlfn.RANK.EQ(AO895,AO:AO,1)+COUNTIF($AO$2:AO895,AO895))-1,"")</f>
        <v/>
      </c>
      <c r="AQ895" s="8"/>
      <c r="AR895" s="8"/>
      <c r="AS895" s="8"/>
      <c r="AT895" s="8"/>
      <c r="AU895" s="57" t="s">
        <v>5985</v>
      </c>
      <c r="AV895" s="120">
        <v>42206</v>
      </c>
      <c r="AW895" s="57" t="s">
        <v>46</v>
      </c>
      <c r="AX895" s="144"/>
      <c r="AY895" s="144"/>
      <c r="AZ895" s="142"/>
      <c r="BA895" s="143"/>
      <c r="BC895" s="144"/>
      <c r="BD895" s="144"/>
    </row>
    <row r="896" spans="1:56" ht="56.25" x14ac:dyDescent="0.25">
      <c r="A896" s="1" t="s">
        <v>393</v>
      </c>
      <c r="B896" s="184" t="s">
        <v>390</v>
      </c>
      <c r="C896" s="53" t="s">
        <v>391</v>
      </c>
      <c r="D896" s="19" t="s">
        <v>124</v>
      </c>
      <c r="E896" s="59"/>
      <c r="F896" s="60"/>
      <c r="G896" s="59"/>
      <c r="H896" s="59"/>
      <c r="I896" s="138" t="s">
        <v>394</v>
      </c>
      <c r="J896" s="138"/>
      <c r="K896" s="138"/>
      <c r="L896" s="20"/>
      <c r="M896" s="55" t="s">
        <v>42</v>
      </c>
      <c r="N896" s="21"/>
      <c r="O896" s="21"/>
      <c r="P896" s="21"/>
      <c r="Q896" s="21"/>
      <c r="R896" s="21"/>
      <c r="S896" s="21"/>
      <c r="T896" s="138"/>
      <c r="U896" s="138"/>
      <c r="V896" s="138"/>
      <c r="W896" s="138"/>
      <c r="X896" s="138"/>
      <c r="Y896" s="138"/>
      <c r="Z896" s="138"/>
      <c r="AA896" s="138"/>
      <c r="AB896" s="138"/>
      <c r="AC896" s="138"/>
      <c r="AD896" s="138"/>
      <c r="AE896" s="97"/>
      <c r="AF896" s="18"/>
      <c r="AG896" s="57"/>
      <c r="AH896" s="8"/>
      <c r="AI896" s="8"/>
      <c r="AJ896" s="8"/>
      <c r="AK896" s="8"/>
      <c r="AL896" s="8"/>
      <c r="AM896" s="8">
        <f t="shared" si="26"/>
        <v>0</v>
      </c>
      <c r="AN896" s="189" t="str">
        <f>IF((AI896+AJ896+AK896+AL896+AM896)&gt;0,(Metoder[[#This Row],[2015]]+Metoder[[#This Row],[2016]]+Metoder[[#This Row],[2017]]+Metoder[[#This Row],[Jan-Apr 2018]]*3+Metoder[[#This Row],[Till Cosmic?]])/COUNT(Metoder[[#This Row],[2015]:[Till Cosmic?]]),"")</f>
        <v/>
      </c>
      <c r="AO896" s="8" t="str">
        <f t="shared" si="27"/>
        <v/>
      </c>
      <c r="AP896" s="8" t="str">
        <f>IFERROR((_xlfn.RANK.EQ(AO896,AO:AO,1)+COUNTIF($AO$2:AO896,AO896))-1,"")</f>
        <v/>
      </c>
      <c r="AQ896" s="8"/>
      <c r="AR896" s="8"/>
      <c r="AS896" s="8"/>
      <c r="AT896" s="8"/>
      <c r="AU896" s="57" t="s">
        <v>5974</v>
      </c>
      <c r="AV896" s="120">
        <v>42206</v>
      </c>
      <c r="AW896" s="57" t="s">
        <v>46</v>
      </c>
      <c r="AX896" s="144"/>
      <c r="AY896" s="144"/>
      <c r="AZ896" s="142"/>
      <c r="BA896" s="143"/>
      <c r="BC896" s="144"/>
      <c r="BD896" s="144"/>
    </row>
    <row r="897" spans="1:56" ht="22.5" x14ac:dyDescent="0.25">
      <c r="A897" s="1" t="s">
        <v>489</v>
      </c>
      <c r="B897" s="184" t="s">
        <v>490</v>
      </c>
      <c r="C897" s="59" t="s">
        <v>491</v>
      </c>
      <c r="D897" s="22"/>
      <c r="E897" s="9"/>
      <c r="F897" s="26"/>
      <c r="G897" s="9"/>
      <c r="H897" s="59"/>
      <c r="I897" s="9" t="s">
        <v>492</v>
      </c>
      <c r="J897" s="9"/>
      <c r="K897" s="9"/>
      <c r="L897" s="23"/>
      <c r="M897" s="55" t="s">
        <v>42</v>
      </c>
      <c r="N897" s="21"/>
      <c r="O897" s="21"/>
      <c r="P897" s="21"/>
      <c r="Q897" s="21"/>
      <c r="R897" s="21"/>
      <c r="S897" s="21"/>
      <c r="T897" s="138"/>
      <c r="U897" s="138"/>
      <c r="V897" s="138"/>
      <c r="W897" s="138"/>
      <c r="X897" s="254"/>
      <c r="Y897" s="254"/>
      <c r="Z897" s="254"/>
      <c r="AA897" s="254"/>
      <c r="AB897" s="254"/>
      <c r="AC897" s="254"/>
      <c r="AD897" s="254"/>
      <c r="AE897" s="255"/>
      <c r="AF897" s="18"/>
      <c r="AG897" s="57"/>
      <c r="AH897" s="8"/>
      <c r="AI897" s="8"/>
      <c r="AJ897" s="8"/>
      <c r="AK897" s="8"/>
      <c r="AL897" s="8"/>
      <c r="AM897" s="8">
        <f t="shared" si="26"/>
        <v>0</v>
      </c>
      <c r="AN897" s="189" t="str">
        <f>IF((AI897+AJ897+AK897+AL897+AM897)&gt;0,(Metoder[[#This Row],[2015]]+Metoder[[#This Row],[2016]]+Metoder[[#This Row],[2017]]+Metoder[[#This Row],[Jan-Apr 2018]]*3+Metoder[[#This Row],[Till Cosmic?]])/COUNT(Metoder[[#This Row],[2015]:[Till Cosmic?]]),"")</f>
        <v/>
      </c>
      <c r="AO897" s="8" t="str">
        <f t="shared" si="27"/>
        <v/>
      </c>
      <c r="AP897" s="8" t="str">
        <f>IFERROR((_xlfn.RANK.EQ(AO897,AO:AO,1)+COUNTIF($AO$2:AO897,AO897))-1,"")</f>
        <v/>
      </c>
      <c r="AQ897" s="8"/>
      <c r="AR897" s="8"/>
      <c r="AS897" s="8"/>
      <c r="AT897" s="8"/>
      <c r="AU897" s="57" t="s">
        <v>5985</v>
      </c>
      <c r="AV897" s="120">
        <v>42206</v>
      </c>
      <c r="AW897" s="57" t="s">
        <v>46</v>
      </c>
      <c r="AX897" s="144"/>
      <c r="AY897" s="144"/>
      <c r="AZ897" s="142"/>
      <c r="BA897" s="143"/>
      <c r="BC897" s="144"/>
      <c r="BD897" s="144"/>
    </row>
    <row r="898" spans="1:56" x14ac:dyDescent="0.25">
      <c r="A898" s="1" t="s">
        <v>722</v>
      </c>
      <c r="B898" s="179" t="s">
        <v>723</v>
      </c>
      <c r="C898" s="149"/>
      <c r="D898" s="55"/>
      <c r="E898" s="53"/>
      <c r="F898" s="6"/>
      <c r="G898" s="53"/>
      <c r="H898" s="53"/>
      <c r="I898" s="153" t="s">
        <v>724</v>
      </c>
      <c r="J898" s="153"/>
      <c r="K898" s="153"/>
      <c r="L898" s="56"/>
      <c r="M898" s="55" t="s">
        <v>42</v>
      </c>
      <c r="N898" s="58"/>
      <c r="O898" s="58"/>
      <c r="P898" s="58"/>
      <c r="Q898" s="58"/>
      <c r="R898" s="58"/>
      <c r="S898" s="58"/>
      <c r="T898" s="106"/>
      <c r="U898" s="106"/>
      <c r="V898" s="106"/>
      <c r="W898" s="106"/>
      <c r="X898" s="106"/>
      <c r="Y898" s="106"/>
      <c r="Z898" s="106"/>
      <c r="AA898" s="106"/>
      <c r="AB898" s="106"/>
      <c r="AC898" s="106"/>
      <c r="AD898" s="106"/>
      <c r="AE898" s="97"/>
      <c r="AF898" s="30"/>
      <c r="AG898" s="57"/>
      <c r="AH898" s="8"/>
      <c r="AI898" s="8"/>
      <c r="AJ898" s="8"/>
      <c r="AK898" s="8"/>
      <c r="AL898" s="8"/>
      <c r="AM898" s="8">
        <f t="shared" ref="AM898:AM906" si="28">IF(AQ898="Nej",1,0)</f>
        <v>0</v>
      </c>
      <c r="AN898" s="189" t="str">
        <f>IF((AI898+AJ898+AK898+AL898+AM898)&gt;0,(Metoder[[#This Row],[2015]]+Metoder[[#This Row],[2016]]+Metoder[[#This Row],[2017]]+Metoder[[#This Row],[Jan-Apr 2018]]*3+Metoder[[#This Row],[Till Cosmic?]])/COUNT(Metoder[[#This Row],[2015]:[Till Cosmic?]]),"")</f>
        <v/>
      </c>
      <c r="AO898" s="8" t="str">
        <f t="shared" ref="AO898:AO906" si="29">IF(AQ898="Ja","",IFERROR(_xlfn.RANK.AVG(AN898,AN:AN),""))</f>
        <v/>
      </c>
      <c r="AP898" s="8" t="str">
        <f>IFERROR((_xlfn.RANK.EQ(AO898,AO:AO,1)+COUNTIF($AO$2:AO898,AO898))-1,"")</f>
        <v/>
      </c>
      <c r="AQ898" s="8"/>
      <c r="AR898" s="8"/>
      <c r="AS898" s="8"/>
      <c r="AT898" s="8"/>
      <c r="AU898" s="57" t="s">
        <v>5985</v>
      </c>
      <c r="AV898" s="120">
        <v>42206</v>
      </c>
      <c r="AW898" s="57" t="s">
        <v>46</v>
      </c>
      <c r="AX898" s="144"/>
      <c r="AY898" s="144"/>
      <c r="AZ898" s="142"/>
      <c r="BA898" s="143"/>
      <c r="BC898" s="144"/>
      <c r="BD898" s="144"/>
    </row>
    <row r="899" spans="1:56" x14ac:dyDescent="0.25">
      <c r="A899" s="1" t="s">
        <v>842</v>
      </c>
      <c r="B899" s="179" t="s">
        <v>843</v>
      </c>
      <c r="C899" s="9" t="s">
        <v>6735</v>
      </c>
      <c r="D899" s="55"/>
      <c r="E899" s="53"/>
      <c r="F899" s="6"/>
      <c r="G899" s="53"/>
      <c r="H899" s="53"/>
      <c r="I899" s="106"/>
      <c r="J899" s="106"/>
      <c r="K899" s="106"/>
      <c r="L899" s="56"/>
      <c r="M899" s="55" t="s">
        <v>42</v>
      </c>
      <c r="N899" s="58"/>
      <c r="O899" s="58"/>
      <c r="P899" s="58"/>
      <c r="Q899" s="58"/>
      <c r="R899" s="58"/>
      <c r="S899" s="58"/>
      <c r="T899" s="106"/>
      <c r="U899" s="106"/>
      <c r="V899" s="106"/>
      <c r="W899" s="106"/>
      <c r="X899" s="106"/>
      <c r="Y899" s="106"/>
      <c r="Z899" s="106"/>
      <c r="AA899" s="106"/>
      <c r="AB899" s="106"/>
      <c r="AC899" s="106"/>
      <c r="AD899" s="106"/>
      <c r="AE899" s="97"/>
      <c r="AF899" s="30"/>
      <c r="AG899" s="57"/>
      <c r="AH899" s="8"/>
      <c r="AI899" s="8"/>
      <c r="AJ899" s="8"/>
      <c r="AK899" s="8"/>
      <c r="AL899" s="8"/>
      <c r="AM899" s="8">
        <f t="shared" si="28"/>
        <v>0</v>
      </c>
      <c r="AN899" s="189" t="str">
        <f>IF((AI899+AJ899+AK899+AL899+AM899)&gt;0,(Metoder[[#This Row],[2015]]+Metoder[[#This Row],[2016]]+Metoder[[#This Row],[2017]]+Metoder[[#This Row],[Jan-Apr 2018]]*3+Metoder[[#This Row],[Till Cosmic?]])/COUNT(Metoder[[#This Row],[2015]:[Till Cosmic?]]),"")</f>
        <v/>
      </c>
      <c r="AO899" s="8" t="str">
        <f t="shared" si="29"/>
        <v/>
      </c>
      <c r="AP899" s="8" t="str">
        <f>IFERROR((_xlfn.RANK.EQ(AO899,AO:AO,1)+COUNTIF($AO$2:AO899,AO899))-1,"")</f>
        <v/>
      </c>
      <c r="AQ899" s="8"/>
      <c r="AR899" s="8"/>
      <c r="AS899" s="8"/>
      <c r="AT899" s="8"/>
      <c r="AU899" s="57" t="s">
        <v>5985</v>
      </c>
      <c r="AV899" s="120">
        <v>42206</v>
      </c>
      <c r="AW899" s="57" t="s">
        <v>46</v>
      </c>
      <c r="AX899" s="144"/>
      <c r="AY899" s="144"/>
      <c r="AZ899" s="142"/>
      <c r="BA899" s="143"/>
      <c r="BC899" s="144"/>
      <c r="BD899" s="144"/>
    </row>
    <row r="900" spans="1:56" s="104" customFormat="1" ht="213.75" x14ac:dyDescent="0.25">
      <c r="A900" s="1" t="s">
        <v>1173</v>
      </c>
      <c r="B900" s="179" t="s">
        <v>6736</v>
      </c>
      <c r="C900" s="53" t="s">
        <v>843</v>
      </c>
      <c r="D900" s="55" t="s">
        <v>179</v>
      </c>
      <c r="E900" s="53" t="s">
        <v>1165</v>
      </c>
      <c r="F900" s="10" t="s">
        <v>5251</v>
      </c>
      <c r="G900" s="127" t="s">
        <v>1170</v>
      </c>
      <c r="H900" s="53" t="s">
        <v>1174</v>
      </c>
      <c r="I900" s="106" t="s">
        <v>5117</v>
      </c>
      <c r="J900" s="106"/>
      <c r="K900" s="106"/>
      <c r="L900" s="56" t="s">
        <v>3682</v>
      </c>
      <c r="M900" s="55" t="s">
        <v>42</v>
      </c>
      <c r="N900" s="21" t="s">
        <v>5673</v>
      </c>
      <c r="O900" s="21"/>
      <c r="P900" s="21"/>
      <c r="Q900" s="21"/>
      <c r="R900" s="21"/>
      <c r="S900" s="21"/>
      <c r="T900" s="106"/>
      <c r="U900" s="106" t="s">
        <v>41</v>
      </c>
      <c r="V900" s="106"/>
      <c r="W900" s="106" t="s">
        <v>1171</v>
      </c>
      <c r="X900" s="106" t="s">
        <v>1172</v>
      </c>
      <c r="Y900" s="106"/>
      <c r="Z900" s="106"/>
      <c r="AA900" s="106"/>
      <c r="AB900" s="106"/>
      <c r="AC900" s="106"/>
      <c r="AD900" s="106"/>
      <c r="AE900" s="1" t="s">
        <v>5133</v>
      </c>
      <c r="AF900" s="30" t="s">
        <v>1168</v>
      </c>
      <c r="AG900" s="57"/>
      <c r="AH900" s="8"/>
      <c r="AI900" s="8"/>
      <c r="AJ900" s="8"/>
      <c r="AK900" s="8"/>
      <c r="AL900" s="8"/>
      <c r="AM900" s="8">
        <f t="shared" si="28"/>
        <v>0</v>
      </c>
      <c r="AN900" s="189" t="str">
        <f>IF((AI900+AJ900+AK900+AL900+AM900)&gt;0,(Metoder[[#This Row],[2015]]+Metoder[[#This Row],[2016]]+Metoder[[#This Row],[2017]]+Metoder[[#This Row],[Jan-Apr 2018]]*3+Metoder[[#This Row],[Till Cosmic?]])/COUNT(Metoder[[#This Row],[2015]:[Till Cosmic?]]),"")</f>
        <v/>
      </c>
      <c r="AO900" s="8" t="str">
        <f t="shared" si="29"/>
        <v/>
      </c>
      <c r="AP900" s="8" t="str">
        <f>IFERROR((_xlfn.RANK.EQ(AO900,AO:AO,1)+COUNTIF($AO$2:AO900,AO900))-1,"")</f>
        <v/>
      </c>
      <c r="AQ900" s="8"/>
      <c r="AR900" s="8"/>
      <c r="AS900" s="8"/>
      <c r="AT900" s="8"/>
      <c r="AU900" s="8"/>
      <c r="AV900" s="120">
        <v>42206</v>
      </c>
      <c r="AW900" s="57" t="s">
        <v>46</v>
      </c>
      <c r="AX900" s="5"/>
      <c r="AY900" s="209"/>
      <c r="AZ900" s="210"/>
      <c r="BA900" s="5"/>
      <c r="BB900" s="169"/>
    </row>
    <row r="901" spans="1:56" ht="270" x14ac:dyDescent="0.25">
      <c r="A901" s="1" t="s">
        <v>1175</v>
      </c>
      <c r="B901" s="179" t="s">
        <v>6737</v>
      </c>
      <c r="C901" s="53"/>
      <c r="D901" s="55" t="s">
        <v>59</v>
      </c>
      <c r="E901" s="53" t="s">
        <v>1165</v>
      </c>
      <c r="F901" s="10" t="s">
        <v>5251</v>
      </c>
      <c r="G901" s="127" t="s">
        <v>6738</v>
      </c>
      <c r="H901" s="53" t="s">
        <v>1176</v>
      </c>
      <c r="I901" s="106" t="s">
        <v>5118</v>
      </c>
      <c r="J901" s="106"/>
      <c r="K901" s="106"/>
      <c r="L901" s="56" t="s">
        <v>3682</v>
      </c>
      <c r="M901" s="55" t="s">
        <v>42</v>
      </c>
      <c r="N901" s="58" t="s">
        <v>5337</v>
      </c>
      <c r="O901" s="58"/>
      <c r="P901" s="58"/>
      <c r="Q901" s="58"/>
      <c r="R901" s="58"/>
      <c r="S901" s="58" t="s">
        <v>35</v>
      </c>
      <c r="T901" s="106" t="s">
        <v>5474</v>
      </c>
      <c r="U901" s="106" t="s">
        <v>41</v>
      </c>
      <c r="V901" s="106"/>
      <c r="W901" s="106" t="s">
        <v>1171</v>
      </c>
      <c r="X901" s="106" t="s">
        <v>1177</v>
      </c>
      <c r="Y901" s="106"/>
      <c r="Z901" s="106"/>
      <c r="AA901" s="106"/>
      <c r="AB901" s="106"/>
      <c r="AC901" s="106"/>
      <c r="AD901" s="106"/>
      <c r="AE901" s="1" t="s">
        <v>5133</v>
      </c>
      <c r="AF901" s="30" t="s">
        <v>1178</v>
      </c>
      <c r="AG901" s="57"/>
      <c r="AH901" s="8"/>
      <c r="AI901" s="8"/>
      <c r="AJ901" s="8"/>
      <c r="AK901" s="8"/>
      <c r="AL901" s="8"/>
      <c r="AM901" s="8">
        <f t="shared" si="28"/>
        <v>0</v>
      </c>
      <c r="AN901" s="189" t="str">
        <f>IF((AI901+AJ901+AK901+AL901+AM901)&gt;0,(Metoder[[#This Row],[2015]]+Metoder[[#This Row],[2016]]+Metoder[[#This Row],[2017]]+Metoder[[#This Row],[Jan-Apr 2018]]*3+Metoder[[#This Row],[Till Cosmic?]])/COUNT(Metoder[[#This Row],[2015]:[Till Cosmic?]]),"")</f>
        <v/>
      </c>
      <c r="AO901" s="8" t="str">
        <f t="shared" si="29"/>
        <v/>
      </c>
      <c r="AP901" s="8" t="str">
        <f>IFERROR((_xlfn.RANK.EQ(AO901,AO:AO,1)+COUNTIF($AO$2:AO901,AO901))-1,"")</f>
        <v/>
      </c>
      <c r="AQ901" s="8"/>
      <c r="AR901" s="8"/>
      <c r="AS901" s="8"/>
      <c r="AT901" s="8"/>
      <c r="AU901" s="8"/>
      <c r="AV901" s="120">
        <v>42206</v>
      </c>
      <c r="AW901" s="57" t="s">
        <v>46</v>
      </c>
      <c r="AX901" s="144"/>
      <c r="AY901" s="144"/>
      <c r="AZ901" s="142"/>
      <c r="BA901" s="143"/>
      <c r="BC901" s="144"/>
      <c r="BD901" s="144"/>
    </row>
    <row r="902" spans="1:56" ht="67.5" x14ac:dyDescent="0.25">
      <c r="A902" s="1" t="s">
        <v>1309</v>
      </c>
      <c r="B902" s="179" t="s">
        <v>1310</v>
      </c>
      <c r="C902" s="53"/>
      <c r="D902" s="55"/>
      <c r="E902" s="53"/>
      <c r="F902" s="6"/>
      <c r="G902" s="53"/>
      <c r="H902" s="53"/>
      <c r="I902" s="106" t="s">
        <v>1311</v>
      </c>
      <c r="J902" s="106"/>
      <c r="K902" s="106"/>
      <c r="L902" s="56"/>
      <c r="M902" s="55" t="s">
        <v>42</v>
      </c>
      <c r="N902" s="58"/>
      <c r="O902" s="58"/>
      <c r="P902" s="58"/>
      <c r="Q902" s="58"/>
      <c r="R902" s="58"/>
      <c r="S902" s="58"/>
      <c r="T902" s="106"/>
      <c r="U902" s="106"/>
      <c r="V902" s="106"/>
      <c r="W902" s="106"/>
      <c r="X902" s="106"/>
      <c r="Y902" s="106"/>
      <c r="Z902" s="106"/>
      <c r="AA902" s="106"/>
      <c r="AB902" s="106"/>
      <c r="AC902" s="106"/>
      <c r="AD902" s="106"/>
      <c r="AE902" s="97"/>
      <c r="AF902" s="30"/>
      <c r="AG902" s="57"/>
      <c r="AH902" s="8"/>
      <c r="AI902" s="8"/>
      <c r="AJ902" s="8"/>
      <c r="AK902" s="8"/>
      <c r="AL902" s="8"/>
      <c r="AM902" s="8">
        <f t="shared" si="28"/>
        <v>0</v>
      </c>
      <c r="AN902" s="189" t="str">
        <f>IF((AI902+AJ902+AK902+AL902+AM902)&gt;0,(Metoder[[#This Row],[2015]]+Metoder[[#This Row],[2016]]+Metoder[[#This Row],[2017]]+Metoder[[#This Row],[Jan-Apr 2018]]*3+Metoder[[#This Row],[Till Cosmic?]])/COUNT(Metoder[[#This Row],[2015]:[Till Cosmic?]]),"")</f>
        <v/>
      </c>
      <c r="AO902" s="8" t="str">
        <f t="shared" si="29"/>
        <v/>
      </c>
      <c r="AP902" s="8" t="str">
        <f>IFERROR((_xlfn.RANK.EQ(AO902,AO:AO,1)+COUNTIF($AO$2:AO902,AO902))-1,"")</f>
        <v/>
      </c>
      <c r="AQ902" s="8"/>
      <c r="AR902" s="8"/>
      <c r="AS902" s="8"/>
      <c r="AT902" s="8"/>
      <c r="AU902" s="57" t="s">
        <v>5985</v>
      </c>
      <c r="AV902" s="120">
        <v>42206</v>
      </c>
      <c r="AW902" s="57" t="s">
        <v>46</v>
      </c>
      <c r="AX902" s="144"/>
      <c r="AY902" s="144"/>
      <c r="AZ902" s="142"/>
      <c r="BA902" s="143"/>
      <c r="BC902" s="144"/>
      <c r="BD902" s="144"/>
    </row>
    <row r="903" spans="1:56" ht="326.25" x14ac:dyDescent="0.25">
      <c r="A903" s="1">
        <v>300</v>
      </c>
      <c r="B903" s="179" t="s">
        <v>1592</v>
      </c>
      <c r="C903" s="53"/>
      <c r="D903" s="55"/>
      <c r="E903" s="53"/>
      <c r="F903" s="6"/>
      <c r="G903" s="53"/>
      <c r="H903" s="53"/>
      <c r="I903" s="106" t="s">
        <v>1593</v>
      </c>
      <c r="J903" s="106"/>
      <c r="K903" s="106"/>
      <c r="L903" s="56"/>
      <c r="M903" s="55" t="s">
        <v>2420</v>
      </c>
      <c r="N903" s="58"/>
      <c r="O903" s="58"/>
      <c r="P903" s="58"/>
      <c r="Q903" s="58"/>
      <c r="R903" s="58"/>
      <c r="S903" s="58"/>
      <c r="T903" s="106"/>
      <c r="U903" s="106" t="s">
        <v>41</v>
      </c>
      <c r="V903" s="106"/>
      <c r="W903" s="106" t="s">
        <v>4956</v>
      </c>
      <c r="X903" s="106"/>
      <c r="Y903" s="106"/>
      <c r="Z903" s="106"/>
      <c r="AA903" s="106" t="s">
        <v>4955</v>
      </c>
      <c r="AB903" s="106"/>
      <c r="AC903" s="106"/>
      <c r="AD903" s="106"/>
      <c r="AE903" s="169"/>
      <c r="AF903" s="119"/>
      <c r="AG903" s="57"/>
      <c r="AH903" s="8"/>
      <c r="AI903" s="8"/>
      <c r="AJ903" s="8"/>
      <c r="AK903" s="8"/>
      <c r="AL903" s="8"/>
      <c r="AM903" s="8">
        <f t="shared" si="28"/>
        <v>0</v>
      </c>
      <c r="AN903" s="189" t="str">
        <f>IF((AI903+AJ903+AK903+AL903+AM903)&gt;0,(Metoder[[#This Row],[2015]]+Metoder[[#This Row],[2016]]+Metoder[[#This Row],[2017]]+Metoder[[#This Row],[Jan-Apr 2018]]*3+Metoder[[#This Row],[Till Cosmic?]])/COUNT(Metoder[[#This Row],[2015]:[Till Cosmic?]]),"")</f>
        <v/>
      </c>
      <c r="AO903" s="8" t="str">
        <f t="shared" si="29"/>
        <v/>
      </c>
      <c r="AP903" s="273" t="str">
        <f>IFERROR((_xlfn.RANK.EQ(AO903,AO:AO,1)+COUNTIF($AO$2:AO906,AO903))-1,"")</f>
        <v/>
      </c>
      <c r="AQ903" s="8"/>
      <c r="AR903" s="8"/>
      <c r="AS903" s="8"/>
      <c r="AT903" s="8"/>
      <c r="AU903" s="57" t="s">
        <v>6214</v>
      </c>
      <c r="AV903" s="120">
        <v>42206</v>
      </c>
      <c r="AW903" s="57" t="s">
        <v>46</v>
      </c>
      <c r="AX903" s="144"/>
      <c r="AY903" s="144"/>
      <c r="AZ903" s="142"/>
      <c r="BA903" s="143"/>
      <c r="BC903" s="144"/>
      <c r="BD903" s="144"/>
    </row>
    <row r="904" spans="1:56" ht="105" x14ac:dyDescent="0.25">
      <c r="A904" s="256" t="s">
        <v>6444</v>
      </c>
      <c r="B904" s="257" t="s">
        <v>6445</v>
      </c>
      <c r="C904" s="53" t="s">
        <v>6446</v>
      </c>
      <c r="D904" s="86" t="s">
        <v>78</v>
      </c>
      <c r="E904" s="258" t="s">
        <v>5852</v>
      </c>
      <c r="F904" s="175" t="s">
        <v>5850</v>
      </c>
      <c r="G904" s="259" t="s">
        <v>6447</v>
      </c>
      <c r="H904" s="259" t="s">
        <v>6448</v>
      </c>
      <c r="I904" s="50" t="s">
        <v>6449</v>
      </c>
      <c r="J904" s="106"/>
      <c r="K904" s="106"/>
      <c r="L904" s="260" t="s">
        <v>3682</v>
      </c>
      <c r="M904" s="260" t="s">
        <v>42</v>
      </c>
      <c r="N904" s="261"/>
      <c r="O904" s="262"/>
      <c r="P904" s="262"/>
      <c r="Q904" s="263"/>
      <c r="R904" s="264"/>
      <c r="S904" s="265"/>
      <c r="T904" s="106"/>
      <c r="U904" s="106" t="s">
        <v>41</v>
      </c>
      <c r="V904" s="106" t="s">
        <v>4642</v>
      </c>
      <c r="W904" s="106" t="s">
        <v>6450</v>
      </c>
      <c r="X904" s="106" t="s">
        <v>6451</v>
      </c>
      <c r="Y904" s="97"/>
      <c r="Z904" s="106"/>
      <c r="AA904" s="106"/>
      <c r="AB904" s="106"/>
      <c r="AC904" s="106"/>
      <c r="AD904" s="106"/>
      <c r="AE904" s="1" t="s">
        <v>6596</v>
      </c>
      <c r="AF904" s="173" t="s">
        <v>6452</v>
      </c>
      <c r="AG904" s="266"/>
      <c r="AH904" s="267"/>
      <c r="AI904" s="267"/>
      <c r="AJ904" s="267"/>
      <c r="AK904" s="268"/>
      <c r="AL904" s="267"/>
      <c r="AM904" s="269">
        <f t="shared" si="28"/>
        <v>0</v>
      </c>
      <c r="AN904" s="270" t="str">
        <f>IF((AI904+AJ904+AK904+AL904+AM904)&gt;0,(Metoder[[#This Row],[2015]]+Metoder[[#This Row],[2016]]+Metoder[[#This Row],[2017]]+Metoder[[#This Row],[Jan-Apr 2018]]*3+Metoder[[#This Row],[Till Cosmic?]])/COUNT(Metoder[[#This Row],[2015]:[Till Cosmic?]]),"")</f>
        <v/>
      </c>
      <c r="AO904" s="271" t="str">
        <f t="shared" si="29"/>
        <v/>
      </c>
      <c r="AP904" s="287" t="str">
        <f>IFERROR((_xlfn.RANK.EQ(AO904,AO:AO,1)+COUNTIF($AO$2:AO906,AO904))-1,"")</f>
        <v/>
      </c>
      <c r="AQ904" s="267"/>
      <c r="AR904" s="268"/>
      <c r="AS904" s="268"/>
      <c r="AT904" s="268"/>
      <c r="AU904" s="268"/>
      <c r="AV904" s="272">
        <v>43402</v>
      </c>
      <c r="AW904" s="267" t="s">
        <v>2341</v>
      </c>
      <c r="AX904" s="144"/>
      <c r="AY904" s="144"/>
      <c r="AZ904" s="142"/>
      <c r="BA904" s="143"/>
      <c r="BC904" s="144"/>
      <c r="BD904" s="144"/>
    </row>
    <row r="905" spans="1:56" ht="78.75" x14ac:dyDescent="0.25">
      <c r="A905" s="274">
        <v>301</v>
      </c>
      <c r="B905" s="179" t="s">
        <v>6464</v>
      </c>
      <c r="C905" s="53" t="s">
        <v>6465</v>
      </c>
      <c r="D905" s="86" t="s">
        <v>3180</v>
      </c>
      <c r="E905" s="87" t="s">
        <v>6466</v>
      </c>
      <c r="F905" s="275"/>
      <c r="G905" s="275"/>
      <c r="H905" s="38" t="s">
        <v>6467</v>
      </c>
      <c r="I905" s="50" t="s">
        <v>6468</v>
      </c>
      <c r="J905" s="106"/>
      <c r="K905" s="106"/>
      <c r="L905" s="88" t="s">
        <v>2434</v>
      </c>
      <c r="M905" s="88" t="s">
        <v>2420</v>
      </c>
      <c r="N905" s="276"/>
      <c r="O905" s="277"/>
      <c r="P905" s="277"/>
      <c r="Q905" s="278"/>
      <c r="R905" s="279"/>
      <c r="S905" s="280"/>
      <c r="T905" s="106" t="s">
        <v>6469</v>
      </c>
      <c r="U905" s="106" t="s">
        <v>2434</v>
      </c>
      <c r="V905" s="106" t="s">
        <v>6470</v>
      </c>
      <c r="W905" s="106" t="s">
        <v>6471</v>
      </c>
      <c r="X905" s="106" t="s">
        <v>6472</v>
      </c>
      <c r="Y905" s="1" t="s">
        <v>2967</v>
      </c>
      <c r="Z905" s="106" t="s">
        <v>6473</v>
      </c>
      <c r="AA905" s="106" t="s">
        <v>6477</v>
      </c>
      <c r="AB905" s="106" t="s">
        <v>6474</v>
      </c>
      <c r="AC905" s="106" t="s">
        <v>6475</v>
      </c>
      <c r="AD905" s="106"/>
      <c r="AE905" s="97"/>
      <c r="AF905" s="122"/>
      <c r="AG905" s="91" t="s">
        <v>6476</v>
      </c>
      <c r="AH905" s="156" t="s">
        <v>2468</v>
      </c>
      <c r="AI905" s="281"/>
      <c r="AJ905" s="281"/>
      <c r="AK905" s="282"/>
      <c r="AL905" s="281"/>
      <c r="AM905" s="283">
        <f t="shared" si="28"/>
        <v>0</v>
      </c>
      <c r="AN905" s="284" t="str">
        <f>IF((AI905+AJ905+AK905+AL905+AM905)&gt;0,(Metoder[[#This Row],[2015]]+Metoder[[#This Row],[2016]]+Metoder[[#This Row],[2017]]+Metoder[[#This Row],[Jan-Apr 2018]]*3+Metoder[[#This Row],[Till Cosmic?]])/COUNT(Metoder[[#This Row],[2015]:[Till Cosmic?]]),"")</f>
        <v/>
      </c>
      <c r="AO905" s="285" t="str">
        <f t="shared" si="29"/>
        <v/>
      </c>
      <c r="AP905" s="287" t="str">
        <f>IFERROR((_xlfn.RANK.EQ(AO905,AO:AO,1)+COUNTIF($AO$2:AO906,AO905))-1,"")</f>
        <v/>
      </c>
      <c r="AQ905" s="281"/>
      <c r="AR905" s="282"/>
      <c r="AS905" s="282"/>
      <c r="AT905" s="282"/>
      <c r="AU905" s="282"/>
      <c r="AV905" s="286">
        <v>43424</v>
      </c>
      <c r="AW905" s="156" t="s">
        <v>6460</v>
      </c>
    </row>
    <row r="906" spans="1:56" ht="165" x14ac:dyDescent="0.25">
      <c r="A906" s="274" t="s">
        <v>6673</v>
      </c>
      <c r="B906" s="179" t="s">
        <v>6674</v>
      </c>
      <c r="C906" s="53" t="s">
        <v>6675</v>
      </c>
      <c r="D906" s="86" t="s">
        <v>179</v>
      </c>
      <c r="E906" s="87" t="s">
        <v>6676</v>
      </c>
      <c r="F906" s="175" t="s">
        <v>6677</v>
      </c>
      <c r="G906" s="50" t="s">
        <v>6678</v>
      </c>
      <c r="H906" s="50" t="s">
        <v>6679</v>
      </c>
      <c r="I906" s="50" t="s">
        <v>6685</v>
      </c>
      <c r="J906" s="106"/>
      <c r="K906" s="106"/>
      <c r="L906" s="88" t="s">
        <v>6680</v>
      </c>
      <c r="M906" s="88" t="s">
        <v>42</v>
      </c>
      <c r="N906" s="276"/>
      <c r="O906" s="277"/>
      <c r="P906" s="277"/>
      <c r="Q906" s="278"/>
      <c r="R906" s="279"/>
      <c r="S906" s="280"/>
      <c r="T906" s="106" t="s">
        <v>6681</v>
      </c>
      <c r="U906" s="106" t="s">
        <v>41</v>
      </c>
      <c r="V906" s="106" t="s">
        <v>4641</v>
      </c>
      <c r="W906" s="106" t="s">
        <v>6682</v>
      </c>
      <c r="X906" s="106" t="s">
        <v>6683</v>
      </c>
      <c r="Y906" s="97"/>
      <c r="Z906" s="106"/>
      <c r="AA906" s="106"/>
      <c r="AB906" s="106"/>
      <c r="AC906" s="106"/>
      <c r="AD906" s="106"/>
      <c r="AE906" s="1" t="s">
        <v>4920</v>
      </c>
      <c r="AF906" s="122" t="s">
        <v>6684</v>
      </c>
      <c r="AG906" s="288"/>
      <c r="AH906" s="281"/>
      <c r="AI906" s="281"/>
      <c r="AJ906" s="281"/>
      <c r="AK906" s="282"/>
      <c r="AL906" s="281"/>
      <c r="AM906" s="283">
        <f t="shared" si="28"/>
        <v>0</v>
      </c>
      <c r="AN906" s="284" t="str">
        <f>IF((AI906+AJ906+AK906+AL906+AM906)&gt;0,(Metoder[[#This Row],[2015]]+Metoder[[#This Row],[2016]]+Metoder[[#This Row],[2017]]+Metoder[[#This Row],[Jan-Apr 2018]]*3+Metoder[[#This Row],[Till Cosmic?]])/COUNT(Metoder[[#This Row],[2015]:[Till Cosmic?]]),"")</f>
        <v/>
      </c>
      <c r="AO906" s="285" t="str">
        <f t="shared" si="29"/>
        <v/>
      </c>
      <c r="AP906" s="287" t="str">
        <f>IFERROR((_xlfn.RANK.EQ(AO906,AO:AO,1)+COUNTIF($AO$2:AO906,AO906))-1,"")</f>
        <v/>
      </c>
      <c r="AQ906" s="281"/>
      <c r="AR906" s="282"/>
      <c r="AS906" s="282"/>
      <c r="AT906" s="282"/>
      <c r="AU906" s="282"/>
      <c r="AV906" s="286">
        <v>43454</v>
      </c>
      <c r="AW906" s="156" t="s">
        <v>6460</v>
      </c>
    </row>
    <row r="907" spans="1:56" ht="409.5" x14ac:dyDescent="0.25">
      <c r="A907" s="274">
        <v>302</v>
      </c>
      <c r="B907" s="179" t="s">
        <v>6697</v>
      </c>
      <c r="C907" s="53" t="s">
        <v>6696</v>
      </c>
      <c r="D907" s="92"/>
      <c r="E907" s="87" t="s">
        <v>6695</v>
      </c>
      <c r="F907" s="275"/>
      <c r="G907" s="50" t="s">
        <v>6694</v>
      </c>
      <c r="H907" s="38" t="s">
        <v>6693</v>
      </c>
      <c r="I907" s="38" t="s">
        <v>6692</v>
      </c>
      <c r="J907" s="106"/>
      <c r="K907" s="106"/>
      <c r="L907" s="88" t="s">
        <v>2654</v>
      </c>
      <c r="M907" s="88" t="s">
        <v>2420</v>
      </c>
      <c r="N907" s="276"/>
      <c r="O907" s="277"/>
      <c r="P907" s="277"/>
      <c r="Q907" s="278"/>
      <c r="R907" s="279"/>
      <c r="S907" s="280"/>
      <c r="T907" s="106"/>
      <c r="U907" s="106" t="s">
        <v>2654</v>
      </c>
      <c r="V907" s="106" t="s">
        <v>2422</v>
      </c>
      <c r="W907" s="106"/>
      <c r="X907" s="106"/>
      <c r="Y907" s="1" t="s">
        <v>6691</v>
      </c>
      <c r="Z907" s="106" t="s">
        <v>6690</v>
      </c>
      <c r="AA907" s="106" t="s">
        <v>6689</v>
      </c>
      <c r="AB907" s="106" t="s">
        <v>3336</v>
      </c>
      <c r="AC907" s="106" t="s">
        <v>2429</v>
      </c>
      <c r="AD907" s="106" t="s">
        <v>6688</v>
      </c>
      <c r="AE907" s="97"/>
      <c r="AF907" s="122"/>
      <c r="AG907" s="288"/>
      <c r="AH907" s="156" t="s">
        <v>2431</v>
      </c>
      <c r="AI907" s="281"/>
      <c r="AJ907" s="281"/>
      <c r="AK907" s="282"/>
      <c r="AL907" s="281"/>
      <c r="AM907" s="283">
        <f>IF(AQ907="Nej",1,0)</f>
        <v>0</v>
      </c>
      <c r="AN907" s="284" t="str">
        <f>IF((AI907+AJ907+AK907+AL907+AM907)&gt;0,(Metoder[[#This Row],[2015]]+Metoder[[#This Row],[2016]]+Metoder[[#This Row],[2017]]+Metoder[[#This Row],[Jan-Apr 2018]]*3+Metoder[[#This Row],[Till Cosmic?]])/COUNT(Metoder[[#This Row],[2015]:[Till Cosmic?]]),"")</f>
        <v/>
      </c>
      <c r="AO907" s="285" t="str">
        <f>IF(AQ907="Ja","",IFERROR(_xlfn.RANK.AVG(AN907,AN$907:AN$907),""))</f>
        <v/>
      </c>
      <c r="AP907" s="287" t="str">
        <f>IFERROR((_xlfn.RANK.EQ(AO907,AO$907:AO$907,1)+COUNTIF($AO$907:AO907,AO907))-1,"")</f>
        <v/>
      </c>
      <c r="AQ907" s="281"/>
      <c r="AR907" s="282"/>
      <c r="AS907" s="282"/>
      <c r="AT907" s="282"/>
      <c r="AU907" s="282"/>
      <c r="AV907" s="286">
        <v>43454</v>
      </c>
      <c r="AW907" s="156" t="s">
        <v>6460</v>
      </c>
    </row>
  </sheetData>
  <sheetProtection sort="0" autoFilter="0"/>
  <conditionalFormatting sqref="A909:A1048576 A904:A906">
    <cfRule type="duplicateValues" dxfId="77" priority="2"/>
  </conditionalFormatting>
  <conditionalFormatting sqref="A907">
    <cfRule type="duplicateValues" dxfId="76" priority="1"/>
  </conditionalFormatting>
  <hyperlinks>
    <hyperlink ref="AE63" location="'Karolinska (gl)'!A1" display="KS(gl)"/>
    <hyperlink ref="AF3" r:id="rId1"/>
    <hyperlink ref="AF45" r:id="rId2"/>
    <hyperlink ref="AF420" r:id="rId3"/>
    <hyperlink ref="AF8" r:id="rId4"/>
    <hyperlink ref="AF9" r:id="rId5"/>
    <hyperlink ref="AF16" r:id="rId6"/>
    <hyperlink ref="AF25" r:id="rId7"/>
    <hyperlink ref="AF27" r:id="rId8"/>
    <hyperlink ref="AF353" r:id="rId9"/>
    <hyperlink ref="AF419" r:id="rId10"/>
    <hyperlink ref="AF412" r:id="rId11"/>
    <hyperlink ref="AF43" r:id="rId12"/>
    <hyperlink ref="AF265" r:id="rId13"/>
    <hyperlink ref="AF268" r:id="rId14"/>
    <hyperlink ref="AF375" r:id="rId15"/>
    <hyperlink ref="AF884" r:id="rId16"/>
    <hyperlink ref="AF416" r:id="rId17"/>
    <hyperlink ref="AF365" r:id="rId18"/>
    <hyperlink ref="AF272" r:id="rId19"/>
    <hyperlink ref="AF74" r:id="rId20"/>
    <hyperlink ref="AF125" r:id="rId21"/>
    <hyperlink ref="AF258" r:id="rId22"/>
    <hyperlink ref="AF697" r:id="rId23"/>
    <hyperlink ref="AE160" location="'Karolinska (H)'!A1" display="KS(H)"/>
    <hyperlink ref="AF160" r:id="rId24"/>
    <hyperlink ref="AF186" r:id="rId25"/>
    <hyperlink ref="AF698" r:id="rId26"/>
    <hyperlink ref="AF351" r:id="rId27"/>
    <hyperlink ref="AF422" r:id="rId28"/>
    <hyperlink ref="AF233" r:id="rId29"/>
    <hyperlink ref="AF253" r:id="rId30"/>
    <hyperlink ref="AF235" r:id="rId31"/>
    <hyperlink ref="AF290" r:id="rId32"/>
    <hyperlink ref="AF283" r:id="rId33"/>
    <hyperlink ref="AF394" r:id="rId34"/>
    <hyperlink ref="AF462" r:id="rId35"/>
    <hyperlink ref="AF304" r:id="rId36"/>
    <hyperlink ref="AF184" r:id="rId37"/>
    <hyperlink ref="AF866" r:id="rId38"/>
    <hyperlink ref="AF410" r:id="rId39"/>
    <hyperlink ref="AF321" r:id="rId40"/>
    <hyperlink ref="AF579" r:id="rId41"/>
    <hyperlink ref="AF299" r:id="rId42"/>
    <hyperlink ref="AF202" r:id="rId43"/>
    <hyperlink ref="AF343" r:id="rId44"/>
    <hyperlink ref="AF203" r:id="rId45"/>
    <hyperlink ref="AF349" r:id="rId46"/>
    <hyperlink ref="AF362" r:id="rId47"/>
    <hyperlink ref="AF221" r:id="rId48"/>
    <hyperlink ref="AF500" r:id="rId49"/>
    <hyperlink ref="AF580" r:id="rId50"/>
    <hyperlink ref="AF114" r:id="rId51"/>
    <hyperlink ref="AF118" r:id="rId52"/>
    <hyperlink ref="AF421" r:id="rId53"/>
    <hyperlink ref="AF158" r:id="rId54"/>
    <hyperlink ref="AF84" r:id="rId55"/>
    <hyperlink ref="AF476" r:id="rId56"/>
    <hyperlink ref="AF319" r:id="rId57"/>
    <hyperlink ref="AF544" r:id="rId58"/>
    <hyperlink ref="AF545" r:id="rId59"/>
    <hyperlink ref="AF548" r:id="rId60"/>
    <hyperlink ref="AF401" r:id="rId61"/>
    <hyperlink ref="AF135" r:id="rId62"/>
    <hyperlink ref="AF175" r:id="rId63"/>
    <hyperlink ref="AF6" r:id="rId64"/>
    <hyperlink ref="AF445" r:id="rId65"/>
    <hyperlink ref="AF446" r:id="rId66"/>
    <hyperlink ref="AF14" r:id="rId67"/>
    <hyperlink ref="AF408" r:id="rId68"/>
    <hyperlink ref="AF447" r:id="rId69"/>
    <hyperlink ref="AF20" r:id="rId70"/>
    <hyperlink ref="AF22" r:id="rId71"/>
    <hyperlink ref="AF24" r:id="rId72"/>
    <hyperlink ref="AF356" r:id="rId73" display="http://labhandboken.u5054800.fsdata.se/findny.asp?State=2&amp;Analysid=1264"/>
    <hyperlink ref="AF357" r:id="rId74"/>
    <hyperlink ref="AF448" r:id="rId75"/>
    <hyperlink ref="AF35" r:id="rId76"/>
    <hyperlink ref="AF537" r:id="rId77"/>
    <hyperlink ref="AF34" r:id="rId78"/>
    <hyperlink ref="AF450" r:id="rId79"/>
    <hyperlink ref="AF460" r:id="rId80"/>
    <hyperlink ref="AF451" r:id="rId81"/>
    <hyperlink ref="AF56" r:id="rId82"/>
    <hyperlink ref="AF701" r:id="rId83"/>
    <hyperlink ref="AF443" r:id="rId84"/>
    <hyperlink ref="AF63" r:id="rId85"/>
    <hyperlink ref="AF879" r:id="rId86"/>
    <hyperlink ref="AF164" r:id="rId87"/>
    <hyperlink ref="AF454" r:id="rId88"/>
    <hyperlink ref="AF212" r:id="rId89"/>
    <hyperlink ref="AF168" r:id="rId90"/>
    <hyperlink ref="AF465" r:id="rId91"/>
    <hyperlink ref="AF323" r:id="rId92"/>
    <hyperlink ref="AF873" r:id="rId93"/>
    <hyperlink ref="AF467" r:id="rId94"/>
    <hyperlink ref="AF482" r:id="rId95"/>
    <hyperlink ref="AF69" r:id="rId96"/>
    <hyperlink ref="F365" r:id="rId97"/>
    <hyperlink ref="F378" r:id="rId98"/>
    <hyperlink ref="AF378" r:id="rId99"/>
    <hyperlink ref="F419" r:id="rId100" display="http://www.ltv.se/imagevault/PublishedMedia/dbhd9j4oipt8tkb8itvp/Remiss_5_Klinisk_kemi_version_140331.pdf"/>
    <hyperlink ref="F27" r:id="rId101" display="http://www.ltv.se/imagevault/PublishedMedia/dbhd9j4oipt8tkb8itvp/Remiss_5_Klinisk_kemi_version_140331.pdf"/>
    <hyperlink ref="F183" r:id="rId102"/>
    <hyperlink ref="AF256" r:id="rId103"/>
    <hyperlink ref="F186" r:id="rId104" display="http://www.ltv.se/imagevault/PublishedMedia/dbhd9j4oipt8tkb8itvp/Remiss_5_Klinisk_kemi_version_140331.pdf"/>
    <hyperlink ref="AF263" r:id="rId105"/>
    <hyperlink ref="F233" r:id="rId106"/>
    <hyperlink ref="AF901" r:id="rId107"/>
    <hyperlink ref="AF900" r:id="rId108"/>
    <hyperlink ref="F465" r:id="rId109"/>
    <hyperlink ref="F118" r:id="rId110"/>
    <hyperlink ref="F164" r:id="rId111"/>
    <hyperlink ref="F319" r:id="rId112"/>
    <hyperlink ref="F135" r:id="rId113"/>
    <hyperlink ref="F175" r:id="rId114"/>
    <hyperlink ref="AF392" r:id="rId115"/>
    <hyperlink ref="AF46" r:id="rId116"/>
    <hyperlink ref="AF78" r:id="rId117"/>
    <hyperlink ref="F76" r:id="rId118" display="http://www.ltv.se/imagevault/PublishedMedia/dbhd9j4oipt8tkb8itvp/Remiss_5_Klinisk_kemi_version_140331.pdf"/>
    <hyperlink ref="AF76" r:id="rId119"/>
    <hyperlink ref="F294" r:id="rId120"/>
    <hyperlink ref="AF294" r:id="rId121"/>
    <hyperlink ref="AF254" r:id="rId122"/>
    <hyperlink ref="AF5" r:id="rId123"/>
    <hyperlink ref="AF453" r:id="rId124"/>
    <hyperlink ref="AF115" r:id="rId125"/>
    <hyperlink ref="AF117" r:id="rId126"/>
    <hyperlink ref="AF105" r:id="rId127"/>
    <hyperlink ref="AF890" r:id="rId128"/>
    <hyperlink ref="AF169" r:id="rId129"/>
    <hyperlink ref="AF481" r:id="rId130"/>
    <hyperlink ref="AF442" r:id="rId131"/>
    <hyperlink ref="F261" r:id="rId132"/>
    <hyperlink ref="AF261" r:id="rId133"/>
    <hyperlink ref="AF179" r:id="rId134"/>
    <hyperlink ref="AF325" r:id="rId135"/>
    <hyperlink ref="AF141" r:id="rId136"/>
    <hyperlink ref="AF455" r:id="rId137"/>
    <hyperlink ref="AF432" r:id="rId138"/>
    <hyperlink ref="AF264" r:id="rId139"/>
    <hyperlink ref="AF456" r:id="rId140"/>
    <hyperlink ref="AF224" r:id="rId141"/>
    <hyperlink ref="AF433" r:id="rId142"/>
    <hyperlink ref="AF218" r:id="rId143"/>
    <hyperlink ref="AF50" r:id="rId144"/>
    <hyperlink ref="AF222" r:id="rId145"/>
    <hyperlink ref="AF251" r:id="rId146"/>
    <hyperlink ref="AF504" r:id="rId147"/>
    <hyperlink ref="AF457" r:id="rId148"/>
    <hyperlink ref="AF506" r:id="rId149"/>
    <hyperlink ref="F236" r:id="rId150"/>
    <hyperlink ref="AF236" r:id="rId151"/>
    <hyperlink ref="AF52" r:id="rId152"/>
    <hyperlink ref="F243" r:id="rId153"/>
    <hyperlink ref="AF243" r:id="rId154"/>
    <hyperlink ref="AF245" r:id="rId155"/>
    <hyperlink ref="F158" r:id="rId156" display="http://www.ltv.se/imagevault/PublishedMedia/dbhd9j4oipt8tkb8itvp/Remiss_5_Klinisk_kemi_version_140331.pdf"/>
    <hyperlink ref="AF53" r:id="rId157"/>
    <hyperlink ref="AF286" r:id="rId158"/>
    <hyperlink ref="AF289" r:id="rId159"/>
    <hyperlink ref="AF434" r:id="rId160"/>
    <hyperlink ref="F889" r:id="rId161"/>
    <hyperlink ref="AF889" r:id="rId162"/>
    <hyperlink ref="F106" r:id="rId163"/>
    <hyperlink ref="AF106" r:id="rId164"/>
    <hyperlink ref="AF302" r:id="rId165"/>
    <hyperlink ref="AF291" r:id="rId166"/>
    <hyperlink ref="AF295" r:id="rId167"/>
    <hyperlink ref="AF130" r:id="rId168"/>
    <hyperlink ref="AF136" r:id="rId169"/>
    <hyperlink ref="AF149" r:id="rId170"/>
    <hyperlink ref="AF126" r:id="rId171"/>
    <hyperlink ref="AF127" r:id="rId172"/>
    <hyperlink ref="AF150" r:id="rId173"/>
    <hyperlink ref="AF151" r:id="rId174"/>
    <hyperlink ref="AF296" r:id="rId175"/>
    <hyperlink ref="AF153" r:id="rId176"/>
    <hyperlink ref="AF180" r:id="rId177"/>
    <hyperlink ref="AF497" r:id="rId178"/>
    <hyperlink ref="AF464" r:id="rId179"/>
    <hyperlink ref="AF303" r:id="rId180"/>
    <hyperlink ref="AF205" r:id="rId181"/>
    <hyperlink ref="AF324" r:id="rId182"/>
    <hyperlink ref="AF194" r:id="rId183"/>
    <hyperlink ref="AF329" r:id="rId184"/>
    <hyperlink ref="AF331" r:id="rId185"/>
    <hyperlink ref="F193" r:id="rId186"/>
    <hyperlink ref="AF193" r:id="rId187"/>
    <hyperlink ref="AF200" r:id="rId188"/>
    <hyperlink ref="F200" r:id="rId189"/>
    <hyperlink ref="AF326" r:id="rId190"/>
    <hyperlink ref="AF192" r:id="rId191"/>
    <hyperlink ref="AF355" r:id="rId192"/>
    <hyperlink ref="AF386" r:id="rId193"/>
    <hyperlink ref="AF113" r:id="rId194"/>
    <hyperlink ref="AF374" r:id="rId195"/>
    <hyperlink ref="AF377" r:id="rId196"/>
    <hyperlink ref="F403" r:id="rId197"/>
    <hyperlink ref="AF403" r:id="rId198"/>
    <hyperlink ref="F8" r:id="rId199"/>
    <hyperlink ref="AF407" r:id="rId200"/>
    <hyperlink ref="AF505" r:id="rId201"/>
    <hyperlink ref="AF373" r:id="rId202"/>
    <hyperlink ref="AF61" r:id="rId203"/>
    <hyperlink ref="AF437" r:id="rId204"/>
    <hyperlink ref="F59" r:id="rId205"/>
    <hyperlink ref="AF59" r:id="rId206"/>
    <hyperlink ref="AF468" r:id="rId207"/>
    <hyperlink ref="AF424" r:id="rId208"/>
    <hyperlink ref="AF436" r:id="rId209"/>
    <hyperlink ref="F310" r:id="rId210"/>
    <hyperlink ref="AF310" r:id="rId211"/>
    <hyperlink ref="AF469" r:id="rId212"/>
    <hyperlink ref="AF439" r:id="rId213"/>
    <hyperlink ref="AF498" r:id="rId214"/>
    <hyperlink ref="AF463" r:id="rId215"/>
    <hyperlink ref="AF478" r:id="rId216"/>
    <hyperlink ref="AF134" r:id="rId217"/>
    <hyperlink ref="AF538" r:id="rId218"/>
    <hyperlink ref="AF583" r:id="rId219"/>
    <hyperlink ref="AF39" r:id="rId220"/>
    <hyperlink ref="AF77" r:id="rId221" display="http://labhandboken.u5054800.fsdata.se/findny.asp?State=2&amp;Analysid=411"/>
    <hyperlink ref="AF472" r:id="rId222"/>
    <hyperlink ref="F64" r:id="rId223"/>
    <hyperlink ref="AF64" r:id="rId224"/>
    <hyperlink ref="AF562" r:id="rId225"/>
    <hyperlink ref="AF563" r:id="rId226"/>
    <hyperlink ref="AF137" r:id="rId227"/>
    <hyperlink ref="AF699" r:id="rId228"/>
    <hyperlink ref="AF585" r:id="rId229"/>
    <hyperlink ref="AF83" r:id="rId230"/>
    <hyperlink ref="AF348" r:id="rId231"/>
    <hyperlink ref="AF874" r:id="rId232"/>
    <hyperlink ref="AF140" r:id="rId233"/>
    <hyperlink ref="AF888" r:id="rId234"/>
    <hyperlink ref="F440" r:id="rId235"/>
    <hyperlink ref="AF440" r:id="rId236"/>
    <hyperlink ref="F527" r:id="rId237" display="http://www.ltv.se/imagevault/PublishedMedia/dbhd9j4oipt8tkb8itvp/Remiss_5_Klinisk_kemi_version_140331.pdf"/>
    <hyperlink ref="F353" r:id="rId238" display="http://www.ltv.se/imagevault/PublishedMedia/dbhd9j4oipt8tkb8itvp/Remiss_5_Klinisk_kemi_version_140331.pdf"/>
    <hyperlink ref="F180" r:id="rId239" display="http://www.ltv.se/imagevault/PublishedMedia/dbhd9j4oipt8tkb8itvp/Remiss_5_Klinisk_kemi_version_140331.pdf"/>
    <hyperlink ref="F192" r:id="rId240"/>
    <hyperlink ref="F202" r:id="rId241" display="http://www.ltv.se/imagevault/PublishedMedia/dbhd9j4oipt8tkb8itvp/Remiss_5_Klinisk_kemi_version_140331.pdf"/>
    <hyperlink ref="F114" r:id="rId242" display="http://www.ltv.se/imagevault/PublishedMedia/dbhd9j4oipt8tkb8itvp/Remiss_5_Klinisk_kemi_version_140331.pdf"/>
    <hyperlink ref="F439" r:id="rId243" display="http://www.ltv.se/imagevault/PublishedMedia/dbhd9j4oipt8tkb8itvp/Remiss_5_Klinisk_kemi_version_140331.pdf"/>
    <hyperlink ref="F167" r:id="rId244"/>
    <hyperlink ref="F348" r:id="rId245" display="http://www.ltv.se/imagevault/PublishedMedia/dbhd9j4oipt8tkb8itvp/Remiss_5_Klinisk_kemi_version_140331.pdf"/>
    <hyperlink ref="AF471" r:id="rId246"/>
    <hyperlink ref="F470" r:id="rId247"/>
    <hyperlink ref="F471" r:id="rId248"/>
    <hyperlink ref="AF887" r:id="rId249" display="http://labhandboken.u5054800.fsdata.se/findny.asp?State=2&amp;Analysid=323"/>
    <hyperlink ref="AF345" r:id="rId250"/>
    <hyperlink ref="AF485" r:id="rId251"/>
    <hyperlink ref="AF486" r:id="rId252"/>
    <hyperlink ref="AF21" r:id="rId253"/>
    <hyperlink ref="AF187" r:id="rId254"/>
    <hyperlink ref="AF886" r:id="rId255"/>
    <hyperlink ref="AF426" r:id="rId256"/>
    <hyperlink ref="AF13" r:id="rId257"/>
    <hyperlink ref="AF427" r:id="rId258"/>
    <hyperlink ref="F427" r:id="rId259"/>
    <hyperlink ref="AF10" r:id="rId260"/>
    <hyperlink ref="F15" r:id="rId261" display="http://www.ltv.se/imagevault/PublishedMedia/dbhd9j4oipt8tkb8itvp/Remiss_5_Klinisk_kemi_version_140331.pdf"/>
    <hyperlink ref="AF15" r:id="rId262"/>
    <hyperlink ref="AF19" r:id="rId263"/>
    <hyperlink ref="F415" r:id="rId264" display="http://www.ltv.se/imagevault/PublishedMedia/dbhd9j4oipt8tkb8itvp/Remiss_5_Klinisk_kemi_version_140331.pdf"/>
    <hyperlink ref="AF415" r:id="rId265"/>
    <hyperlink ref="F74" r:id="rId266" display="http://www.ltv.se/imagevault/PublishedMedia/dbhd9j4oipt8tkb8itvp/Remiss_5_Klinisk_kemi_version_140331.pdf"/>
    <hyperlink ref="AF23" r:id="rId267"/>
    <hyperlink ref="AF358" r:id="rId268"/>
    <hyperlink ref="AF28" r:id="rId269"/>
    <hyperlink ref="AF364" r:id="rId270"/>
    <hyperlink ref="AF30" r:id="rId271"/>
    <hyperlink ref="AF42" r:id="rId272"/>
    <hyperlink ref="AF41" r:id="rId273"/>
    <hyperlink ref="AF67" r:id="rId274"/>
    <hyperlink ref="AF185" r:id="rId275"/>
    <hyperlink ref="AF199" r:id="rId276"/>
    <hyperlink ref="AF388" r:id="rId277"/>
    <hyperlink ref="AF300" r:id="rId278"/>
    <hyperlink ref="F269" r:id="rId279"/>
    <hyperlink ref="AF269" r:id="rId280"/>
    <hyperlink ref="AF68" r:id="rId281"/>
    <hyperlink ref="AF270" r:id="rId282"/>
    <hyperlink ref="AF577" r:id="rId283"/>
    <hyperlink ref="AF584" r:id="rId284"/>
    <hyperlink ref="AF276" r:id="rId285"/>
    <hyperlink ref="AF79" r:id="rId286"/>
    <hyperlink ref="AF285" r:id="rId287"/>
    <hyperlink ref="AF95" r:id="rId288"/>
    <hyperlink ref="AF97" r:id="rId289"/>
    <hyperlink ref="AF292" r:id="rId290"/>
    <hyperlink ref="AF4" r:id="rId291"/>
    <hyperlink ref="AF120" r:id="rId292"/>
    <hyperlink ref="AF146" r:id="rId293"/>
    <hyperlink ref="F259" r:id="rId294"/>
    <hyperlink ref="AF259" r:id="rId295"/>
    <hyperlink ref="AF166" r:id="rId296"/>
    <hyperlink ref="AF352" r:id="rId297"/>
    <hyperlink ref="AF210" r:id="rId298"/>
    <hyperlink ref="AF195" r:id="rId299"/>
    <hyperlink ref="F525" r:id="rId300"/>
    <hyperlink ref="AF525" r:id="rId301"/>
    <hyperlink ref="AF267" r:id="rId302"/>
    <hyperlink ref="AF576" r:id="rId303"/>
    <hyperlink ref="AF578" r:id="rId304"/>
    <hyperlink ref="AF213" r:id="rId305"/>
    <hyperlink ref="AF215" r:id="rId306"/>
    <hyperlink ref="AF214" r:id="rId307"/>
    <hyperlink ref="F882" r:id="rId308"/>
    <hyperlink ref="AF882" r:id="rId309"/>
    <hyperlink ref="AF51" r:id="rId310"/>
    <hyperlink ref="F883" r:id="rId311"/>
    <hyperlink ref="F56" r:id="rId312"/>
    <hyperlink ref="F286" r:id="rId313"/>
    <hyperlink ref="F147" r:id="rId314"/>
    <hyperlink ref="F209" r:id="rId315"/>
    <hyperlink ref="AF209" r:id="rId316"/>
    <hyperlink ref="F240" r:id="rId317"/>
    <hyperlink ref="AF278" r:id="rId318"/>
    <hyperlink ref="F428" r:id="rId319"/>
    <hyperlink ref="AF428" r:id="rId320"/>
    <hyperlink ref="F429" r:id="rId321"/>
    <hyperlink ref="AF249" r:id="rId322"/>
    <hyperlink ref="AF298" r:id="rId323"/>
    <hyperlink ref="AF288" r:id="rId324"/>
    <hyperlink ref="F287" r:id="rId325"/>
    <hyperlink ref="F881" r:id="rId326"/>
    <hyperlink ref="F354" r:id="rId327"/>
    <hyperlink ref="F459" r:id="rId328"/>
    <hyperlink ref="AF363" r:id="rId329"/>
    <hyperlink ref="F575" r:id="rId330"/>
    <hyperlink ref="F371" r:id="rId331"/>
    <hyperlink ref="AF371" r:id="rId332"/>
    <hyperlink ref="F878" r:id="rId333"/>
    <hyperlink ref="F308" r:id="rId334"/>
    <hyperlink ref="AF241" r:id="rId335"/>
    <hyperlink ref="AF217" r:id="rId336"/>
    <hyperlink ref="F229" r:id="rId337"/>
    <hyperlink ref="AF503" r:id="rId338"/>
    <hyperlink ref="F258" r:id="rId339"/>
    <hyperlink ref="AF148" r:id="rId340"/>
    <hyperlink ref="F127" r:id="rId341" display="http://www.ltv.se/imagevault/PublishedMedia/dbhd9j4oipt8tkb8itvp/Remiss_5_Klinisk_kemi_version_140331.pdf"/>
    <hyperlink ref="F67" r:id="rId342"/>
    <hyperlink ref="F185" r:id="rId343"/>
    <hyperlink ref="F199" r:id="rId344"/>
    <hyperlink ref="F581" r:id="rId345"/>
    <hyperlink ref="AF2" r:id="rId346"/>
    <hyperlink ref="F163" r:id="rId347"/>
    <hyperlink ref="F311" r:id="rId348"/>
    <hyperlink ref="F58" r:id="rId349"/>
    <hyperlink ref="AF70" r:id="rId350"/>
    <hyperlink ref="F176" r:id="rId351"/>
    <hyperlink ref="AF206" r:id="rId352"/>
    <hyperlink ref="F245" r:id="rId353"/>
    <hyperlink ref="F314" r:id="rId354"/>
    <hyperlink ref="AF308" r:id="rId355"/>
    <hyperlink ref="AF12" r:id="rId356"/>
    <hyperlink ref="AF229" r:id="rId357"/>
    <hyperlink ref="AF26" r:id="rId358"/>
    <hyperlink ref="AF359" r:id="rId359"/>
    <hyperlink ref="AF32" r:id="rId360"/>
    <hyperlink ref="AF33" r:id="rId361"/>
    <hyperlink ref="AF181" r:id="rId362"/>
    <hyperlink ref="AF228" r:id="rId363"/>
    <hyperlink ref="AF80" r:id="rId364"/>
    <hyperlink ref="AF560" r:id="rId365"/>
    <hyperlink ref="AF287" r:id="rId366"/>
    <hyperlink ref="AF188" r:id="rId367"/>
    <hyperlink ref="AF189" r:id="rId368"/>
    <hyperlink ref="AF880" r:id="rId369"/>
    <hyperlink ref="AF399" r:id="rId370"/>
    <hyperlink ref="AF255" r:id="rId371"/>
    <hyperlink ref="AF71" r:id="rId372"/>
    <hyperlink ref="AF49" r:id="rId373"/>
    <hyperlink ref="AF883" r:id="rId374"/>
    <hyperlink ref="AF230" r:id="rId375"/>
    <hyperlink ref="AF273" r:id="rId376"/>
    <hyperlink ref="AF274" r:id="rId377"/>
    <hyperlink ref="AF277" r:id="rId378"/>
    <hyperlink ref="AF878" r:id="rId379"/>
    <hyperlink ref="AF297" r:id="rId380"/>
    <hyperlink ref="AF330" r:id="rId381"/>
    <hyperlink ref="AF327" r:id="rId382"/>
    <hyperlink ref="AF344" r:id="rId383"/>
    <hyperlink ref="AF366" r:id="rId384"/>
    <hyperlink ref="AF581" r:id="rId385"/>
    <hyperlink ref="AF406" r:id="rId386"/>
    <hyperlink ref="AF413" r:id="rId387"/>
    <hyperlink ref="AF156" r:id="rId388"/>
    <hyperlink ref="AF430" r:id="rId389"/>
    <hyperlink ref="AF438" r:id="rId390"/>
    <hyperlink ref="AF449" r:id="rId391"/>
    <hyperlink ref="AF490" r:id="rId392"/>
    <hyperlink ref="AF516" r:id="rId393"/>
    <hyperlink ref="AF702" r:id="rId394"/>
    <hyperlink ref="AF739" r:id="rId395"/>
    <hyperlink ref="AF143" r:id="rId396"/>
    <hyperlink ref="AF881" r:id="rId397"/>
    <hyperlink ref="AF520" r:id="rId398"/>
    <hyperlink ref="F152" r:id="rId399"/>
    <hyperlink ref="F156" r:id="rId400"/>
    <hyperlink ref="F171" r:id="rId401"/>
    <hyperlink ref="AF238" r:id="rId402"/>
    <hyperlink ref="AF155" r:id="rId403"/>
    <hyperlink ref="AF161" r:id="rId404"/>
    <hyperlink ref="AF703" r:id="rId405"/>
    <hyperlink ref="AF425" r:id="rId406"/>
    <hyperlink ref="AF346" r:id="rId407"/>
    <hyperlink ref="AF262" r:id="rId408"/>
    <hyperlink ref="AF328" r:id="rId409"/>
    <hyperlink ref="AF311" r:id="rId410"/>
    <hyperlink ref="AF867" r:id="rId411"/>
    <hyperlink ref="AF65" r:id="rId412"/>
    <hyperlink ref="AF234" r:id="rId413"/>
    <hyperlink ref="F301" r:id="rId414"/>
    <hyperlink ref="AF389" r:id="rId415"/>
    <hyperlink ref="F223" r:id="rId416"/>
    <hyperlink ref="AF48" r:id="rId417"/>
    <hyperlink ref="AF246" r:id="rId418"/>
    <hyperlink ref="F246" r:id="rId419"/>
    <hyperlink ref="AF846" r:id="rId420"/>
    <hyperlink ref="AF54" r:id="rId421"/>
    <hyperlink ref="F367:F368" r:id="rId422" display="http://www.akademiska.se/Global/DAT/Provtagningsanvisningar/Remiss_KKF_84373.pdf"/>
    <hyperlink ref="AF250" r:id="rId423"/>
    <hyperlink ref="AF172" r:id="rId424"/>
    <hyperlink ref="F841" r:id="rId425"/>
    <hyperlink ref="AF841" r:id="rId426"/>
    <hyperlink ref="F824" r:id="rId427"/>
    <hyperlink ref="AF824" r:id="rId428"/>
    <hyperlink ref="F293:F295" r:id="rId429" display="http://www.akademiska.se/Global/DAT/Provtagningsanvisningar/genotypning.pdf"/>
    <hyperlink ref="AF280" r:id="rId430"/>
    <hyperlink ref="AF279" r:id="rId431"/>
    <hyperlink ref="AF281" r:id="rId432"/>
    <hyperlink ref="AF191" r:id="rId433"/>
    <hyperlink ref="AF610" r:id="rId434"/>
    <hyperlink ref="AF242" r:id="rId435"/>
    <hyperlink ref="AF167" r:id="rId436"/>
    <hyperlink ref="AF405" r:id="rId437"/>
    <hyperlink ref="AF368" r:id="rId438"/>
    <hyperlink ref="AF417" r:id="rId439"/>
    <hyperlink ref="AF574" r:id="rId440"/>
    <hyperlink ref="F574" r:id="rId441"/>
    <hyperlink ref="AF320" r:id="rId442"/>
    <hyperlink ref="F320" r:id="rId443" display="http://www.ltv.se/imagevault/PublishedMedia/dbhd9j4oipt8tkb8itvp/Remiss_5_Klinisk_kemi_version_140331.pdf"/>
    <hyperlink ref="AF764:AF765" r:id="rId444" display="https://www.alsglobal.se/kundtjaenst/provtagningsinstruktioner/provtagning-human"/>
    <hyperlink ref="F560:F561" r:id="rId445" display="http://www.akademiska.se/Global/DAT/Provtagningsanvisningar/Remiss_KKF_84373.pdf"/>
    <hyperlink ref="F683:F687" r:id="rId446" display="http://www.akademiska.se/Global/DAT/Provtagningsanvisningar/43344_cellularimmunologen.pdf"/>
    <hyperlink ref="F676" r:id="rId447"/>
    <hyperlink ref="F604" r:id="rId448" display="https://www.regionvastmanland.se/globalassets/vardgivare-och-sammarbetspartners/laboratoriemedicin/remisser/koagulationsutredning_bl-dning_remiss_version_1404.pdf"/>
    <hyperlink ref="F603" r:id="rId449"/>
    <hyperlink ref="F117" r:id="rId450"/>
    <hyperlink ref="F423" r:id="rId451"/>
    <hyperlink ref="F31" r:id="rId452"/>
    <hyperlink ref="F37" r:id="rId453"/>
    <hyperlink ref="F382" r:id="rId454"/>
    <hyperlink ref="F383" r:id="rId455"/>
    <hyperlink ref="F44" r:id="rId456"/>
    <hyperlink ref="F539" r:id="rId457"/>
    <hyperlink ref="F82" r:id="rId458"/>
    <hyperlink ref="F60" r:id="rId459"/>
    <hyperlink ref="F85" r:id="rId460"/>
    <hyperlink ref="F86" r:id="rId461"/>
    <hyperlink ref="F87" r:id="rId462"/>
    <hyperlink ref="F211" r:id="rId463"/>
    <hyperlink ref="F88" r:id="rId464"/>
    <hyperlink ref="F66" r:id="rId465"/>
    <hyperlink ref="F90" r:id="rId466"/>
    <hyperlink ref="F91" r:id="rId467"/>
    <hyperlink ref="F542" r:id="rId468"/>
    <hyperlink ref="F98" r:id="rId469"/>
    <hyperlink ref="F111" r:id="rId470"/>
    <hyperlink ref="F96" r:id="rId471"/>
    <hyperlink ref="F165" r:id="rId472"/>
    <hyperlink ref="F543" r:id="rId473"/>
    <hyperlink ref="F332" r:id="rId474"/>
    <hyperlink ref="F196" r:id="rId475"/>
    <hyperlink ref="F335" r:id="rId476"/>
    <hyperlink ref="F198" r:id="rId477"/>
    <hyperlink ref="F547" r:id="rId478"/>
    <hyperlink ref="F11" r:id="rId479"/>
    <hyperlink ref="F100" r:id="rId480"/>
    <hyperlink ref="F227" r:id="rId481"/>
    <hyperlink ref="F101" r:id="rId482"/>
    <hyperlink ref="F550" r:id="rId483"/>
    <hyperlink ref="F551" r:id="rId484"/>
    <hyperlink ref="F244" r:id="rId485"/>
    <hyperlink ref="F552" r:id="rId486"/>
    <hyperlink ref="F248" r:id="rId487"/>
    <hyperlink ref="F102" r:id="rId488"/>
    <hyperlink ref="F103" r:id="rId489"/>
    <hyperlink ref="F554" r:id="rId490"/>
    <hyperlink ref="F565" r:id="rId491"/>
    <hyperlink ref="F555" r:id="rId492"/>
    <hyperlink ref="F556" r:id="rId493"/>
    <hyperlink ref="F109" r:id="rId494"/>
    <hyperlink ref="F110" r:id="rId495"/>
    <hyperlink ref="F558" r:id="rId496"/>
    <hyperlink ref="F372" r:id="rId497"/>
    <hyperlink ref="F40" r:id="rId498"/>
    <hyperlink ref="F387" r:id="rId499"/>
    <hyperlink ref="F411" r:id="rId500"/>
    <hyperlink ref="F112" r:id="rId501"/>
    <hyperlink ref="F414" r:id="rId502"/>
    <hyperlink ref="F564" r:id="rId503"/>
    <hyperlink ref="F119" r:id="rId504"/>
    <hyperlink ref="F435" r:id="rId505"/>
    <hyperlink ref="F531" r:id="rId506"/>
    <hyperlink ref="F124" r:id="rId507"/>
    <hyperlink ref="F496" r:id="rId508"/>
    <hyperlink ref="F129" r:id="rId509"/>
    <hyperlink ref="F529" r:id="rId510"/>
    <hyperlink ref="F131" r:id="rId511"/>
    <hyperlink ref="F132" r:id="rId512"/>
    <hyperlink ref="F549" r:id="rId513"/>
    <hyperlink ref="F533" r:id="rId514"/>
    <hyperlink ref="F534" r:id="rId515"/>
    <hyperlink ref="F535" r:id="rId516"/>
    <hyperlink ref="F133" r:id="rId517"/>
    <hyperlink ref="F536" r:id="rId518"/>
    <hyperlink ref="F704" r:id="rId519"/>
    <hyperlink ref="F347" r:id="rId520"/>
    <hyperlink ref="F566" r:id="rId521"/>
    <hyperlink ref="F350" r:id="rId522"/>
    <hyperlink ref="AF31" r:id="rId523"/>
    <hyperlink ref="AF423" r:id="rId524"/>
    <hyperlink ref="AF566" r:id="rId525"/>
    <hyperlink ref="AF17" r:id="rId526"/>
    <hyperlink ref="AF350" r:id="rId527"/>
    <hyperlink ref="AF335" r:id="rId528"/>
    <hyperlink ref="AF361" r:id="rId529"/>
    <hyperlink ref="AF29" r:id="rId530"/>
    <hyperlink ref="AF367" r:id="rId531"/>
    <hyperlink ref="AF553" r:id="rId532"/>
    <hyperlink ref="AF369" r:id="rId533"/>
    <hyperlink ref="AF36" r:id="rId534"/>
    <hyperlink ref="AF376" r:id="rId535"/>
    <hyperlink ref="AF37" r:id="rId536"/>
    <hyperlink ref="AF381" r:id="rId537"/>
    <hyperlink ref="AF382" r:id="rId538"/>
    <hyperlink ref="AF383" r:id="rId539"/>
    <hyperlink ref="AF44" r:id="rId540"/>
    <hyperlink ref="AF539" r:id="rId541"/>
    <hyperlink ref="AF82" r:id="rId542"/>
    <hyperlink ref="AF390" r:id="rId543"/>
    <hyperlink ref="AF60" r:id="rId544"/>
    <hyperlink ref="AF85" r:id="rId545"/>
    <hyperlink ref="AF86" r:id="rId546"/>
    <hyperlink ref="AF87" r:id="rId547"/>
    <hyperlink ref="AF211" r:id="rId548"/>
    <hyperlink ref="AF391" r:id="rId549"/>
    <hyperlink ref="AF541" r:id="rId550"/>
    <hyperlink ref="AF88" r:id="rId551"/>
    <hyperlink ref="AF540" r:id="rId552"/>
    <hyperlink ref="AF89" r:id="rId553"/>
    <hyperlink ref="AF90" r:id="rId554"/>
    <hyperlink ref="AF91" r:id="rId555"/>
    <hyperlink ref="AF542" r:id="rId556"/>
    <hyperlink ref="AF98" r:id="rId557"/>
    <hyperlink ref="AF487" r:id="rId558"/>
    <hyperlink ref="AF94" r:id="rId559"/>
    <hyperlink ref="AF111" r:id="rId560"/>
    <hyperlink ref="AF96" r:id="rId561"/>
    <hyperlink ref="AF384" r:id="rId562"/>
    <hyperlink ref="AF165" r:id="rId563"/>
    <hyperlink ref="AF543" r:id="rId564"/>
    <hyperlink ref="AF332" r:id="rId565"/>
    <hyperlink ref="AF196" r:id="rId566"/>
    <hyperlink ref="AF198" r:id="rId567"/>
    <hyperlink ref="AF546" r:id="rId568"/>
    <hyperlink ref="AF547" r:id="rId569"/>
    <hyperlink ref="AF11" r:id="rId570"/>
    <hyperlink ref="AF99" r:id="rId571"/>
    <hyperlink ref="AF100" r:id="rId572"/>
    <hyperlink ref="AF334" r:id="rId573"/>
    <hyperlink ref="AF226" r:id="rId574"/>
    <hyperlink ref="AF227" r:id="rId575"/>
    <hyperlink ref="AF101" r:id="rId576"/>
    <hyperlink ref="AF550" r:id="rId577"/>
    <hyperlink ref="AF551" r:id="rId578"/>
    <hyperlink ref="AF393" r:id="rId579"/>
    <hyperlink ref="AF244" r:id="rId580"/>
    <hyperlink ref="AF552" r:id="rId581"/>
    <hyperlink ref="AF248" r:id="rId582"/>
    <hyperlink ref="AF102" r:id="rId583"/>
    <hyperlink ref="AF103" r:id="rId584"/>
    <hyperlink ref="AF284" r:id="rId585"/>
    <hyperlink ref="AF508" r:id="rId586"/>
    <hyperlink ref="AF554" r:id="rId587"/>
    <hyperlink ref="AF565" r:id="rId588"/>
    <hyperlink ref="AF107" r:id="rId589"/>
    <hyperlink ref="AF108" r:id="rId590"/>
    <hyperlink ref="AF555" r:id="rId591"/>
    <hyperlink ref="AF556" r:id="rId592"/>
    <hyperlink ref="AF109" r:id="rId593"/>
    <hyperlink ref="AF110" r:id="rId594"/>
    <hyperlink ref="AF557" r:id="rId595"/>
    <hyperlink ref="AF322" r:id="rId596"/>
    <hyperlink ref="AF336" r:id="rId597"/>
    <hyperlink ref="AF337" r:id="rId598"/>
    <hyperlink ref="AF558" r:id="rId599"/>
    <hyperlink ref="AF372" r:id="rId600"/>
    <hyperlink ref="AF559" r:id="rId601"/>
    <hyperlink ref="AF561" r:id="rId602"/>
    <hyperlink ref="AF338" r:id="rId603"/>
    <hyperlink ref="AF40" r:id="rId604"/>
    <hyperlink ref="AF387" r:id="rId605"/>
    <hyperlink ref="AF116" r:id="rId606"/>
    <hyperlink ref="AF411" r:id="rId607"/>
    <hyperlink ref="AF112" r:id="rId608"/>
    <hyperlink ref="AF414" r:id="rId609"/>
    <hyperlink ref="AF564" r:id="rId610"/>
    <hyperlink ref="AF119" r:id="rId611"/>
    <hyperlink ref="AF530" r:id="rId612"/>
    <hyperlink ref="AF121" r:id="rId613"/>
    <hyperlink ref="AF122" r:id="rId614"/>
    <hyperlink ref="AF531" r:id="rId615"/>
    <hyperlink ref="AF124" r:id="rId616"/>
    <hyperlink ref="AF123" r:id="rId617"/>
    <hyperlink ref="AF496" r:id="rId618"/>
    <hyperlink ref="AF129" r:id="rId619"/>
    <hyperlink ref="AF340" r:id="rId620"/>
    <hyperlink ref="AF529" r:id="rId621"/>
    <hyperlink ref="AF341" r:id="rId622"/>
    <hyperlink ref="AF131" r:id="rId623"/>
    <hyperlink ref="AF342" r:id="rId624"/>
    <hyperlink ref="AF132" r:id="rId625"/>
    <hyperlink ref="AF549" r:id="rId626"/>
    <hyperlink ref="AF533" r:id="rId627"/>
    <hyperlink ref="AF534" r:id="rId628"/>
    <hyperlink ref="AF535" r:id="rId629"/>
    <hyperlink ref="AF133" r:id="rId630"/>
    <hyperlink ref="AF517" r:id="rId631"/>
    <hyperlink ref="AF518" r:id="rId632"/>
    <hyperlink ref="AF536" r:id="rId633"/>
    <hyperlink ref="AF704" r:id="rId634"/>
    <hyperlink ref="AF139" r:id="rId635"/>
    <hyperlink ref="AF347" r:id="rId636"/>
    <hyperlink ref="AF435" r:id="rId637"/>
    <hyperlink ref="AE161" location="'Karolinska (H)'!A1" display="KS(H)"/>
    <hyperlink ref="AE283" location="'Karolinska (H)'!A1" display="KS(H)"/>
    <hyperlink ref="AE476" location="'Karolinska (H)'!A1" display="KS(H)"/>
    <hyperlink ref="AE304" location="'Karolinska (H)'!A1" display="KS(H)"/>
    <hyperlink ref="AE321" location="'Karolinska (H)'!A1" display="KS(H)"/>
    <hyperlink ref="F63" r:id="rId638"/>
    <hyperlink ref="AE297:AE301" location="'Karolinska (gl)'!A1" display="KS(gl)"/>
    <hyperlink ref="F49" r:id="rId639"/>
    <hyperlink ref="F697" r:id="rId640"/>
    <hyperlink ref="F300" r:id="rId641"/>
    <hyperlink ref="F339" r:id="rId642"/>
    <hyperlink ref="F70" r:id="rId643"/>
    <hyperlink ref="F522" r:id="rId644"/>
    <hyperlink ref="F437" r:id="rId645"/>
    <hyperlink ref="F404" r:id="rId646"/>
    <hyperlink ref="AF404" r:id="rId647"/>
    <hyperlink ref="F307" r:id="rId648"/>
    <hyperlink ref="AF307" r:id="rId649"/>
    <hyperlink ref="F425" r:id="rId650"/>
    <hyperlink ref="AF305" r:id="rId651"/>
    <hyperlink ref="F36" r:id="rId652"/>
    <hyperlink ref="AF510" r:id="rId653"/>
    <hyperlink ref="F509" r:id="rId654"/>
    <hyperlink ref="AF509" r:id="rId655"/>
    <hyperlink ref="AF507" r:id="rId656"/>
    <hyperlink ref="F219" r:id="rId657"/>
    <hyperlink ref="AF219" r:id="rId658"/>
    <hyperlink ref="F402" r:id="rId659"/>
    <hyperlink ref="AF402" r:id="rId660"/>
    <hyperlink ref="F333" r:id="rId661"/>
    <hyperlink ref="AF333" r:id="rId662"/>
    <hyperlink ref="F38" r:id="rId663"/>
    <hyperlink ref="AF38" r:id="rId664"/>
    <hyperlink ref="AF309" r:id="rId665"/>
    <hyperlink ref="F511" r:id="rId666"/>
    <hyperlink ref="AF511" r:id="rId667"/>
    <hyperlink ref="AF461" r:id="rId668"/>
    <hyperlink ref="F482" r:id="rId669"/>
    <hyperlink ref="AF431" r:id="rId670"/>
    <hyperlink ref="F483" r:id="rId671"/>
    <hyperlink ref="AF484" r:id="rId672"/>
    <hyperlink ref="F208" r:id="rId673"/>
    <hyperlink ref="AF208" r:id="rId674"/>
    <hyperlink ref="AF480" r:id="rId675"/>
    <hyperlink ref="F160" r:id="rId676"/>
    <hyperlink ref="F891" r:id="rId677"/>
    <hyperlink ref="F890" r:id="rId678"/>
    <hyperlink ref="F288" r:id="rId679"/>
    <hyperlink ref="AF458" r:id="rId680"/>
    <hyperlink ref="F455" r:id="rId681"/>
    <hyperlink ref="AF470" r:id="rId682"/>
    <hyperlink ref="AF459" r:id="rId683"/>
    <hyperlink ref="AF483" r:id="rId684"/>
    <hyperlink ref="AF207" r:id="rId685"/>
    <hyperlink ref="F431" r:id="rId686"/>
    <hyperlink ref="F324" r:id="rId687"/>
    <hyperlink ref="AF466" r:id="rId688"/>
    <hyperlink ref="F442" r:id="rId689"/>
    <hyperlink ref="F422" r:id="rId690"/>
    <hyperlink ref="F45" r:id="rId691"/>
    <hyperlink ref="AF429" r:id="rId692"/>
    <hyperlink ref="F391" r:id="rId693"/>
    <hyperlink ref="F408" r:id="rId694"/>
    <hyperlink ref="F19" r:id="rId695"/>
    <hyperlink ref="F416" r:id="rId696"/>
    <hyperlink ref="F417" r:id="rId697"/>
    <hyperlink ref="F352" r:id="rId698"/>
    <hyperlink ref="F357" r:id="rId699"/>
    <hyperlink ref="F360" r:id="rId700"/>
    <hyperlink ref="F367" r:id="rId701"/>
    <hyperlink ref="F395" r:id="rId702"/>
    <hyperlink ref="F396" r:id="rId703"/>
    <hyperlink ref="AF395" r:id="rId704"/>
    <hyperlink ref="F397" r:id="rId705"/>
    <hyperlink ref="F315" r:id="rId706"/>
    <hyperlink ref="F317" r:id="rId707"/>
    <hyperlink ref="F388" r:id="rId708"/>
    <hyperlink ref="F334" r:id="rId709"/>
    <hyperlink ref="AF700" r:id="rId710"/>
    <hyperlink ref="F846" r:id="rId711"/>
    <hyperlink ref="F313" r:id="rId712"/>
    <hyperlink ref="AF314" r:id="rId713"/>
    <hyperlink ref="AF313" r:id="rId714"/>
    <hyperlink ref="F316" r:id="rId715"/>
    <hyperlink ref="AF396" r:id="rId716"/>
    <hyperlink ref="AF397" r:id="rId717"/>
    <hyperlink ref="AF316" r:id="rId718"/>
    <hyperlink ref="AF315" r:id="rId719"/>
    <hyperlink ref="F318" r:id="rId720"/>
    <hyperlink ref="AF317" r:id="rId721"/>
    <hyperlink ref="AF318" r:id="rId722"/>
    <hyperlink ref="F18" r:id="rId723"/>
    <hyperlink ref="AF18" r:id="rId724"/>
    <hyperlink ref="AF301" r:id="rId725"/>
    <hyperlink ref="F95" r:id="rId726"/>
    <hyperlink ref="AF216" r:id="rId727"/>
    <hyperlink ref="AF385" r:id="rId728"/>
    <hyperlink ref="F299" r:id="rId729"/>
    <hyperlink ref="F270" r:id="rId730"/>
    <hyperlink ref="AF271" r:id="rId731"/>
    <hyperlink ref="F884" r:id="rId732"/>
    <hyperlink ref="AF75" r:id="rId733"/>
    <hyperlink ref="F293" r:id="rId734"/>
    <hyperlink ref="AF293" r:id="rId735"/>
    <hyperlink ref="F254" r:id="rId736"/>
    <hyperlink ref="F256" r:id="rId737"/>
    <hyperlink ref="AF266" r:id="rId738"/>
    <hyperlink ref="F264" r:id="rId739"/>
    <hyperlink ref="F215" r:id="rId740"/>
    <hyperlink ref="AF220" r:id="rId741"/>
    <hyperlink ref="AF231" r:id="rId742"/>
    <hyperlink ref="AF223" r:id="rId743"/>
    <hyperlink ref="AF232" r:id="rId744"/>
    <hyperlink ref="AF225" r:id="rId745"/>
    <hyperlink ref="AF257" r:id="rId746"/>
    <hyperlink ref="F230" r:id="rId747"/>
    <hyperlink ref="F253" r:id="rId748"/>
    <hyperlink ref="F252" r:id="rId749"/>
    <hyperlink ref="AF252" r:id="rId750"/>
    <hyperlink ref="AF282" r:id="rId751"/>
    <hyperlink ref="F235" r:id="rId752"/>
    <hyperlink ref="F238" r:id="rId753"/>
    <hyperlink ref="F241" r:id="rId754"/>
    <hyperlink ref="F239" r:id="rId755"/>
    <hyperlink ref="AF240" r:id="rId756"/>
    <hyperlink ref="AF239" r:id="rId757"/>
    <hyperlink ref="F142" r:id="rId758"/>
    <hyperlink ref="AF312" r:id="rId759"/>
    <hyperlink ref="AF177" r:id="rId760"/>
    <hyperlink ref="F177" r:id="rId761"/>
    <hyperlink ref="AF144" r:id="rId762"/>
    <hyperlink ref="AF178" r:id="rId763"/>
    <hyperlink ref="AF306" r:id="rId764"/>
    <hyperlink ref="AF183" r:id="rId765"/>
    <hyperlink ref="F182" r:id="rId766"/>
    <hyperlink ref="AF182" r:id="rId767"/>
    <hyperlink ref="AF197" r:id="rId768"/>
    <hyperlink ref="F197" r:id="rId769"/>
    <hyperlink ref="AF339" r:id="rId770"/>
    <hyperlink ref="AF201" r:id="rId771"/>
    <hyperlink ref="AF204" r:id="rId772"/>
    <hyperlink ref="AF452" r:id="rId773"/>
    <hyperlink ref="AF58" r:id="rId774"/>
    <hyperlink ref="AF354" r:id="rId775"/>
    <hyperlink ref="AF370" r:id="rId776"/>
    <hyperlink ref="AF409" r:id="rId777"/>
    <hyperlink ref="AF152" r:id="rId778"/>
    <hyperlink ref="AF154" r:id="rId779"/>
    <hyperlink ref="AF171" r:id="rId780"/>
    <hyperlink ref="AF479" r:id="rId781"/>
    <hyperlink ref="AF163" r:id="rId782"/>
    <hyperlink ref="AF173" r:id="rId783"/>
    <hyperlink ref="AF174" r:id="rId784"/>
    <hyperlink ref="AF176" r:id="rId785"/>
    <hyperlink ref="AF62" r:id="rId786"/>
    <hyperlink ref="AF159" r:id="rId787"/>
    <hyperlink ref="AF145" r:id="rId788"/>
    <hyperlink ref="F145" r:id="rId789"/>
    <hyperlink ref="AF147" r:id="rId790"/>
    <hyperlink ref="AF142" r:id="rId791"/>
    <hyperlink ref="F104" r:id="rId792"/>
    <hyperlink ref="AF104" r:id="rId793"/>
    <hyperlink ref="F188" r:id="rId794"/>
    <hyperlink ref="F358" r:id="rId795"/>
    <hyperlink ref="F267" r:id="rId796"/>
    <hyperlink ref="F266" r:id="rId797"/>
    <hyperlink ref="F272" r:id="rId798"/>
    <hyperlink ref="F577" r:id="rId799"/>
    <hyperlink ref="F578" r:id="rId800"/>
    <hyperlink ref="F285" r:id="rId801"/>
    <hyperlink ref="F138" r:id="rId802"/>
    <hyperlink ref="F139" r:id="rId803"/>
    <hyperlink ref="AF138" r:id="rId804"/>
    <hyperlink ref="F122" r:id="rId805"/>
    <hyperlink ref="F128" r:id="rId806"/>
    <hyperlink ref="AF128" r:id="rId807"/>
    <hyperlink ref="F81" r:id="rId808"/>
    <hyperlink ref="AF81" r:id="rId809"/>
    <hyperlink ref="F89" r:id="rId810"/>
    <hyperlink ref="AF92" r:id="rId811"/>
    <hyperlink ref="AF93" r:id="rId812"/>
    <hyperlink ref="F107" r:id="rId813"/>
    <hyperlink ref="F116" r:id="rId814"/>
    <hyperlink ref="F379" r:id="rId815"/>
    <hyperlink ref="F157" r:id="rId816"/>
    <hyperlink ref="AF157" r:id="rId817"/>
    <hyperlink ref="F247" r:id="rId818"/>
    <hyperlink ref="AF247" r:id="rId819"/>
    <hyperlink ref="AF444" r:id="rId820"/>
    <hyperlink ref="F80" r:id="rId821"/>
    <hyperlink ref="F444" r:id="rId822"/>
    <hyperlink ref="AF72" r:id="rId823"/>
    <hyperlink ref="F57" r:id="rId824"/>
    <hyperlink ref="AF57" r:id="rId825"/>
    <hyperlink ref="AF532" r:id="rId826"/>
    <hyperlink ref="F190" r:id="rId827" display="http://www.ltv.se/imagevault/PublishedMedia/dbhd9j4oipt8tkb8itvp/Remiss_5_Klinisk_kemi_version_140331.pdf"/>
    <hyperlink ref="AF190" r:id="rId828"/>
    <hyperlink ref="F7" r:id="rId829"/>
    <hyperlink ref="AF7" r:id="rId830"/>
    <hyperlink ref="F904" r:id="rId831"/>
    <hyperlink ref="AF904" r:id="rId832"/>
    <hyperlink ref="F906" r:id="rId833"/>
    <hyperlink ref="F441" r:id="rId834"/>
    <hyperlink ref="F234" r:id="rId835"/>
  </hyperlinks>
  <pageMargins left="0.75" right="0.75" top="1" bottom="1" header="0.5" footer="0.5"/>
  <pageSetup paperSize="9" orientation="landscape" r:id="rId836"/>
  <tableParts count="1">
    <tablePart r:id="rId837"/>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Blad1">
    <tabColor theme="5"/>
  </sheetPr>
  <dimension ref="A1:K618"/>
  <sheetViews>
    <sheetView zoomScale="86" zoomScaleNormal="86" workbookViewId="0">
      <selection activeCell="A2" sqref="A2"/>
    </sheetView>
  </sheetViews>
  <sheetFormatPr defaultColWidth="8.85546875" defaultRowHeight="15" x14ac:dyDescent="0.25"/>
  <cols>
    <col min="1" max="1" width="35.5703125" style="200" customWidth="1"/>
    <col min="2" max="2" width="33.5703125" style="200" customWidth="1"/>
    <col min="3" max="3" width="7.7109375" style="200" bestFit="1" customWidth="1"/>
    <col min="4" max="4" width="27.42578125" style="200" bestFit="1" customWidth="1"/>
    <col min="5" max="5" width="15.28515625" style="200" customWidth="1"/>
    <col min="6" max="6" width="28.7109375" style="200" customWidth="1"/>
    <col min="7" max="7" width="31.7109375" style="200" customWidth="1"/>
    <col min="8" max="8" width="51.28515625" style="95" customWidth="1"/>
    <col min="9" max="9" width="32" style="200" bestFit="1" customWidth="1"/>
    <col min="10" max="11" width="32" style="200" customWidth="1"/>
    <col min="12" max="16384" width="8.85546875" style="200"/>
  </cols>
  <sheetData>
    <row r="1" spans="1:11" x14ac:dyDescent="0.25">
      <c r="A1" s="202" t="s">
        <v>5263</v>
      </c>
      <c r="B1" s="202" t="s">
        <v>5264</v>
      </c>
      <c r="C1" s="202" t="s">
        <v>5403</v>
      </c>
      <c r="D1" s="202" t="s">
        <v>5265</v>
      </c>
      <c r="E1" s="202" t="s">
        <v>5266</v>
      </c>
      <c r="F1" s="202" t="s">
        <v>5267</v>
      </c>
      <c r="G1" s="202" t="s">
        <v>5268</v>
      </c>
      <c r="H1" s="95" t="s">
        <v>5269</v>
      </c>
      <c r="I1" s="202" t="s">
        <v>5270</v>
      </c>
      <c r="J1" s="202"/>
      <c r="K1" s="202"/>
    </row>
    <row r="2" spans="1:11" ht="30" x14ac:dyDescent="0.25">
      <c r="A2" s="200" t="str">
        <f>IF(IFERROR(INDEX(Analyslista!D:D,MATCH(ROW()-1,Analyslista!AP:AP,0)),"")&amp;IFERROR(INDEX(Analyslista!B:B,MATCH(ROW()-1,Analyslista!AP:AP,0)),"")="","",IFERROR(INDEX(Analyslista!D:D,MATCH(ROW()-1,Analyslista!AP:AP,0)),"")&amp;IFERROR(INDEX(Analyslista!B:B,MATCH(ROW()-1,Analyslista!AP:AP,0)),"")&amp;" (EXT)")</f>
        <v>P-Hepatit B-virus DNA (nukleinsyrapåvisning) (EXT)</v>
      </c>
      <c r="B2" s="200" t="str">
        <f>IFERROR(INDEX(Analyslista!D:D,MATCH(ROW()-1,Analyslista!AP:AP,0)),"")&amp;IFERROR(INDEX(Analyslista!B:B,MATCH(ROW()-1,Analyslista!AP:AP,0)),"")</f>
        <v>P-Hepatit B-virus DNA (nukleinsyrapåvisning)</v>
      </c>
      <c r="C2" s="200" t="str">
        <f>IF(IFERROR(INDEX(Analyslista!AC:AC,MATCH(ROW()-1,Analyslista!AP:AP,0)),"")=0,"",IFERROR(INDEX(Analyslista!AC:AC,MATCH(ROW()-1,Analyslista!AP:AP,0)),""))</f>
        <v/>
      </c>
      <c r="D2" s="200" t="str">
        <f>IF(IFERROR(INDEX(Analyslista!AS:AS,MATCH(ROW()-1,Analyslista!AP:AP,0)),"")=0,"",IFERROR(INDEX(Analyslista!AS:AS,MATCH(ROW()-1,Analyslista!AP:AP,0)),""))</f>
        <v/>
      </c>
      <c r="F2" s="200" t="str">
        <f>IF(IFERROR(INDEX(Analyslista!N:N,MATCH(ROW()-1,Analyslista!AP:AP,0)),"")=0,"",IFERROR(INDEX(Analyslista!N:N,MATCH(ROW()-1,Analyslista!AP:AP,0)),""))</f>
        <v>Lila (EDTA) 4 mL</v>
      </c>
      <c r="G2" s="200" t="str">
        <f>IF(IFERROR(INDEX(Analyslista!K:K,MATCH(ROW()-1,Analyslista!AP:AP,0)),"")=0,"",IFERROR(INDEX(Analyslista!K:K,MATCH(ROW()-1,Analyslista!AP:AP,0)),""))</f>
        <v/>
      </c>
      <c r="H2" s="95" t="str">
        <f>IF(IFERROR(INDEX(Analyslista!J:J,MATCH(ROW()-1,Analyslista!AP:AP,0)),"")=0,"",IFERROR(INDEX(Analyslista!J:J,MATCH(ROW()-1,Analyslista!AP:AP,0)),""))</f>
        <v>Kliniska upplysningar (symtom, epidemiologi, frågeställning mm) [FRITEXT]</v>
      </c>
      <c r="I2" s="200" t="str">
        <f>IF(IFERROR(INDEX(Analyslista!V:V,MATCH(ROW()-1,Analyslista!AP:AP,0)),"")=0,"",IFERROR(INDEX(Analyslista!V:V,MATCH(ROW()-1,Analyslista!AP:AP,0)),""))</f>
        <v>Akademiska Sjukhuset</v>
      </c>
    </row>
    <row r="3" spans="1:11" ht="75" x14ac:dyDescent="0.25">
      <c r="A3" s="200" t="str">
        <f>IF(IFERROR(INDEX(Analyslista!D:D,MATCH(ROW()-1,Analyslista!AP:AP,0)),"")&amp;IFERROR(INDEX(Analyslista!B:B,MATCH(ROW()-1,Analyslista!AP:AP,0)),"")="","",IFERROR(INDEX(Analyslista!D:D,MATCH(ROW()-1,Analyslista!AP:AP,0)),"")&amp;IFERROR(INDEX(Analyslista!B:B,MATCH(ROW()-1,Analyslista!AP:AP,0)),"")&amp;" (EXT)")</f>
        <v>U-Urinscreening, missbruksmedel (EXT)</v>
      </c>
      <c r="B3" s="200" t="str">
        <f>IFERROR(INDEX(Analyslista!D:D,MATCH(ROW()-1,Analyslista!AP:AP,0)),"")&amp;IFERROR(INDEX(Analyslista!B:B,MATCH(ROW()-1,Analyslista!AP:AP,0)),"")</f>
        <v>U-Urinscreening, missbruksmedel</v>
      </c>
      <c r="C3" s="200" t="str">
        <f>IF(IFERROR(INDEX(Analyslista!AC:AC,MATCH(ROW()-1,Analyslista!AP:AP,0)),"")=0,"",IFERROR(INDEX(Analyslista!AC:AC,MATCH(ROW()-1,Analyslista!AP:AP,0)),""))</f>
        <v/>
      </c>
      <c r="D3" s="200" t="str">
        <f>IF(IFERROR(INDEX(Analyslista!AS:AS,MATCH(ROW()-1,Analyslista!AP:AP,0)),"")=0,"",IFERROR(INDEX(Analyslista!AS:AS,MATCH(ROW()-1,Analyslista!AP:AP,0)),""))</f>
        <v>Externa prover, papperssvar</v>
      </c>
      <c r="F3" s="200" t="str">
        <f>IF(IFERROR(INDEX(Analyslista!N:N,MATCH(ROW()-1,Analyslista!AP:AP,0)),"")=0,"",IFERROR(INDEX(Analyslista!N:N,MATCH(ROW()-1,Analyslista!AP:AP,0)),""))</f>
        <v>8-10 mL urin utan tillsats.</v>
      </c>
      <c r="G3" s="200" t="str">
        <f>IF(IFERROR(INDEX(Analyslista!K:K,MATCH(ROW()-1,Analyslista!AP:AP,0)),"")=0,"",IFERROR(INDEX(Analyslista!K:K,MATCH(ROW()-1,Analyslista!AP:AP,0)),""))</f>
        <v>U-Anabola androgena steroider, U-Bensodiazepiner, U-Buprenorfin, U-Etylglukuronid, U-Missbruksläkemedel, U-Spicemetaboliter</v>
      </c>
      <c r="H3" s="95" t="str">
        <f>IF(IFERROR(INDEX(Analyslista!J:J,MATCH(ROW()-1,Analyslista!AP:AP,0)),"")=0,"",IFERROR(INDEX(Analyslista!J:J,MATCH(ROW()-1,Analyslista!AP:AP,0)),""))</f>
        <v>Precisera vilken drog som önskas analyseras (det räcker att det anges ex centralstimulerande aminer/morfinalkaloider)* [FRITEXT]</v>
      </c>
      <c r="I3" s="200" t="str">
        <f>IF(IFERROR(INDEX(Analyslista!V:V,MATCH(ROW()-1,Analyslista!AP:AP,0)),"")=0,"",IFERROR(INDEX(Analyslista!V:V,MATCH(ROW()-1,Analyslista!AP:AP,0)),""))</f>
        <v>Karolinska Universitetssjukhuset</v>
      </c>
    </row>
    <row r="4" spans="1:11" ht="120" x14ac:dyDescent="0.25">
      <c r="A4" s="200" t="str">
        <f>IF(IFERROR(INDEX(Analyslista!D:D,MATCH(ROW()-1,Analyslista!AP:AP,0)),"")&amp;IFERROR(INDEX(Analyslista!B:B,MATCH(ROW()-1,Analyslista!AP:AP,0)),"")="","",IFERROR(INDEX(Analyslista!D:D,MATCH(ROW()-1,Analyslista!AP:AP,0)),"")&amp;IFERROR(INDEX(Analyslista!B:B,MATCH(ROW()-1,Analyslista!AP:AP,0)),"")&amp;" (EXT)")</f>
        <v>Benm-Hematopatologi Benmärgsundersökning och/eller Immunofenotypning och MRD med flödescytometri  (EXT)</v>
      </c>
      <c r="B4" s="200" t="str">
        <f>IFERROR(INDEX(Analyslista!D:D,MATCH(ROW()-1,Analyslista!AP:AP,0)),"")&amp;IFERROR(INDEX(Analyslista!B:B,MATCH(ROW()-1,Analyslista!AP:AP,0)),"")</f>
        <v xml:space="preserve">Benm-Hematopatologi Benmärgsundersökning och/eller Immunofenotypning och MRD med flödescytometri </v>
      </c>
      <c r="C4" s="200" t="str">
        <f>IF(IFERROR(INDEX(Analyslista!AC:AC,MATCH(ROW()-1,Analyslista!AP:AP,0)),"")=0,"",IFERROR(INDEX(Analyslista!AC:AC,MATCH(ROW()-1,Analyslista!AP:AP,0)),""))</f>
        <v/>
      </c>
      <c r="D4" s="200" t="str">
        <f>IF(IFERROR(INDEX(Analyslista!AS:AS,MATCH(ROW()-1,Analyslista!AP:AP,0)),"")=0,"",IFERROR(INDEX(Analyslista!AS:AS,MATCH(ROW()-1,Analyslista!AP:AP,0)),""))</f>
        <v>Externa prover, papperssvar</v>
      </c>
      <c r="F4" s="200" t="str">
        <f>IF(IFERROR(INDEX(Analyslista!N:N,MATCH(ROW()-1,Analyslista!AP:AP,0)),"")=0,"",IFERROR(INDEX(Analyslista!N:N,MATCH(ROW()-1,Analyslista!AP:AP,0)),""))</f>
        <v/>
      </c>
      <c r="G4" s="200" t="str">
        <f>IF(IFERROR(INDEX(Analyslista!K:K,MATCH(ROW()-1,Analyslista!AP:AP,0)),"")=0,"",IFERROR(INDEX(Analyslista!K:K,MATCH(ROW()-1,Analyslista!AP:AP,0)),""))</f>
        <v/>
      </c>
      <c r="H4" s="95" t="str">
        <f>IF(IFERROR(INDEX(Analyslista!J:J,MATCH(ROW()-1,Analyslista!AP:AP,0)),"")=0,"",IFERROR(INDEX(Analyslista!J:J,MATCH(ROW()-1,Analyslista!AP:AP,0)),""))</f>
        <v xml:space="preserve">Lämnas omedelbart till Klinisk Kemi. Måste analyseras inom 24 timmar. Vid osäkerhet kontrollera med Klinisk Kemi Västerås så att prov kan skickas och analyseras inom tidsgränsen. 
Ange önskad analys, t.ex PAD, Immunofenotypning, MRD [FRITEXT]
</v>
      </c>
      <c r="I4" s="200" t="str">
        <f>IF(IFERROR(INDEX(Analyslista!V:V,MATCH(ROW()-1,Analyslista!AP:AP,0)),"")=0,"",IFERROR(INDEX(Analyslista!V:V,MATCH(ROW()-1,Analyslista!AP:AP,0)),""))</f>
        <v>Akademiska Sjukhuset</v>
      </c>
    </row>
    <row r="5" spans="1:11" ht="120" x14ac:dyDescent="0.25">
      <c r="A5" s="200" t="str">
        <f>IF(IFERROR(INDEX(Analyslista!D:D,MATCH(ROW()-1,Analyslista!AP:AP,0)),"")&amp;IFERROR(INDEX(Analyslista!B:B,MATCH(ROW()-1,Analyslista!AP:AP,0)),"")="","",IFERROR(INDEX(Analyslista!D:D,MATCH(ROW()-1,Analyslista!AP:AP,0)),"")&amp;IFERROR(INDEX(Analyslista!B:B,MATCH(ROW()-1,Analyslista!AP:AP,0)),"")&amp;" (EXT)")</f>
        <v>Tuberkulos (PCR) (EXT)</v>
      </c>
      <c r="B5" s="200" t="str">
        <f>IFERROR(INDEX(Analyslista!D:D,MATCH(ROW()-1,Analyslista!AP:AP,0)),"")&amp;IFERROR(INDEX(Analyslista!B:B,MATCH(ROW()-1,Analyslista!AP:AP,0)),"")</f>
        <v>Tuberkulos (PCR)</v>
      </c>
      <c r="C5" s="200" t="str">
        <f>IF(IFERROR(INDEX(Analyslista!AC:AC,MATCH(ROW()-1,Analyslista!AP:AP,0)),"")=0,"",IFERROR(INDEX(Analyslista!AC:AC,MATCH(ROW()-1,Analyslista!AP:AP,0)),""))</f>
        <v>Nej</v>
      </c>
      <c r="D5" s="200" t="str">
        <f>IF(IFERROR(INDEX(Analyslista!AS:AS,MATCH(ROW()-1,Analyslista!AP:AP,0)),"")=0,"",IFERROR(INDEX(Analyslista!AS:AS,MATCH(ROW()-1,Analyslista!AP:AP,0)),""))</f>
        <v/>
      </c>
      <c r="F5" s="200" t="str">
        <f>IF(IFERROR(INDEX(Analyslista!N:N,MATCH(ROW()-1,Analyslista!AP:AP,0)),"")=0,"",IFERROR(INDEX(Analyslista!N:N,MATCH(ROW()-1,Analyslista!AP:AP,0)),""))</f>
        <v/>
      </c>
      <c r="G5" s="200" t="str">
        <f>IF(IFERROR(INDEX(Analyslista!K:K,MATCH(ROW()-1,Analyslista!AP:AP,0)),"")=0,"",IFERROR(INDEX(Analyslista!K:K,MATCH(ROW()-1,Analyslista!AP:AP,0)),""))</f>
        <v/>
      </c>
      <c r="H5" s="95" t="str">
        <f>IF(IFERROR(INDEX(Analyslista!J:J,MATCH(ROW()-1,Analyslista!AP:AP,0)),"")=0,"",IFERROR(INDEX(Analyslista!J:J,MATCH(ROW()-1,Analyslista!AP:AP,0)),""))</f>
        <v/>
      </c>
      <c r="I5" s="200" t="str">
        <f>IF(IFERROR(INDEX(Analyslista!V:V,MATCH(ROW()-1,Analyslista!AP:AP,0)),"")=0,"",IFERROR(INDEX(Analyslista!V:V,MATCH(ROW()-1,Analyslista!AP:AP,0)),""))</f>
        <v>Klinisk mikrobiologi</v>
      </c>
    </row>
    <row r="6" spans="1:11" ht="30" x14ac:dyDescent="0.25">
      <c r="A6" s="200" t="str">
        <f>IF(IFERROR(INDEX(Analyslista!D:D,MATCH(ROW()-1,Analyslista!AP:AP,0)),"")&amp;IFERROR(INDEX(Analyslista!B:B,MATCH(ROW()-1,Analyslista!AP:AP,0)),"")="","",IFERROR(INDEX(Analyslista!D:D,MATCH(ROW()-1,Analyslista!AP:AP,0)),"")&amp;IFERROR(INDEX(Analyslista!B:B,MATCH(ROW()-1,Analyslista!AP:AP,0)),"")&amp;" (EXT)")</f>
        <v>P-Lupusantikoagulans (EXT)</v>
      </c>
      <c r="B6" s="200" t="str">
        <f>IFERROR(INDEX(Analyslista!D:D,MATCH(ROW()-1,Analyslista!AP:AP,0)),"")&amp;IFERROR(INDEX(Analyslista!B:B,MATCH(ROW()-1,Analyslista!AP:AP,0)),"")</f>
        <v>P-Lupusantikoagulans</v>
      </c>
      <c r="C6" s="200" t="str">
        <f>IF(IFERROR(INDEX(Analyslista!AC:AC,MATCH(ROW()-1,Analyslista!AP:AP,0)),"")=0,"",IFERROR(INDEX(Analyslista!AC:AC,MATCH(ROW()-1,Analyslista!AP:AP,0)),""))</f>
        <v/>
      </c>
      <c r="D6" s="200" t="str">
        <f>IF(IFERROR(INDEX(Analyslista!AS:AS,MATCH(ROW()-1,Analyslista!AP:AP,0)),"")=0,"",IFERROR(INDEX(Analyslista!AS:AS,MATCH(ROW()-1,Analyslista!AP:AP,0)),""))</f>
        <v>Externa prover, papperssvar</v>
      </c>
      <c r="F6" s="200" t="str">
        <f>IF(IFERROR(INDEX(Analyslista!N:N,MATCH(ROW()-1,Analyslista!AP:AP,0)),"")=0,"",IFERROR(INDEX(Analyslista!N:N,MATCH(ROW()-1,Analyslista!AP:AP,0)),""))</f>
        <v>Ljusblå/svart (NaCitrat) 3,5 mL</v>
      </c>
      <c r="G6" s="200" t="str">
        <f>IF(IFERROR(INDEX(Analyslista!K:K,MATCH(ROW()-1,Analyslista!AP:AP,0)),"")=0,"",IFERROR(INDEX(Analyslista!K:K,MATCH(ROW()-1,Analyslista!AP:AP,0)),""))</f>
        <v>P-Protein C, P-Protein S, P-Heparinaktivitet LMW</v>
      </c>
      <c r="H6" s="95" t="str">
        <f>IF(IFERROR(INDEX(Analyslista!J:J,MATCH(ROW()-1,Analyslista!AP:AP,0)),"")=0,"",IFERROR(INDEX(Analyslista!J:J,MATCH(ROW()-1,Analyslista!AP:AP,0)),""))</f>
        <v>Lämnas till Klinisk kemi inom en timme.</v>
      </c>
      <c r="I6" s="200" t="str">
        <f>IF(IFERROR(INDEX(Analyslista!V:V,MATCH(ROW()-1,Analyslista!AP:AP,0)),"")=0,"",IFERROR(INDEX(Analyslista!V:V,MATCH(ROW()-1,Analyslista!AP:AP,0)),""))</f>
        <v>Akademiska Sjukhuset</v>
      </c>
    </row>
    <row r="7" spans="1:11" ht="30" x14ac:dyDescent="0.25">
      <c r="A7" s="200" t="str">
        <f>IF(IFERROR(INDEX(Analyslista!D:D,MATCH(ROW()-1,Analyslista!AP:AP,0)),"")&amp;IFERROR(INDEX(Analyslista!B:B,MATCH(ROW()-1,Analyslista!AP:AP,0)),"")="","",IFERROR(INDEX(Analyslista!D:D,MATCH(ROW()-1,Analyslista!AP:AP,0)),"")&amp;IFERROR(INDEX(Analyslista!B:B,MATCH(ROW()-1,Analyslista!AP:AP,0)),"")&amp;" (EXT)")</f>
        <v>HIV (RNA/DNA) (EXT)</v>
      </c>
      <c r="B7" s="200" t="str">
        <f>IFERROR(INDEX(Analyslista!D:D,MATCH(ROW()-1,Analyslista!AP:AP,0)),"")&amp;IFERROR(INDEX(Analyslista!B:B,MATCH(ROW()-1,Analyslista!AP:AP,0)),"")</f>
        <v>HIV (RNA/DNA)</v>
      </c>
      <c r="C7" s="200" t="str">
        <f>IF(IFERROR(INDEX(Analyslista!AC:AC,MATCH(ROW()-1,Analyslista!AP:AP,0)),"")=0,"",IFERROR(INDEX(Analyslista!AC:AC,MATCH(ROW()-1,Analyslista!AP:AP,0)),""))</f>
        <v/>
      </c>
      <c r="D7" s="200" t="str">
        <f>IF(IFERROR(INDEX(Analyslista!AS:AS,MATCH(ROW()-1,Analyslista!AP:AP,0)),"")=0,"",IFERROR(INDEX(Analyslista!AS:AS,MATCH(ROW()-1,Analyslista!AP:AP,0)),""))</f>
        <v/>
      </c>
      <c r="F7" s="200" t="str">
        <f>IF(IFERROR(INDEX(Analyslista!N:N,MATCH(ROW()-1,Analyslista!AP:AP,0)),"")=0,"",IFERROR(INDEX(Analyslista!N:N,MATCH(ROW()-1,Analyslista!AP:AP,0)),""))</f>
        <v/>
      </c>
      <c r="G7" s="200" t="str">
        <f>IF(IFERROR(INDEX(Analyslista!K:K,MATCH(ROW()-1,Analyslista!AP:AP,0)),"")=0,"",IFERROR(INDEX(Analyslista!K:K,MATCH(ROW()-1,Analyslista!AP:AP,0)),""))</f>
        <v/>
      </c>
      <c r="H7" s="95" t="str">
        <f>IF(IFERROR(INDEX(Analyslista!J:J,MATCH(ROW()-1,Analyslista!AP:AP,0)),"")=0,"",IFERROR(INDEX(Analyslista!J:J,MATCH(ROW()-1,Analyslista!AP:AP,0)),""))</f>
        <v/>
      </c>
      <c r="I7" s="200" t="str">
        <f>IF(IFERROR(INDEX(Analyslista!V:V,MATCH(ROW()-1,Analyslista!AP:AP,0)),"")=0,"",IFERROR(INDEX(Analyslista!V:V,MATCH(ROW()-1,Analyslista!AP:AP,0)),""))</f>
        <v>Karolinska Universitetssjukhuset</v>
      </c>
    </row>
    <row r="8" spans="1:11" x14ac:dyDescent="0.25">
      <c r="A8" s="200" t="str">
        <f>IF(IFERROR(INDEX(Analyslista!D:D,MATCH(ROW()-1,Analyslista!AP:AP,0)),"")&amp;IFERROR(INDEX(Analyslista!B:B,MATCH(ROW()-1,Analyslista!AP:AP,0)),"")="","",IFERROR(INDEX(Analyslista!D:D,MATCH(ROW()-1,Analyslista!AP:AP,0)),"")&amp;IFERROR(INDEX(Analyslista!B:B,MATCH(ROW()-1,Analyslista!AP:AP,0)),"")&amp;" (EXT)")</f>
        <v>S-IgG subklasser 1, 2, 3, 4 (EXT)</v>
      </c>
      <c r="B8" s="200" t="str">
        <f>IFERROR(INDEX(Analyslista!D:D,MATCH(ROW()-1,Analyslista!AP:AP,0)),"")&amp;IFERROR(INDEX(Analyslista!B:B,MATCH(ROW()-1,Analyslista!AP:AP,0)),"")</f>
        <v>S-IgG subklasser 1, 2, 3, 4</v>
      </c>
      <c r="C8" s="200" t="str">
        <f>IF(IFERROR(INDEX(Analyslista!AC:AC,MATCH(ROW()-1,Analyslista!AP:AP,0)),"")=0,"",IFERROR(INDEX(Analyslista!AC:AC,MATCH(ROW()-1,Analyslista!AP:AP,0)),""))</f>
        <v/>
      </c>
      <c r="D8" s="200" t="str">
        <f>IF(IFERROR(INDEX(Analyslista!AS:AS,MATCH(ROW()-1,Analyslista!AP:AP,0)),"")=0,"",IFERROR(INDEX(Analyslista!AS:AS,MATCH(ROW()-1,Analyslista!AP:AP,0)),""))</f>
        <v>Externa prover, papperssvar</v>
      </c>
      <c r="F8" s="200" t="str">
        <f>IF(IFERROR(INDEX(Analyslista!N:N,MATCH(ROW()-1,Analyslista!AP:AP,0)),"")=0,"",IFERROR(INDEX(Analyslista!N:N,MATCH(ROW()-1,Analyslista!AP:AP,0)),""))</f>
        <v>Gul (serum m gel) 3,5 mL</v>
      </c>
      <c r="G8" s="200" t="str">
        <f>IF(IFERROR(INDEX(Analyslista!K:K,MATCH(ROW()-1,Analyslista!AP:AP,0)),"")=0,"",IFERROR(INDEX(Analyslista!K:K,MATCH(ROW()-1,Analyslista!AP:AP,0)),""))</f>
        <v>Alla IgG-subklasser</v>
      </c>
      <c r="H8" s="95" t="str">
        <f>IF(IFERROR(INDEX(Analyslista!J:J,MATCH(ROW()-1,Analyslista!AP:AP,0)),"")=0,"",IFERROR(INDEX(Analyslista!J:J,MATCH(ROW()-1,Analyslista!AP:AP,0)),""))</f>
        <v/>
      </c>
      <c r="I8" s="200" t="str">
        <f>IF(IFERROR(INDEX(Analyslista!V:V,MATCH(ROW()-1,Analyslista!AP:AP,0)),"")=0,"",IFERROR(INDEX(Analyslista!V:V,MATCH(ROW()-1,Analyslista!AP:AP,0)),""))</f>
        <v>Akademiska Sjukhuset</v>
      </c>
    </row>
    <row r="9" spans="1:11" ht="120" x14ac:dyDescent="0.25">
      <c r="A9" s="200" t="str">
        <f>IF(IFERROR(INDEX(Analyslista!D:D,MATCH(ROW()-1,Analyslista!AP:AP,0)),"")&amp;IFERROR(INDEX(Analyslista!B:B,MATCH(ROW()-1,Analyslista!AP:AP,0)),"")="","",IFERROR(INDEX(Analyslista!D:D,MATCH(ROW()-1,Analyslista!AP:AP,0)),"")&amp;IFERROR(INDEX(Analyslista!B:B,MATCH(ROW()-1,Analyslista!AP:AP,0)),"")&amp;" (EXT)")</f>
        <v>B-Faktor V, genotyp (EXT)</v>
      </c>
      <c r="B9" s="200" t="str">
        <f>IFERROR(INDEX(Analyslista!D:D,MATCH(ROW()-1,Analyslista!AP:AP,0)),"")&amp;IFERROR(INDEX(Analyslista!B:B,MATCH(ROW()-1,Analyslista!AP:AP,0)),"")</f>
        <v>B-Faktor V, genotyp</v>
      </c>
      <c r="C9" s="200" t="str">
        <f>IF(IFERROR(INDEX(Analyslista!AC:AC,MATCH(ROW()-1,Analyslista!AP:AP,0)),"")=0,"",IFERROR(INDEX(Analyslista!AC:AC,MATCH(ROW()-1,Analyslista!AP:AP,0)),""))</f>
        <v/>
      </c>
      <c r="D9" s="200" t="str">
        <f>IF(IFERROR(INDEX(Analyslista!AS:AS,MATCH(ROW()-1,Analyslista!AP:AP,0)),"")=0,"",IFERROR(INDEX(Analyslista!AS:AS,MATCH(ROW()-1,Analyslista!AP:AP,0)),""))</f>
        <v>Externa prover, papperssvar</v>
      </c>
      <c r="F9" s="200" t="str">
        <f>IF(IFERROR(INDEX(Analyslista!N:N,MATCH(ROW()-1,Analyslista!AP:AP,0)),"")=0,"",IFERROR(INDEX(Analyslista!N:N,MATCH(ROW()-1,Analyslista!AP:AP,0)),""))</f>
        <v>Lila (EDTA) 4 mL</v>
      </c>
      <c r="G9" s="200" t="str">
        <f>IF(IFERROR(INDEX(Analyslista!K:K,MATCH(ROW()-1,Analyslista!AP:AP,0)),"")=0,"",IFERROR(INDEX(Analyslista!K:K,MATCH(ROW()-1,Analyslista!AP:AP,0)),""))</f>
        <v>Apolipoprotein E (genotyp), Cytokrom P450 2C19 (genotyp), Cytokrom P450 2C9 (genotyp), Cytokrom P450 2D6 (genotyp), Gilberts syndrom (genotypning), HFE (genotyp), MTHFR (genotyp), N-Acetyltransferas 2 (genotyp), Protrombin (genotyp)</v>
      </c>
      <c r="H9"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9" s="200" t="str">
        <f>IF(IFERROR(INDEX(Analyslista!V:V,MATCH(ROW()-1,Analyslista!AP:AP,0)),"")=0,"",IFERROR(INDEX(Analyslista!V:V,MATCH(ROW()-1,Analyslista!AP:AP,0)),""))</f>
        <v>Akademiska Sjukhuset</v>
      </c>
    </row>
    <row r="10" spans="1:11" ht="30" x14ac:dyDescent="0.25">
      <c r="A10" s="200" t="str">
        <f>IF(IFERROR(INDEX(Analyslista!D:D,MATCH(ROW()-1,Analyslista!AP:AP,0)),"")&amp;IFERROR(INDEX(Analyslista!B:B,MATCH(ROW()-1,Analyslista!AP:AP,0)),"")="","",IFERROR(INDEX(Analyslista!D:D,MATCH(ROW()-1,Analyslista!AP:AP,0)),"")&amp;IFERROR(INDEX(Analyslista!B:B,MATCH(ROW()-1,Analyslista!AP:AP,0)),"")&amp;" (EXT)")</f>
        <v>P-Protein C (EXT)</v>
      </c>
      <c r="B10" s="200" t="str">
        <f>IFERROR(INDEX(Analyslista!D:D,MATCH(ROW()-1,Analyslista!AP:AP,0)),"")&amp;IFERROR(INDEX(Analyslista!B:B,MATCH(ROW()-1,Analyslista!AP:AP,0)),"")</f>
        <v>P-Protein C</v>
      </c>
      <c r="C10" s="200" t="str">
        <f>IF(IFERROR(INDEX(Analyslista!AC:AC,MATCH(ROW()-1,Analyslista!AP:AP,0)),"")=0,"",IFERROR(INDEX(Analyslista!AC:AC,MATCH(ROW()-1,Analyslista!AP:AP,0)),""))</f>
        <v/>
      </c>
      <c r="D10" s="200" t="str">
        <f>IF(IFERROR(INDEX(Analyslista!AS:AS,MATCH(ROW()-1,Analyslista!AP:AP,0)),"")=0,"",IFERROR(INDEX(Analyslista!AS:AS,MATCH(ROW()-1,Analyslista!AP:AP,0)),""))</f>
        <v>Externa prover, papperssvar</v>
      </c>
      <c r="F10" s="200" t="str">
        <f>IF(IFERROR(INDEX(Analyslista!N:N,MATCH(ROW()-1,Analyslista!AP:AP,0)),"")=0,"",IFERROR(INDEX(Analyslista!N:N,MATCH(ROW()-1,Analyslista!AP:AP,0)),""))</f>
        <v>Ljusblå/svart (NaCitrat) 3,5 mL</v>
      </c>
      <c r="G10" s="200" t="str">
        <f>IF(IFERROR(INDEX(Analyslista!K:K,MATCH(ROW()-1,Analyslista!AP:AP,0)),"")=0,"",IFERROR(INDEX(Analyslista!K:K,MATCH(ROW()-1,Analyslista!AP:AP,0)),""))</f>
        <v>P-Lupusantikoagulans, P-Protein S, P-Heparinaktivitet LMW</v>
      </c>
      <c r="H10" s="95" t="str">
        <f>IF(IFERROR(INDEX(Analyslista!J:J,MATCH(ROW()-1,Analyslista!AP:AP,0)),"")=0,"",IFERROR(INDEX(Analyslista!J:J,MATCH(ROW()-1,Analyslista!AP:AP,0)),""))</f>
        <v/>
      </c>
      <c r="I10" s="200" t="str">
        <f>IF(IFERROR(INDEX(Analyslista!V:V,MATCH(ROW()-1,Analyslista!AP:AP,0)),"")=0,"",IFERROR(INDEX(Analyslista!V:V,MATCH(ROW()-1,Analyslista!AP:AP,0)),""))</f>
        <v>Akademiska Sjukhuset</v>
      </c>
    </row>
    <row r="11" spans="1:11" ht="30" x14ac:dyDescent="0.25">
      <c r="A11" s="200" t="str">
        <f>IF(IFERROR(INDEX(Analyslista!D:D,MATCH(ROW()-1,Analyslista!AP:AP,0)),"")&amp;IFERROR(INDEX(Analyslista!B:B,MATCH(ROW()-1,Analyslista!AP:AP,0)),"")="","",IFERROR(INDEX(Analyslista!D:D,MATCH(ROW()-1,Analyslista!AP:AP,0)),"")&amp;IFERROR(INDEX(Analyslista!B:B,MATCH(ROW()-1,Analyslista!AP:AP,0)),"")&amp;" (EXT)")</f>
        <v>P-Protein S (EXT)</v>
      </c>
      <c r="B11" s="200" t="str">
        <f>IFERROR(INDEX(Analyslista!D:D,MATCH(ROW()-1,Analyslista!AP:AP,0)),"")&amp;IFERROR(INDEX(Analyslista!B:B,MATCH(ROW()-1,Analyslista!AP:AP,0)),"")</f>
        <v>P-Protein S</v>
      </c>
      <c r="C11" s="200" t="str">
        <f>IF(IFERROR(INDEX(Analyslista!AC:AC,MATCH(ROW()-1,Analyslista!AP:AP,0)),"")=0,"",IFERROR(INDEX(Analyslista!AC:AC,MATCH(ROW()-1,Analyslista!AP:AP,0)),""))</f>
        <v/>
      </c>
      <c r="D11" s="200" t="str">
        <f>IF(IFERROR(INDEX(Analyslista!AS:AS,MATCH(ROW()-1,Analyslista!AP:AP,0)),"")=0,"",IFERROR(INDEX(Analyslista!AS:AS,MATCH(ROW()-1,Analyslista!AP:AP,0)),""))</f>
        <v>Externa prover, papperssvar</v>
      </c>
      <c r="F11" s="200" t="str">
        <f>IF(IFERROR(INDEX(Analyslista!N:N,MATCH(ROW()-1,Analyslista!AP:AP,0)),"")=0,"",IFERROR(INDEX(Analyslista!N:N,MATCH(ROW()-1,Analyslista!AP:AP,0)),""))</f>
        <v>Ljusblå/svart (NaCitrat) 3,5 mL</v>
      </c>
      <c r="G11" s="200" t="str">
        <f>IF(IFERROR(INDEX(Analyslista!K:K,MATCH(ROW()-1,Analyslista!AP:AP,0)),"")=0,"",IFERROR(INDEX(Analyslista!K:K,MATCH(ROW()-1,Analyslista!AP:AP,0)),""))</f>
        <v>P-Lupusantikoagulans, P-Protein C, P-Heparinaktivitet LMW</v>
      </c>
      <c r="H11" s="95" t="str">
        <f>IF(IFERROR(INDEX(Analyslista!J:J,MATCH(ROW()-1,Analyslista!AP:AP,0)),"")=0,"",IFERROR(INDEX(Analyslista!J:J,MATCH(ROW()-1,Analyslista!AP:AP,0)),""))</f>
        <v/>
      </c>
      <c r="I11" s="200" t="str">
        <f>IF(IFERROR(INDEX(Analyslista!V:V,MATCH(ROW()-1,Analyslista!AP:AP,0)),"")=0,"",IFERROR(INDEX(Analyslista!V:V,MATCH(ROW()-1,Analyslista!AP:AP,0)),""))</f>
        <v>Akademiska Sjukhuset</v>
      </c>
    </row>
    <row r="12" spans="1:11" x14ac:dyDescent="0.25">
      <c r="A12" s="200" t="str">
        <f>IF(IFERROR(INDEX(Analyslista!D:D,MATCH(ROW()-1,Analyslista!AP:AP,0)),"")&amp;IFERROR(INDEX(Analyslista!B:B,MATCH(ROW()-1,Analyslista!AP:AP,0)),"")="","",IFERROR(INDEX(Analyslista!D:D,MATCH(ROW()-1,Analyslista!AP:AP,0)),"")&amp;IFERROR(INDEX(Analyslista!B:B,MATCH(ROW()-1,Analyslista!AP:AP,0)),"")&amp;" (EXT)")</f>
        <v>P-ACTH (EXT)</v>
      </c>
      <c r="B12" s="200" t="str">
        <f>IFERROR(INDEX(Analyslista!D:D,MATCH(ROW()-1,Analyslista!AP:AP,0)),"")&amp;IFERROR(INDEX(Analyslista!B:B,MATCH(ROW()-1,Analyslista!AP:AP,0)),"")</f>
        <v>P-ACTH</v>
      </c>
      <c r="C12" s="200" t="str">
        <f>IF(IFERROR(INDEX(Analyslista!AC:AC,MATCH(ROW()-1,Analyslista!AP:AP,0)),"")=0,"",IFERROR(INDEX(Analyslista!AC:AC,MATCH(ROW()-1,Analyslista!AP:AP,0)),""))</f>
        <v/>
      </c>
      <c r="D12" s="200" t="str">
        <f>IF(IFERROR(INDEX(Analyslista!AS:AS,MATCH(ROW()-1,Analyslista!AP:AP,0)),"")=0,"",IFERROR(INDEX(Analyslista!AS:AS,MATCH(ROW()-1,Analyslista!AP:AP,0)),""))</f>
        <v>Externa prover, papperssvar</v>
      </c>
      <c r="F12" s="200" t="str">
        <f>IF(IFERROR(INDEX(Analyslista!N:N,MATCH(ROW()-1,Analyslista!AP:AP,0)),"")=0,"",IFERROR(INDEX(Analyslista!N:N,MATCH(ROW()-1,Analyslista!AP:AP,0)),""))</f>
        <v>Lila (EDTA) 4 mL</v>
      </c>
      <c r="G12" s="200" t="str">
        <f>IF(IFERROR(INDEX(Analyslista!K:K,MATCH(ROW()-1,Analyslista!AP:AP,0)),"")=0,"",IFERROR(INDEX(Analyslista!K:K,MATCH(ROW()-1,Analyslista!AP:AP,0)),""))</f>
        <v/>
      </c>
      <c r="H12" s="95" t="str">
        <f>IF(IFERROR(INDEX(Analyslista!J:J,MATCH(ROW()-1,Analyslista!AP:AP,0)),"")=0,"",IFERROR(INDEX(Analyslista!J:J,MATCH(ROW()-1,Analyslista!AP:AP,0)),""))</f>
        <v>Lämnas Omedelbart. till Klinisk kemi</v>
      </c>
      <c r="I12" s="200" t="str">
        <f>IF(IFERROR(INDEX(Analyslista!V:V,MATCH(ROW()-1,Analyslista!AP:AP,0)),"")=0,"",IFERROR(INDEX(Analyslista!V:V,MATCH(ROW()-1,Analyslista!AP:AP,0)),""))</f>
        <v>Akademiska Sjukhuset</v>
      </c>
    </row>
    <row r="13" spans="1:11" x14ac:dyDescent="0.25">
      <c r="A13" s="200" t="str">
        <f>IF(IFERROR(INDEX(Analyslista!D:D,MATCH(ROW()-1,Analyslista!AP:AP,0)),"")&amp;IFERROR(INDEX(Analyslista!B:B,MATCH(ROW()-1,Analyslista!AP:AP,0)),"")="","",IFERROR(INDEX(Analyslista!D:D,MATCH(ROW()-1,Analyslista!AP:AP,0)),"")&amp;IFERROR(INDEX(Analyslista!B:B,MATCH(ROW()-1,Analyslista!AP:AP,0)),"")&amp;" (EXT)")</f>
        <v>fS-Gallsyror (EXT)</v>
      </c>
      <c r="B13" s="200" t="str">
        <f>IFERROR(INDEX(Analyslista!D:D,MATCH(ROW()-1,Analyslista!AP:AP,0)),"")&amp;IFERROR(INDEX(Analyslista!B:B,MATCH(ROW()-1,Analyslista!AP:AP,0)),"")</f>
        <v>fS-Gallsyror</v>
      </c>
      <c r="C13" s="200" t="str">
        <f>IF(IFERROR(INDEX(Analyslista!AC:AC,MATCH(ROW()-1,Analyslista!AP:AP,0)),"")=0,"",IFERROR(INDEX(Analyslista!AC:AC,MATCH(ROW()-1,Analyslista!AP:AP,0)),""))</f>
        <v/>
      </c>
      <c r="D13" s="200" t="str">
        <f>IF(IFERROR(INDEX(Analyslista!AS:AS,MATCH(ROW()-1,Analyslista!AP:AP,0)),"")=0,"",IFERROR(INDEX(Analyslista!AS:AS,MATCH(ROW()-1,Analyslista!AP:AP,0)),""))</f>
        <v>Externa prover, papperssvar</v>
      </c>
      <c r="F13" s="200" t="str">
        <f>IF(IFERROR(INDEX(Analyslista!N:N,MATCH(ROW()-1,Analyslista!AP:AP,0)),"")=0,"",IFERROR(INDEX(Analyslista!N:N,MATCH(ROW()-1,Analyslista!AP:AP,0)),""))</f>
        <v>Gul (serum m gel) 3,5 mL</v>
      </c>
      <c r="G13" s="200" t="str">
        <f>IF(IFERROR(INDEX(Analyslista!K:K,MATCH(ROW()-1,Analyslista!AP:AP,0)),"")=0,"",IFERROR(INDEX(Analyslista!K:K,MATCH(ROW()-1,Analyslista!AP:AP,0)),""))</f>
        <v/>
      </c>
      <c r="H13" s="95" t="str">
        <f>IF(IFERROR(INDEX(Analyslista!J:J,MATCH(ROW()-1,Analyslista!AP:AP,0)),"")=0,"",IFERROR(INDEX(Analyslista!J:J,MATCH(ROW()-1,Analyslista!AP:AP,0)),""))</f>
        <v>Patienten bör vara fastande.</v>
      </c>
      <c r="I13" s="200" t="str">
        <f>IF(IFERROR(INDEX(Analyslista!V:V,MATCH(ROW()-1,Analyslista!AP:AP,0)),"")=0,"",IFERROR(INDEX(Analyslista!V:V,MATCH(ROW()-1,Analyslista!AP:AP,0)),""))</f>
        <v>Akademiska Sjukhuset</v>
      </c>
    </row>
    <row r="14" spans="1:11" ht="120" x14ac:dyDescent="0.25">
      <c r="A14" s="200" t="str">
        <f>IF(IFERROR(INDEX(Analyslista!D:D,MATCH(ROW()-1,Analyslista!AP:AP,0)),"")&amp;IFERROR(INDEX(Analyslista!B:B,MATCH(ROW()-1,Analyslista!AP:AP,0)),"")="","",IFERROR(INDEX(Analyslista!D:D,MATCH(ROW()-1,Analyslista!AP:AP,0)),"")&amp;IFERROR(INDEX(Analyslista!B:B,MATCH(ROW()-1,Analyslista!AP:AP,0)),"")&amp;" (EXT)")</f>
        <v>B-Protrombin, genotyp (EXT)</v>
      </c>
      <c r="B14" s="200" t="str">
        <f>IFERROR(INDEX(Analyslista!D:D,MATCH(ROW()-1,Analyslista!AP:AP,0)),"")&amp;IFERROR(INDEX(Analyslista!B:B,MATCH(ROW()-1,Analyslista!AP:AP,0)),"")</f>
        <v>B-Protrombin, genotyp</v>
      </c>
      <c r="C14" s="200" t="str">
        <f>IF(IFERROR(INDEX(Analyslista!AC:AC,MATCH(ROW()-1,Analyslista!AP:AP,0)),"")=0,"",IFERROR(INDEX(Analyslista!AC:AC,MATCH(ROW()-1,Analyslista!AP:AP,0)),""))</f>
        <v/>
      </c>
      <c r="D14" s="200" t="str">
        <f>IF(IFERROR(INDEX(Analyslista!AS:AS,MATCH(ROW()-1,Analyslista!AP:AP,0)),"")=0,"",IFERROR(INDEX(Analyslista!AS:AS,MATCH(ROW()-1,Analyslista!AP:AP,0)),""))</f>
        <v>Externa prover, papperssvar</v>
      </c>
      <c r="F14" s="200" t="str">
        <f>IF(IFERROR(INDEX(Analyslista!N:N,MATCH(ROW()-1,Analyslista!AP:AP,0)),"")=0,"",IFERROR(INDEX(Analyslista!N:N,MATCH(ROW()-1,Analyslista!AP:AP,0)),""))</f>
        <v>Lila (EDTA) 4 mL</v>
      </c>
      <c r="G14" s="200"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N-Acetyltransferas 2 (genotyp)</v>
      </c>
      <c r="H14"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14" s="200" t="str">
        <f>IF(IFERROR(INDEX(Analyslista!V:V,MATCH(ROW()-1,Analyslista!AP:AP,0)),"")=0,"",IFERROR(INDEX(Analyslista!V:V,MATCH(ROW()-1,Analyslista!AP:AP,0)),""))</f>
        <v>Akademiska Sjukhuset</v>
      </c>
    </row>
    <row r="15" spans="1:11" x14ac:dyDescent="0.25">
      <c r="A15" s="200" t="str">
        <f>IF(IFERROR(INDEX(Analyslista!D:D,MATCH(ROW()-1,Analyslista!AP:AP,0)),"")&amp;IFERROR(INDEX(Analyslista!B:B,MATCH(ROW()-1,Analyslista!AP:AP,0)),"")="","",IFERROR(INDEX(Analyslista!D:D,MATCH(ROW()-1,Analyslista!AP:AP,0)),"")&amp;IFERROR(INDEX(Analyslista!B:B,MATCH(ROW()-1,Analyslista!AP:AP,0)),"")&amp;" (EXT)")</f>
        <v>F-Elastas (EXT)</v>
      </c>
      <c r="B15" s="200" t="str">
        <f>IFERROR(INDEX(Analyslista!D:D,MATCH(ROW()-1,Analyslista!AP:AP,0)),"")&amp;IFERROR(INDEX(Analyslista!B:B,MATCH(ROW()-1,Analyslista!AP:AP,0)),"")</f>
        <v>F-Elastas</v>
      </c>
      <c r="C15" s="200" t="str">
        <f>IF(IFERROR(INDEX(Analyslista!AC:AC,MATCH(ROW()-1,Analyslista!AP:AP,0)),"")=0,"",IFERROR(INDEX(Analyslista!AC:AC,MATCH(ROW()-1,Analyslista!AP:AP,0)),""))</f>
        <v/>
      </c>
      <c r="D15" s="200" t="str">
        <f>IF(IFERROR(INDEX(Analyslista!AS:AS,MATCH(ROW()-1,Analyslista!AP:AP,0)),"")=0,"",IFERROR(INDEX(Analyslista!AS:AS,MATCH(ROW()-1,Analyslista!AP:AP,0)),""))</f>
        <v>Externa prover, papperssvar</v>
      </c>
      <c r="F15" s="200" t="str">
        <f>IF(IFERROR(INDEX(Analyslista!N:N,MATCH(ROW()-1,Analyslista!AP:AP,0)),"")=0,"",IFERROR(INDEX(Analyslista!N:N,MATCH(ROW()-1,Analyslista!AP:AP,0)),""))</f>
        <v>Fecesburk med sked</v>
      </c>
      <c r="G15" s="200" t="str">
        <f>IF(IFERROR(INDEX(Analyslista!K:K,MATCH(ROW()-1,Analyslista!AP:AP,0)),"")=0,"",IFERROR(INDEX(Analyslista!K:K,MATCH(ROW()-1,Analyslista!AP:AP,0)),""))</f>
        <v/>
      </c>
      <c r="H15" s="95" t="str">
        <f>IF(IFERROR(INDEX(Analyslista!J:J,MATCH(ROW()-1,Analyslista!AP:AP,0)),"")=0,"",IFERROR(INDEX(Analyslista!J:J,MATCH(ROW()-1,Analyslista!AP:AP,0)),""))</f>
        <v/>
      </c>
      <c r="I15" s="200" t="str">
        <f>IF(IFERROR(INDEX(Analyslista!V:V,MATCH(ROW()-1,Analyslista!AP:AP,0)),"")=0,"",IFERROR(INDEX(Analyslista!V:V,MATCH(ROW()-1,Analyslista!AP:AP,0)),""))</f>
        <v>Karolinska Universitetssjukhuset</v>
      </c>
    </row>
    <row r="16" spans="1:11" x14ac:dyDescent="0.25">
      <c r="A16" s="200" t="str">
        <f>IF(IFERROR(INDEX(Analyslista!D:D,MATCH(ROW()-1,Analyslista!AP:AP,0)),"")&amp;IFERROR(INDEX(Analyslista!B:B,MATCH(ROW()-1,Analyslista!AP:AP,0)),"")="","",IFERROR(INDEX(Analyslista!D:D,MATCH(ROW()-1,Analyslista!AP:AP,0)),"")&amp;IFERROR(INDEX(Analyslista!B:B,MATCH(ROW()-1,Analyslista!AP:AP,0)),"")&amp;" (EXT)")</f>
        <v>S-GAD-antikroppar (EXT)</v>
      </c>
      <c r="B16" s="200" t="str">
        <f>IFERROR(INDEX(Analyslista!D:D,MATCH(ROW()-1,Analyslista!AP:AP,0)),"")&amp;IFERROR(INDEX(Analyslista!B:B,MATCH(ROW()-1,Analyslista!AP:AP,0)),"")</f>
        <v>S-GAD-antikroppar</v>
      </c>
      <c r="C16" s="200" t="str">
        <f>IF(IFERROR(INDEX(Analyslista!AC:AC,MATCH(ROW()-1,Analyslista!AP:AP,0)),"")=0,"",IFERROR(INDEX(Analyslista!AC:AC,MATCH(ROW()-1,Analyslista!AP:AP,0)),""))</f>
        <v/>
      </c>
      <c r="D16" s="200" t="str">
        <f>IF(IFERROR(INDEX(Analyslista!AS:AS,MATCH(ROW()-1,Analyslista!AP:AP,0)),"")=0,"",IFERROR(INDEX(Analyslista!AS:AS,MATCH(ROW()-1,Analyslista!AP:AP,0)),""))</f>
        <v>Externa prover, papperssvar</v>
      </c>
      <c r="F16" s="200" t="str">
        <f>IF(IFERROR(INDEX(Analyslista!N:N,MATCH(ROW()-1,Analyslista!AP:AP,0)),"")=0,"",IFERROR(INDEX(Analyslista!N:N,MATCH(ROW()-1,Analyslista!AP:AP,0)),""))</f>
        <v>Gul (serum m gel) 3,5 mL</v>
      </c>
      <c r="G16" s="200" t="str">
        <f>IF(IFERROR(INDEX(Analyslista!K:K,MATCH(ROW()-1,Analyslista!AP:AP,0)),"")=0,"",IFERROR(INDEX(Analyslista!K:K,MATCH(ROW()-1,Analyslista!AP:AP,0)),""))</f>
        <v>S-IA2 ak (IgG)</v>
      </c>
      <c r="H16" s="95" t="str">
        <f>IF(IFERROR(INDEX(Analyslista!J:J,MATCH(ROW()-1,Analyslista!AP:AP,0)),"")=0,"",IFERROR(INDEX(Analyslista!J:J,MATCH(ROW()-1,Analyslista!AP:AP,0)),""))</f>
        <v/>
      </c>
      <c r="I16" s="200" t="str">
        <f>IF(IFERROR(INDEX(Analyslista!V:V,MATCH(ROW()-1,Analyslista!AP:AP,0)),"")=0,"",IFERROR(INDEX(Analyslista!V:V,MATCH(ROW()-1,Analyslista!AP:AP,0)),""))</f>
        <v>Akademiska Sjukhuset</v>
      </c>
    </row>
    <row r="17" spans="1:9" ht="45" x14ac:dyDescent="0.25">
      <c r="A17" s="200" t="str">
        <f>IF(IFERROR(INDEX(Analyslista!D:D,MATCH(ROW()-1,Analyslista!AP:AP,0)),"")&amp;IFERROR(INDEX(Analyslista!B:B,MATCH(ROW()-1,Analyslista!AP:AP,0)),"")="","",IFERROR(INDEX(Analyslista!D:D,MATCH(ROW()-1,Analyslista!AP:AP,0)),"")&amp;IFERROR(INDEX(Analyslista!B:B,MATCH(ROW()-1,Analyslista!AP:AP,0)),"")&amp;" (EXT)")</f>
        <v>B-JAK2, genotyp (DNA) (EXT)</v>
      </c>
      <c r="B17" s="200" t="str">
        <f>IFERROR(INDEX(Analyslista!D:D,MATCH(ROW()-1,Analyslista!AP:AP,0)),"")&amp;IFERROR(INDEX(Analyslista!B:B,MATCH(ROW()-1,Analyslista!AP:AP,0)),"")</f>
        <v>B-JAK2, genotyp (DNA)</v>
      </c>
      <c r="C17" s="200" t="str">
        <f>IF(IFERROR(INDEX(Analyslista!AC:AC,MATCH(ROW()-1,Analyslista!AP:AP,0)),"")=0,"",IFERROR(INDEX(Analyslista!AC:AC,MATCH(ROW()-1,Analyslista!AP:AP,0)),""))</f>
        <v/>
      </c>
      <c r="D17" s="200" t="str">
        <f>IF(IFERROR(INDEX(Analyslista!AS:AS,MATCH(ROW()-1,Analyslista!AP:AP,0)),"")=0,"",IFERROR(INDEX(Analyslista!AS:AS,MATCH(ROW()-1,Analyslista!AP:AP,0)),""))</f>
        <v>Externa prover, papperssvar</v>
      </c>
      <c r="F17" s="200" t="str">
        <f>IF(IFERROR(INDEX(Analyslista!N:N,MATCH(ROW()-1,Analyslista!AP:AP,0)),"")=0,"",IFERROR(INDEX(Analyslista!N:N,MATCH(ROW()-1,Analyslista!AP:AP,0)),""))</f>
        <v>Lila (EDTA) 6 mL</v>
      </c>
      <c r="G17" s="200" t="str">
        <f>IF(IFERROR(INDEX(Analyslista!K:K,MATCH(ROW()-1,Analyslista!AP:AP,0)),"")=0,"",IFERROR(INDEX(Analyslista!K:K,MATCH(ROW()-1,Analyslista!AP:AP,0)),""))</f>
        <v/>
      </c>
      <c r="H17" s="95" t="str">
        <f>IF(IFERROR(INDEX(Analyslista!J:J,MATCH(ROW()-1,Analyslista!AP:AP,0)),"")=0,"",IFERROR(INDEX(Analyslista!J:J,MATCH(ROW()-1,Analyslista!AP:AP,0)),""))</f>
        <v>Provmaterial [Perifert blod / Benmärg] 
Diagnos/frågeställning/anamnes [FRITEXT]
Samtycke till biobank [JA/NEJ]</v>
      </c>
      <c r="I17" s="200" t="str">
        <f>IF(IFERROR(INDEX(Analyslista!V:V,MATCH(ROW()-1,Analyslista!AP:AP,0)),"")=0,"",IFERROR(INDEX(Analyslista!V:V,MATCH(ROW()-1,Analyslista!AP:AP,0)),""))</f>
        <v>Akademiska Sjukhuset</v>
      </c>
    </row>
    <row r="18" spans="1:9" ht="30" x14ac:dyDescent="0.25">
      <c r="A18" s="200" t="str">
        <f>IF(IFERROR(INDEX(Analyslista!D:D,MATCH(ROW()-1,Analyslista!AP:AP,0)),"")&amp;IFERROR(INDEX(Analyslista!B:B,MATCH(ROW()-1,Analyslista!AP:AP,0)),"")="","",IFERROR(INDEX(Analyslista!D:D,MATCH(ROW()-1,Analyslista!AP:AP,0)),"")&amp;IFERROR(INDEX(Analyslista!B:B,MATCH(ROW()-1,Analyslista!AP:AP,0)),"")&amp;" (EXT)")</f>
        <v>Erc-Hemoglobinfraktionering (EXT)</v>
      </c>
      <c r="B18" s="200" t="str">
        <f>IFERROR(INDEX(Analyslista!D:D,MATCH(ROW()-1,Analyslista!AP:AP,0)),"")&amp;IFERROR(INDEX(Analyslista!B:B,MATCH(ROW()-1,Analyslista!AP:AP,0)),"")</f>
        <v>Erc-Hemoglobinfraktionering</v>
      </c>
      <c r="C18" s="200" t="str">
        <f>IF(IFERROR(INDEX(Analyslista!AC:AC,MATCH(ROW()-1,Analyslista!AP:AP,0)),"")=0,"",IFERROR(INDEX(Analyslista!AC:AC,MATCH(ROW()-1,Analyslista!AP:AP,0)),""))</f>
        <v/>
      </c>
      <c r="D18" s="200" t="str">
        <f>IF(IFERROR(INDEX(Analyslista!AS:AS,MATCH(ROW()-1,Analyslista!AP:AP,0)),"")=0,"",IFERROR(INDEX(Analyslista!AS:AS,MATCH(ROW()-1,Analyslista!AP:AP,0)),""))</f>
        <v>Externa prover, papperssvar</v>
      </c>
      <c r="F18" s="200" t="str">
        <f>IF(IFERROR(INDEX(Analyslista!N:N,MATCH(ROW()-1,Analyslista!AP:AP,0)),"")=0,"",IFERROR(INDEX(Analyslista!N:N,MATCH(ROW()-1,Analyslista!AP:AP,0)),""))</f>
        <v>Lila (EDTA) 4 mL</v>
      </c>
      <c r="G18" s="200" t="str">
        <f>IF(IFERROR(INDEX(Analyslista!K:K,MATCH(ROW()-1,Analyslista!AP:AP,0)),"")=0,"",IFERROR(INDEX(Analyslista!K:K,MATCH(ROW()-1,Analyslista!AP:AP,0)),""))</f>
        <v/>
      </c>
      <c r="H18" s="95" t="str">
        <f>IF(IFERROR(INDEX(Analyslista!J:J,MATCH(ROW()-1,Analyslista!AP:AP,0)),"")=0,"",IFERROR(INDEX(Analyslista!J:J,MATCH(ROW()-1,Analyslista!AP:AP,0)),""))</f>
        <v>Ange pat härkomst och ev. hereditiet [FRITEXT]
Labresultat: Hb [g/L], MCV [fL], Ferritin [ug/L]</v>
      </c>
      <c r="I18" s="200" t="str">
        <f>IF(IFERROR(INDEX(Analyslista!V:V,MATCH(ROW()-1,Analyslista!AP:AP,0)),"")=0,"",IFERROR(INDEX(Analyslista!V:V,MATCH(ROW()-1,Analyslista!AP:AP,0)),""))</f>
        <v>Universitetssjukhuset Örebro</v>
      </c>
    </row>
    <row r="19" spans="1:9" x14ac:dyDescent="0.25">
      <c r="A19" s="200" t="str">
        <f>IF(IFERROR(INDEX(Analyslista!D:D,MATCH(ROW()-1,Analyslista!AP:AP,0)),"")&amp;IFERROR(INDEX(Analyslista!B:B,MATCH(ROW()-1,Analyslista!AP:AP,0)),"")="","",IFERROR(INDEX(Analyslista!D:D,MATCH(ROW()-1,Analyslista!AP:AP,0)),"")&amp;IFERROR(INDEX(Analyslista!B:B,MATCH(ROW()-1,Analyslista!AP:AP,0)),"")&amp;" (EXT)")</f>
        <v>S-Allergener, specifika (EXT)</v>
      </c>
      <c r="B19" s="200" t="str">
        <f>IFERROR(INDEX(Analyslista!D:D,MATCH(ROW()-1,Analyslista!AP:AP,0)),"")&amp;IFERROR(INDEX(Analyslista!B:B,MATCH(ROW()-1,Analyslista!AP:AP,0)),"")</f>
        <v>S-Allergener, specifika</v>
      </c>
      <c r="C19" s="200" t="str">
        <f>IF(IFERROR(INDEX(Analyslista!AC:AC,MATCH(ROW()-1,Analyslista!AP:AP,0)),"")=0,"",IFERROR(INDEX(Analyslista!AC:AC,MATCH(ROW()-1,Analyslista!AP:AP,0)),""))</f>
        <v/>
      </c>
      <c r="D19" s="200" t="str">
        <f>IF(IFERROR(INDEX(Analyslista!AS:AS,MATCH(ROW()-1,Analyslista!AP:AP,0)),"")=0,"",IFERROR(INDEX(Analyslista!AS:AS,MATCH(ROW()-1,Analyslista!AP:AP,0)),""))</f>
        <v>Externa prover, papperssvar</v>
      </c>
      <c r="F19" s="200" t="str">
        <f>IF(IFERROR(INDEX(Analyslista!N:N,MATCH(ROW()-1,Analyslista!AP:AP,0)),"")=0,"",IFERROR(INDEX(Analyslista!N:N,MATCH(ROW()-1,Analyslista!AP:AP,0)),""))</f>
        <v>Gul (serum m gel) 3,5 mL</v>
      </c>
      <c r="G19" s="200" t="str">
        <f>IF(IFERROR(INDEX(Analyslista!K:K,MATCH(ROW()-1,Analyslista!AP:AP,0)),"")=0,"",IFERROR(INDEX(Analyslista!K:K,MATCH(ROW()-1,Analyslista!AP:AP,0)),""))</f>
        <v/>
      </c>
      <c r="H19" s="95" t="str">
        <f>IF(IFERROR(INDEX(Analyslista!J:J,MATCH(ROW()-1,Analyslista!AP:AP,0)),"")=0,"",IFERROR(INDEX(Analyslista!J:J,MATCH(ROW()-1,Analyslista!AP:AP,0)),""))</f>
        <v>Ange allergener [FRITEXT]</v>
      </c>
      <c r="I19" s="200" t="str">
        <f>IF(IFERROR(INDEX(Analyslista!V:V,MATCH(ROW()-1,Analyslista!AP:AP,0)),"")=0,"",IFERROR(INDEX(Analyslista!V:V,MATCH(ROW()-1,Analyslista!AP:AP,0)),""))</f>
        <v>Akademiska Sjukhuset</v>
      </c>
    </row>
    <row r="20" spans="1:9" x14ac:dyDescent="0.25">
      <c r="A20" s="200" t="str">
        <f>IF(IFERROR(INDEX(Analyslista!D:D,MATCH(ROW()-1,Analyslista!AP:AP,0)),"")&amp;IFERROR(INDEX(Analyslista!B:B,MATCH(ROW()-1,Analyslista!AP:AP,0)),"")="","",IFERROR(INDEX(Analyslista!D:D,MATCH(ROW()-1,Analyslista!AP:AP,0)),"")&amp;IFERROR(INDEX(Analyslista!B:B,MATCH(ROW()-1,Analyslista!AP:AP,0)),"")&amp;" (EXT)")</f>
        <v>S-Beta-2-Mikroglobulin (EXT)</v>
      </c>
      <c r="B20" s="200" t="str">
        <f>IFERROR(INDEX(Analyslista!D:D,MATCH(ROW()-1,Analyslista!AP:AP,0)),"")&amp;IFERROR(INDEX(Analyslista!B:B,MATCH(ROW()-1,Analyslista!AP:AP,0)),"")</f>
        <v>S-Beta-2-Mikroglobulin</v>
      </c>
      <c r="C20" s="200" t="str">
        <f>IF(IFERROR(INDEX(Analyslista!AC:AC,MATCH(ROW()-1,Analyslista!AP:AP,0)),"")=0,"",IFERROR(INDEX(Analyslista!AC:AC,MATCH(ROW()-1,Analyslista!AP:AP,0)),""))</f>
        <v/>
      </c>
      <c r="D20" s="200" t="str">
        <f>IF(IFERROR(INDEX(Analyslista!AS:AS,MATCH(ROW()-1,Analyslista!AP:AP,0)),"")=0,"",IFERROR(INDEX(Analyslista!AS:AS,MATCH(ROW()-1,Analyslista!AP:AP,0)),""))</f>
        <v>Externa prover, papperssvar</v>
      </c>
      <c r="F20" s="200" t="str">
        <f>IF(IFERROR(INDEX(Analyslista!N:N,MATCH(ROW()-1,Analyslista!AP:AP,0)),"")=0,"",IFERROR(INDEX(Analyslista!N:N,MATCH(ROW()-1,Analyslista!AP:AP,0)),""))</f>
        <v>Gul (serum m gel) 3,5 mL</v>
      </c>
      <c r="G20" s="200" t="str">
        <f>IF(IFERROR(INDEX(Analyslista!K:K,MATCH(ROW()-1,Analyslista!AP:AP,0)),"")=0,"",IFERROR(INDEX(Analyslista!K:K,MATCH(ROW()-1,Analyslista!AP:AP,0)),""))</f>
        <v/>
      </c>
      <c r="H20" s="95" t="str">
        <f>IF(IFERROR(INDEX(Analyslista!J:J,MATCH(ROW()-1,Analyslista!AP:AP,0)),"")=0,"",IFERROR(INDEX(Analyslista!J:J,MATCH(ROW()-1,Analyslista!AP:AP,0)),""))</f>
        <v/>
      </c>
      <c r="I20" s="200" t="str">
        <f>IF(IFERROR(INDEX(Analyslista!V:V,MATCH(ROW()-1,Analyslista!AP:AP,0)),"")=0,"",IFERROR(INDEX(Analyslista!V:V,MATCH(ROW()-1,Analyslista!AP:AP,0)),""))</f>
        <v>Karolinska Universitetssjukhuset</v>
      </c>
    </row>
    <row r="21" spans="1:9" ht="45" x14ac:dyDescent="0.25">
      <c r="A21" s="200" t="str">
        <f>IF(IFERROR(INDEX(Analyslista!D:D,MATCH(ROW()-1,Analyslista!AP:AP,0)),"")&amp;IFERROR(INDEX(Analyslista!B:B,MATCH(ROW()-1,Analyslista!AP:AP,0)),"")="","",IFERROR(INDEX(Analyslista!D:D,MATCH(ROW()-1,Analyslista!AP:AP,0)),"")&amp;IFERROR(INDEX(Analyslista!B:B,MATCH(ROW()-1,Analyslista!AP:AP,0)),"")&amp;" (EXT)")</f>
        <v>S-, CSV-Cytomegalovirus (serologi) (EXT)</v>
      </c>
      <c r="B21" s="200" t="str">
        <f>IFERROR(INDEX(Analyslista!D:D,MATCH(ROW()-1,Analyslista!AP:AP,0)),"")&amp;IFERROR(INDEX(Analyslista!B:B,MATCH(ROW()-1,Analyslista!AP:AP,0)),"")</f>
        <v>S-, CSV-Cytomegalovirus (serologi)</v>
      </c>
      <c r="C21" s="200" t="str">
        <f>IF(IFERROR(INDEX(Analyslista!AC:AC,MATCH(ROW()-1,Analyslista!AP:AP,0)),"")=0,"",IFERROR(INDEX(Analyslista!AC:AC,MATCH(ROW()-1,Analyslista!AP:AP,0)),""))</f>
        <v/>
      </c>
      <c r="D21" s="200" t="str">
        <f>IF(IFERROR(INDEX(Analyslista!AS:AS,MATCH(ROW()-1,Analyslista!AP:AP,0)),"")=0,"",IFERROR(INDEX(Analyslista!AS:AS,MATCH(ROW()-1,Analyslista!AP:AP,0)),""))</f>
        <v/>
      </c>
      <c r="F21" s="200" t="str">
        <f>IF(IFERROR(INDEX(Analyslista!N:N,MATCH(ROW()-1,Analyslista!AP:AP,0)),"")=0,"",IFERROR(INDEX(Analyslista!N:N,MATCH(ROW()-1,Analyslista!AP:AP,0)),""))</f>
        <v/>
      </c>
      <c r="G21" s="200" t="str">
        <f>IF(IFERROR(INDEX(Analyslista!K:K,MATCH(ROW()-1,Analyslista!AP:AP,0)),"")=0,"",IFERROR(INDEX(Analyslista!K:K,MATCH(ROW()-1,Analyslista!AP:AP,0)),""))</f>
        <v/>
      </c>
      <c r="H21" s="95" t="str">
        <f>IF(IFERROR(INDEX(Analyslista!J:J,MATCH(ROW()-1,Analyslista!AP:AP,0)),"")=0,"",IFERROR(INDEX(Analyslista!J:J,MATCH(ROW()-1,Analyslista!AP:AP,0)),""))</f>
        <v>Insjukningsdatum [DATE]
Kliniska upplysningar (symtom, epidemiologi, frågeställning mm) [FRITEXT]</v>
      </c>
      <c r="I21" s="200" t="str">
        <f>IF(IFERROR(INDEX(Analyslista!V:V,MATCH(ROW()-1,Analyslista!AP:AP,0)),"")=0,"",IFERROR(INDEX(Analyslista!V:V,MATCH(ROW()-1,Analyslista!AP:AP,0)),""))</f>
        <v>Akademiska Sjukhuset</v>
      </c>
    </row>
    <row r="22" spans="1:9" ht="45" x14ac:dyDescent="0.25">
      <c r="A22" s="200" t="str">
        <f>IF(IFERROR(INDEX(Analyslista!D:D,MATCH(ROW()-1,Analyslista!AP:AP,0)),"")&amp;IFERROR(INDEX(Analyslista!B:B,MATCH(ROW()-1,Analyslista!AP:AP,0)),"")="","",IFERROR(INDEX(Analyslista!D:D,MATCH(ROW()-1,Analyslista!AP:AP,0)),"")&amp;IFERROR(INDEX(Analyslista!B:B,MATCH(ROW()-1,Analyslista!AP:AP,0)),"")&amp;" (EXT)")</f>
        <v>P-Cytomegalovirus (PCR) (EXT)</v>
      </c>
      <c r="B22" s="200" t="str">
        <f>IFERROR(INDEX(Analyslista!D:D,MATCH(ROW()-1,Analyslista!AP:AP,0)),"")&amp;IFERROR(INDEX(Analyslista!B:B,MATCH(ROW()-1,Analyslista!AP:AP,0)),"")</f>
        <v>P-Cytomegalovirus (PCR)</v>
      </c>
      <c r="C22" s="200" t="str">
        <f>IF(IFERROR(INDEX(Analyslista!AC:AC,MATCH(ROW()-1,Analyslista!AP:AP,0)),"")=0,"",IFERROR(INDEX(Analyslista!AC:AC,MATCH(ROW()-1,Analyslista!AP:AP,0)),""))</f>
        <v/>
      </c>
      <c r="D22" s="200" t="str">
        <f>IF(IFERROR(INDEX(Analyslista!AS:AS,MATCH(ROW()-1,Analyslista!AP:AP,0)),"")=0,"",IFERROR(INDEX(Analyslista!AS:AS,MATCH(ROW()-1,Analyslista!AP:AP,0)),""))</f>
        <v/>
      </c>
      <c r="F22" s="200" t="str">
        <f>IF(IFERROR(INDEX(Analyslista!N:N,MATCH(ROW()-1,Analyslista!AP:AP,0)),"")=0,"",IFERROR(INDEX(Analyslista!N:N,MATCH(ROW()-1,Analyslista!AP:AP,0)),""))</f>
        <v>Lila (EDTA) 6 mL</v>
      </c>
      <c r="G22" s="200" t="str">
        <f>IF(IFERROR(INDEX(Analyslista!K:K,MATCH(ROW()-1,Analyslista!AP:AP,0)),"")=0,"",IFERROR(INDEX(Analyslista!K:K,MATCH(ROW()-1,Analyslista!AP:AP,0)),""))</f>
        <v/>
      </c>
      <c r="H22" s="95" t="str">
        <f>IF(IFERROR(INDEX(Analyslista!J:J,MATCH(ROW()-1,Analyslista!AP:AP,0)),"")=0,"",IFERROR(INDEX(Analyslista!J:J,MATCH(ROW()-1,Analyslista!AP:AP,0)),""))</f>
        <v>Insjukningsdatum [DATE]
Kliniska upplysningar (symtom, epidemiologi, frågeställning mm) [FRITEXT]</v>
      </c>
      <c r="I22" s="200" t="str">
        <f>IF(IFERROR(INDEX(Analyslista!V:V,MATCH(ROW()-1,Analyslista!AP:AP,0)),"")=0,"",IFERROR(INDEX(Analyslista!V:V,MATCH(ROW()-1,Analyslista!AP:AP,0)),""))</f>
        <v>Akademiska Sjukhuset</v>
      </c>
    </row>
    <row r="23" spans="1:9" ht="45" x14ac:dyDescent="0.25">
      <c r="A23" s="200" t="str">
        <f>IF(IFERROR(INDEX(Analyslista!D:D,MATCH(ROW()-1,Analyslista!AP:AP,0)),"")&amp;IFERROR(INDEX(Analyslista!B:B,MATCH(ROW()-1,Analyslista!AP:AP,0)),"")="","",IFERROR(INDEX(Analyslista!D:D,MATCH(ROW()-1,Analyslista!AP:AP,0)),"")&amp;IFERROR(INDEX(Analyslista!B:B,MATCH(ROW()-1,Analyslista!AP:AP,0)),"")&amp;" (EXT)")</f>
        <v>S-Tyreoglobulin (EXT)</v>
      </c>
      <c r="B23" s="200" t="str">
        <f>IFERROR(INDEX(Analyslista!D:D,MATCH(ROW()-1,Analyslista!AP:AP,0)),"")&amp;IFERROR(INDEX(Analyslista!B:B,MATCH(ROW()-1,Analyslista!AP:AP,0)),"")</f>
        <v>S-Tyreoglobulin</v>
      </c>
      <c r="C23" s="200" t="str">
        <f>IF(IFERROR(INDEX(Analyslista!AC:AC,MATCH(ROW()-1,Analyslista!AP:AP,0)),"")=0,"",IFERROR(INDEX(Analyslista!AC:AC,MATCH(ROW()-1,Analyslista!AP:AP,0)),""))</f>
        <v/>
      </c>
      <c r="D23" s="200" t="str">
        <f>IF(IFERROR(INDEX(Analyslista!AS:AS,MATCH(ROW()-1,Analyslista!AP:AP,0)),"")=0,"",IFERROR(INDEX(Analyslista!AS:AS,MATCH(ROW()-1,Analyslista!AP:AP,0)),""))</f>
        <v>Externa prover, papperssvar</v>
      </c>
      <c r="F23" s="200" t="str">
        <f>IF(IFERROR(INDEX(Analyslista!N:N,MATCH(ROW()-1,Analyslista!AP:AP,0)),"")=0,"",IFERROR(INDEX(Analyslista!N:N,MATCH(ROW()-1,Analyslista!AP:AP,0)),""))</f>
        <v>Gul (serum m gel) 3,5 mL</v>
      </c>
      <c r="G23" s="200" t="str">
        <f>IF(IFERROR(INDEX(Analyslista!K:K,MATCH(ROW()-1,Analyslista!AP:AP,0)),"")=0,"",IFERROR(INDEX(Analyslista!K:K,MATCH(ROW()-1,Analyslista!AP:AP,0)),""))</f>
        <v>S-Tyreoglobulin-antikroppar, S-CA15-3, S-CA 72-4, S-CrossLaps beta-, S-Osteokalcin, S-Kalcitonin</v>
      </c>
      <c r="H23" s="95" t="str">
        <f>IF(IFERROR(INDEX(Analyslista!J:J,MATCH(ROW()-1,Analyslista!AP:AP,0)),"")=0,"",IFERROR(INDEX(Analyslista!J:J,MATCH(ROW()-1,Analyslista!AP:AP,0)),""))</f>
        <v/>
      </c>
      <c r="I23" s="200" t="str">
        <f>IF(IFERROR(INDEX(Analyslista!V:V,MATCH(ROW()-1,Analyslista!AP:AP,0)),"")=0,"",IFERROR(INDEX(Analyslista!V:V,MATCH(ROW()-1,Analyslista!AP:AP,0)),""))</f>
        <v>Akademiska Sjukhuset</v>
      </c>
    </row>
    <row r="24" spans="1:9" ht="60" x14ac:dyDescent="0.25">
      <c r="A24" s="200" t="str">
        <f>IF(IFERROR(INDEX(Analyslista!D:D,MATCH(ROW()-1,Analyslista!AP:AP,0)),"")&amp;IFERROR(INDEX(Analyslista!B:B,MATCH(ROW()-1,Analyslista!AP:AP,0)),"")="","",IFERROR(INDEX(Analyslista!D:D,MATCH(ROW()-1,Analyslista!AP:AP,0)),"")&amp;IFERROR(INDEX(Analyslista!B:B,MATCH(ROW()-1,Analyslista!AP:AP,0)),"")&amp;" (EXT)")</f>
        <v>B-TPMT (EXT)</v>
      </c>
      <c r="B24" s="200" t="str">
        <f>IFERROR(INDEX(Analyslista!D:D,MATCH(ROW()-1,Analyslista!AP:AP,0)),"")&amp;IFERROR(INDEX(Analyslista!B:B,MATCH(ROW()-1,Analyslista!AP:AP,0)),"")</f>
        <v>B-TPMT</v>
      </c>
      <c r="C24" s="200" t="str">
        <f>IF(IFERROR(INDEX(Analyslista!AC:AC,MATCH(ROW()-1,Analyslista!AP:AP,0)),"")=0,"",IFERROR(INDEX(Analyslista!AC:AC,MATCH(ROW()-1,Analyslista!AP:AP,0)),""))</f>
        <v/>
      </c>
      <c r="D24" s="200" t="str">
        <f>IF(IFERROR(INDEX(Analyslista!AS:AS,MATCH(ROW()-1,Analyslista!AP:AP,0)),"")=0,"",IFERROR(INDEX(Analyslista!AS:AS,MATCH(ROW()-1,Analyslista!AP:AP,0)),""))</f>
        <v>Externa prover, papperssvar</v>
      </c>
      <c r="F24" s="200" t="str">
        <f>IF(IFERROR(INDEX(Analyslista!N:N,MATCH(ROW()-1,Analyslista!AP:AP,0)),"")=0,"",IFERROR(INDEX(Analyslista!N:N,MATCH(ROW()-1,Analyslista!AP:AP,0)),""))</f>
        <v>Lila (EDTA) 6 mL</v>
      </c>
      <c r="G24" s="200" t="str">
        <f>IF(IFERROR(INDEX(Analyslista!K:K,MATCH(ROW()-1,Analyslista!AP:AP,0)),"")=0,"",IFERROR(INDEX(Analyslista!K:K,MATCH(ROW()-1,Analyslista!AP:AP,0)),""))</f>
        <v>B-Tiopurinmetaboliter</v>
      </c>
      <c r="H24" s="95" t="str">
        <f>IF(IFERROR(INDEX(Analyslista!J:J,MATCH(ROW()-1,Analyslista!AP:AP,0)),"")=0,"",IFERROR(INDEX(Analyslista!J:J,MATCH(ROW()-1,Analyslista!AP:AP,0)),""))</f>
        <v>Diagnos [FRITEXT]
Övriga läkemedel [FRITEXT]
Har patienten erhållit blodtransfusion senaste månaden? [JA/NEJ]</v>
      </c>
      <c r="I24" s="200" t="str">
        <f>IF(IFERROR(INDEX(Analyslista!V:V,MATCH(ROW()-1,Analyslista!AP:AP,0)),"")=0,"",IFERROR(INDEX(Analyslista!V:V,MATCH(ROW()-1,Analyslista!AP:AP,0)),""))</f>
        <v>Universitetssjukhuset Linköping</v>
      </c>
    </row>
    <row r="25" spans="1:9" ht="45" x14ac:dyDescent="0.25">
      <c r="A25" s="200" t="str">
        <f>IF(IFERROR(INDEX(Analyslista!D:D,MATCH(ROW()-1,Analyslista!AP:AP,0)),"")&amp;IFERROR(INDEX(Analyslista!B:B,MATCH(ROW()-1,Analyslista!AP:AP,0)),"")="","",IFERROR(INDEX(Analyslista!D:D,MATCH(ROW()-1,Analyslista!AP:AP,0)),"")&amp;IFERROR(INDEX(Analyslista!B:B,MATCH(ROW()-1,Analyslista!AP:AP,0)),"")&amp;" (EXT)")</f>
        <v>B-Kromosomanalys (EXT)</v>
      </c>
      <c r="B25" s="200" t="str">
        <f>IFERROR(INDEX(Analyslista!D:D,MATCH(ROW()-1,Analyslista!AP:AP,0)),"")&amp;IFERROR(INDEX(Analyslista!B:B,MATCH(ROW()-1,Analyslista!AP:AP,0)),"")</f>
        <v>B-Kromosomanalys</v>
      </c>
      <c r="C25" s="200" t="str">
        <f>IF(IFERROR(INDEX(Analyslista!AC:AC,MATCH(ROW()-1,Analyslista!AP:AP,0)),"")=0,"",IFERROR(INDEX(Analyslista!AC:AC,MATCH(ROW()-1,Analyslista!AP:AP,0)),""))</f>
        <v/>
      </c>
      <c r="D25" s="200" t="str">
        <f>IF(IFERROR(INDEX(Analyslista!AS:AS,MATCH(ROW()-1,Analyslista!AP:AP,0)),"")=0,"",IFERROR(INDEX(Analyslista!AS:AS,MATCH(ROW()-1,Analyslista!AP:AP,0)),""))</f>
        <v>Externa prover, papperssvar</v>
      </c>
      <c r="F25" s="200" t="str">
        <f>IF(IFERROR(INDEX(Analyslista!N:N,MATCH(ROW()-1,Analyslista!AP:AP,0)),"")=0,"",IFERROR(INDEX(Analyslista!N:N,MATCH(ROW()-1,Analyslista!AP:AP,0)),""))</f>
        <v>Mörkblå (NaHeparin) 4 mL</v>
      </c>
      <c r="G25" s="200" t="str">
        <f>IF(IFERROR(INDEX(Analyslista!K:K,MATCH(ROW()-1,Analyslista!AP:AP,0)),"")=0,"",IFERROR(INDEX(Analyslista!K:K,MATCH(ROW()-1,Analyslista!AP:AP,0)),""))</f>
        <v/>
      </c>
      <c r="H25" s="95" t="str">
        <f>IF(IFERROR(INDEX(Analyslista!J:J,MATCH(ROW()-1,Analyslista!AP:AP,0)),"")=0,"",IFERROR(INDEX(Analyslista!J:J,MATCH(ROW()-1,Analyslista!AP:AP,0)),""))</f>
        <v>Provmaterial [Perifert blod / Benmärg] 
Diagnos/frågeställning/anamnes [FRITEXT]
Samtycke till biobank [JA/NEJ]</v>
      </c>
      <c r="I25" s="200" t="str">
        <f>IF(IFERROR(INDEX(Analyslista!V:V,MATCH(ROW()-1,Analyslista!AP:AP,0)),"")=0,"",IFERROR(INDEX(Analyslista!V:V,MATCH(ROW()-1,Analyslista!AP:AP,0)),""))</f>
        <v>Akademiska Sjukhuset</v>
      </c>
    </row>
    <row r="26" spans="1:9" ht="45" x14ac:dyDescent="0.25">
      <c r="A26" s="200" t="str">
        <f>IF(IFERROR(INDEX(Analyslista!D:D,MATCH(ROW()-1,Analyslista!AP:AP,0)),"")&amp;IFERROR(INDEX(Analyslista!B:B,MATCH(ROW()-1,Analyslista!AP:AP,0)),"")="","",IFERROR(INDEX(Analyslista!D:D,MATCH(ROW()-1,Analyslista!AP:AP,0)),"")&amp;IFERROR(INDEX(Analyslista!B:B,MATCH(ROW()-1,Analyslista!AP:AP,0)),"")&amp;" (EXT)")</f>
        <v>P-Kromogranin A (EXT)</v>
      </c>
      <c r="B26" s="200" t="str">
        <f>IFERROR(INDEX(Analyslista!D:D,MATCH(ROW()-1,Analyslista!AP:AP,0)),"")&amp;IFERROR(INDEX(Analyslista!B:B,MATCH(ROW()-1,Analyslista!AP:AP,0)),"")</f>
        <v>P-Kromogranin A</v>
      </c>
      <c r="C26" s="200" t="str">
        <f>IF(IFERROR(INDEX(Analyslista!AC:AC,MATCH(ROW()-1,Analyslista!AP:AP,0)),"")=0,"",IFERROR(INDEX(Analyslista!AC:AC,MATCH(ROW()-1,Analyslista!AP:AP,0)),""))</f>
        <v/>
      </c>
      <c r="D26" s="200" t="str">
        <f>IF(IFERROR(INDEX(Analyslista!AS:AS,MATCH(ROW()-1,Analyslista!AP:AP,0)),"")=0,"",IFERROR(INDEX(Analyslista!AS:AS,MATCH(ROW()-1,Analyslista!AP:AP,0)),""))</f>
        <v>Externa prover, papperssvar</v>
      </c>
      <c r="F26" s="200" t="str">
        <f>IF(IFERROR(INDEX(Analyslista!N:N,MATCH(ROW()-1,Analyslista!AP:AP,0)),"")=0,"",IFERROR(INDEX(Analyslista!N:N,MATCH(ROW()-1,Analyslista!AP:AP,0)),""))</f>
        <v>Gul (serum m gel) 3,5 mL</v>
      </c>
      <c r="G26" s="200" t="str">
        <f>IF(IFERROR(INDEX(Analyslista!K:K,MATCH(ROW()-1,Analyslista!AP:AP,0)),"")=0,"",IFERROR(INDEX(Analyslista!K:K,MATCH(ROW()-1,Analyslista!AP:AP,0)),""))</f>
        <v/>
      </c>
      <c r="H26" s="95" t="str">
        <f>IF(IFERROR(INDEX(Analyslista!J:J,MATCH(ROW()-1,Analyslista!AP:AP,0)),"")=0,"",IFERROR(INDEX(Analyslista!J:J,MATCH(ROW()-1,Analyslista!AP:AP,0)),""))</f>
        <v>Rekommendationen är att patienten bör vara fastande, men det är inte ett krav.
Lämnas snarast till Klinisk kemi</v>
      </c>
      <c r="I26" s="200" t="str">
        <f>IF(IFERROR(INDEX(Analyslista!V:V,MATCH(ROW()-1,Analyslista!AP:AP,0)),"")=0,"",IFERROR(INDEX(Analyslista!V:V,MATCH(ROW()-1,Analyslista!AP:AP,0)),""))</f>
        <v>Akademiska Sjukhuset</v>
      </c>
    </row>
    <row r="27" spans="1:9" x14ac:dyDescent="0.25">
      <c r="A27" s="200" t="str">
        <f>IF(IFERROR(INDEX(Analyslista!D:D,MATCH(ROW()-1,Analyslista!AP:AP,0)),"")&amp;IFERROR(INDEX(Analyslista!B:B,MATCH(ROW()-1,Analyslista!AP:AP,0)),"")="","",IFERROR(INDEX(Analyslista!D:D,MATCH(ROW()-1,Analyslista!AP:AP,0)),"")&amp;IFERROR(INDEX(Analyslista!B:B,MATCH(ROW()-1,Analyslista!AP:AP,0)),"")&amp;" (EXT)")</f>
        <v>U-Stenanalys (EXT)</v>
      </c>
      <c r="B27" s="200" t="str">
        <f>IFERROR(INDEX(Analyslista!D:D,MATCH(ROW()-1,Analyslista!AP:AP,0)),"")&amp;IFERROR(INDEX(Analyslista!B:B,MATCH(ROW()-1,Analyslista!AP:AP,0)),"")</f>
        <v>U-Stenanalys</v>
      </c>
      <c r="C27" s="200" t="str">
        <f>IF(IFERROR(INDEX(Analyslista!AC:AC,MATCH(ROW()-1,Analyslista!AP:AP,0)),"")=0,"",IFERROR(INDEX(Analyslista!AC:AC,MATCH(ROW()-1,Analyslista!AP:AP,0)),""))</f>
        <v/>
      </c>
      <c r="D27" s="200" t="str">
        <f>IF(IFERROR(INDEX(Analyslista!AS:AS,MATCH(ROW()-1,Analyslista!AP:AP,0)),"")=0,"",IFERROR(INDEX(Analyslista!AS:AS,MATCH(ROW()-1,Analyslista!AP:AP,0)),""))</f>
        <v>Externa prover, papperssvar</v>
      </c>
      <c r="F27" s="200" t="str">
        <f>IF(IFERROR(INDEX(Analyslista!N:N,MATCH(ROW()-1,Analyslista!AP:AP,0)),"")=0,"",IFERROR(INDEX(Analyslista!N:N,MATCH(ROW()-1,Analyslista!AP:AP,0)),""))</f>
        <v/>
      </c>
      <c r="G27" s="200" t="str">
        <f>IF(IFERROR(INDEX(Analyslista!K:K,MATCH(ROW()-1,Analyslista!AP:AP,0)),"")=0,"",IFERROR(INDEX(Analyslista!K:K,MATCH(ROW()-1,Analyslista!AP:AP,0)),""))</f>
        <v/>
      </c>
      <c r="H27" s="95" t="str">
        <f>IF(IFERROR(INDEX(Analyslista!J:J,MATCH(ROW()-1,Analyslista!AP:AP,0)),"")=0,"",IFERROR(INDEX(Analyslista!J:J,MATCH(ROW()-1,Analyslista!AP:AP,0)),""))</f>
        <v/>
      </c>
      <c r="I27" s="200" t="str">
        <f>IF(IFERROR(INDEX(Analyslista!V:V,MATCH(ROW()-1,Analyslista!AP:AP,0)),"")=0,"",IFERROR(INDEX(Analyslista!V:V,MATCH(ROW()-1,Analyslista!AP:AP,0)),""))</f>
        <v>Universitetssjukhuset Örebro</v>
      </c>
    </row>
    <row r="28" spans="1:9" x14ac:dyDescent="0.25">
      <c r="A28" s="200" t="str">
        <f>IF(IFERROR(INDEX(Analyslista!D:D,MATCH(ROW()-1,Analyslista!AP:AP,0)),"")&amp;IFERROR(INDEX(Analyslista!B:B,MATCH(ROW()-1,Analyslista!AP:AP,0)),"")="","",IFERROR(INDEX(Analyslista!D:D,MATCH(ROW()-1,Analyslista!AP:AP,0)),"")&amp;IFERROR(INDEX(Analyslista!B:B,MATCH(ROW()-1,Analyslista!AP:AP,0)),"")&amp;" (EXT)")</f>
        <v>S-AMH (EXT)</v>
      </c>
      <c r="B28" s="200" t="str">
        <f>IFERROR(INDEX(Analyslista!D:D,MATCH(ROW()-1,Analyslista!AP:AP,0)),"")&amp;IFERROR(INDEX(Analyslista!B:B,MATCH(ROW()-1,Analyslista!AP:AP,0)),"")</f>
        <v>S-AMH</v>
      </c>
      <c r="C28" s="200" t="str">
        <f>IF(IFERROR(INDEX(Analyslista!AC:AC,MATCH(ROW()-1,Analyslista!AP:AP,0)),"")=0,"",IFERROR(INDEX(Analyslista!AC:AC,MATCH(ROW()-1,Analyslista!AP:AP,0)),""))</f>
        <v/>
      </c>
      <c r="D28" s="200" t="str">
        <f>IF(IFERROR(INDEX(Analyslista!AS:AS,MATCH(ROW()-1,Analyslista!AP:AP,0)),"")=0,"",IFERROR(INDEX(Analyslista!AS:AS,MATCH(ROW()-1,Analyslista!AP:AP,0)),""))</f>
        <v>Externa prover, papperssvar</v>
      </c>
      <c r="F28" s="200" t="str">
        <f>IF(IFERROR(INDEX(Analyslista!N:N,MATCH(ROW()-1,Analyslista!AP:AP,0)),"")=0,"",IFERROR(INDEX(Analyslista!N:N,MATCH(ROW()-1,Analyslista!AP:AP,0)),""))</f>
        <v>Gul (serum m gel) 3,5 mL</v>
      </c>
      <c r="G28" s="200" t="str">
        <f>IF(IFERROR(INDEX(Analyslista!K:K,MATCH(ROW()-1,Analyslista!AP:AP,0)),"")=0,"",IFERROR(INDEX(Analyslista!K:K,MATCH(ROW()-1,Analyslista!AP:AP,0)),""))</f>
        <v/>
      </c>
      <c r="H28" s="95" t="str">
        <f>IF(IFERROR(INDEX(Analyslista!J:J,MATCH(ROW()-1,Analyslista!AP:AP,0)),"")=0,"",IFERROR(INDEX(Analyslista!J:J,MATCH(ROW()-1,Analyslista!AP:AP,0)),""))</f>
        <v/>
      </c>
      <c r="I28" s="200" t="str">
        <f>IF(IFERROR(INDEX(Analyslista!V:V,MATCH(ROW()-1,Analyslista!AP:AP,0)),"")=0,"",IFERROR(INDEX(Analyslista!V:V,MATCH(ROW()-1,Analyslista!AP:AP,0)),""))</f>
        <v>Karolinska Universitetssjukhuset</v>
      </c>
    </row>
    <row r="29" spans="1:9" ht="60" x14ac:dyDescent="0.25">
      <c r="A29" s="200" t="str">
        <f>IF(IFERROR(INDEX(Analyslista!D:D,MATCH(ROW()-1,Analyslista!AP:AP,0)),"")&amp;IFERROR(INDEX(Analyslista!B:B,MATCH(ROW()-1,Analyslista!AP:AP,0)),"")="","",IFERROR(INDEX(Analyslista!D:D,MATCH(ROW()-1,Analyslista!AP:AP,0)),"")&amp;IFERROR(INDEX(Analyslista!B:B,MATCH(ROW()-1,Analyslista!AP:AP,0)),"")&amp;" (EXT)")</f>
        <v>Nph-Morbillivirus (PCR) (EXT)</v>
      </c>
      <c r="B29" s="200" t="str">
        <f>IFERROR(INDEX(Analyslista!D:D,MATCH(ROW()-1,Analyslista!AP:AP,0)),"")&amp;IFERROR(INDEX(Analyslista!B:B,MATCH(ROW()-1,Analyslista!AP:AP,0)),"")</f>
        <v>Nph-Morbillivirus (PCR)</v>
      </c>
      <c r="C29" s="200" t="str">
        <f>IF(IFERROR(INDEX(Analyslista!AC:AC,MATCH(ROW()-1,Analyslista!AP:AP,0)),"")=0,"",IFERROR(INDEX(Analyslista!AC:AC,MATCH(ROW()-1,Analyslista!AP:AP,0)),""))</f>
        <v/>
      </c>
      <c r="D29" s="200" t="str">
        <f>IF(IFERROR(INDEX(Analyslista!AS:AS,MATCH(ROW()-1,Analyslista!AP:AP,0)),"")=0,"",IFERROR(INDEX(Analyslista!AS:AS,MATCH(ROW()-1,Analyslista!AP:AP,0)),""))</f>
        <v/>
      </c>
      <c r="F29" s="200" t="str">
        <f>IF(IFERROR(INDEX(Analyslista!N:N,MATCH(ROW()-1,Analyslista!AP:AP,0)),"")=0,"",IFERROR(INDEX(Analyslista!N:N,MATCH(ROW()-1,Analyslista!AP:AP,0)),""))</f>
        <v>Provtagnings-set 1 ml, flytande virus, grön propp, pinne med liten flockad topp för PCR-metoder</v>
      </c>
      <c r="G29" s="200" t="str">
        <f>IF(IFERROR(INDEX(Analyslista!K:K,MATCH(ROW()-1,Analyslista!AP:AP,0)),"")=0,"",IFERROR(INDEX(Analyslista!K:K,MATCH(ROW()-1,Analyslista!AP:AP,0)),""))</f>
        <v/>
      </c>
      <c r="H29" s="95" t="str">
        <f>IF(IFERROR(INDEX(Analyslista!J:J,MATCH(ROW()-1,Analyslista!AP:AP,0)),"")=0,"",IFERROR(INDEX(Analyslista!J:J,MATCH(ROW()-1,Analyslista!AP:AP,0)),""))</f>
        <v>Kliniska data (symtom, tidpunkt för symtomdebut, epidemiologisk information mm) [FRRITEXT]</v>
      </c>
      <c r="I29" s="200" t="str">
        <f>IF(IFERROR(INDEX(Analyslista!V:V,MATCH(ROW()-1,Analyslista!AP:AP,0)),"")=0,"",IFERROR(INDEX(Analyslista!V:V,MATCH(ROW()-1,Analyslista!AP:AP,0)),""))</f>
        <v>Akademiska Sjukhuset</v>
      </c>
    </row>
    <row r="30" spans="1:9" ht="30" x14ac:dyDescent="0.25">
      <c r="A30" s="200" t="str">
        <f>IF(IFERROR(INDEX(Analyslista!D:D,MATCH(ROW()-1,Analyslista!AP:AP,0)),"")&amp;IFERROR(INDEX(Analyslista!B:B,MATCH(ROW()-1,Analyslista!AP:AP,0)),"")="","",IFERROR(INDEX(Analyslista!D:D,MATCH(ROW()-1,Analyslista!AP:AP,0)),"")&amp;IFERROR(INDEX(Analyslista!B:B,MATCH(ROW()-1,Analyslista!AP:AP,0)),"")&amp;" (EXT)")</f>
        <v>S-Morbillivirus, mässling (serologi) (EXT)</v>
      </c>
      <c r="B30" s="200" t="str">
        <f>IFERROR(INDEX(Analyslista!D:D,MATCH(ROW()-1,Analyslista!AP:AP,0)),"")&amp;IFERROR(INDEX(Analyslista!B:B,MATCH(ROW()-1,Analyslista!AP:AP,0)),"")</f>
        <v>S-Morbillivirus, mässling (serologi)</v>
      </c>
      <c r="C30" s="200" t="str">
        <f>IF(IFERROR(INDEX(Analyslista!AC:AC,MATCH(ROW()-1,Analyslista!AP:AP,0)),"")=0,"",IFERROR(INDEX(Analyslista!AC:AC,MATCH(ROW()-1,Analyslista!AP:AP,0)),""))</f>
        <v/>
      </c>
      <c r="D30" s="200" t="str">
        <f>IF(IFERROR(INDEX(Analyslista!AS:AS,MATCH(ROW()-1,Analyslista!AP:AP,0)),"")=0,"",IFERROR(INDEX(Analyslista!AS:AS,MATCH(ROW()-1,Analyslista!AP:AP,0)),""))</f>
        <v/>
      </c>
      <c r="F30" s="200" t="str">
        <f>IF(IFERROR(INDEX(Analyslista!N:N,MATCH(ROW()-1,Analyslista!AP:AP,0)),"")=0,"",IFERROR(INDEX(Analyslista!N:N,MATCH(ROW()-1,Analyslista!AP:AP,0)),""))</f>
        <v>Röd (Serum u t) 6 mL</v>
      </c>
      <c r="G30" s="200" t="str">
        <f>IF(IFERROR(INDEX(Analyslista!K:K,MATCH(ROW()-1,Analyslista!AP:AP,0)),"")=0,"",IFERROR(INDEX(Analyslista!K:K,MATCH(ROW()-1,Analyslista!AP:AP,0)),""))</f>
        <v/>
      </c>
      <c r="H30" s="95" t="str">
        <f>IF(IFERROR(INDEX(Analyslista!J:J,MATCH(ROW()-1,Analyslista!AP:AP,0)),"")=0,"",IFERROR(INDEX(Analyslista!J:J,MATCH(ROW()-1,Analyslista!AP:AP,0)),""))</f>
        <v>Kliniska upplysningar (symtom, epidemiologi, frågeställning mm) [FRITEXT]</v>
      </c>
      <c r="I30" s="200" t="str">
        <f>IF(IFERROR(INDEX(Analyslista!V:V,MATCH(ROW()-1,Analyslista!AP:AP,0)),"")=0,"",IFERROR(INDEX(Analyslista!V:V,MATCH(ROW()-1,Analyslista!AP:AP,0)),""))</f>
        <v>Akademiska Sjukhuset</v>
      </c>
    </row>
    <row r="31" spans="1:9" ht="30" x14ac:dyDescent="0.25">
      <c r="A31" s="200" t="str">
        <f>IF(IFERROR(INDEX(Analyslista!D:D,MATCH(ROW()-1,Analyslista!AP:AP,0)),"")&amp;IFERROR(INDEX(Analyslista!B:B,MATCH(ROW()-1,Analyslista!AP:AP,0)),"")="","",IFERROR(INDEX(Analyslista!D:D,MATCH(ROW()-1,Analyslista!AP:AP,0)),"")&amp;IFERROR(INDEX(Analyslista!B:B,MATCH(ROW()-1,Analyslista!AP:AP,0)),"")&amp;" (EXT)")</f>
        <v>S-TBE (antikroppspåvisning) (EXT)</v>
      </c>
      <c r="B31" s="200" t="str">
        <f>IFERROR(INDEX(Analyslista!D:D,MATCH(ROW()-1,Analyslista!AP:AP,0)),"")&amp;IFERROR(INDEX(Analyslista!B:B,MATCH(ROW()-1,Analyslista!AP:AP,0)),"")</f>
        <v>S-TBE (antikroppspåvisning)</v>
      </c>
      <c r="C31" s="200" t="str">
        <f>IF(IFERROR(INDEX(Analyslista!AC:AC,MATCH(ROW()-1,Analyslista!AP:AP,0)),"")=0,"",IFERROR(INDEX(Analyslista!AC:AC,MATCH(ROW()-1,Analyslista!AP:AP,0)),""))</f>
        <v/>
      </c>
      <c r="D31" s="200" t="str">
        <f>IF(IFERROR(INDEX(Analyslista!AS:AS,MATCH(ROW()-1,Analyslista!AP:AP,0)),"")=0,"",IFERROR(INDEX(Analyslista!AS:AS,MATCH(ROW()-1,Analyslista!AP:AP,0)),""))</f>
        <v/>
      </c>
      <c r="F31" s="200" t="str">
        <f>IF(IFERROR(INDEX(Analyslista!N:N,MATCH(ROW()-1,Analyslista!AP:AP,0)),"")=0,"",IFERROR(INDEX(Analyslista!N:N,MATCH(ROW()-1,Analyslista!AP:AP,0)),""))</f>
        <v>Röd (Serum u t) 6 mL</v>
      </c>
      <c r="G31" s="200" t="str">
        <f>IF(IFERROR(INDEX(Analyslista!K:K,MATCH(ROW()-1,Analyslista!AP:AP,0)),"")=0,"",IFERROR(INDEX(Analyslista!K:K,MATCH(ROW()-1,Analyslista!AP:AP,0)),""))</f>
        <v/>
      </c>
      <c r="H31" s="95" t="str">
        <f>IF(IFERROR(INDEX(Analyslista!J:J,MATCH(ROW()-1,Analyslista!AP:AP,0)),"")=0,"",IFERROR(INDEX(Analyslista!J:J,MATCH(ROW()-1,Analyslista!AP:AP,0)),""))</f>
        <v>Kliniska upplysningar (symtom, epidemiologi, frågeställning mm) [FRITEXT]</v>
      </c>
      <c r="I31" s="200" t="str">
        <f>IF(IFERROR(INDEX(Analyslista!V:V,MATCH(ROW()-1,Analyslista!AP:AP,0)),"")=0,"",IFERROR(INDEX(Analyslista!V:V,MATCH(ROW()-1,Analyslista!AP:AP,0)),""))</f>
        <v>Akademiska Sjukhuset</v>
      </c>
    </row>
    <row r="32" spans="1:9" ht="30" x14ac:dyDescent="0.25">
      <c r="A32" s="200" t="str">
        <f>IF(IFERROR(INDEX(Analyslista!D:D,MATCH(ROW()-1,Analyslista!AP:AP,0)),"")&amp;IFERROR(INDEX(Analyslista!B:B,MATCH(ROW()-1,Analyslista!AP:AP,0)),"")="","",IFERROR(INDEX(Analyslista!D:D,MATCH(ROW()-1,Analyslista!AP:AP,0)),"")&amp;IFERROR(INDEX(Analyslista!B:B,MATCH(ROW()-1,Analyslista!AP:AP,0)),"")&amp;" (EXT)")</f>
        <v>S-/CSV-Varicella zostervirus VZV (serologi) (EXT)</v>
      </c>
      <c r="B32" s="200" t="str">
        <f>IFERROR(INDEX(Analyslista!D:D,MATCH(ROW()-1,Analyslista!AP:AP,0)),"")&amp;IFERROR(INDEX(Analyslista!B:B,MATCH(ROW()-1,Analyslista!AP:AP,0)),"")</f>
        <v>S-/CSV-Varicella zostervirus VZV (serologi)</v>
      </c>
      <c r="C32" s="200" t="str">
        <f>IF(IFERROR(INDEX(Analyslista!AC:AC,MATCH(ROW()-1,Analyslista!AP:AP,0)),"")=0,"",IFERROR(INDEX(Analyslista!AC:AC,MATCH(ROW()-1,Analyslista!AP:AP,0)),""))</f>
        <v/>
      </c>
      <c r="D32" s="200" t="str">
        <f>IF(IFERROR(INDEX(Analyslista!AS:AS,MATCH(ROW()-1,Analyslista!AP:AP,0)),"")=0,"",IFERROR(INDEX(Analyslista!AS:AS,MATCH(ROW()-1,Analyslista!AP:AP,0)),""))</f>
        <v/>
      </c>
      <c r="F32" s="200" t="str">
        <f>IF(IFERROR(INDEX(Analyslista!N:N,MATCH(ROW()-1,Analyslista!AP:AP,0)),"")=0,"",IFERROR(INDEX(Analyslista!N:N,MATCH(ROW()-1,Analyslista!AP:AP,0)),""))</f>
        <v/>
      </c>
      <c r="G32" s="200" t="str">
        <f>IF(IFERROR(INDEX(Analyslista!K:K,MATCH(ROW()-1,Analyslista!AP:AP,0)),"")=0,"",IFERROR(INDEX(Analyslista!K:K,MATCH(ROW()-1,Analyslista!AP:AP,0)),""))</f>
        <v/>
      </c>
      <c r="H32" s="95" t="str">
        <f>IF(IFERROR(INDEX(Analyslista!J:J,MATCH(ROW()-1,Analyslista!AP:AP,0)),"")=0,"",IFERROR(INDEX(Analyslista!J:J,MATCH(ROW()-1,Analyslista!AP:AP,0)),""))</f>
        <v/>
      </c>
      <c r="I32" s="200" t="str">
        <f>IF(IFERROR(INDEX(Analyslista!V:V,MATCH(ROW()-1,Analyslista!AP:AP,0)),"")=0,"",IFERROR(INDEX(Analyslista!V:V,MATCH(ROW()-1,Analyslista!AP:AP,0)),""))</f>
        <v>Akademiska Sjukhuset</v>
      </c>
    </row>
    <row r="33" spans="1:9" ht="30" x14ac:dyDescent="0.25">
      <c r="A33" s="200" t="str">
        <f>IF(IFERROR(INDEX(Analyslista!D:D,MATCH(ROW()-1,Analyslista!AP:AP,0)),"")&amp;IFERROR(INDEX(Analyslista!B:B,MATCH(ROW()-1,Analyslista!AP:AP,0)),"")="","",IFERROR(INDEX(Analyslista!D:D,MATCH(ROW()-1,Analyslista!AP:AP,0)),"")&amp;IFERROR(INDEX(Analyslista!B:B,MATCH(ROW()-1,Analyslista!AP:AP,0)),"")&amp;" (EXT)")</f>
        <v>B-, CSV-, U-BK-virus (PCR) (EXT)</v>
      </c>
      <c r="B33" s="200" t="str">
        <f>IFERROR(INDEX(Analyslista!D:D,MATCH(ROW()-1,Analyslista!AP:AP,0)),"")&amp;IFERROR(INDEX(Analyslista!B:B,MATCH(ROW()-1,Analyslista!AP:AP,0)),"")</f>
        <v>B-, CSV-, U-BK-virus (PCR)</v>
      </c>
      <c r="C33" s="200" t="str">
        <f>IF(IFERROR(INDEX(Analyslista!AC:AC,MATCH(ROW()-1,Analyslista!AP:AP,0)),"")=0,"",IFERROR(INDEX(Analyslista!AC:AC,MATCH(ROW()-1,Analyslista!AP:AP,0)),""))</f>
        <v/>
      </c>
      <c r="D33" s="200" t="str">
        <f>IF(IFERROR(INDEX(Analyslista!AS:AS,MATCH(ROW()-1,Analyslista!AP:AP,0)),"")=0,"",IFERROR(INDEX(Analyslista!AS:AS,MATCH(ROW()-1,Analyslista!AP:AP,0)),""))</f>
        <v/>
      </c>
      <c r="F33" s="200" t="str">
        <f>IF(IFERROR(INDEX(Analyslista!N:N,MATCH(ROW()-1,Analyslista!AP:AP,0)),"")=0,"",IFERROR(INDEX(Analyslista!N:N,MATCH(ROW()-1,Analyslista!AP:AP,0)),""))</f>
        <v/>
      </c>
      <c r="G33" s="200" t="str">
        <f>IF(IFERROR(INDEX(Analyslista!K:K,MATCH(ROW()-1,Analyslista!AP:AP,0)),"")=0,"",IFERROR(INDEX(Analyslista!K:K,MATCH(ROW()-1,Analyslista!AP:AP,0)),""))</f>
        <v/>
      </c>
      <c r="H33" s="95" t="str">
        <f>IF(IFERROR(INDEX(Analyslista!J:J,MATCH(ROW()-1,Analyslista!AP:AP,0)),"")=0,"",IFERROR(INDEX(Analyslista!J:J,MATCH(ROW()-1,Analyslista!AP:AP,0)),""))</f>
        <v>Frågeställning [FRITEXT]
Kliniska data [FRITEXT]</v>
      </c>
      <c r="I33" s="200" t="str">
        <f>IF(IFERROR(INDEX(Analyslista!V:V,MATCH(ROW()-1,Analyslista!AP:AP,0)),"")=0,"",IFERROR(INDEX(Analyslista!V:V,MATCH(ROW()-1,Analyslista!AP:AP,0)),""))</f>
        <v>Akademiska Sjukhuset</v>
      </c>
    </row>
    <row r="34" spans="1:9" ht="90" x14ac:dyDescent="0.25">
      <c r="A34" s="200" t="str">
        <f>IF(IFERROR(INDEX(Analyslista!D:D,MATCH(ROW()-1,Analyslista!AP:AP,0)),"")&amp;IFERROR(INDEX(Analyslista!B:B,MATCH(ROW()-1,Analyslista!AP:AP,0)),"")="","",IFERROR(INDEX(Analyslista!D:D,MATCH(ROW()-1,Analyslista!AP:AP,0)),"")&amp;IFERROR(INDEX(Analyslista!B:B,MATCH(ROW()-1,Analyslista!AP:AP,0)),"")&amp;" (EXT)")</f>
        <v>B-Tiopurinmetaboliter (EXT)</v>
      </c>
      <c r="B34" s="200" t="str">
        <f>IFERROR(INDEX(Analyslista!D:D,MATCH(ROW()-1,Analyslista!AP:AP,0)),"")&amp;IFERROR(INDEX(Analyslista!B:B,MATCH(ROW()-1,Analyslista!AP:AP,0)),"")</f>
        <v>B-Tiopurinmetaboliter</v>
      </c>
      <c r="C34" s="200" t="str">
        <f>IF(IFERROR(INDEX(Analyslista!AC:AC,MATCH(ROW()-1,Analyslista!AP:AP,0)),"")=0,"",IFERROR(INDEX(Analyslista!AC:AC,MATCH(ROW()-1,Analyslista!AP:AP,0)),""))</f>
        <v/>
      </c>
      <c r="D34" s="200" t="str">
        <f>IF(IFERROR(INDEX(Analyslista!AS:AS,MATCH(ROW()-1,Analyslista!AP:AP,0)),"")=0,"",IFERROR(INDEX(Analyslista!AS:AS,MATCH(ROW()-1,Analyslista!AP:AP,0)),""))</f>
        <v>Externa prover, papperssvar</v>
      </c>
      <c r="F34" s="200" t="str">
        <f>IF(IFERROR(INDEX(Analyslista!N:N,MATCH(ROW()-1,Analyslista!AP:AP,0)),"")=0,"",IFERROR(INDEX(Analyslista!N:N,MATCH(ROW()-1,Analyslista!AP:AP,0)),""))</f>
        <v>Lila (EDTA) 6 mL</v>
      </c>
      <c r="G34" s="200" t="str">
        <f>IF(IFERROR(INDEX(Analyslista!K:K,MATCH(ROW()-1,Analyslista!AP:AP,0)),"")=0,"",IFERROR(INDEX(Analyslista!K:K,MATCH(ROW()-1,Analyslista!AP:AP,0)),""))</f>
        <v>B-TPMT</v>
      </c>
      <c r="H34" s="95" t="str">
        <f>IF(IFERROR(INDEX(Analyslista!J:J,MATCH(ROW()-1,Analyslista!AP:AP,0)),"")=0,"",IFERROR(INDEX(Analyslista!J:J,MATCH(ROW()-1,Analyslista!AP:AP,0)),""))</f>
        <v>Ange tiopurinläkemedel, dos, insättning/senaste dosändring [FRITEXT]
Diagnos [FRITEXT]
Övriga läkemedel [FRITEXT]
Har patienten erhållit blodtransfusion senaste månaden? [JA/NEJ]</v>
      </c>
      <c r="I34" s="200" t="str">
        <f>IF(IFERROR(INDEX(Analyslista!V:V,MATCH(ROW()-1,Analyslista!AP:AP,0)),"")=0,"",IFERROR(INDEX(Analyslista!V:V,MATCH(ROW()-1,Analyslista!AP:AP,0)),""))</f>
        <v>Universitetssjukhuset Linköping</v>
      </c>
    </row>
    <row r="35" spans="1:9" ht="45" x14ac:dyDescent="0.25">
      <c r="A35" s="200" t="str">
        <f>IF(IFERROR(INDEX(Analyslista!D:D,MATCH(ROW()-1,Analyslista!AP:AP,0)),"")&amp;IFERROR(INDEX(Analyslista!B:B,MATCH(ROW()-1,Analyslista!AP:AP,0)),"")="","",IFERROR(INDEX(Analyslista!D:D,MATCH(ROW()-1,Analyslista!AP:AP,0)),"")&amp;IFERROR(INDEX(Analyslista!B:B,MATCH(ROW()-1,Analyslista!AP:AP,0)),"")&amp;" (EXT)")</f>
        <v>Bakterie-DNA, sekvensering (EXT)</v>
      </c>
      <c r="B35" s="200" t="str">
        <f>IFERROR(INDEX(Analyslista!D:D,MATCH(ROW()-1,Analyslista!AP:AP,0)),"")&amp;IFERROR(INDEX(Analyslista!B:B,MATCH(ROW()-1,Analyslista!AP:AP,0)),"")</f>
        <v>Bakterie-DNA, sekvensering</v>
      </c>
      <c r="C35" s="200" t="str">
        <f>IF(IFERROR(INDEX(Analyslista!AC:AC,MATCH(ROW()-1,Analyslista!AP:AP,0)),"")=0,"",IFERROR(INDEX(Analyslista!AC:AC,MATCH(ROW()-1,Analyslista!AP:AP,0)),""))</f>
        <v/>
      </c>
      <c r="D35" s="200" t="str">
        <f>IF(IFERROR(INDEX(Analyslista!AS:AS,MATCH(ROW()-1,Analyslista!AP:AP,0)),"")=0,"",IFERROR(INDEX(Analyslista!AS:AS,MATCH(ROW()-1,Analyslista!AP:AP,0)),""))</f>
        <v/>
      </c>
      <c r="F35" s="200" t="str">
        <f>IF(IFERROR(INDEX(Analyslista!N:N,MATCH(ROW()-1,Analyslista!AP:AP,0)),"")=0,"",IFERROR(INDEX(Analyslista!N:N,MATCH(ROW()-1,Analyslista!AP:AP,0)),""))</f>
        <v/>
      </c>
      <c r="G35" s="200" t="str">
        <f>IF(IFERROR(INDEX(Analyslista!K:K,MATCH(ROW()-1,Analyslista!AP:AP,0)),"")=0,"",IFERROR(INDEX(Analyslista!K:K,MATCH(ROW()-1,Analyslista!AP:AP,0)),""))</f>
        <v/>
      </c>
      <c r="H35" s="95" t="str">
        <f>IF(IFERROR(INDEX(Analyslista!J:J,MATCH(ROW()-1,Analyslista!AP:AP,0)),"")=0,"",IFERROR(INDEX(Analyslista!J:J,MATCH(ROW()-1,Analyslista!AP:AP,0)),""))</f>
        <v>Kliniska data [FRITEXT]
Klinisk misstanke [FRITEXT]
Önskad analys [FRITEXT]</v>
      </c>
      <c r="I35" s="200" t="str">
        <f>IF(IFERROR(INDEX(Analyslista!V:V,MATCH(ROW()-1,Analyslista!AP:AP,0)),"")=0,"",IFERROR(INDEX(Analyslista!V:V,MATCH(ROW()-1,Analyslista!AP:AP,0)),""))</f>
        <v>Karolinska Universitetssjukhuset</v>
      </c>
    </row>
    <row r="36" spans="1:9" x14ac:dyDescent="0.25">
      <c r="A36" s="200" t="str">
        <f>IF(IFERROR(INDEX(Analyslista!D:D,MATCH(ROW()-1,Analyslista!AP:AP,0)),"")&amp;IFERROR(INDEX(Analyslista!B:B,MATCH(ROW()-1,Analyslista!AP:AP,0)),"")="","",IFERROR(INDEX(Analyslista!D:D,MATCH(ROW()-1,Analyslista!AP:AP,0)),"")&amp;IFERROR(INDEX(Analyslista!B:B,MATCH(ROW()-1,Analyslista!AP:AP,0)),"")&amp;" (EXT)")</f>
        <v>P-Prokollagen III peptid (EXT)</v>
      </c>
      <c r="B36" s="200" t="str">
        <f>IFERROR(INDEX(Analyslista!D:D,MATCH(ROW()-1,Analyslista!AP:AP,0)),"")&amp;IFERROR(INDEX(Analyslista!B:B,MATCH(ROW()-1,Analyslista!AP:AP,0)),"")</f>
        <v>P-Prokollagen III peptid</v>
      </c>
      <c r="C36" s="200" t="str">
        <f>IF(IFERROR(INDEX(Analyslista!AC:AC,MATCH(ROW()-1,Analyslista!AP:AP,0)),"")=0,"",IFERROR(INDEX(Analyslista!AC:AC,MATCH(ROW()-1,Analyslista!AP:AP,0)),""))</f>
        <v/>
      </c>
      <c r="D36" s="200" t="str">
        <f>IF(IFERROR(INDEX(Analyslista!AS:AS,MATCH(ROW()-1,Analyslista!AP:AP,0)),"")=0,"",IFERROR(INDEX(Analyslista!AS:AS,MATCH(ROW()-1,Analyslista!AP:AP,0)),""))</f>
        <v>Externa prover, papperssvar</v>
      </c>
      <c r="F36" s="200" t="str">
        <f>IF(IFERROR(INDEX(Analyslista!N:N,MATCH(ROW()-1,Analyslista!AP:AP,0)),"")=0,"",IFERROR(INDEX(Analyslista!N:N,MATCH(ROW()-1,Analyslista!AP:AP,0)),""))</f>
        <v>Lila (EDTA) 4 mL</v>
      </c>
      <c r="G36" s="200" t="str">
        <f>IF(IFERROR(INDEX(Analyslista!K:K,MATCH(ROW()-1,Analyslista!AP:AP,0)),"")=0,"",IFERROR(INDEX(Analyslista!K:K,MATCH(ROW()-1,Analyslista!AP:AP,0)),""))</f>
        <v/>
      </c>
      <c r="H36" s="95" t="str">
        <f>IF(IFERROR(INDEX(Analyslista!J:J,MATCH(ROW()-1,Analyslista!AP:AP,0)),"")=0,"",IFERROR(INDEX(Analyslista!J:J,MATCH(ROW()-1,Analyslista!AP:AP,0)),""))</f>
        <v/>
      </c>
      <c r="I36" s="200" t="str">
        <f>IF(IFERROR(INDEX(Analyslista!V:V,MATCH(ROW()-1,Analyslista!AP:AP,0)),"")=0,"",IFERROR(INDEX(Analyslista!V:V,MATCH(ROW()-1,Analyslista!AP:AP,0)),""))</f>
        <v>Karolinska Universitetssjukhuset</v>
      </c>
    </row>
    <row r="37" spans="1:9" ht="60" x14ac:dyDescent="0.25">
      <c r="A37" s="200" t="str">
        <f>IF(IFERROR(INDEX(Analyslista!D:D,MATCH(ROW()-1,Analyslista!AP:AP,0)),"")&amp;IFERROR(INDEX(Analyslista!B:B,MATCH(ROW()-1,Analyslista!AP:AP,0)),"")="","",IFERROR(INDEX(Analyslista!D:D,MATCH(ROW()-1,Analyslista!AP:AP,0)),"")&amp;IFERROR(INDEX(Analyslista!B:B,MATCH(ROW()-1,Analyslista!AP:AP,0)),"")&amp;" (EXT)")</f>
        <v>dU-HIAA, 5- (EXT)</v>
      </c>
      <c r="B37" s="200" t="str">
        <f>IFERROR(INDEX(Analyslista!D:D,MATCH(ROW()-1,Analyslista!AP:AP,0)),"")&amp;IFERROR(INDEX(Analyslista!B:B,MATCH(ROW()-1,Analyslista!AP:AP,0)),"")</f>
        <v>dU-HIAA, 5-</v>
      </c>
      <c r="C37" s="200" t="str">
        <f>IF(IFERROR(INDEX(Analyslista!AC:AC,MATCH(ROW()-1,Analyslista!AP:AP,0)),"")=0,"",IFERROR(INDEX(Analyslista!AC:AC,MATCH(ROW()-1,Analyslista!AP:AP,0)),""))</f>
        <v/>
      </c>
      <c r="D37" s="200" t="str">
        <f>IF(IFERROR(INDEX(Analyslista!AS:AS,MATCH(ROW()-1,Analyslista!AP:AP,0)),"")=0,"",IFERROR(INDEX(Analyslista!AS:AS,MATCH(ROW()-1,Analyslista!AP:AP,0)),""))</f>
        <v>Externa prover, papperssvar</v>
      </c>
      <c r="F37" s="200" t="str">
        <f>IF(IFERROR(INDEX(Analyslista!N:N,MATCH(ROW()-1,Analyslista!AP:AP,0)),"")=0,"",IFERROR(INDEX(Analyslista!N:N,MATCH(ROW()-1,Analyslista!AP:AP,0)),""))</f>
        <v>Urinsamling HCl</v>
      </c>
      <c r="G37" s="200" t="str">
        <f>IF(IFERROR(INDEX(Analyslista!K:K,MATCH(ROW()-1,Analyslista!AP:AP,0)),"")=0,"",IFERROR(INDEX(Analyslista!K:K,MATCH(ROW()-1,Analyslista!AP:AP,0)),""))</f>
        <v/>
      </c>
      <c r="H37" s="95" t="str">
        <f>IF(IFERROR(INDEX(Analyslista!J:J,MATCH(ROW()-1,Analyslista!AP:AP,0)),"")=0,"",IFERROR(INDEX(Analyslista!J:J,MATCH(ROW()-1,Analyslista!AP:AP,0)),""))</f>
        <v>Inget intag av ananas, avocado, banan, grönmögelost, rödvin, tomat och valnöt 12 h innan och under samlingsperioden.
Ange förekommande läkemedelsbehandling [FRITEXT]</v>
      </c>
      <c r="I37" s="200" t="str">
        <f>IF(IFERROR(INDEX(Analyslista!V:V,MATCH(ROW()-1,Analyslista!AP:AP,0)),"")=0,"",IFERROR(INDEX(Analyslista!V:V,MATCH(ROW()-1,Analyslista!AP:AP,0)),""))</f>
        <v>Akademiska Sjukhuset</v>
      </c>
    </row>
    <row r="38" spans="1:9" x14ac:dyDescent="0.25">
      <c r="A38" s="200" t="str">
        <f>IF(IFERROR(INDEX(Analyslista!D:D,MATCH(ROW()-1,Analyslista!AP:AP,0)),"")&amp;IFERROR(INDEX(Analyslista!B:B,MATCH(ROW()-1,Analyslista!AP:AP,0)),"")="","",IFERROR(INDEX(Analyslista!D:D,MATCH(ROW()-1,Analyslista!AP:AP,0)),"")&amp;IFERROR(INDEX(Analyslista!B:B,MATCH(ROW()-1,Analyslista!AP:AP,0)),"")&amp;" (EXT)")</f>
        <v>S-HLA-antikroppar (EXT)</v>
      </c>
      <c r="B38" s="200" t="str">
        <f>IFERROR(INDEX(Analyslista!D:D,MATCH(ROW()-1,Analyslista!AP:AP,0)),"")&amp;IFERROR(INDEX(Analyslista!B:B,MATCH(ROW()-1,Analyslista!AP:AP,0)),"")</f>
        <v>S-HLA-antikroppar</v>
      </c>
      <c r="C38" s="200" t="str">
        <f>IF(IFERROR(INDEX(Analyslista!AC:AC,MATCH(ROW()-1,Analyslista!AP:AP,0)),"")=0,"",IFERROR(INDEX(Analyslista!AC:AC,MATCH(ROW()-1,Analyslista!AP:AP,0)),""))</f>
        <v/>
      </c>
      <c r="D38" s="200" t="str">
        <f>IF(IFERROR(INDEX(Analyslista!AS:AS,MATCH(ROW()-1,Analyslista!AP:AP,0)),"")=0,"",IFERROR(INDEX(Analyslista!AS:AS,MATCH(ROW()-1,Analyslista!AP:AP,0)),""))</f>
        <v>Externa prover, papperssvar</v>
      </c>
      <c r="F38" s="200" t="str">
        <f>IF(IFERROR(INDEX(Analyslista!N:N,MATCH(ROW()-1,Analyslista!AP:AP,0)),"")=0,"",IFERROR(INDEX(Analyslista!N:N,MATCH(ROW()-1,Analyslista!AP:AP,0)),""))</f>
        <v>Röd (Serum u t) 6 mL</v>
      </c>
      <c r="G38" s="200" t="str">
        <f>IF(IFERROR(INDEX(Analyslista!K:K,MATCH(ROW()-1,Analyslista!AP:AP,0)),"")=0,"",IFERROR(INDEX(Analyslista!K:K,MATCH(ROW()-1,Analyslista!AP:AP,0)),""))</f>
        <v/>
      </c>
      <c r="H38" s="95" t="str">
        <f>IF(IFERROR(INDEX(Analyslista!J:J,MATCH(ROW()-1,Analyslista!AP:AP,0)),"")=0,"",IFERROR(INDEX(Analyslista!J:J,MATCH(ROW()-1,Analyslista!AP:AP,0)),""))</f>
        <v/>
      </c>
      <c r="I38" s="200" t="str">
        <f>IF(IFERROR(INDEX(Analyslista!V:V,MATCH(ROW()-1,Analyslista!AP:AP,0)),"")=0,"",IFERROR(INDEX(Analyslista!V:V,MATCH(ROW()-1,Analyslista!AP:AP,0)),""))</f>
        <v>Akademiska Sjukhuset</v>
      </c>
    </row>
    <row r="39" spans="1:9" x14ac:dyDescent="0.25">
      <c r="A39" s="200" t="str">
        <f>IF(IFERROR(INDEX(Analyslista!D:D,MATCH(ROW()-1,Analyslista!AP:AP,0)),"")&amp;IFERROR(INDEX(Analyslista!B:B,MATCH(ROW()-1,Analyslista!AP:AP,0)),"")="","",IFERROR(INDEX(Analyslista!D:D,MATCH(ROW()-1,Analyslista!AP:AP,0)),"")&amp;IFERROR(INDEX(Analyslista!B:B,MATCH(ROW()-1,Analyslista!AP:AP,0)),"")&amp;" (EXT)")</f>
        <v>S-Epstein-Barr virus (serologi) (EXT)</v>
      </c>
      <c r="B39" s="200" t="str">
        <f>IFERROR(INDEX(Analyslista!D:D,MATCH(ROW()-1,Analyslista!AP:AP,0)),"")&amp;IFERROR(INDEX(Analyslista!B:B,MATCH(ROW()-1,Analyslista!AP:AP,0)),"")</f>
        <v>S-Epstein-Barr virus (serologi)</v>
      </c>
      <c r="C39" s="200" t="str">
        <f>IF(IFERROR(INDEX(Analyslista!AC:AC,MATCH(ROW()-1,Analyslista!AP:AP,0)),"")=0,"",IFERROR(INDEX(Analyslista!AC:AC,MATCH(ROW()-1,Analyslista!AP:AP,0)),""))</f>
        <v/>
      </c>
      <c r="D39" s="200" t="str">
        <f>IF(IFERROR(INDEX(Analyslista!AS:AS,MATCH(ROW()-1,Analyslista!AP:AP,0)),"")=0,"",IFERROR(INDEX(Analyslista!AS:AS,MATCH(ROW()-1,Analyslista!AP:AP,0)),""))</f>
        <v/>
      </c>
      <c r="F39" s="200" t="str">
        <f>IF(IFERROR(INDEX(Analyslista!N:N,MATCH(ROW()-1,Analyslista!AP:AP,0)),"")=0,"",IFERROR(INDEX(Analyslista!N:N,MATCH(ROW()-1,Analyslista!AP:AP,0)),""))</f>
        <v>Röd (Serum u t) 6 mL</v>
      </c>
      <c r="G39" s="200" t="str">
        <f>IF(IFERROR(INDEX(Analyslista!K:K,MATCH(ROW()-1,Analyslista!AP:AP,0)),"")=0,"",IFERROR(INDEX(Analyslista!K:K,MATCH(ROW()-1,Analyslista!AP:AP,0)),""))</f>
        <v/>
      </c>
      <c r="H39" s="95" t="str">
        <f>IF(IFERROR(INDEX(Analyslista!J:J,MATCH(ROW()-1,Analyslista!AP:AP,0)),"")=0,"",IFERROR(INDEX(Analyslista!J:J,MATCH(ROW()-1,Analyslista!AP:AP,0)),""))</f>
        <v>Kliniska data [FRITEXT]</v>
      </c>
      <c r="I39" s="200" t="str">
        <f>IF(IFERROR(INDEX(Analyslista!V:V,MATCH(ROW()-1,Analyslista!AP:AP,0)),"")=0,"",IFERROR(INDEX(Analyslista!V:V,MATCH(ROW()-1,Analyslista!AP:AP,0)),""))</f>
        <v>Akademiska Sjukhuset</v>
      </c>
    </row>
    <row r="40" spans="1:9" ht="30" x14ac:dyDescent="0.25">
      <c r="A40" s="200" t="str">
        <f>IF(IFERROR(INDEX(Analyslista!D:D,MATCH(ROW()-1,Analyslista!AP:AP,0)),"")&amp;IFERROR(INDEX(Analyslista!B:B,MATCH(ROW()-1,Analyslista!AP:AP,0)),"")="","",IFERROR(INDEX(Analyslista!D:D,MATCH(ROW()-1,Analyslista!AP:AP,0)),"")&amp;IFERROR(INDEX(Analyslista!B:B,MATCH(ROW()-1,Analyslista!AP:AP,0)),"")&amp;" (EXT)")</f>
        <v>P-/S-Fria lätta Ig-kedjor (EXT)</v>
      </c>
      <c r="B40" s="200" t="str">
        <f>IFERROR(INDEX(Analyslista!D:D,MATCH(ROW()-1,Analyslista!AP:AP,0)),"")&amp;IFERROR(INDEX(Analyslista!B:B,MATCH(ROW()-1,Analyslista!AP:AP,0)),"")</f>
        <v>P-/S-Fria lätta Ig-kedjor</v>
      </c>
      <c r="C40" s="200" t="str">
        <f>IF(IFERROR(INDEX(Analyslista!AC:AC,MATCH(ROW()-1,Analyslista!AP:AP,0)),"")=0,"",IFERROR(INDEX(Analyslista!AC:AC,MATCH(ROW()-1,Analyslista!AP:AP,0)),""))</f>
        <v/>
      </c>
      <c r="D40" s="200" t="str">
        <f>IF(IFERROR(INDEX(Analyslista!AS:AS,MATCH(ROW()-1,Analyslista!AP:AP,0)),"")=0,"",IFERROR(INDEX(Analyslista!AS:AS,MATCH(ROW()-1,Analyslista!AP:AP,0)),""))</f>
        <v>Externa prover, papperssvar</v>
      </c>
      <c r="F40" s="200" t="str">
        <f>IF(IFERROR(INDEX(Analyslista!N:N,MATCH(ROW()-1,Analyslista!AP:AP,0)),"")=0,"",IFERROR(INDEX(Analyslista!N:N,MATCH(ROW()-1,Analyslista!AP:AP,0)),""))</f>
        <v>Gul (serum m gel) 3,5 mL</v>
      </c>
      <c r="G40" s="200" t="str">
        <f>IF(IFERROR(INDEX(Analyslista!K:K,MATCH(ROW()-1,Analyslista!AP:AP,0)),"")=0,"",IFERROR(INDEX(Analyslista!K:K,MATCH(ROW()-1,Analyslista!AP:AP,0)),""))</f>
        <v>P-Kappakedja fri, P-Lambdakedja fri, P-Kappa/Lambda kvot</v>
      </c>
      <c r="H40" s="95" t="str">
        <f>IF(IFERROR(INDEX(Analyslista!J:J,MATCH(ROW()-1,Analyslista!AP:AP,0)),"")=0,"",IFERROR(INDEX(Analyslista!J:J,MATCH(ROW()-1,Analyslista!AP:AP,0)),""))</f>
        <v/>
      </c>
      <c r="I40" s="200" t="str">
        <f>IF(IFERROR(INDEX(Analyslista!V:V,MATCH(ROW()-1,Analyslista!AP:AP,0)),"")=0,"",IFERROR(INDEX(Analyslista!V:V,MATCH(ROW()-1,Analyslista!AP:AP,0)),""))</f>
        <v>Akademiska Sjukhuset</v>
      </c>
    </row>
    <row r="41" spans="1:9" x14ac:dyDescent="0.25">
      <c r="A41" s="200" t="str">
        <f>IF(IFERROR(INDEX(Analyslista!D:D,MATCH(ROW()-1,Analyslista!AP:AP,0)),"")&amp;IFERROR(INDEX(Analyslista!B:B,MATCH(ROW()-1,Analyslista!AP:AP,0)),"")="","",IFERROR(INDEX(Analyslista!D:D,MATCH(ROW()-1,Analyslista!AP:AP,0)),"")&amp;IFERROR(INDEX(Analyslista!B:B,MATCH(ROW()-1,Analyslista!AP:AP,0)),"")&amp;" (EXT)")</f>
        <v>S-Ceruloplasmin (EXT)</v>
      </c>
      <c r="B41" s="200" t="str">
        <f>IFERROR(INDEX(Analyslista!D:D,MATCH(ROW()-1,Analyslista!AP:AP,0)),"")&amp;IFERROR(INDEX(Analyslista!B:B,MATCH(ROW()-1,Analyslista!AP:AP,0)),"")</f>
        <v>S-Ceruloplasmin</v>
      </c>
      <c r="C41" s="200" t="str">
        <f>IF(IFERROR(INDEX(Analyslista!AC:AC,MATCH(ROW()-1,Analyslista!AP:AP,0)),"")=0,"",IFERROR(INDEX(Analyslista!AC:AC,MATCH(ROW()-1,Analyslista!AP:AP,0)),""))</f>
        <v/>
      </c>
      <c r="D41" s="200" t="str">
        <f>IF(IFERROR(INDEX(Analyslista!AS:AS,MATCH(ROW()-1,Analyslista!AP:AP,0)),"")=0,"",IFERROR(INDEX(Analyslista!AS:AS,MATCH(ROW()-1,Analyslista!AP:AP,0)),""))</f>
        <v>Externa prover, papperssvar</v>
      </c>
      <c r="F41" s="200" t="str">
        <f>IF(IFERROR(INDEX(Analyslista!N:N,MATCH(ROW()-1,Analyslista!AP:AP,0)),"")=0,"",IFERROR(INDEX(Analyslista!N:N,MATCH(ROW()-1,Analyslista!AP:AP,0)),""))</f>
        <v>Gul (serum m gel) 5 mL</v>
      </c>
      <c r="G41" s="200" t="str">
        <f>IF(IFERROR(INDEX(Analyslista!K:K,MATCH(ROW()-1,Analyslista!AP:AP,0)),"")=0,"",IFERROR(INDEX(Analyslista!K:K,MATCH(ROW()-1,Analyslista!AP:AP,0)),""))</f>
        <v>S-Koppar</v>
      </c>
      <c r="H41" s="95" t="str">
        <f>IF(IFERROR(INDEX(Analyslista!J:J,MATCH(ROW()-1,Analyslista!AP:AP,0)),"")=0,"",IFERROR(INDEX(Analyslista!J:J,MATCH(ROW()-1,Analyslista!AP:AP,0)),""))</f>
        <v/>
      </c>
      <c r="I41" s="200" t="str">
        <f>IF(IFERROR(INDEX(Analyslista!V:V,MATCH(ROW()-1,Analyslista!AP:AP,0)),"")=0,"",IFERROR(INDEX(Analyslista!V:V,MATCH(ROW()-1,Analyslista!AP:AP,0)),""))</f>
        <v>Sahlgrenska Universitetssjukhuset</v>
      </c>
    </row>
    <row r="42" spans="1:9" ht="75" x14ac:dyDescent="0.25">
      <c r="A42" s="200" t="str">
        <f>IF(IFERROR(INDEX(Analyslista!D:D,MATCH(ROW()-1,Analyslista!AP:AP,0)),"")&amp;IFERROR(INDEX(Analyslista!B:B,MATCH(ROW()-1,Analyslista!AP:AP,0)),"")="","",IFERROR(INDEX(Analyslista!D:D,MATCH(ROW()-1,Analyslista!AP:AP,0)),"")&amp;IFERROR(INDEX(Analyslista!B:B,MATCH(ROW()-1,Analyslista!AP:AP,0)),"")&amp;" (EXT)")</f>
        <v>S-Östradiol, ultra-känslig (EXT)</v>
      </c>
      <c r="B42" s="200" t="str">
        <f>IFERROR(INDEX(Analyslista!D:D,MATCH(ROW()-1,Analyslista!AP:AP,0)),"")&amp;IFERROR(INDEX(Analyslista!B:B,MATCH(ROW()-1,Analyslista!AP:AP,0)),"")</f>
        <v>S-Östradiol, ultra-känslig</v>
      </c>
      <c r="C42" s="200" t="str">
        <f>IF(IFERROR(INDEX(Analyslista!AC:AC,MATCH(ROW()-1,Analyslista!AP:AP,0)),"")=0,"",IFERROR(INDEX(Analyslista!AC:AC,MATCH(ROW()-1,Analyslista!AP:AP,0)),""))</f>
        <v/>
      </c>
      <c r="D42" s="200" t="str">
        <f>IF(IFERROR(INDEX(Analyslista!AS:AS,MATCH(ROW()-1,Analyslista!AP:AP,0)),"")=0,"",IFERROR(INDEX(Analyslista!AS:AS,MATCH(ROW()-1,Analyslista!AP:AP,0)),""))</f>
        <v>Externa prover, papperssvar</v>
      </c>
      <c r="F42" s="200" t="str">
        <f>IF(IFERROR(INDEX(Analyslista!N:N,MATCH(ROW()-1,Analyslista!AP:AP,0)),"")=0,"",IFERROR(INDEX(Analyslista!N:N,MATCH(ROW()-1,Analyslista!AP:AP,0)),""))</f>
        <v>Gul (serum m gel) 3,5 mL</v>
      </c>
      <c r="G42" s="200" t="str">
        <f>IF(IFERROR(INDEX(Analyslista!K:K,MATCH(ROW()-1,Analyslista!AP:AP,0)),"")=0,"",IFERROR(INDEX(Analyslista!K:K,MATCH(ROW()-1,Analyslista!AP:AP,0)),""))</f>
        <v/>
      </c>
      <c r="H42" s="95" t="str">
        <f>IF(IFERROR(INDEX(Analyslista!J:J,MATCH(ROW()-1,Analyslista!AP:AP,0)),"")=0,"",IFERROR(INDEX(Analyslista!J:J,MATCH(ROW()-1,Analyslista!AP:AP,0)),""))</f>
        <v>Vid utredning av pubertas praecox eller pubertas tarda tas proverna före klockan 12:00
Provröret vändes minst 5 ggr efter provtagning. Låt sedan provröret stå upprätt för att undvika långvarig kontakt med gummikorken.</v>
      </c>
      <c r="I42" s="200" t="str">
        <f>IF(IFERROR(INDEX(Analyslista!V:V,MATCH(ROW()-1,Analyslista!AP:AP,0)),"")=0,"",IFERROR(INDEX(Analyslista!V:V,MATCH(ROW()-1,Analyslista!AP:AP,0)),""))</f>
        <v>Sahlgrenska Universitetssjukhuset</v>
      </c>
    </row>
    <row r="43" spans="1:9" ht="30" x14ac:dyDescent="0.25">
      <c r="A43" s="200" t="str">
        <f>IF(IFERROR(INDEX(Analyslista!D:D,MATCH(ROW()-1,Analyslista!AP:AP,0)),"")&amp;IFERROR(INDEX(Analyslista!B:B,MATCH(ROW()-1,Analyslista!AP:AP,0)),"")="","",IFERROR(INDEX(Analyslista!D:D,MATCH(ROW()-1,Analyslista!AP:AP,0)),"")&amp;IFERROR(INDEX(Analyslista!B:B,MATCH(ROW()-1,Analyslista!AP:AP,0)),"")&amp;" (EXT)")</f>
        <v>CSV- &amp; S-Viral meningoencefalit-block (nukleinsyrapåvisning) (EXT)</v>
      </c>
      <c r="B43" s="200" t="str">
        <f>IFERROR(INDEX(Analyslista!D:D,MATCH(ROW()-1,Analyslista!AP:AP,0)),"")&amp;IFERROR(INDEX(Analyslista!B:B,MATCH(ROW()-1,Analyslista!AP:AP,0)),"")</f>
        <v>CSV- &amp; S-Viral meningoencefalit-block (nukleinsyrapåvisning)</v>
      </c>
      <c r="C43" s="200" t="str">
        <f>IF(IFERROR(INDEX(Analyslista!AC:AC,MATCH(ROW()-1,Analyslista!AP:AP,0)),"")=0,"",IFERROR(INDEX(Analyslista!AC:AC,MATCH(ROW()-1,Analyslista!AP:AP,0)),""))</f>
        <v/>
      </c>
      <c r="D43" s="200" t="str">
        <f>IF(IFERROR(INDEX(Analyslista!AS:AS,MATCH(ROW()-1,Analyslista!AP:AP,0)),"")=0,"",IFERROR(INDEX(Analyslista!AS:AS,MATCH(ROW()-1,Analyslista!AP:AP,0)),""))</f>
        <v/>
      </c>
      <c r="F43" s="200" t="str">
        <f>IF(IFERROR(INDEX(Analyslista!N:N,MATCH(ROW()-1,Analyslista!AP:AP,0)),"")=0,"",IFERROR(INDEX(Analyslista!N:N,MATCH(ROW()-1,Analyslista!AP:AP,0)),""))</f>
        <v/>
      </c>
      <c r="G43" s="200" t="str">
        <f>IF(IFERROR(INDEX(Analyslista!K:K,MATCH(ROW()-1,Analyslista!AP:AP,0)),"")=0,"",IFERROR(INDEX(Analyslista!K:K,MATCH(ROW()-1,Analyslista!AP:AP,0)),""))</f>
        <v/>
      </c>
      <c r="H43" s="95" t="str">
        <f>IF(IFERROR(INDEX(Analyslista!J:J,MATCH(ROW()-1,Analyslista!AP:AP,0)),"")=0,"",IFERROR(INDEX(Analyslista!J:J,MATCH(ROW()-1,Analyslista!AP:AP,0)),""))</f>
        <v/>
      </c>
      <c r="I43" s="200" t="str">
        <f>IF(IFERROR(INDEX(Analyslista!V:V,MATCH(ROW()-1,Analyslista!AP:AP,0)),"")=0,"",IFERROR(INDEX(Analyslista!V:V,MATCH(ROW()-1,Analyslista!AP:AP,0)),""))</f>
        <v/>
      </c>
    </row>
    <row r="44" spans="1:9" x14ac:dyDescent="0.25">
      <c r="A44" s="200" t="str">
        <f>IF(IFERROR(INDEX(Analyslista!D:D,MATCH(ROW()-1,Analyslista!AP:AP,0)),"")&amp;IFERROR(INDEX(Analyslista!B:B,MATCH(ROW()-1,Analyslista!AP:AP,0)),"")="","",IFERROR(INDEX(Analyslista!D:D,MATCH(ROW()-1,Analyslista!AP:AP,0)),"")&amp;IFERROR(INDEX(Analyslista!B:B,MATCH(ROW()-1,Analyslista!AP:AP,0)),"")&amp;" (EXT)")</f>
        <v>dU-Katekolaminer (EXT)</v>
      </c>
      <c r="B44" s="200" t="str">
        <f>IFERROR(INDEX(Analyslista!D:D,MATCH(ROW()-1,Analyslista!AP:AP,0)),"")&amp;IFERROR(INDEX(Analyslista!B:B,MATCH(ROW()-1,Analyslista!AP:AP,0)),"")</f>
        <v>dU-Katekolaminer</v>
      </c>
      <c r="C44" s="200" t="str">
        <f>IF(IFERROR(INDEX(Analyslista!AC:AC,MATCH(ROW()-1,Analyslista!AP:AP,0)),"")=0,"",IFERROR(INDEX(Analyslista!AC:AC,MATCH(ROW()-1,Analyslista!AP:AP,0)),""))</f>
        <v/>
      </c>
      <c r="D44" s="200" t="str">
        <f>IF(IFERROR(INDEX(Analyslista!AS:AS,MATCH(ROW()-1,Analyslista!AP:AP,0)),"")=0,"",IFERROR(INDEX(Analyslista!AS:AS,MATCH(ROW()-1,Analyslista!AP:AP,0)),""))</f>
        <v>Externa prover, papperssvar</v>
      </c>
      <c r="F44" s="200" t="str">
        <f>IF(IFERROR(INDEX(Analyslista!N:N,MATCH(ROW()-1,Analyslista!AP:AP,0)),"")=0,"",IFERROR(INDEX(Analyslista!N:N,MATCH(ROW()-1,Analyslista!AP:AP,0)),""))</f>
        <v>Urinsamling HCl</v>
      </c>
      <c r="G44" s="200" t="str">
        <f>IF(IFERROR(INDEX(Analyslista!K:K,MATCH(ROW()-1,Analyslista!AP:AP,0)),"")=0,"",IFERROR(INDEX(Analyslista!K:K,MATCH(ROW()-1,Analyslista!AP:AP,0)),""))</f>
        <v/>
      </c>
      <c r="H44" s="95" t="str">
        <f>IF(IFERROR(INDEX(Analyslista!J:J,MATCH(ROW()-1,Analyslista!AP:AP,0)),"")=0,"",IFERROR(INDEX(Analyslista!J:J,MATCH(ROW()-1,Analyslista!AP:AP,0)),""))</f>
        <v>Ange förekommande läkemedelsbehandling [FRITEXT]</v>
      </c>
      <c r="I44" s="200" t="str">
        <f>IF(IFERROR(INDEX(Analyslista!V:V,MATCH(ROW()-1,Analyslista!AP:AP,0)),"")=0,"",IFERROR(INDEX(Analyslista!V:V,MATCH(ROW()-1,Analyslista!AP:AP,0)),""))</f>
        <v>Akademiska Sjukhuset</v>
      </c>
    </row>
    <row r="45" spans="1:9" x14ac:dyDescent="0.25">
      <c r="A45" s="200" t="str">
        <f>IF(IFERROR(INDEX(Analyslista!D:D,MATCH(ROW()-1,Analyslista!AP:AP,0)),"")&amp;IFERROR(INDEX(Analyslista!B:B,MATCH(ROW()-1,Analyslista!AP:AP,0)),"")="","",IFERROR(INDEX(Analyslista!D:D,MATCH(ROW()-1,Analyslista!AP:AP,0)),"")&amp;IFERROR(INDEX(Analyslista!B:B,MATCH(ROW()-1,Analyslista!AP:AP,0)),"")&amp;" (EXT)")</f>
        <v>S-DHEAS (EXT)</v>
      </c>
      <c r="B45" s="200" t="str">
        <f>IFERROR(INDEX(Analyslista!D:D,MATCH(ROW()-1,Analyslista!AP:AP,0)),"")&amp;IFERROR(INDEX(Analyslista!B:B,MATCH(ROW()-1,Analyslista!AP:AP,0)),"")</f>
        <v>S-DHEAS</v>
      </c>
      <c r="C45" s="200" t="str">
        <f>IF(IFERROR(INDEX(Analyslista!AC:AC,MATCH(ROW()-1,Analyslista!AP:AP,0)),"")=0,"",IFERROR(INDEX(Analyslista!AC:AC,MATCH(ROW()-1,Analyslista!AP:AP,0)),""))</f>
        <v/>
      </c>
      <c r="D45" s="200" t="str">
        <f>IF(IFERROR(INDEX(Analyslista!AS:AS,MATCH(ROW()-1,Analyslista!AP:AP,0)),"")=0,"",IFERROR(INDEX(Analyslista!AS:AS,MATCH(ROW()-1,Analyslista!AP:AP,0)),""))</f>
        <v>Externa prover, papperssvar</v>
      </c>
      <c r="F45" s="200" t="str">
        <f>IF(IFERROR(INDEX(Analyslista!N:N,MATCH(ROW()-1,Analyslista!AP:AP,0)),"")=0,"",IFERROR(INDEX(Analyslista!N:N,MATCH(ROW()-1,Analyslista!AP:AP,0)),""))</f>
        <v>Gul (serum m gel) 3,5 mL</v>
      </c>
      <c r="G45" s="200" t="str">
        <f>IF(IFERROR(INDEX(Analyslista!K:K,MATCH(ROW()-1,Analyslista!AP:AP,0)),"")=0,"",IFERROR(INDEX(Analyslista!K:K,MATCH(ROW()-1,Analyslista!AP:AP,0)),""))</f>
        <v/>
      </c>
      <c r="H45" s="95" t="str">
        <f>IF(IFERROR(INDEX(Analyslista!J:J,MATCH(ROW()-1,Analyslista!AP:AP,0)),"")=0,"",IFERROR(INDEX(Analyslista!J:J,MATCH(ROW()-1,Analyslista!AP:AP,0)),""))</f>
        <v/>
      </c>
      <c r="I45" s="200" t="str">
        <f>IF(IFERROR(INDEX(Analyslista!V:V,MATCH(ROW()-1,Analyslista!AP:AP,0)),"")=0,"",IFERROR(INDEX(Analyslista!V:V,MATCH(ROW()-1,Analyslista!AP:AP,0)),""))</f>
        <v>Karolinska Universitetssjukhuset</v>
      </c>
    </row>
    <row r="46" spans="1:9" ht="150" x14ac:dyDescent="0.25">
      <c r="A46" s="200" t="str">
        <f>IF(IFERROR(INDEX(Analyslista!D:D,MATCH(ROW()-1,Analyslista!AP:AP,0)),"")&amp;IFERROR(INDEX(Analyslista!B:B,MATCH(ROW()-1,Analyslista!AP:AP,0)),"")="","",IFERROR(INDEX(Analyslista!D:D,MATCH(ROW()-1,Analyslista!AP:AP,0)),"")&amp;IFERROR(INDEX(Analyslista!B:B,MATCH(ROW()-1,Analyslista!AP:AP,0)),"")&amp;" (EXT)")</f>
        <v>P-/S-Klozapin (EXT)</v>
      </c>
      <c r="B46" s="200" t="str">
        <f>IFERROR(INDEX(Analyslista!D:D,MATCH(ROW()-1,Analyslista!AP:AP,0)),"")&amp;IFERROR(INDEX(Analyslista!B:B,MATCH(ROW()-1,Analyslista!AP:AP,0)),"")</f>
        <v>P-/S-Klozapin</v>
      </c>
      <c r="C46" s="200" t="str">
        <f>IF(IFERROR(INDEX(Analyslista!AC:AC,MATCH(ROW()-1,Analyslista!AP:AP,0)),"")=0,"",IFERROR(INDEX(Analyslista!AC:AC,MATCH(ROW()-1,Analyslista!AP:AP,0)),""))</f>
        <v/>
      </c>
      <c r="D46" s="200" t="str">
        <f>IF(IFERROR(INDEX(Analyslista!AS:AS,MATCH(ROW()-1,Analyslista!AP:AP,0)),"")=0,"",IFERROR(INDEX(Analyslista!AS:AS,MATCH(ROW()-1,Analyslista!AP:AP,0)),""))</f>
        <v>Externa prover, papperssvar</v>
      </c>
      <c r="F46" s="200" t="str">
        <f>IF(IFERROR(INDEX(Analyslista!N:N,MATCH(ROW()-1,Analyslista!AP:AP,0)),"")=0,"",IFERROR(INDEX(Analyslista!N:N,MATCH(ROW()-1,Analyslista!AP:AP,0)),""))</f>
        <v>Mörkblå (NaHeparin) 4 mL</v>
      </c>
      <c r="G46" s="200" t="str">
        <f>IF(IFERROR(INDEX(Analyslista!K:K,MATCH(ROW()-1,Analyslista!AP:AP,0)),"")=0,"",IFERROR(INDEX(Analyslista!K:K,MATCH(ROW()-1,Analyslista!AP:AP,0)),""))</f>
        <v>P-/S-Venlafaxin, P-/S-Quetiapin</v>
      </c>
      <c r="H46"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Rökare [JA/NEJ]
Frågeställning [FRITEXT]</v>
      </c>
      <c r="I46" s="200" t="str">
        <f>IF(IFERROR(INDEX(Analyslista!V:V,MATCH(ROW()-1,Analyslista!AP:AP,0)),"")=0,"",IFERROR(INDEX(Analyslista!V:V,MATCH(ROW()-1,Analyslista!AP:AP,0)),""))</f>
        <v>Karolinska Universitetssjukhuset</v>
      </c>
    </row>
    <row r="47" spans="1:9" x14ac:dyDescent="0.25">
      <c r="A47" s="200" t="str">
        <f>IF(IFERROR(INDEX(Analyslista!D:D,MATCH(ROW()-1,Analyslista!AP:AP,0)),"")&amp;IFERROR(INDEX(Analyslista!B:B,MATCH(ROW()-1,Analyslista!AP:AP,0)),"")="","",IFERROR(INDEX(Analyslista!D:D,MATCH(ROW()-1,Analyslista!AP:AP,0)),"")&amp;IFERROR(INDEX(Analyslista!B:B,MATCH(ROW()-1,Analyslista!AP:AP,0)),"")&amp;" (EXT)")</f>
        <v>dU-Kortisol (EXT)</v>
      </c>
      <c r="B47" s="201" t="str">
        <f>IFERROR(INDEX(Analyslista!D:D,MATCH(ROW()-1,Analyslista!AP:AP,0)),"")&amp;IFERROR(INDEX(Analyslista!B:B,MATCH(ROW()-1,Analyslista!AP:AP,0)),"")</f>
        <v>dU-Kortisol</v>
      </c>
      <c r="C47" s="200" t="str">
        <f>IF(IFERROR(INDEX(Analyslista!AC:AC,MATCH(ROW()-1,Analyslista!AP:AP,0)),"")=0,"",IFERROR(INDEX(Analyslista!AC:AC,MATCH(ROW()-1,Analyslista!AP:AP,0)),""))</f>
        <v/>
      </c>
      <c r="D47" s="200" t="str">
        <f>IF(IFERROR(INDEX(Analyslista!AS:AS,MATCH(ROW()-1,Analyslista!AP:AP,0)),"")=0,"",IFERROR(INDEX(Analyslista!AS:AS,MATCH(ROW()-1,Analyslista!AP:AP,0)),""))</f>
        <v>Externa prover, papperssvar</v>
      </c>
      <c r="F47" s="200" t="str">
        <f>IF(IFERROR(INDEX(Analyslista!N:N,MATCH(ROW()-1,Analyslista!AP:AP,0)),"")=0,"",IFERROR(INDEX(Analyslista!N:N,MATCH(ROW()-1,Analyslista!AP:AP,0)),""))</f>
        <v>Urinsamling utan tillsats</v>
      </c>
      <c r="G47" s="200" t="str">
        <f>IF(IFERROR(INDEX(Analyslista!K:K,MATCH(ROW()-1,Analyslista!AP:AP,0)),"")=0,"",IFERROR(INDEX(Analyslista!K:K,MATCH(ROW()-1,Analyslista!AP:AP,0)),""))</f>
        <v/>
      </c>
      <c r="H47" s="95" t="str">
        <f>IF(IFERROR(INDEX(Analyslista!J:J,MATCH(ROW()-1,Analyslista!AP:AP,0)),"")=0,"",IFERROR(INDEX(Analyslista!J:J,MATCH(ROW()-1,Analyslista!AP:AP,0)),""))</f>
        <v>Förvaras kylt under uppsamlingsperioden</v>
      </c>
      <c r="I47" s="200" t="str">
        <f>IF(IFERROR(INDEX(Analyslista!V:V,MATCH(ROW()-1,Analyslista!AP:AP,0)),"")=0,"",IFERROR(INDEX(Analyslista!V:V,MATCH(ROW()-1,Analyslista!AP:AP,0)),""))</f>
        <v>Karolinska Universitetssjukhuset</v>
      </c>
    </row>
    <row r="48" spans="1:9" ht="45" x14ac:dyDescent="0.25">
      <c r="A48" s="200" t="str">
        <f>IF(IFERROR(INDEX(Analyslista!D:D,MATCH(ROW()-1,Analyslista!AP:AP,0)),"")&amp;IFERROR(INDEX(Analyslista!B:B,MATCH(ROW()-1,Analyslista!AP:AP,0)),"")="","",IFERROR(INDEX(Analyslista!D:D,MATCH(ROW()-1,Analyslista!AP:AP,0)),"")&amp;IFERROR(INDEX(Analyslista!B:B,MATCH(ROW()-1,Analyslista!AP:AP,0)),"")&amp;" (EXT)")</f>
        <v>S-Hydroxiprogesteron, 17 -alfa  (EXT)</v>
      </c>
      <c r="B48" s="201" t="str">
        <f>IFERROR(INDEX(Analyslista!D:D,MATCH(ROW()-1,Analyslista!AP:AP,0)),"")&amp;IFERROR(INDEX(Analyslista!B:B,MATCH(ROW()-1,Analyslista!AP:AP,0)),"")</f>
        <v xml:space="preserve">S-Hydroxiprogesteron, 17 -alfa </v>
      </c>
      <c r="C48" s="200" t="str">
        <f>IF(IFERROR(INDEX(Analyslista!AC:AC,MATCH(ROW()-1,Analyslista!AP:AP,0)),"")=0,"",IFERROR(INDEX(Analyslista!AC:AC,MATCH(ROW()-1,Analyslista!AP:AP,0)),""))</f>
        <v/>
      </c>
      <c r="D48" s="200" t="str">
        <f>IF(IFERROR(INDEX(Analyslista!AS:AS,MATCH(ROW()-1,Analyslista!AP:AP,0)),"")=0,"",IFERROR(INDEX(Analyslista!AS:AS,MATCH(ROW()-1,Analyslista!AP:AP,0)),""))</f>
        <v>Externa prover, papperssvar</v>
      </c>
      <c r="F48" s="200" t="str">
        <f>IF(IFERROR(INDEX(Analyslista!N:N,MATCH(ROW()-1,Analyslista!AP:AP,0)),"")=0,"",IFERROR(INDEX(Analyslista!N:N,MATCH(ROW()-1,Analyslista!AP:AP,0)),""))</f>
        <v>Gul (serum m gel) 3,5 mL</v>
      </c>
      <c r="G48" s="200" t="str">
        <f>IF(IFERROR(INDEX(Analyslista!K:K,MATCH(ROW()-1,Analyslista!AP:AP,0)),"")=0,"",IFERROR(INDEX(Analyslista!K:K,MATCH(ROW()-1,Analyslista!AP:AP,0)),""))</f>
        <v>fS-Proinsulin, fS-Pankreaspolypeptid, S-GPH fri alfaenhet</v>
      </c>
      <c r="H48" s="95" t="str">
        <f>IF(IFERROR(INDEX(Analyslista!J:J,MATCH(ROW()-1,Analyslista!AP:AP,0)),"")=0,"",IFERROR(INDEX(Analyslista!J:J,MATCH(ROW()-1,Analyslista!AP:AP,0)),""))</f>
        <v>Lämnas till Klinisk kemi inom en timme.</v>
      </c>
      <c r="I48" s="200" t="str">
        <f>IF(IFERROR(INDEX(Analyslista!V:V,MATCH(ROW()-1,Analyslista!AP:AP,0)),"")=0,"",IFERROR(INDEX(Analyslista!V:V,MATCH(ROW()-1,Analyslista!AP:AP,0)),""))</f>
        <v>Akademiska Sjukhuset</v>
      </c>
    </row>
    <row r="49" spans="1:9" ht="45" x14ac:dyDescent="0.25">
      <c r="A49" s="200" t="str">
        <f>IF(IFERROR(INDEX(Analyslista!D:D,MATCH(ROW()-1,Analyslista!AP:AP,0)),"")&amp;IFERROR(INDEX(Analyslista!B:B,MATCH(ROW()-1,Analyslista!AP:AP,0)),"")="","",IFERROR(INDEX(Analyslista!D:D,MATCH(ROW()-1,Analyslista!AP:AP,0)),"")&amp;IFERROR(INDEX(Analyslista!B:B,MATCH(ROW()-1,Analyslista!AP:AP,0)),"")&amp;" (EXT)")</f>
        <v>P-Metabol utredning (EXT)</v>
      </c>
      <c r="B49" s="201" t="str">
        <f>IFERROR(INDEX(Analyslista!D:D,MATCH(ROW()-1,Analyslista!AP:AP,0)),"")&amp;IFERROR(INDEX(Analyslista!B:B,MATCH(ROW()-1,Analyslista!AP:AP,0)),"")</f>
        <v>P-Metabol utredning</v>
      </c>
      <c r="C49" s="200" t="str">
        <f>IF(IFERROR(INDEX(Analyslista!AC:AC,MATCH(ROW()-1,Analyslista!AP:AP,0)),"")=0,"",IFERROR(INDEX(Analyslista!AC:AC,MATCH(ROW()-1,Analyslista!AP:AP,0)),""))</f>
        <v/>
      </c>
      <c r="D49" s="200" t="str">
        <f>IF(IFERROR(INDEX(Analyslista!AS:AS,MATCH(ROW()-1,Analyslista!AP:AP,0)),"")=0,"",IFERROR(INDEX(Analyslista!AS:AS,MATCH(ROW()-1,Analyslista!AP:AP,0)),""))</f>
        <v>Externa prover, papperssvar</v>
      </c>
      <c r="F49" s="200" t="str">
        <f>IF(IFERROR(INDEX(Analyslista!N:N,MATCH(ROW()-1,Analyslista!AP:AP,0)),"")=0,"",IFERROR(INDEX(Analyslista!N:N,MATCH(ROW()-1,Analyslista!AP:AP,0)),""))</f>
        <v>Mörkblå (NaHeparin) 4 mL</v>
      </c>
      <c r="G49" s="200" t="str">
        <f>IF(IFERROR(INDEX(Analyslista!K:K,MATCH(ROW()-1,Analyslista!AP:AP,0)),"")=0,"",IFERROR(INDEX(Analyslista!K:K,MATCH(ROW()-1,Analyslista!AP:AP,0)),""))</f>
        <v/>
      </c>
      <c r="H49" s="95" t="str">
        <f>IF(IFERROR(INDEX(Analyslista!J:J,MATCH(ROW()-1,Analyslista!AP:AP,0)),"")=0,"",IFERROR(INDEX(Analyslista!J:J,MATCH(ROW()-1,Analyslista!AP:AP,0)),""))</f>
        <v>Önskemål/frågeställning/diagnos [FRITEXT] 
Kortfattat kliniska data [FRITEXT] 
Medicinering [FRITEXT]</v>
      </c>
      <c r="I49" s="200" t="str">
        <f>IF(IFERROR(INDEX(Analyslista!V:V,MATCH(ROW()-1,Analyslista!AP:AP,0)),"")=0,"",IFERROR(INDEX(Analyslista!V:V,MATCH(ROW()-1,Analyslista!AP:AP,0)),""))</f>
        <v>Karolinska Universitetssjukhuset</v>
      </c>
    </row>
    <row r="50" spans="1:9" ht="30" x14ac:dyDescent="0.25">
      <c r="A50" s="200" t="str">
        <f>IF(IFERROR(INDEX(Analyslista!D:D,MATCH(ROW()-1,Analyslista!AP:AP,0)),"")&amp;IFERROR(INDEX(Analyslista!B:B,MATCH(ROW()-1,Analyslista!AP:AP,0)),"")="","",IFERROR(INDEX(Analyslista!D:D,MATCH(ROW()-1,Analyslista!AP:AP,0)),"")&amp;IFERROR(INDEX(Analyslista!B:B,MATCH(ROW()-1,Analyslista!AP:AP,0)),"")&amp;" (EXT)")</f>
        <v>fS-Gastrin (EXT)</v>
      </c>
      <c r="B50" s="201" t="str">
        <f>IFERROR(INDEX(Analyslista!D:D,MATCH(ROW()-1,Analyslista!AP:AP,0)),"")&amp;IFERROR(INDEX(Analyslista!B:B,MATCH(ROW()-1,Analyslista!AP:AP,0)),"")</f>
        <v>fS-Gastrin</v>
      </c>
      <c r="C50" s="200" t="str">
        <f>IF(IFERROR(INDEX(Analyslista!AC:AC,MATCH(ROW()-1,Analyslista!AP:AP,0)),"")=0,"",IFERROR(INDEX(Analyslista!AC:AC,MATCH(ROW()-1,Analyslista!AP:AP,0)),""))</f>
        <v/>
      </c>
      <c r="D50" s="200" t="str">
        <f>IF(IFERROR(INDEX(Analyslista!AS:AS,MATCH(ROW()-1,Analyslista!AP:AP,0)),"")=0,"",IFERROR(INDEX(Analyslista!AS:AS,MATCH(ROW()-1,Analyslista!AP:AP,0)),""))</f>
        <v>Externa prover, papperssvar</v>
      </c>
      <c r="F50" s="200" t="str">
        <f>IF(IFERROR(INDEX(Analyslista!N:N,MATCH(ROW()-1,Analyslista!AP:AP,0)),"")=0,"",IFERROR(INDEX(Analyslista!N:N,MATCH(ROW()-1,Analyslista!AP:AP,0)),""))</f>
        <v>Gul (serum m gel) 3,5 mL</v>
      </c>
      <c r="G50" s="200" t="str">
        <f>IF(IFERROR(INDEX(Analyslista!K:K,MATCH(ROW()-1,Analyslista!AP:AP,0)),"")=0,"",IFERROR(INDEX(Analyslista!K:K,MATCH(ROW()-1,Analyslista!AP:AP,0)),""))</f>
        <v/>
      </c>
      <c r="H50" s="95" t="str">
        <f>IF(IFERROR(INDEX(Analyslista!J:J,MATCH(ROW()-1,Analyslista!AP:AP,0)),"")=0,"",IFERROR(INDEX(Analyslista!J:J,MATCH(ROW()-1,Analyslista!AP:AP,0)),""))</f>
        <v>Rekommendationen är att patienten bör vara fastande, men det är inte ett krav.</v>
      </c>
      <c r="I50" s="200" t="str">
        <f>IF(IFERROR(INDEX(Analyslista!V:V,MATCH(ROW()-1,Analyslista!AP:AP,0)),"")=0,"",IFERROR(INDEX(Analyslista!V:V,MATCH(ROW()-1,Analyslista!AP:AP,0)),""))</f>
        <v>Akademiska Sjukhuset</v>
      </c>
    </row>
    <row r="51" spans="1:9" ht="30" x14ac:dyDescent="0.25">
      <c r="A51" s="200" t="str">
        <f>IF(IFERROR(INDEX(Analyslista!D:D,MATCH(ROW()-1,Analyslista!AP:AP,0)),"")&amp;IFERROR(INDEX(Analyslista!B:B,MATCH(ROW()-1,Analyslista!AP:AP,0)),"")="","",IFERROR(INDEX(Analyslista!D:D,MATCH(ROW()-1,Analyslista!AP:AP,0)),"")&amp;IFERROR(INDEX(Analyslista!B:B,MATCH(ROW()-1,Analyslista!AP:AP,0)),"")&amp;" (EXT)")</f>
        <v>Blåsmaterial-/CSV-Varicella zostervirus (PCR) (EXT)</v>
      </c>
      <c r="B51" s="201" t="str">
        <f>IFERROR(INDEX(Analyslista!D:D,MATCH(ROW()-1,Analyslista!AP:AP,0)),"")&amp;IFERROR(INDEX(Analyslista!B:B,MATCH(ROW()-1,Analyslista!AP:AP,0)),"")</f>
        <v>Blåsmaterial-/CSV-Varicella zostervirus (PCR)</v>
      </c>
      <c r="C51" s="200" t="str">
        <f>IF(IFERROR(INDEX(Analyslista!AC:AC,MATCH(ROW()-1,Analyslista!AP:AP,0)),"")=0,"",IFERROR(INDEX(Analyslista!AC:AC,MATCH(ROW()-1,Analyslista!AP:AP,0)),""))</f>
        <v/>
      </c>
      <c r="D51" s="200" t="str">
        <f>IF(IFERROR(INDEX(Analyslista!AS:AS,MATCH(ROW()-1,Analyslista!AP:AP,0)),"")=0,"",IFERROR(INDEX(Analyslista!AS:AS,MATCH(ROW()-1,Analyslista!AP:AP,0)),""))</f>
        <v/>
      </c>
      <c r="F51" s="200" t="str">
        <f>IF(IFERROR(INDEX(Analyslista!N:N,MATCH(ROW()-1,Analyslista!AP:AP,0)),"")=0,"",IFERROR(INDEX(Analyslista!N:N,MATCH(ROW()-1,Analyslista!AP:AP,0)),""))</f>
        <v/>
      </c>
      <c r="G51" s="200" t="str">
        <f>IF(IFERROR(INDEX(Analyslista!K:K,MATCH(ROW()-1,Analyslista!AP:AP,0)),"")=0,"",IFERROR(INDEX(Analyslista!K:K,MATCH(ROW()-1,Analyslista!AP:AP,0)),""))</f>
        <v/>
      </c>
      <c r="H51" s="95" t="str">
        <f>IF(IFERROR(INDEX(Analyslista!J:J,MATCH(ROW()-1,Analyslista!AP:AP,0)),"")=0,"",IFERROR(INDEX(Analyslista!J:J,MATCH(ROW()-1,Analyslista!AP:AP,0)),""))</f>
        <v>Kliniska data [FRITEXT]</v>
      </c>
      <c r="I51" s="200" t="str">
        <f>IF(IFERROR(INDEX(Analyslista!V:V,MATCH(ROW()-1,Analyslista!AP:AP,0)),"")=0,"",IFERROR(INDEX(Analyslista!V:V,MATCH(ROW()-1,Analyslista!AP:AP,0)),""))</f>
        <v>Akademiska Sjukhuset</v>
      </c>
    </row>
    <row r="52" spans="1:9" ht="45" x14ac:dyDescent="0.25">
      <c r="A52" s="200" t="str">
        <f>IF(IFERROR(INDEX(Analyslista!D:D,MATCH(ROW()-1,Analyslista!AP:AP,0)),"")&amp;IFERROR(INDEX(Analyslista!B:B,MATCH(ROW()-1,Analyslista!AP:AP,0)),"")="","",IFERROR(INDEX(Analyslista!D:D,MATCH(ROW()-1,Analyslista!AP:AP,0)),"")&amp;IFERROR(INDEX(Analyslista!B:B,MATCH(ROW()-1,Analyslista!AP:AP,0)),"")&amp;" (EXT)")</f>
        <v>U-Metabol utredning (EXT)</v>
      </c>
      <c r="B52" s="201" t="str">
        <f>IFERROR(INDEX(Analyslista!D:D,MATCH(ROW()-1,Analyslista!AP:AP,0)),"")&amp;IFERROR(INDEX(Analyslista!B:B,MATCH(ROW()-1,Analyslista!AP:AP,0)),"")</f>
        <v>U-Metabol utredning</v>
      </c>
      <c r="C52" s="200" t="str">
        <f>IF(IFERROR(INDEX(Analyslista!AC:AC,MATCH(ROW()-1,Analyslista!AP:AP,0)),"")=0,"",IFERROR(INDEX(Analyslista!AC:AC,MATCH(ROW()-1,Analyslista!AP:AP,0)),""))</f>
        <v/>
      </c>
      <c r="D52" s="200" t="str">
        <f>IF(IFERROR(INDEX(Analyslista!AS:AS,MATCH(ROW()-1,Analyslista!AP:AP,0)),"")=0,"",IFERROR(INDEX(Analyslista!AS:AS,MATCH(ROW()-1,Analyslista!AP:AP,0)),""))</f>
        <v>Externa prover, papperssvar</v>
      </c>
      <c r="F52" s="200" t="str">
        <f>IF(IFERROR(INDEX(Analyslista!N:N,MATCH(ROW()-1,Analyslista!AP:AP,0)),"")=0,"",IFERROR(INDEX(Analyslista!N:N,MATCH(ROW()-1,Analyslista!AP:AP,0)),""))</f>
        <v>2-8 mL urin utan tillsats</v>
      </c>
      <c r="G52" s="200" t="str">
        <f>IF(IFERROR(INDEX(Analyslista!K:K,MATCH(ROW()-1,Analyslista!AP:AP,0)),"")=0,"",IFERROR(INDEX(Analyslista!K:K,MATCH(ROW()-1,Analyslista!AP:AP,0)),""))</f>
        <v>U-Kreatinin</v>
      </c>
      <c r="H52" s="95" t="str">
        <f>IF(IFERROR(INDEX(Analyslista!J:J,MATCH(ROW()-1,Analyslista!AP:AP,0)),"")=0,"",IFERROR(INDEX(Analyslista!J:J,MATCH(ROW()-1,Analyslista!AP:AP,0)),""))</f>
        <v>Önskemål/frågeställning/diagnos [FRITEXT] 
Kortfattat kliniska data [FRITEXT] 
Medicinering [FRITEXT]</v>
      </c>
      <c r="I52" s="200" t="str">
        <f>IF(IFERROR(INDEX(Analyslista!V:V,MATCH(ROW()-1,Analyslista!AP:AP,0)),"")=0,"",IFERROR(INDEX(Analyslista!V:V,MATCH(ROW()-1,Analyslista!AP:AP,0)),""))</f>
        <v>Karolinska Universitetssjukhuset</v>
      </c>
    </row>
    <row r="53" spans="1:9" ht="120" x14ac:dyDescent="0.25">
      <c r="A53" s="200" t="str">
        <f>IF(IFERROR(INDEX(Analyslista!D:D,MATCH(ROW()-1,Analyslista!AP:AP,0)),"")&amp;IFERROR(INDEX(Analyslista!B:B,MATCH(ROW()-1,Analyslista!AP:AP,0)),"")="","",IFERROR(INDEX(Analyslista!D:D,MATCH(ROW()-1,Analyslista!AP:AP,0)),"")&amp;IFERROR(INDEX(Analyslista!B:B,MATCH(ROW()-1,Analyslista!AP:AP,0)),"")&amp;" (EXT)")</f>
        <v>B-HFE, genotyp (EXT)</v>
      </c>
      <c r="B53" s="201" t="str">
        <f>IFERROR(INDEX(Analyslista!D:D,MATCH(ROW()-1,Analyslista!AP:AP,0)),"")&amp;IFERROR(INDEX(Analyslista!B:B,MATCH(ROW()-1,Analyslista!AP:AP,0)),"")</f>
        <v>B-HFE, genotyp</v>
      </c>
      <c r="C53" s="200" t="str">
        <f>IF(IFERROR(INDEX(Analyslista!AC:AC,MATCH(ROW()-1,Analyslista!AP:AP,0)),"")=0,"",IFERROR(INDEX(Analyslista!AC:AC,MATCH(ROW()-1,Analyslista!AP:AP,0)),""))</f>
        <v/>
      </c>
      <c r="D53" s="200" t="str">
        <f>IF(IFERROR(INDEX(Analyslista!AS:AS,MATCH(ROW()-1,Analyslista!AP:AP,0)),"")=0,"",IFERROR(INDEX(Analyslista!AS:AS,MATCH(ROW()-1,Analyslista!AP:AP,0)),""))</f>
        <v>Externa prover, papperssvar</v>
      </c>
      <c r="F53" s="200" t="str">
        <f>IF(IFERROR(INDEX(Analyslista!N:N,MATCH(ROW()-1,Analyslista!AP:AP,0)),"")=0,"",IFERROR(INDEX(Analyslista!N:N,MATCH(ROW()-1,Analyslista!AP:AP,0)),""))</f>
        <v>Lila (EDTA) 4 mL</v>
      </c>
      <c r="G53" s="200" t="str">
        <f>IF(IFERROR(INDEX(Analyslista!K:K,MATCH(ROW()-1,Analyslista!AP:AP,0)),"")=0,"",IFERROR(INDEX(Analyslista!K:K,MATCH(ROW()-1,Analyslista!AP:AP,0)),""))</f>
        <v>Apolipoprotein E (genotyp), Cytokrom P450 2C19 (genotyp), Cytokrom P450 2C9 (genotyp), Cytokrom P450 2D6 (genotyp), Faktor V (genotyp), Gilberts syndrom (genotypning), MTHFR (genotyp), N-Acetyltransferas 2 (genotyp), Protrombin (genotyp)</v>
      </c>
      <c r="H53" s="95"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53" s="200" t="str">
        <f>IF(IFERROR(INDEX(Analyslista!V:V,MATCH(ROW()-1,Analyslista!AP:AP,0)),"")=0,"",IFERROR(INDEX(Analyslista!V:V,MATCH(ROW()-1,Analyslista!AP:AP,0)),""))</f>
        <v>Akademiska Sjukhuset</v>
      </c>
    </row>
    <row r="54" spans="1:9" ht="30" x14ac:dyDescent="0.25">
      <c r="A54" s="200" t="str">
        <f>IF(IFERROR(INDEX(Analyslista!D:D,MATCH(ROW()-1,Analyslista!AP:AP,0)),"")&amp;IFERROR(INDEX(Analyslista!B:B,MATCH(ROW()-1,Analyslista!AP:AP,0)),"")="","",IFERROR(INDEX(Analyslista!D:D,MATCH(ROW()-1,Analyslista!AP:AP,0)),"")&amp;IFERROR(INDEX(Analyslista!B:B,MATCH(ROW()-1,Analyslista!AP:AP,0)),"")&amp;" (EXT)")</f>
        <v>S-Beta-glukan (EXT)</v>
      </c>
      <c r="B54" s="201" t="str">
        <f>IFERROR(INDEX(Analyslista!D:D,MATCH(ROW()-1,Analyslista!AP:AP,0)),"")&amp;IFERROR(INDEX(Analyslista!B:B,MATCH(ROW()-1,Analyslista!AP:AP,0)),"")</f>
        <v>S-Beta-glukan</v>
      </c>
      <c r="C54" s="200" t="str">
        <f>IF(IFERROR(INDEX(Analyslista!AC:AC,MATCH(ROW()-1,Analyslista!AP:AP,0)),"")=0,"",IFERROR(INDEX(Analyslista!AC:AC,MATCH(ROW()-1,Analyslista!AP:AP,0)),""))</f>
        <v/>
      </c>
      <c r="D54" s="200" t="str">
        <f>IF(IFERROR(INDEX(Analyslista!AS:AS,MATCH(ROW()-1,Analyslista!AP:AP,0)),"")=0,"",IFERROR(INDEX(Analyslista!AS:AS,MATCH(ROW()-1,Analyslista!AP:AP,0)),""))</f>
        <v/>
      </c>
      <c r="F54" s="200" t="str">
        <f>IF(IFERROR(INDEX(Analyslista!N:N,MATCH(ROW()-1,Analyslista!AP:AP,0)),"")=0,"",IFERROR(INDEX(Analyslista!N:N,MATCH(ROW()-1,Analyslista!AP:AP,0)),""))</f>
        <v>Gul (serum m gel) 3,5 mL</v>
      </c>
      <c r="G54" s="200" t="str">
        <f>IF(IFERROR(INDEX(Analyslista!K:K,MATCH(ROW()-1,Analyslista!AP:AP,0)),"")=0,"",IFERROR(INDEX(Analyslista!K:K,MATCH(ROW()-1,Analyslista!AP:AP,0)),""))</f>
        <v/>
      </c>
      <c r="H54" s="95" t="str">
        <f>IF(IFERROR(INDEX(Analyslista!J:J,MATCH(ROW()-1,Analyslista!AP:AP,0)),"")=0,"",IFERROR(INDEX(Analyslista!J:J,MATCH(ROW()-1,Analyslista!AP:AP,0)),""))</f>
        <v>Lämnas så snart som möjligt till Klinisk mikrobiologi
Kliniska data [FRITEXT]</v>
      </c>
      <c r="I54" s="200" t="str">
        <f>IF(IFERROR(INDEX(Analyslista!V:V,MATCH(ROW()-1,Analyslista!AP:AP,0)),"")=0,"",IFERROR(INDEX(Analyslista!V:V,MATCH(ROW()-1,Analyslista!AP:AP,0)),""))</f>
        <v>Karolinska Universitetssjukhuset</v>
      </c>
    </row>
    <row r="55" spans="1:9" x14ac:dyDescent="0.25">
      <c r="A55" s="200" t="str">
        <f>IF(IFERROR(INDEX(Analyslista!D:D,MATCH(ROW()-1,Analyslista!AP:AP,0)),"")&amp;IFERROR(INDEX(Analyslista!B:B,MATCH(ROW()-1,Analyslista!AP:AP,0)),"")="","",IFERROR(INDEX(Analyslista!D:D,MATCH(ROW()-1,Analyslista!AP:AP,0)),"")&amp;IFERROR(INDEX(Analyslista!B:B,MATCH(ROW()-1,Analyslista!AP:AP,0)),"")&amp;" (EXT)")</f>
        <v>S-IA2-antikroppar (IgG) (EXT)</v>
      </c>
      <c r="B55" s="201" t="str">
        <f>IFERROR(INDEX(Analyslista!D:D,MATCH(ROW()-1,Analyslista!AP:AP,0)),"")&amp;IFERROR(INDEX(Analyslista!B:B,MATCH(ROW()-1,Analyslista!AP:AP,0)),"")</f>
        <v>S-IA2-antikroppar (IgG)</v>
      </c>
      <c r="C55" s="200" t="str">
        <f>IF(IFERROR(INDEX(Analyslista!AC:AC,MATCH(ROW()-1,Analyslista!AP:AP,0)),"")=0,"",IFERROR(INDEX(Analyslista!AC:AC,MATCH(ROW()-1,Analyslista!AP:AP,0)),""))</f>
        <v/>
      </c>
      <c r="D55" s="200" t="str">
        <f>IF(IFERROR(INDEX(Analyslista!AS:AS,MATCH(ROW()-1,Analyslista!AP:AP,0)),"")=0,"",IFERROR(INDEX(Analyslista!AS:AS,MATCH(ROW()-1,Analyslista!AP:AP,0)),""))</f>
        <v>Externa prover, papperssvar</v>
      </c>
      <c r="F55" s="200" t="str">
        <f>IF(IFERROR(INDEX(Analyslista!N:N,MATCH(ROW()-1,Analyslista!AP:AP,0)),"")=0,"",IFERROR(INDEX(Analyslista!N:N,MATCH(ROW()-1,Analyslista!AP:AP,0)),""))</f>
        <v>Gul (serum m gel) 3,5 mL</v>
      </c>
      <c r="G55" s="200" t="str">
        <f>IF(IFERROR(INDEX(Analyslista!K:K,MATCH(ROW()-1,Analyslista!AP:AP,0)),"")=0,"",IFERROR(INDEX(Analyslista!K:K,MATCH(ROW()-1,Analyslista!AP:AP,0)),""))</f>
        <v>S-GAD ak (IgG)</v>
      </c>
      <c r="H55" s="95" t="str">
        <f>IF(IFERROR(INDEX(Analyslista!J:J,MATCH(ROW()-1,Analyslista!AP:AP,0)),"")=0,"",IFERROR(INDEX(Analyslista!J:J,MATCH(ROW()-1,Analyslista!AP:AP,0)),""))</f>
        <v/>
      </c>
      <c r="I55" s="200" t="str">
        <f>IF(IFERROR(INDEX(Analyslista!V:V,MATCH(ROW()-1,Analyslista!AP:AP,0)),"")=0,"",IFERROR(INDEX(Analyslista!V:V,MATCH(ROW()-1,Analyslista!AP:AP,0)),""))</f>
        <v>Akademiska Sjukhuset</v>
      </c>
    </row>
    <row r="56" spans="1:9" x14ac:dyDescent="0.25">
      <c r="A56" s="200" t="str">
        <f>IF(IFERROR(INDEX(Analyslista!D:D,MATCH(ROW()-1,Analyslista!AP:AP,0)),"")&amp;IFERROR(INDEX(Analyslista!B:B,MATCH(ROW()-1,Analyslista!AP:AP,0)),"")="","",IFERROR(INDEX(Analyslista!D:D,MATCH(ROW()-1,Analyslista!AP:AP,0)),"")&amp;IFERROR(INDEX(Analyslista!B:B,MATCH(ROW()-1,Analyslista!AP:AP,0)),"")&amp;" (EXT)")</f>
        <v>F-EHEC, ETEC, EIEC, EPEC (PCR) (EXT)</v>
      </c>
      <c r="B56" s="201" t="str">
        <f>IFERROR(INDEX(Analyslista!D:D,MATCH(ROW()-1,Analyslista!AP:AP,0)),"")&amp;IFERROR(INDEX(Analyslista!B:B,MATCH(ROW()-1,Analyslista!AP:AP,0)),"")</f>
        <v>F-EHEC, ETEC, EIEC, EPEC (PCR)</v>
      </c>
      <c r="C56" s="200" t="str">
        <f>IF(IFERROR(INDEX(Analyslista!AC:AC,MATCH(ROW()-1,Analyslista!AP:AP,0)),"")=0,"",IFERROR(INDEX(Analyslista!AC:AC,MATCH(ROW()-1,Analyslista!AP:AP,0)),""))</f>
        <v/>
      </c>
      <c r="D56" s="200" t="str">
        <f>IF(IFERROR(INDEX(Analyslista!AS:AS,MATCH(ROW()-1,Analyslista!AP:AP,0)),"")=0,"",IFERROR(INDEX(Analyslista!AS:AS,MATCH(ROW()-1,Analyslista!AP:AP,0)),""))</f>
        <v/>
      </c>
      <c r="F56" s="200" t="str">
        <f>IF(IFERROR(INDEX(Analyslista!N:N,MATCH(ROW()-1,Analyslista!AP:AP,0)),"")=0,"",IFERROR(INDEX(Analyslista!N:N,MATCH(ROW()-1,Analyslista!AP:AP,0)),""))</f>
        <v>Copanrör, svart kork</v>
      </c>
      <c r="G56" s="200" t="str">
        <f>IF(IFERROR(INDEX(Analyslista!K:K,MATCH(ROW()-1,Analyslista!AP:AP,0)),"")=0,"",IFERROR(INDEX(Analyslista!K:K,MATCH(ROW()-1,Analyslista!AP:AP,0)),""))</f>
        <v/>
      </c>
      <c r="H56" s="95" t="str">
        <f>IF(IFERROR(INDEX(Analyslista!J:J,MATCH(ROW()-1,Analyslista!AP:AP,0)),"")=0,"",IFERROR(INDEX(Analyslista!J:J,MATCH(ROW()-1,Analyslista!AP:AP,0)),""))</f>
        <v/>
      </c>
      <c r="I56" s="200" t="str">
        <f>IF(IFERROR(INDEX(Analyslista!V:V,MATCH(ROW()-1,Analyslista!AP:AP,0)),"")=0,"",IFERROR(INDEX(Analyslista!V:V,MATCH(ROW()-1,Analyslista!AP:AP,0)),""))</f>
        <v>Karolinska Universitetssjukhuset</v>
      </c>
    </row>
    <row r="57" spans="1:9" x14ac:dyDescent="0.25">
      <c r="A57" s="200" t="str">
        <f>IF(IFERROR(INDEX(Analyslista!D:D,MATCH(ROW()-1,Analyslista!AP:AP,0)),"")&amp;IFERROR(INDEX(Analyslista!B:B,MATCH(ROW()-1,Analyslista!AP:AP,0)),"")="","",IFERROR(INDEX(Analyslista!D:D,MATCH(ROW()-1,Analyslista!AP:AP,0)),"")&amp;IFERROR(INDEX(Analyslista!B:B,MATCH(ROW()-1,Analyslista!AP:AP,0)),"")&amp;" (EXT)")</f>
        <v>S-Androstendion (EXT)</v>
      </c>
      <c r="B57" s="201" t="str">
        <f>IFERROR(INDEX(Analyslista!D:D,MATCH(ROW()-1,Analyslista!AP:AP,0)),"")&amp;IFERROR(INDEX(Analyslista!B:B,MATCH(ROW()-1,Analyslista!AP:AP,0)),"")</f>
        <v>S-Androstendion</v>
      </c>
      <c r="C57" s="200" t="str">
        <f>IF(IFERROR(INDEX(Analyslista!AC:AC,MATCH(ROW()-1,Analyslista!AP:AP,0)),"")=0,"",IFERROR(INDEX(Analyslista!AC:AC,MATCH(ROW()-1,Analyslista!AP:AP,0)),""))</f>
        <v/>
      </c>
      <c r="D57" s="200" t="str">
        <f>IF(IFERROR(INDEX(Analyslista!AS:AS,MATCH(ROW()-1,Analyslista!AP:AP,0)),"")=0,"",IFERROR(INDEX(Analyslista!AS:AS,MATCH(ROW()-1,Analyslista!AP:AP,0)),""))</f>
        <v>Externa prover, papperssvar</v>
      </c>
      <c r="F57" s="200" t="str">
        <f>IF(IFERROR(INDEX(Analyslista!N:N,MATCH(ROW()-1,Analyslista!AP:AP,0)),"")=0,"",IFERROR(INDEX(Analyslista!N:N,MATCH(ROW()-1,Analyslista!AP:AP,0)),""))</f>
        <v>Gul (serum m gel) 3,5 mL</v>
      </c>
      <c r="G57" s="200" t="str">
        <f>IF(IFERROR(INDEX(Analyslista!K:K,MATCH(ROW()-1,Analyslista!AP:AP,0)),"")=0,"",IFERROR(INDEX(Analyslista!K:K,MATCH(ROW()-1,Analyslista!AP:AP,0)),""))</f>
        <v/>
      </c>
      <c r="H57" s="95" t="str">
        <f>IF(IFERROR(INDEX(Analyslista!J:J,MATCH(ROW()-1,Analyslista!AP:AP,0)),"")=0,"",IFERROR(INDEX(Analyslista!J:J,MATCH(ROW()-1,Analyslista!AP:AP,0)),""))</f>
        <v xml:space="preserve">Provet ska tas kl 09-13 på grund av dygnsvariationen. </v>
      </c>
      <c r="I57" s="200" t="str">
        <f>IF(IFERROR(INDEX(Analyslista!V:V,MATCH(ROW()-1,Analyslista!AP:AP,0)),"")=0,"",IFERROR(INDEX(Analyslista!V:V,MATCH(ROW()-1,Analyslista!AP:AP,0)),""))</f>
        <v>Karolinska Universitetssjukhuset</v>
      </c>
    </row>
    <row r="58" spans="1:9" x14ac:dyDescent="0.25">
      <c r="A58" s="200" t="str">
        <f>IF(IFERROR(INDEX(Analyslista!D:D,MATCH(ROW()-1,Analyslista!AP:AP,0)),"")&amp;IFERROR(INDEX(Analyslista!B:B,MATCH(ROW()-1,Analyslista!AP:AP,0)),"")="","",IFERROR(INDEX(Analyslista!D:D,MATCH(ROW()-1,Analyslista!AP:AP,0)),"")&amp;IFERROR(INDEX(Analyslista!B:B,MATCH(ROW()-1,Analyslista!AP:AP,0)),"")&amp;" (EXT)")</f>
        <v>P-Transferrinreceptor, löslig (EXT)</v>
      </c>
      <c r="B58" s="201" t="str">
        <f>IFERROR(INDEX(Analyslista!D:D,MATCH(ROW()-1,Analyslista!AP:AP,0)),"")&amp;IFERROR(INDEX(Analyslista!B:B,MATCH(ROW()-1,Analyslista!AP:AP,0)),"")</f>
        <v>P-Transferrinreceptor, löslig</v>
      </c>
      <c r="C58" s="200" t="str">
        <f>IF(IFERROR(INDEX(Analyslista!AC:AC,MATCH(ROW()-1,Analyslista!AP:AP,0)),"")=0,"",IFERROR(INDEX(Analyslista!AC:AC,MATCH(ROW()-1,Analyslista!AP:AP,0)),""))</f>
        <v/>
      </c>
      <c r="D58" s="200" t="str">
        <f>IF(IFERROR(INDEX(Analyslista!AS:AS,MATCH(ROW()-1,Analyslista!AP:AP,0)),"")=0,"",IFERROR(INDEX(Analyslista!AS:AS,MATCH(ROW()-1,Analyslista!AP:AP,0)),""))</f>
        <v>Externa prover, papperssvar</v>
      </c>
      <c r="F58" s="200" t="str">
        <f>IF(IFERROR(INDEX(Analyslista!N:N,MATCH(ROW()-1,Analyslista!AP:AP,0)),"")=0,"",IFERROR(INDEX(Analyslista!N:N,MATCH(ROW()-1,Analyslista!AP:AP,0)),""))</f>
        <v>Gul (serum m gel) 3,5 mL</v>
      </c>
      <c r="G58" s="200" t="str">
        <f>IF(IFERROR(INDEX(Analyslista!K:K,MATCH(ROW()-1,Analyslista!AP:AP,0)),"")=0,"",IFERROR(INDEX(Analyslista!K:K,MATCH(ROW()-1,Analyslista!AP:AP,0)),""))</f>
        <v/>
      </c>
      <c r="H58" s="95" t="str">
        <f>IF(IFERROR(INDEX(Analyslista!J:J,MATCH(ROW()-1,Analyslista!AP:AP,0)),"")=0,"",IFERROR(INDEX(Analyslista!J:J,MATCH(ROW()-1,Analyslista!AP:AP,0)),""))</f>
        <v/>
      </c>
      <c r="I58" s="200" t="str">
        <f>IF(IFERROR(INDEX(Analyslista!V:V,MATCH(ROW()-1,Analyslista!AP:AP,0)),"")=0,"",IFERROR(INDEX(Analyslista!V:V,MATCH(ROW()-1,Analyslista!AP:AP,0)),""))</f>
        <v>Akademiska Sjukhuset</v>
      </c>
    </row>
    <row r="59" spans="1:9" ht="30" x14ac:dyDescent="0.25">
      <c r="A59" s="200" t="str">
        <f>IF(IFERROR(INDEX(Analyslista!D:D,MATCH(ROW()-1,Analyslista!AP:AP,0)),"")&amp;IFERROR(INDEX(Analyslista!B:B,MATCH(ROW()-1,Analyslista!AP:AP,0)),"")="","",IFERROR(INDEX(Analyslista!D:D,MATCH(ROW()-1,Analyslista!AP:AP,0)),"")&amp;IFERROR(INDEX(Analyslista!B:B,MATCH(ROW()-1,Analyslista!AP:AP,0)),"")&amp;" (EXT)")</f>
        <v>Pneumocystis jiroveci (PCR och antigen) (EXT)</v>
      </c>
      <c r="B59" s="201" t="str">
        <f>IFERROR(INDEX(Analyslista!D:D,MATCH(ROW()-1,Analyslista!AP:AP,0)),"")&amp;IFERROR(INDEX(Analyslista!B:B,MATCH(ROW()-1,Analyslista!AP:AP,0)),"")</f>
        <v>Pneumocystis jiroveci (PCR och antigen)</v>
      </c>
      <c r="C59" s="200" t="str">
        <f>IF(IFERROR(INDEX(Analyslista!AC:AC,MATCH(ROW()-1,Analyslista!AP:AP,0)),"")=0,"",IFERROR(INDEX(Analyslista!AC:AC,MATCH(ROW()-1,Analyslista!AP:AP,0)),""))</f>
        <v/>
      </c>
      <c r="D59" s="200" t="str">
        <f>IF(IFERROR(INDEX(Analyslista!AS:AS,MATCH(ROW()-1,Analyslista!AP:AP,0)),"")=0,"",IFERROR(INDEX(Analyslista!AS:AS,MATCH(ROW()-1,Analyslista!AP:AP,0)),""))</f>
        <v/>
      </c>
      <c r="F59" s="200" t="str">
        <f>IF(IFERROR(INDEX(Analyslista!N:N,MATCH(ROW()-1,Analyslista!AP:AP,0)),"")=0,"",IFERROR(INDEX(Analyslista!N:N,MATCH(ROW()-1,Analyslista!AP:AP,0)),""))</f>
        <v/>
      </c>
      <c r="G59" s="200" t="str">
        <f>IF(IFERROR(INDEX(Analyslista!K:K,MATCH(ROW()-1,Analyslista!AP:AP,0)),"")=0,"",IFERROR(INDEX(Analyslista!K:K,MATCH(ROW()-1,Analyslista!AP:AP,0)),""))</f>
        <v/>
      </c>
      <c r="H59" s="95" t="str">
        <f>IF(IFERROR(INDEX(Analyslista!J:J,MATCH(ROW()-1,Analyslista!AP:AP,0)),"")=0,"",IFERROR(INDEX(Analyslista!J:J,MATCH(ROW()-1,Analyslista!AP:AP,0)),""))</f>
        <v/>
      </c>
      <c r="I59" s="200" t="str">
        <f>IF(IFERROR(INDEX(Analyslista!V:V,MATCH(ROW()-1,Analyslista!AP:AP,0)),"")=0,"",IFERROR(INDEX(Analyslista!V:V,MATCH(ROW()-1,Analyslista!AP:AP,0)),""))</f>
        <v>Karolinska Universitetssjukhuset</v>
      </c>
    </row>
    <row r="60" spans="1:9" ht="135" x14ac:dyDescent="0.25">
      <c r="A60" s="200" t="str">
        <f>IF(IFERROR(INDEX(Analyslista!D:D,MATCH(ROW()-1,Analyslista!AP:AP,0)),"")&amp;IFERROR(INDEX(Analyslista!B:B,MATCH(ROW()-1,Analyslista!AP:AP,0)),"")="","",IFERROR(INDEX(Analyslista!D:D,MATCH(ROW()-1,Analyslista!AP:AP,0)),"")&amp;IFERROR(INDEX(Analyslista!B:B,MATCH(ROW()-1,Analyslista!AP:AP,0)),"")&amp;" (EXT)")</f>
        <v>P-/S-Oxkarbazepin (EXT)</v>
      </c>
      <c r="B60" s="201" t="str">
        <f>IFERROR(INDEX(Analyslista!D:D,MATCH(ROW()-1,Analyslista!AP:AP,0)),"")&amp;IFERROR(INDEX(Analyslista!B:B,MATCH(ROW()-1,Analyslista!AP:AP,0)),"")</f>
        <v>P-/S-Oxkarbazepin</v>
      </c>
      <c r="C60" s="200" t="str">
        <f>IF(IFERROR(INDEX(Analyslista!AC:AC,MATCH(ROW()-1,Analyslista!AP:AP,0)),"")=0,"",IFERROR(INDEX(Analyslista!AC:AC,MATCH(ROW()-1,Analyslista!AP:AP,0)),""))</f>
        <v/>
      </c>
      <c r="D60" s="200" t="str">
        <f>IF(IFERROR(INDEX(Analyslista!AS:AS,MATCH(ROW()-1,Analyslista!AP:AP,0)),"")=0,"",IFERROR(INDEX(Analyslista!AS:AS,MATCH(ROW()-1,Analyslista!AP:AP,0)),""))</f>
        <v>Externa prover, papperssvar</v>
      </c>
      <c r="F60" s="200" t="str">
        <f>IF(IFERROR(INDEX(Analyslista!N:N,MATCH(ROW()-1,Analyslista!AP:AP,0)),"")=0,"",IFERROR(INDEX(Analyslista!N:N,MATCH(ROW()-1,Analyslista!AP:AP,0)),""))</f>
        <v>Mörkblå (NaHeparin) 4 mL</v>
      </c>
      <c r="G60" s="200" t="str">
        <f>IF(IFERROR(INDEX(Analyslista!K:K,MATCH(ROW()-1,Analyslista!AP:AP,0)),"")=0,"",IFERROR(INDEX(Analyslista!K:K,MATCH(ROW()-1,Analyslista!AP:AP,0)),""))</f>
        <v>P-/S-Monohydroxykarbazepin</v>
      </c>
      <c r="H6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60" s="200" t="str">
        <f>IF(IFERROR(INDEX(Analyslista!V:V,MATCH(ROW()-1,Analyslista!AP:AP,0)),"")=0,"",IFERROR(INDEX(Analyslista!V:V,MATCH(ROW()-1,Analyslista!AP:AP,0)),""))</f>
        <v>Karolinska Universitetssjukhuset</v>
      </c>
    </row>
    <row r="61" spans="1:9" ht="60" x14ac:dyDescent="0.25">
      <c r="A61" s="200" t="str">
        <f>IF(IFERROR(INDEX(Analyslista!D:D,MATCH(ROW()-1,Analyslista!AP:AP,0)),"")&amp;IFERROR(INDEX(Analyslista!B:B,MATCH(ROW()-1,Analyslista!AP:AP,0)),"")="","",IFERROR(INDEX(Analyslista!D:D,MATCH(ROW()-1,Analyslista!AP:AP,0)),"")&amp;IFERROR(INDEX(Analyslista!B:B,MATCH(ROW()-1,Analyslista!AP:AP,0)),"")&amp;" (EXT)")</f>
        <v>S-Aspergillusantigen  (EXT)</v>
      </c>
      <c r="B61" s="201" t="str">
        <f>IFERROR(INDEX(Analyslista!D:D,MATCH(ROW()-1,Analyslista!AP:AP,0)),"")&amp;IFERROR(INDEX(Analyslista!B:B,MATCH(ROW()-1,Analyslista!AP:AP,0)),"")</f>
        <v xml:space="preserve">S-Aspergillusantigen </v>
      </c>
      <c r="C61" s="200" t="str">
        <f>IF(IFERROR(INDEX(Analyslista!AC:AC,MATCH(ROW()-1,Analyslista!AP:AP,0)),"")=0,"",IFERROR(INDEX(Analyslista!AC:AC,MATCH(ROW()-1,Analyslista!AP:AP,0)),""))</f>
        <v/>
      </c>
      <c r="D61" s="200" t="str">
        <f>IF(IFERROR(INDEX(Analyslista!AS:AS,MATCH(ROW()-1,Analyslista!AP:AP,0)),"")=0,"",IFERROR(INDEX(Analyslista!AS:AS,MATCH(ROW()-1,Analyslista!AP:AP,0)),""))</f>
        <v/>
      </c>
      <c r="F61" s="200" t="str">
        <f>IF(IFERROR(INDEX(Analyslista!N:N,MATCH(ROW()-1,Analyslista!AP:AP,0)),"")=0,"",IFERROR(INDEX(Analyslista!N:N,MATCH(ROW()-1,Analyslista!AP:AP,0)),""))</f>
        <v>Röd (Serum u t) 6 mL</v>
      </c>
      <c r="G61" s="200" t="str">
        <f>IF(IFERROR(INDEX(Analyslista!K:K,MATCH(ROW()-1,Analyslista!AP:AP,0)),"")=0,"",IFERROR(INDEX(Analyslista!K:K,MATCH(ROW()-1,Analyslista!AP:AP,0)),""))</f>
        <v/>
      </c>
      <c r="H61" s="95" t="str">
        <f>IF(IFERROR(INDEX(Analyslista!J:J,MATCH(ROW()-1,Analyslista!AP:AP,0)),"")=0,"",IFERROR(INDEX(Analyslista!J:J,MATCH(ROW()-1,Analyslista!AP:AP,0)),""))</f>
        <v>Patientens sjukdom [FRITEXT]
Medicinering [FRITEXT]
Utlandvistelse [FRITEXT]
Djurkontakt [FRITEXT]</v>
      </c>
      <c r="I61" s="200" t="str">
        <f>IF(IFERROR(INDEX(Analyslista!V:V,MATCH(ROW()-1,Analyslista!AP:AP,0)),"")=0,"",IFERROR(INDEX(Analyslista!V:V,MATCH(ROW()-1,Analyslista!AP:AP,0)),""))</f>
        <v>Sahlgrenska Universitetssjukhuset</v>
      </c>
    </row>
    <row r="62" spans="1:9" ht="30" x14ac:dyDescent="0.25">
      <c r="A62" s="200" t="str">
        <f>IF(IFERROR(INDEX(Analyslista!D:D,MATCH(ROW()-1,Analyslista!AP:AP,0)),"")&amp;IFERROR(INDEX(Analyslista!B:B,MATCH(ROW()-1,Analyslista!AP:AP,0)),"")="","",IFERROR(INDEX(Analyslista!D:D,MATCH(ROW()-1,Analyslista!AP:AP,0)),"")&amp;IFERROR(INDEX(Analyslista!B:B,MATCH(ROW()-1,Analyslista!AP:AP,0)),"")&amp;" (EXT)")</f>
        <v>S-Francisella tularensis (serologi) (EXT)</v>
      </c>
      <c r="B62" s="201" t="str">
        <f>IFERROR(INDEX(Analyslista!D:D,MATCH(ROW()-1,Analyslista!AP:AP,0)),"")&amp;IFERROR(INDEX(Analyslista!B:B,MATCH(ROW()-1,Analyslista!AP:AP,0)),"")</f>
        <v>S-Francisella tularensis (serologi)</v>
      </c>
      <c r="C62" s="200" t="str">
        <f>IF(IFERROR(INDEX(Analyslista!AC:AC,MATCH(ROW()-1,Analyslista!AP:AP,0)),"")=0,"",IFERROR(INDEX(Analyslista!AC:AC,MATCH(ROW()-1,Analyslista!AP:AP,0)),""))</f>
        <v/>
      </c>
      <c r="D62" s="200" t="str">
        <f>IF(IFERROR(INDEX(Analyslista!AS:AS,MATCH(ROW()-1,Analyslista!AP:AP,0)),"")=0,"",IFERROR(INDEX(Analyslista!AS:AS,MATCH(ROW()-1,Analyslista!AP:AP,0)),""))</f>
        <v/>
      </c>
      <c r="F62" s="200" t="str">
        <f>IF(IFERROR(INDEX(Analyslista!N:N,MATCH(ROW()-1,Analyslista!AP:AP,0)),"")=0,"",IFERROR(INDEX(Analyslista!N:N,MATCH(ROW()-1,Analyslista!AP:AP,0)),""))</f>
        <v>Röd (Serum u t) 6 mL</v>
      </c>
      <c r="G62" s="200" t="str">
        <f>IF(IFERROR(INDEX(Analyslista!K:K,MATCH(ROW()-1,Analyslista!AP:AP,0)),"")=0,"",IFERROR(INDEX(Analyslista!K:K,MATCH(ROW()-1,Analyslista!AP:AP,0)),""))</f>
        <v/>
      </c>
      <c r="H62" s="95" t="str">
        <f>IF(IFERROR(INDEX(Analyslista!J:J,MATCH(ROW()-1,Analyslista!AP:AP,0)),"")=0,"",IFERROR(INDEX(Analyslista!J:J,MATCH(ROW()-1,Analyslista!AP:AP,0)),""))</f>
        <v>Anamnestiska data, inklusive insjukningsdatum och eventuell utlandsvistelse [FRITEXT]</v>
      </c>
      <c r="I62" s="200" t="str">
        <f>IF(IFERROR(INDEX(Analyslista!V:V,MATCH(ROW()-1,Analyslista!AP:AP,0)),"")=0,"",IFERROR(INDEX(Analyslista!V:V,MATCH(ROW()-1,Analyslista!AP:AP,0)),""))</f>
        <v>Folkhälsomyndigheten</v>
      </c>
    </row>
    <row r="63" spans="1:9" ht="30" x14ac:dyDescent="0.25">
      <c r="A63" s="200" t="str">
        <f>IF(IFERROR(INDEX(Analyslista!D:D,MATCH(ROW()-1,Analyslista!AP:AP,0)),"")&amp;IFERROR(INDEX(Analyslista!B:B,MATCH(ROW()-1,Analyslista!AP:AP,0)),"")="","",IFERROR(INDEX(Analyslista!D:D,MATCH(ROW()-1,Analyslista!AP:AP,0)),"")&amp;IFERROR(INDEX(Analyslista!B:B,MATCH(ROW()-1,Analyslista!AP:AP,0)),"")&amp;" (EXT)")</f>
        <v>Francisella tularensis (odling / PCR) (EXT)</v>
      </c>
      <c r="B63" s="201" t="str">
        <f>IFERROR(INDEX(Analyslista!D:D,MATCH(ROW()-1,Analyslista!AP:AP,0)),"")&amp;IFERROR(INDEX(Analyslista!B:B,MATCH(ROW()-1,Analyslista!AP:AP,0)),"")</f>
        <v>Francisella tularensis (odling / PCR)</v>
      </c>
      <c r="C63" s="200" t="str">
        <f>IF(IFERROR(INDEX(Analyslista!AC:AC,MATCH(ROW()-1,Analyslista!AP:AP,0)),"")=0,"",IFERROR(INDEX(Analyslista!AC:AC,MATCH(ROW()-1,Analyslista!AP:AP,0)),""))</f>
        <v/>
      </c>
      <c r="D63" s="200" t="str">
        <f>IF(IFERROR(INDEX(Analyslista!AS:AS,MATCH(ROW()-1,Analyslista!AP:AP,0)),"")=0,"",IFERROR(INDEX(Analyslista!AS:AS,MATCH(ROW()-1,Analyslista!AP:AP,0)),""))</f>
        <v/>
      </c>
      <c r="F63" s="200" t="str">
        <f>IF(IFERROR(INDEX(Analyslista!N:N,MATCH(ROW()-1,Analyslista!AP:AP,0)),"")=0,"",IFERROR(INDEX(Analyslista!N:N,MATCH(ROW()-1,Analyslista!AP:AP,0)),""))</f>
        <v/>
      </c>
      <c r="G63" s="200" t="str">
        <f>IF(IFERROR(INDEX(Analyslista!K:K,MATCH(ROW()-1,Analyslista!AP:AP,0)),"")=0,"",IFERROR(INDEX(Analyslista!K:K,MATCH(ROW()-1,Analyslista!AP:AP,0)),""))</f>
        <v/>
      </c>
      <c r="H63" s="95" t="str">
        <f>IF(IFERROR(INDEX(Analyslista!J:J,MATCH(ROW()-1,Analyslista!AP:AP,0)),"")=0,"",IFERROR(INDEX(Analyslista!J:J,MATCH(ROW()-1,Analyslista!AP:AP,0)),""))</f>
        <v/>
      </c>
      <c r="I63" s="200" t="str">
        <f>IF(IFERROR(INDEX(Analyslista!V:V,MATCH(ROW()-1,Analyslista!AP:AP,0)),"")=0,"",IFERROR(INDEX(Analyslista!V:V,MATCH(ROW()-1,Analyslista!AP:AP,0)),""))</f>
        <v>Folkhälsomyndigheten</v>
      </c>
    </row>
    <row r="64" spans="1:9" x14ac:dyDescent="0.25">
      <c r="A64" s="200" t="str">
        <f>IF(IFERROR(INDEX(Analyslista!D:D,MATCH(ROW()-1,Analyslista!AP:AP,0)),"")&amp;IFERROR(INDEX(Analyslista!B:B,MATCH(ROW()-1,Analyslista!AP:AP,0)),"")="","",IFERROR(INDEX(Analyslista!D:D,MATCH(ROW()-1,Analyslista!AP:AP,0)),"")&amp;IFERROR(INDEX(Analyslista!B:B,MATCH(ROW()-1,Analyslista!AP:AP,0)),"")&amp;" (EXT)")</f>
        <v>Parvovirus B19 (PCR) (EXT)</v>
      </c>
      <c r="B64" s="201" t="str">
        <f>IFERROR(INDEX(Analyslista!D:D,MATCH(ROW()-1,Analyslista!AP:AP,0)),"")&amp;IFERROR(INDEX(Analyslista!B:B,MATCH(ROW()-1,Analyslista!AP:AP,0)),"")</f>
        <v>Parvovirus B19 (PCR)</v>
      </c>
      <c r="C64" s="200" t="str">
        <f>IF(IFERROR(INDEX(Analyslista!AC:AC,MATCH(ROW()-1,Analyslista!AP:AP,0)),"")=0,"",IFERROR(INDEX(Analyslista!AC:AC,MATCH(ROW()-1,Analyslista!AP:AP,0)),""))</f>
        <v/>
      </c>
      <c r="D64" s="200" t="str">
        <f>IF(IFERROR(INDEX(Analyslista!AS:AS,MATCH(ROW()-1,Analyslista!AP:AP,0)),"")=0,"",IFERROR(INDEX(Analyslista!AS:AS,MATCH(ROW()-1,Analyslista!AP:AP,0)),""))</f>
        <v/>
      </c>
      <c r="F64" s="200" t="str">
        <f>IF(IFERROR(INDEX(Analyslista!N:N,MATCH(ROW()-1,Analyslista!AP:AP,0)),"")=0,"",IFERROR(INDEX(Analyslista!N:N,MATCH(ROW()-1,Analyslista!AP:AP,0)),""))</f>
        <v/>
      </c>
      <c r="G64" s="200" t="str">
        <f>IF(IFERROR(INDEX(Analyslista!K:K,MATCH(ROW()-1,Analyslista!AP:AP,0)),"")=0,"",IFERROR(INDEX(Analyslista!K:K,MATCH(ROW()-1,Analyslista!AP:AP,0)),""))</f>
        <v/>
      </c>
      <c r="H64" s="95" t="str">
        <f>IF(IFERROR(INDEX(Analyslista!J:J,MATCH(ROW()-1,Analyslista!AP:AP,0)),"")=0,"",IFERROR(INDEX(Analyslista!J:J,MATCH(ROW()-1,Analyslista!AP:AP,0)),""))</f>
        <v/>
      </c>
      <c r="I64" s="200" t="str">
        <f>IF(IFERROR(INDEX(Analyslista!V:V,MATCH(ROW()-1,Analyslista!AP:AP,0)),"")=0,"",IFERROR(INDEX(Analyslista!V:V,MATCH(ROW()-1,Analyslista!AP:AP,0)),""))</f>
        <v>Akademiska Sjukhuset</v>
      </c>
    </row>
    <row r="65" spans="1:9" x14ac:dyDescent="0.25">
      <c r="A65" s="200" t="str">
        <f>IF(IFERROR(INDEX(Analyslista!D:D,MATCH(ROW()-1,Analyslista!AP:AP,0)),"")&amp;IFERROR(INDEX(Analyslista!B:B,MATCH(ROW()-1,Analyslista!AP:AP,0)),"")="","",IFERROR(INDEX(Analyslista!D:D,MATCH(ROW()-1,Analyslista!AP:AP,0)),"")&amp;IFERROR(INDEX(Analyslista!B:B,MATCH(ROW()-1,Analyslista!AP:AP,0)),"")&amp;" (EXT)")</f>
        <v>fS-Pepsinogen (EXT)</v>
      </c>
      <c r="B65" s="201" t="str">
        <f>IFERROR(INDEX(Analyslista!D:D,MATCH(ROW()-1,Analyslista!AP:AP,0)),"")&amp;IFERROR(INDEX(Analyslista!B:B,MATCH(ROW()-1,Analyslista!AP:AP,0)),"")</f>
        <v>fS-Pepsinogen</v>
      </c>
      <c r="C65" s="200" t="str">
        <f>IF(IFERROR(INDEX(Analyslista!AC:AC,MATCH(ROW()-1,Analyslista!AP:AP,0)),"")=0,"",IFERROR(INDEX(Analyslista!AC:AC,MATCH(ROW()-1,Analyslista!AP:AP,0)),""))</f>
        <v/>
      </c>
      <c r="D65" s="200" t="str">
        <f>IF(IFERROR(INDEX(Analyslista!AS:AS,MATCH(ROW()-1,Analyslista!AP:AP,0)),"")=0,"",IFERROR(INDEX(Analyslista!AS:AS,MATCH(ROW()-1,Analyslista!AP:AP,0)),""))</f>
        <v>Externa prover, papperssvar</v>
      </c>
      <c r="F65" s="200" t="str">
        <f>IF(IFERROR(INDEX(Analyslista!N:N,MATCH(ROW()-1,Analyslista!AP:AP,0)),"")=0,"",IFERROR(INDEX(Analyslista!N:N,MATCH(ROW()-1,Analyslista!AP:AP,0)),""))</f>
        <v>Gul (serum m gel) 3,5 mL</v>
      </c>
      <c r="G65" s="200" t="str">
        <f>IF(IFERROR(INDEX(Analyslista!K:K,MATCH(ROW()-1,Analyslista!AP:AP,0)),"")=0,"",IFERROR(INDEX(Analyslista!K:K,MATCH(ROW()-1,Analyslista!AP:AP,0)),""))</f>
        <v/>
      </c>
      <c r="H65" s="95" t="str">
        <f>IF(IFERROR(INDEX(Analyslista!J:J,MATCH(ROW()-1,Analyslista!AP:AP,0)),"")=0,"",IFERROR(INDEX(Analyslista!J:J,MATCH(ROW()-1,Analyslista!AP:AP,0)),""))</f>
        <v>Fasteprov.</v>
      </c>
      <c r="I65" s="200" t="str">
        <f>IF(IFERROR(INDEX(Analyslista!V:V,MATCH(ROW()-1,Analyslista!AP:AP,0)),"")=0,"",IFERROR(INDEX(Analyslista!V:V,MATCH(ROW()-1,Analyslista!AP:AP,0)),""))</f>
        <v>Karolinska Universitetssjukhuset</v>
      </c>
    </row>
    <row r="66" spans="1:9" ht="60" x14ac:dyDescent="0.25">
      <c r="A66" s="200" t="str">
        <f>IF(IFERROR(INDEX(Analyslista!D:D,MATCH(ROW()-1,Analyslista!AP:AP,0)),"")&amp;IFERROR(INDEX(Analyslista!B:B,MATCH(ROW()-1,Analyslista!AP:AP,0)),"")="","",IFERROR(INDEX(Analyslista!D:D,MATCH(ROW()-1,Analyslista!AP:AP,0)),"")&amp;IFERROR(INDEX(Analyslista!B:B,MATCH(ROW()-1,Analyslista!AP:AP,0)),"")&amp;" (EXT)")</f>
        <v>B-/F-/U-Porfyri-utredning (EXT)</v>
      </c>
      <c r="B66" s="201" t="str">
        <f>IFERROR(INDEX(Analyslista!D:D,MATCH(ROW()-1,Analyslista!AP:AP,0)),"")&amp;IFERROR(INDEX(Analyslista!B:B,MATCH(ROW()-1,Analyslista!AP:AP,0)),"")</f>
        <v>B-/F-/U-Porfyri-utredning</v>
      </c>
      <c r="C66" s="200" t="str">
        <f>IF(IFERROR(INDEX(Analyslista!AC:AC,MATCH(ROW()-1,Analyslista!AP:AP,0)),"")=0,"",IFERROR(INDEX(Analyslista!AC:AC,MATCH(ROW()-1,Analyslista!AP:AP,0)),""))</f>
        <v/>
      </c>
      <c r="D66" s="200" t="str">
        <f>IF(IFERROR(INDEX(Analyslista!AS:AS,MATCH(ROW()-1,Analyslista!AP:AP,0)),"")=0,"",IFERROR(INDEX(Analyslista!AS:AS,MATCH(ROW()-1,Analyslista!AP:AP,0)),""))</f>
        <v>Externa prover, papperssvar</v>
      </c>
      <c r="F66" s="200" t="str">
        <f>IF(IFERROR(INDEX(Analyslista!N:N,MATCH(ROW()-1,Analyslista!AP:AP,0)),"")=0,"",IFERROR(INDEX(Analyslista!N:N,MATCH(ROW()-1,Analyslista!AP:AP,0)),""))</f>
        <v>Feces / Urin utan tillsats / Mörkblå (NaHeparin)</v>
      </c>
      <c r="G66" s="200" t="str">
        <f>IF(IFERROR(INDEX(Analyslista!K:K,MATCH(ROW()-1,Analyslista!AP:AP,0)),"")=0,"",IFERROR(INDEX(Analyslista!K:K,MATCH(ROW()-1,Analyslista!AP:AP,0)),""))</f>
        <v/>
      </c>
      <c r="H66" s="95" t="str">
        <f>IF(IFERROR(INDEX(Analyslista!J:J,MATCH(ROW()-1,Analyslista!AP:AP,0)),"")=0,"",IFERROR(INDEX(Analyslista!J:J,MATCH(ROW()-1,Analyslista!AP:AP,0)),""))</f>
        <v>Samtycke till sparande av provet [JA/NEJ]
Kliniska data [FRITEXT]
Önskemål/frågeställning/diagnos [FRITEXT]
Medicinering [FRITEXT]</v>
      </c>
      <c r="I66" s="200" t="str">
        <f>IF(IFERROR(INDEX(Analyslista!V:V,MATCH(ROW()-1,Analyslista!AP:AP,0)),"")=0,"",IFERROR(INDEX(Analyslista!V:V,MATCH(ROW()-1,Analyslista!AP:AP,0)),""))</f>
        <v>Karolinska Universitetssjukhuset</v>
      </c>
    </row>
    <row r="67" spans="1:9" ht="45" x14ac:dyDescent="0.25">
      <c r="A67" s="200" t="str">
        <f>IF(IFERROR(INDEX(Analyslista!D:D,MATCH(ROW()-1,Analyslista!AP:AP,0)),"")&amp;IFERROR(INDEX(Analyslista!B:B,MATCH(ROW()-1,Analyslista!AP:AP,0)),"")="","",IFERROR(INDEX(Analyslista!D:D,MATCH(ROW()-1,Analyslista!AP:AP,0)),"")&amp;IFERROR(INDEX(Analyslista!B:B,MATCH(ROW()-1,Analyslista!AP:AP,0)),"")&amp;" (EXT)")</f>
        <v>S-Koppar (EXT)</v>
      </c>
      <c r="B67" s="201" t="str">
        <f>IFERROR(INDEX(Analyslista!D:D,MATCH(ROW()-1,Analyslista!AP:AP,0)),"")&amp;IFERROR(INDEX(Analyslista!B:B,MATCH(ROW()-1,Analyslista!AP:AP,0)),"")</f>
        <v>S-Koppar</v>
      </c>
      <c r="C67" s="200" t="str">
        <f>IF(IFERROR(INDEX(Analyslista!AC:AC,MATCH(ROW()-1,Analyslista!AP:AP,0)),"")=0,"",IFERROR(INDEX(Analyslista!AC:AC,MATCH(ROW()-1,Analyslista!AP:AP,0)),""))</f>
        <v/>
      </c>
      <c r="D67" s="200" t="str">
        <f>IF(IFERROR(INDEX(Analyslista!AS:AS,MATCH(ROW()-1,Analyslista!AP:AP,0)),"")=0,"",IFERROR(INDEX(Analyslista!AS:AS,MATCH(ROW()-1,Analyslista!AP:AP,0)),""))</f>
        <v>Externa prover, papperssvar</v>
      </c>
      <c r="F67" s="200" t="str">
        <f>IF(IFERROR(INDEX(Analyslista!N:N,MATCH(ROW()-1,Analyslista!AP:AP,0)),"")=0,"",IFERROR(INDEX(Analyslista!N:N,MATCH(ROW()-1,Analyslista!AP:AP,0)),""))</f>
        <v>Gul (serum m gel) 5 mL</v>
      </c>
      <c r="G67" s="200" t="str">
        <f>IF(IFERROR(INDEX(Analyslista!K:K,MATCH(ROW()-1,Analyslista!AP:AP,0)),"")=0,"",IFERROR(INDEX(Analyslista!K:K,MATCH(ROW()-1,Analyslista!AP:AP,0)),""))</f>
        <v>S-Ceruloplasmin</v>
      </c>
      <c r="H67" s="95" t="str">
        <f>IF(IFERROR(INDEX(Analyslista!J:J,MATCH(ROW()-1,Analyslista!AP:AP,0)),"")=0,"",IFERROR(INDEX(Analyslista!J:J,MATCH(ROW()-1,Analyslista!AP:AP,0)),""))</f>
        <v>Har patient fått gadolinium-, jod- eller bariuminnehållande kontrastmedel de senaste 96 timmarna (interferens)? [NEJ]</v>
      </c>
      <c r="I67" s="200" t="str">
        <f>IF(IFERROR(INDEX(Analyslista!V:V,MATCH(ROW()-1,Analyslista!AP:AP,0)),"")=0,"",IFERROR(INDEX(Analyslista!V:V,MATCH(ROW()-1,Analyslista!AP:AP,0)),""))</f>
        <v>Sahlgrenska Universitetssjukhuset</v>
      </c>
    </row>
    <row r="68" spans="1:9" x14ac:dyDescent="0.25">
      <c r="A68" s="200" t="str">
        <f>IF(IFERROR(INDEX(Analyslista!D:D,MATCH(ROW()-1,Analyslista!AP:AP,0)),"")&amp;IFERROR(INDEX(Analyslista!B:B,MATCH(ROW()-1,Analyslista!AP:AP,0)),"")="","",IFERROR(INDEX(Analyslista!D:D,MATCH(ROW()-1,Analyslista!AP:AP,0)),"")&amp;IFERROR(INDEX(Analyslista!B:B,MATCH(ROW()-1,Analyslista!AP:AP,0)),"")&amp;" (EXT)")</f>
        <v>S-Hepatit D virus (serologi) (EXT)</v>
      </c>
      <c r="B68" s="201" t="str">
        <f>IFERROR(INDEX(Analyslista!D:D,MATCH(ROW()-1,Analyslista!AP:AP,0)),"")&amp;IFERROR(INDEX(Analyslista!B:B,MATCH(ROW()-1,Analyslista!AP:AP,0)),"")</f>
        <v>S-Hepatit D virus (serologi)</v>
      </c>
      <c r="C68" s="200" t="str">
        <f>IF(IFERROR(INDEX(Analyslista!AC:AC,MATCH(ROW()-1,Analyslista!AP:AP,0)),"")=0,"",IFERROR(INDEX(Analyslista!AC:AC,MATCH(ROW()-1,Analyslista!AP:AP,0)),""))</f>
        <v/>
      </c>
      <c r="D68" s="200" t="str">
        <f>IF(IFERROR(INDEX(Analyslista!AS:AS,MATCH(ROW()-1,Analyslista!AP:AP,0)),"")=0,"",IFERROR(INDEX(Analyslista!AS:AS,MATCH(ROW()-1,Analyslista!AP:AP,0)),""))</f>
        <v/>
      </c>
      <c r="F68" s="200" t="str">
        <f>IF(IFERROR(INDEX(Analyslista!N:N,MATCH(ROW()-1,Analyslista!AP:AP,0)),"")=0,"",IFERROR(INDEX(Analyslista!N:N,MATCH(ROW()-1,Analyslista!AP:AP,0)),""))</f>
        <v>Röd (Serum u t) 6 mL</v>
      </c>
      <c r="G68" s="200" t="str">
        <f>IF(IFERROR(INDEX(Analyslista!K:K,MATCH(ROW()-1,Analyslista!AP:AP,0)),"")=0,"",IFERROR(INDEX(Analyslista!K:K,MATCH(ROW()-1,Analyslista!AP:AP,0)),""))</f>
        <v/>
      </c>
      <c r="H68" s="95" t="str">
        <f>IF(IFERROR(INDEX(Analyslista!J:J,MATCH(ROW()-1,Analyslista!AP:AP,0)),"")=0,"",IFERROR(INDEX(Analyslista!J:J,MATCH(ROW()-1,Analyslista!AP:AP,0)),""))</f>
        <v/>
      </c>
      <c r="I68" s="200" t="str">
        <f>IF(IFERROR(INDEX(Analyslista!V:V,MATCH(ROW()-1,Analyslista!AP:AP,0)),"")=0,"",IFERROR(INDEX(Analyslista!V:V,MATCH(ROW()-1,Analyslista!AP:AP,0)),""))</f>
        <v>Sahlgrenska Universitetssjukhuset</v>
      </c>
    </row>
    <row r="69" spans="1:9" ht="60" x14ac:dyDescent="0.25">
      <c r="A69" s="200" t="str">
        <f>IF(IFERROR(INDEX(Analyslista!D:D,MATCH(ROW()-1,Analyslista!AP:AP,0)),"")&amp;IFERROR(INDEX(Analyslista!B:B,MATCH(ROW()-1,Analyslista!AP:AP,0)),"")="","",IFERROR(INDEX(Analyslista!D:D,MATCH(ROW()-1,Analyslista!AP:AP,0)),"")&amp;IFERROR(INDEX(Analyslista!B:B,MATCH(ROW()-1,Analyslista!AP:AP,0)),"")&amp;" (EXT)")</f>
        <v>P-Faktor V (koag) (EXT)</v>
      </c>
      <c r="B69" s="201" t="str">
        <f>IFERROR(INDEX(Analyslista!D:D,MATCH(ROW()-1,Analyslista!AP:AP,0)),"")&amp;IFERROR(INDEX(Analyslista!B:B,MATCH(ROW()-1,Analyslista!AP:AP,0)),"")</f>
        <v>P-Faktor V (koag)</v>
      </c>
      <c r="C69" s="200" t="str">
        <f>IF(IFERROR(INDEX(Analyslista!AC:AC,MATCH(ROW()-1,Analyslista!AP:AP,0)),"")=0,"",IFERROR(INDEX(Analyslista!AC:AC,MATCH(ROW()-1,Analyslista!AP:AP,0)),""))</f>
        <v/>
      </c>
      <c r="D69" s="200" t="str">
        <f>IF(IFERROR(INDEX(Analyslista!AS:AS,MATCH(ROW()-1,Analyslista!AP:AP,0)),"")=0,"",IFERROR(INDEX(Analyslista!AS:AS,MATCH(ROW()-1,Analyslista!AP:AP,0)),""))</f>
        <v>Externa prover, papperssvar</v>
      </c>
      <c r="F69" s="200" t="str">
        <f>IF(IFERROR(INDEX(Analyslista!N:N,MATCH(ROW()-1,Analyslista!AP:AP,0)),"")=0,"",IFERROR(INDEX(Analyslista!N:N,MATCH(ROW()-1,Analyslista!AP:AP,0)),""))</f>
        <v>Ljusblå/svart (NaCitrat) 3,5 mL</v>
      </c>
      <c r="G69" s="200" t="str">
        <f>IF(IFERROR(INDEX(Analyslista!K:K,MATCH(ROW()-1,Analyslista!AP:AP,0)),"")=0,"",IFERROR(INDEX(Analyslista!K:K,MATCH(ROW()-1,Analyslista!AP:AP,0)),""))</f>
        <v xml:space="preserve"> P-Protrombin (FII), P-Faktor VII (koag), P-Faktor X (koag)</v>
      </c>
      <c r="H69"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69" s="200" t="str">
        <f>IF(IFERROR(INDEX(Analyslista!V:V,MATCH(ROW()-1,Analyslista!AP:AP,0)),"")=0,"",IFERROR(INDEX(Analyslista!V:V,MATCH(ROW()-1,Analyslista!AP:AP,0)),""))</f>
        <v>Karolinska Universitetssjukhuset</v>
      </c>
    </row>
    <row r="70" spans="1:9" ht="60" x14ac:dyDescent="0.25">
      <c r="A70" s="200" t="str">
        <f>IF(IFERROR(INDEX(Analyslista!D:D,MATCH(ROW()-1,Analyslista!AP:AP,0)),"")&amp;IFERROR(INDEX(Analyslista!B:B,MATCH(ROW()-1,Analyslista!AP:AP,0)),"")="","",IFERROR(INDEX(Analyslista!D:D,MATCH(ROW()-1,Analyslista!AP:AP,0)),"")&amp;IFERROR(INDEX(Analyslista!B:B,MATCH(ROW()-1,Analyslista!AP:AP,0)),"")&amp;" (EXT)")</f>
        <v>S-Chlamydophilia pneumoniae + psittaci (serologi) (EXT)</v>
      </c>
      <c r="B70" s="201" t="str">
        <f>IFERROR(INDEX(Analyslista!D:D,MATCH(ROW()-1,Analyslista!AP:AP,0)),"")&amp;IFERROR(INDEX(Analyslista!B:B,MATCH(ROW()-1,Analyslista!AP:AP,0)),"")</f>
        <v>S-Chlamydophilia pneumoniae + psittaci (serologi)</v>
      </c>
      <c r="C70" s="200" t="str">
        <f>IF(IFERROR(INDEX(Analyslista!AC:AC,MATCH(ROW()-1,Analyslista!AP:AP,0)),"")=0,"",IFERROR(INDEX(Analyslista!AC:AC,MATCH(ROW()-1,Analyslista!AP:AP,0)),""))</f>
        <v/>
      </c>
      <c r="D70" s="200" t="str">
        <f>IF(IFERROR(INDEX(Analyslista!AS:AS,MATCH(ROW()-1,Analyslista!AP:AP,0)),"")=0,"",IFERROR(INDEX(Analyslista!AS:AS,MATCH(ROW()-1,Analyslista!AP:AP,0)),""))</f>
        <v/>
      </c>
      <c r="F70" s="200" t="str">
        <f>IF(IFERROR(INDEX(Analyslista!N:N,MATCH(ROW()-1,Analyslista!AP:AP,0)),"")=0,"",IFERROR(INDEX(Analyslista!N:N,MATCH(ROW()-1,Analyslista!AP:AP,0)),""))</f>
        <v>Röd (Serum u t) 6 mL</v>
      </c>
      <c r="G70" s="200" t="str">
        <f>IF(IFERROR(INDEX(Analyslista!K:K,MATCH(ROW()-1,Analyslista!AP:AP,0)),"")=0,"",IFERROR(INDEX(Analyslista!K:K,MATCH(ROW()-1,Analyslista!AP:AP,0)),""))</f>
        <v/>
      </c>
      <c r="H70" s="95" t="str">
        <f>IF(IFERROR(INDEX(Analyslista!J:J,MATCH(ROW()-1,Analyslista!AP:AP,0)),"")=0,"",IFERROR(INDEX(Analyslista!J:J,MATCH(ROW()-1,Analyslista!AP:AP,0)),""))</f>
        <v>Insjukningsdatum [DATE]
Antibiotikabehandling [JA/NEJ] [FRITEXT (om ja)]
Kliniska upplysningar (symtom, epidemiologi, frågeställning mm) [FRITEXT]</v>
      </c>
      <c r="I70" s="200" t="str">
        <f>IF(IFERROR(INDEX(Analyslista!V:V,MATCH(ROW()-1,Analyslista!AP:AP,0)),"")=0,"",IFERROR(INDEX(Analyslista!V:V,MATCH(ROW()-1,Analyslista!AP:AP,0)),""))</f>
        <v>Akademiska Sjukhuset</v>
      </c>
    </row>
    <row r="71" spans="1:9" ht="45" x14ac:dyDescent="0.25">
      <c r="A71" s="200" t="str">
        <f>IF(IFERROR(INDEX(Analyslista!D:D,MATCH(ROW()-1,Analyslista!AP:AP,0)),"")&amp;IFERROR(INDEX(Analyslista!B:B,MATCH(ROW()-1,Analyslista!AP:AP,0)),"")="","",IFERROR(INDEX(Analyslista!D:D,MATCH(ROW()-1,Analyslista!AP:AP,0)),"")&amp;IFERROR(INDEX(Analyslista!B:B,MATCH(ROW()-1,Analyslista!AP:AP,0)),"")&amp;" (EXT)")</f>
        <v>S-Kalcitonin (EXT)</v>
      </c>
      <c r="B71" s="201" t="str">
        <f>IFERROR(INDEX(Analyslista!D:D,MATCH(ROW()-1,Analyslista!AP:AP,0)),"")&amp;IFERROR(INDEX(Analyslista!B:B,MATCH(ROW()-1,Analyslista!AP:AP,0)),"")</f>
        <v>S-Kalcitonin</v>
      </c>
      <c r="C71" s="200" t="str">
        <f>IF(IFERROR(INDEX(Analyslista!AC:AC,MATCH(ROW()-1,Analyslista!AP:AP,0)),"")=0,"",IFERROR(INDEX(Analyslista!AC:AC,MATCH(ROW()-1,Analyslista!AP:AP,0)),""))</f>
        <v/>
      </c>
      <c r="D71" s="200" t="str">
        <f>IF(IFERROR(INDEX(Analyslista!AS:AS,MATCH(ROW()-1,Analyslista!AP:AP,0)),"")=0,"",IFERROR(INDEX(Analyslista!AS:AS,MATCH(ROW()-1,Analyslista!AP:AP,0)),""))</f>
        <v>Externa prover, papperssvar</v>
      </c>
      <c r="F71" s="200" t="str">
        <f>IF(IFERROR(INDEX(Analyslista!N:N,MATCH(ROW()-1,Analyslista!AP:AP,0)),"")=0,"",IFERROR(INDEX(Analyslista!N:N,MATCH(ROW()-1,Analyslista!AP:AP,0)),""))</f>
        <v>Gul (serum m gel) 3,5 mL</v>
      </c>
      <c r="G71" s="200" t="str">
        <f>IF(IFERROR(INDEX(Analyslista!K:K,MATCH(ROW()-1,Analyslista!AP:AP,0)),"")=0,"",IFERROR(INDEX(Analyslista!K:K,MATCH(ROW()-1,Analyslista!AP:AP,0)),""))</f>
        <v>S-Tyreoglobulin, S-Tyreoglobulin-antikroppar, S-CA15-3, S-CA 72-4, S-CrossLaps beta-, S-Osteokalcin</v>
      </c>
      <c r="H71" s="95" t="str">
        <f>IF(IFERROR(INDEX(Analyslista!J:J,MATCH(ROW()-1,Analyslista!AP:AP,0)),"")=0,"",IFERROR(INDEX(Analyslista!J:J,MATCH(ROW()-1,Analyslista!AP:AP,0)),""))</f>
        <v>Lämnas till Klinisk kemi inom en timme.</v>
      </c>
      <c r="I71" s="200" t="str">
        <f>IF(IFERROR(INDEX(Analyslista!V:V,MATCH(ROW()-1,Analyslista!AP:AP,0)),"")=0,"",IFERROR(INDEX(Analyslista!V:V,MATCH(ROW()-1,Analyslista!AP:AP,0)),""))</f>
        <v>Akademiska Sjukhuset</v>
      </c>
    </row>
    <row r="72" spans="1:9" x14ac:dyDescent="0.25">
      <c r="A72" s="200" t="str">
        <f>IF(IFERROR(INDEX(Analyslista!D:D,MATCH(ROW()-1,Analyslista!AP:AP,0)),"")&amp;IFERROR(INDEX(Analyslista!B:B,MATCH(ROW()-1,Analyslista!AP:AP,0)),"")="","",IFERROR(INDEX(Analyslista!D:D,MATCH(ROW()-1,Analyslista!AP:AP,0)),"")&amp;IFERROR(INDEX(Analyslista!B:B,MATCH(ROW()-1,Analyslista!AP:AP,0)),"")&amp;" (EXT)")</f>
        <v>S-ALP Isoenzymer (EXT)</v>
      </c>
      <c r="B72" s="201" t="str">
        <f>IFERROR(INDEX(Analyslista!D:D,MATCH(ROW()-1,Analyslista!AP:AP,0)),"")&amp;IFERROR(INDEX(Analyslista!B:B,MATCH(ROW()-1,Analyslista!AP:AP,0)),"")</f>
        <v>S-ALP Isoenzymer</v>
      </c>
      <c r="C72" s="200" t="str">
        <f>IF(IFERROR(INDEX(Analyslista!AC:AC,MATCH(ROW()-1,Analyslista!AP:AP,0)),"")=0,"",IFERROR(INDEX(Analyslista!AC:AC,MATCH(ROW()-1,Analyslista!AP:AP,0)),""))</f>
        <v/>
      </c>
      <c r="D72" s="200" t="str">
        <f>IF(IFERROR(INDEX(Analyslista!AS:AS,MATCH(ROW()-1,Analyslista!AP:AP,0)),"")=0,"",IFERROR(INDEX(Analyslista!AS:AS,MATCH(ROW()-1,Analyslista!AP:AP,0)),""))</f>
        <v>Externa prover, papperssvar</v>
      </c>
      <c r="F72" s="200" t="str">
        <f>IF(IFERROR(INDEX(Analyslista!N:N,MATCH(ROW()-1,Analyslista!AP:AP,0)),"")=0,"",IFERROR(INDEX(Analyslista!N:N,MATCH(ROW()-1,Analyslista!AP:AP,0)),""))</f>
        <v>Gul (serum m gel) 3,5 mL</v>
      </c>
      <c r="G72" s="200" t="str">
        <f>IF(IFERROR(INDEX(Analyslista!K:K,MATCH(ROW()-1,Analyslista!AP:AP,0)),"")=0,"",IFERROR(INDEX(Analyslista!K:K,MATCH(ROW()-1,Analyslista!AP:AP,0)),""))</f>
        <v/>
      </c>
      <c r="H72" s="95" t="str">
        <f>IF(IFERROR(INDEX(Analyslista!J:J,MATCH(ROW()-1,Analyslista!AP:AP,0)),"")=0,"",IFERROR(INDEX(Analyslista!J:J,MATCH(ROW()-1,Analyslista!AP:AP,0)),""))</f>
        <v/>
      </c>
      <c r="I72" s="200" t="str">
        <f>IF(IFERROR(INDEX(Analyslista!V:V,MATCH(ROW()-1,Analyslista!AP:AP,0)),"")=0,"",IFERROR(INDEX(Analyslista!V:V,MATCH(ROW()-1,Analyslista!AP:AP,0)),""))</f>
        <v>Karolinska Universitetssjukhuset</v>
      </c>
    </row>
    <row r="73" spans="1:9" ht="30" x14ac:dyDescent="0.25">
      <c r="A73" s="200" t="str">
        <f>IF(IFERROR(INDEX(Analyslista!D:D,MATCH(ROW()-1,Analyslista!AP:AP,0)),"")&amp;IFERROR(INDEX(Analyslista!B:B,MATCH(ROW()-1,Analyslista!AP:AP,0)),"")="","",IFERROR(INDEX(Analyslista!D:D,MATCH(ROW()-1,Analyslista!AP:AP,0)),"")&amp;IFERROR(INDEX(Analyslista!B:B,MATCH(ROW()-1,Analyslista!AP:AP,0)),"")&amp;" (EXT)")</f>
        <v>S-Intracellulärsubstans (serologi) (EXT)</v>
      </c>
      <c r="B73" s="201" t="str">
        <f>IFERROR(INDEX(Analyslista!D:D,MATCH(ROW()-1,Analyslista!AP:AP,0)),"")&amp;IFERROR(INDEX(Analyslista!B:B,MATCH(ROW()-1,Analyslista!AP:AP,0)),"")</f>
        <v>S-Intracellulärsubstans (serologi)</v>
      </c>
      <c r="C73" s="200" t="str">
        <f>IF(IFERROR(INDEX(Analyslista!AC:AC,MATCH(ROW()-1,Analyslista!AP:AP,0)),"")=0,"",IFERROR(INDEX(Analyslista!AC:AC,MATCH(ROW()-1,Analyslista!AP:AP,0)),""))</f>
        <v/>
      </c>
      <c r="D73" s="200" t="str">
        <f>IF(IFERROR(INDEX(Analyslista!AS:AS,MATCH(ROW()-1,Analyslista!AP:AP,0)),"")=0,"",IFERROR(INDEX(Analyslista!AS:AS,MATCH(ROW()-1,Analyslista!AP:AP,0)),""))</f>
        <v>Externa prover, papperssvar</v>
      </c>
      <c r="F73" s="200" t="str">
        <f>IF(IFERROR(INDEX(Analyslista!N:N,MATCH(ROW()-1,Analyslista!AP:AP,0)),"")=0,"",IFERROR(INDEX(Analyslista!N:N,MATCH(ROW()-1,Analyslista!AP:AP,0)),""))</f>
        <v>Gul (serum m gel) 3,5 mL</v>
      </c>
      <c r="G73" s="200" t="str">
        <f>IF(IFERROR(INDEX(Analyslista!K:K,MATCH(ROW()-1,Analyslista!AP:AP,0)),"")=0,"",IFERROR(INDEX(Analyslista!K:K,MATCH(ROW()-1,Analyslista!AP:AP,0)),""))</f>
        <v>S-Basalmembran-ak</v>
      </c>
      <c r="H73" s="95" t="str">
        <f>IF(IFERROR(INDEX(Analyslista!J:J,MATCH(ROW()-1,Analyslista!AP:AP,0)),"")=0,"",IFERROR(INDEX(Analyslista!J:J,MATCH(ROW()-1,Analyslista!AP:AP,0)),""))</f>
        <v/>
      </c>
      <c r="I73" s="200" t="str">
        <f>IF(IFERROR(INDEX(Analyslista!V:V,MATCH(ROW()-1,Analyslista!AP:AP,0)),"")=0,"",IFERROR(INDEX(Analyslista!V:V,MATCH(ROW()-1,Analyslista!AP:AP,0)),""))</f>
        <v>Akademiska Sjukhuset</v>
      </c>
    </row>
    <row r="74" spans="1:9" ht="30" x14ac:dyDescent="0.25">
      <c r="A74" s="200" t="str">
        <f>IF(IFERROR(INDEX(Analyslista!D:D,MATCH(ROW()-1,Analyslista!AP:AP,0)),"")&amp;IFERROR(INDEX(Analyslista!B:B,MATCH(ROW()-1,Analyslista!AP:AP,0)),"")="","",IFERROR(INDEX(Analyslista!D:D,MATCH(ROW()-1,Analyslista!AP:AP,0)),"")&amp;IFERROR(INDEX(Analyslista!B:B,MATCH(ROW()-1,Analyslista!AP:AP,0)),"")&amp;" (EXT)")</f>
        <v>S-Parvovirus B19 (serologi) (EXT)</v>
      </c>
      <c r="B74" s="201" t="str">
        <f>IFERROR(INDEX(Analyslista!D:D,MATCH(ROW()-1,Analyslista!AP:AP,0)),"")&amp;IFERROR(INDEX(Analyslista!B:B,MATCH(ROW()-1,Analyslista!AP:AP,0)),"")</f>
        <v>S-Parvovirus B19 (serologi)</v>
      </c>
      <c r="C74" s="200" t="str">
        <f>IF(IFERROR(INDEX(Analyslista!AC:AC,MATCH(ROW()-1,Analyslista!AP:AP,0)),"")=0,"",IFERROR(INDEX(Analyslista!AC:AC,MATCH(ROW()-1,Analyslista!AP:AP,0)),""))</f>
        <v/>
      </c>
      <c r="D74" s="200" t="str">
        <f>IF(IFERROR(INDEX(Analyslista!AS:AS,MATCH(ROW()-1,Analyslista!AP:AP,0)),"")=0,"",IFERROR(INDEX(Analyslista!AS:AS,MATCH(ROW()-1,Analyslista!AP:AP,0)),""))</f>
        <v/>
      </c>
      <c r="F74" s="200" t="str">
        <f>IF(IFERROR(INDEX(Analyslista!N:N,MATCH(ROW()-1,Analyslista!AP:AP,0)),"")=0,"",IFERROR(INDEX(Analyslista!N:N,MATCH(ROW()-1,Analyslista!AP:AP,0)),""))</f>
        <v>Röd (Serum u t) 6 mL</v>
      </c>
      <c r="G74" s="200" t="str">
        <f>IF(IFERROR(INDEX(Analyslista!K:K,MATCH(ROW()-1,Analyslista!AP:AP,0)),"")=0,"",IFERROR(INDEX(Analyslista!K:K,MATCH(ROW()-1,Analyslista!AP:AP,0)),""))</f>
        <v/>
      </c>
      <c r="H74" s="95" t="str">
        <f>IF(IFERROR(INDEX(Analyslista!J:J,MATCH(ROW()-1,Analyslista!AP:AP,0)),"")=0,"",IFERROR(INDEX(Analyslista!J:J,MATCH(ROW()-1,Analyslista!AP:AP,0)),""))</f>
        <v>Kliniska upplysningar (symtom, epidemiologi, frågeställning mm) [FRITEXT]</v>
      </c>
      <c r="I74" s="200" t="str">
        <f>IF(IFERROR(INDEX(Analyslista!V:V,MATCH(ROW()-1,Analyslista!AP:AP,0)),"")=0,"",IFERROR(INDEX(Analyslista!V:V,MATCH(ROW()-1,Analyslista!AP:AP,0)),""))</f>
        <v>Akademiska Sjukhuset</v>
      </c>
    </row>
    <row r="75" spans="1:9" x14ac:dyDescent="0.25">
      <c r="A75" s="200" t="str">
        <f>IF(IFERROR(INDEX(Analyslista!D:D,MATCH(ROW()-1,Analyslista!AP:AP,0)),"")&amp;IFERROR(INDEX(Analyslista!B:B,MATCH(ROW()-1,Analyslista!AP:AP,0)),"")="","",IFERROR(INDEX(Analyslista!D:D,MATCH(ROW()-1,Analyslista!AP:AP,0)),"")&amp;IFERROR(INDEX(Analyslista!B:B,MATCH(ROW()-1,Analyslista!AP:AP,0)),"")&amp;" (EXT)")</f>
        <v>S-Basalmembran (serologi) (EXT)</v>
      </c>
      <c r="B75" s="201" t="str">
        <f>IFERROR(INDEX(Analyslista!D:D,MATCH(ROW()-1,Analyslista!AP:AP,0)),"")&amp;IFERROR(INDEX(Analyslista!B:B,MATCH(ROW()-1,Analyslista!AP:AP,0)),"")</f>
        <v>S-Basalmembran (serologi)</v>
      </c>
      <c r="C75" s="200" t="str">
        <f>IF(IFERROR(INDEX(Analyslista!AC:AC,MATCH(ROW()-1,Analyslista!AP:AP,0)),"")=0,"",IFERROR(INDEX(Analyslista!AC:AC,MATCH(ROW()-1,Analyslista!AP:AP,0)),""))</f>
        <v/>
      </c>
      <c r="D75" s="200" t="str">
        <f>IF(IFERROR(INDEX(Analyslista!AS:AS,MATCH(ROW()-1,Analyslista!AP:AP,0)),"")=0,"",IFERROR(INDEX(Analyslista!AS:AS,MATCH(ROW()-1,Analyslista!AP:AP,0)),""))</f>
        <v>Externa prover, papperssvar</v>
      </c>
      <c r="F75" s="200" t="str">
        <f>IF(IFERROR(INDEX(Analyslista!N:N,MATCH(ROW()-1,Analyslista!AP:AP,0)),"")=0,"",IFERROR(INDEX(Analyslista!N:N,MATCH(ROW()-1,Analyslista!AP:AP,0)),""))</f>
        <v>Gul (serum m gel) 5 mL</v>
      </c>
      <c r="G75" s="200" t="str">
        <f>IF(IFERROR(INDEX(Analyslista!K:K,MATCH(ROW()-1,Analyslista!AP:AP,0)),"")=0,"",IFERROR(INDEX(Analyslista!K:K,MATCH(ROW()-1,Analyslista!AP:AP,0)),""))</f>
        <v>S-Intercellulärsubstans-ak</v>
      </c>
      <c r="H75" s="95" t="str">
        <f>IF(IFERROR(INDEX(Analyslista!J:J,MATCH(ROW()-1,Analyslista!AP:AP,0)),"")=0,"",IFERROR(INDEX(Analyslista!J:J,MATCH(ROW()-1,Analyslista!AP:AP,0)),""))</f>
        <v/>
      </c>
      <c r="I75" s="200" t="str">
        <f>IF(IFERROR(INDEX(Analyslista!V:V,MATCH(ROW()-1,Analyslista!AP:AP,0)),"")=0,"",IFERROR(INDEX(Analyslista!V:V,MATCH(ROW()-1,Analyslista!AP:AP,0)),""))</f>
        <v>Akademiska Sjukhuset</v>
      </c>
    </row>
    <row r="76" spans="1:9" ht="30" x14ac:dyDescent="0.25">
      <c r="A76" s="200" t="str">
        <f>IF(IFERROR(INDEX(Analyslista!D:D,MATCH(ROW()-1,Analyslista!AP:AP,0)),"")&amp;IFERROR(INDEX(Analyslista!B:B,MATCH(ROW()-1,Analyslista!AP:AP,0)),"")="","",IFERROR(INDEX(Analyslista!D:D,MATCH(ROW()-1,Analyslista!AP:AP,0)),"")&amp;IFERROR(INDEX(Analyslista!B:B,MATCH(ROW()-1,Analyslista!AP:AP,0)),"")&amp;" (EXT)")</f>
        <v>S-GBM, Anti- (EXT)</v>
      </c>
      <c r="B76" s="201" t="str">
        <f>IFERROR(INDEX(Analyslista!D:D,MATCH(ROW()-1,Analyslista!AP:AP,0)),"")&amp;IFERROR(INDEX(Analyslista!B:B,MATCH(ROW()-1,Analyslista!AP:AP,0)),"")</f>
        <v>S-GBM, Anti-</v>
      </c>
      <c r="C76" s="200" t="str">
        <f>IF(IFERROR(INDEX(Analyslista!AC:AC,MATCH(ROW()-1,Analyslista!AP:AP,0)),"")=0,"",IFERROR(INDEX(Analyslista!AC:AC,MATCH(ROW()-1,Analyslista!AP:AP,0)),""))</f>
        <v/>
      </c>
      <c r="D76" s="200" t="str">
        <f>IF(IFERROR(INDEX(Analyslista!AS:AS,MATCH(ROW()-1,Analyslista!AP:AP,0)),"")=0,"",IFERROR(INDEX(Analyslista!AS:AS,MATCH(ROW()-1,Analyslista!AP:AP,0)),""))</f>
        <v/>
      </c>
      <c r="F76" s="200" t="str">
        <f>IF(IFERROR(INDEX(Analyslista!N:N,MATCH(ROW()-1,Analyslista!AP:AP,0)),"")=0,"",IFERROR(INDEX(Analyslista!N:N,MATCH(ROW()-1,Analyslista!AP:AP,0)),""))</f>
        <v>Gul (serum m gel) 3,5 mL</v>
      </c>
      <c r="G76" s="200" t="str">
        <f>IF(IFERROR(INDEX(Analyslista!K:K,MATCH(ROW()-1,Analyslista!AP:AP,0)),"")=0,"",IFERROR(INDEX(Analyslista!K:K,MATCH(ROW()-1,Analyslista!AP:AP,0)),""))</f>
        <v/>
      </c>
      <c r="H76" s="95" t="str">
        <f>IF(IFERROR(INDEX(Analyslista!J:J,MATCH(ROW()-1,Analyslista!AP:AP,0)),"")=0,"",IFERROR(INDEX(Analyslista!J:J,MATCH(ROW()-1,Analyslista!AP:AP,0)),""))</f>
        <v>Insjuknandedatum [DATE]
Eventuellt organengagemang [FRITEXT]</v>
      </c>
      <c r="I76" s="200" t="str">
        <f>IF(IFERROR(INDEX(Analyslista!V:V,MATCH(ROW()-1,Analyslista!AP:AP,0)),"")=0,"",IFERROR(INDEX(Analyslista!V:V,MATCH(ROW()-1,Analyslista!AP:AP,0)),""))</f>
        <v>Universitetssjukhuset Örebro</v>
      </c>
    </row>
    <row r="77" spans="1:9" ht="30" x14ac:dyDescent="0.25">
      <c r="A77" s="200" t="str">
        <f>IF(IFERROR(INDEX(Analyslista!D:D,MATCH(ROW()-1,Analyslista!AP:AP,0)),"")&amp;IFERROR(INDEX(Analyslista!B:B,MATCH(ROW()-1,Analyslista!AP:AP,0)),"")="","",IFERROR(INDEX(Analyslista!D:D,MATCH(ROW()-1,Analyslista!AP:AP,0)),"")&amp;IFERROR(INDEX(Analyslista!B:B,MATCH(ROW()-1,Analyslista!AP:AP,0)),"")&amp;" (EXT)")</f>
        <v>S-Flekainid (EXT)</v>
      </c>
      <c r="B77" s="201" t="str">
        <f>IFERROR(INDEX(Analyslista!D:D,MATCH(ROW()-1,Analyslista!AP:AP,0)),"")&amp;IFERROR(INDEX(Analyslista!B:B,MATCH(ROW()-1,Analyslista!AP:AP,0)),"")</f>
        <v>S-Flekainid</v>
      </c>
      <c r="C77" s="200" t="str">
        <f>IF(IFERROR(INDEX(Analyslista!AC:AC,MATCH(ROW()-1,Analyslista!AP:AP,0)),"")=0,"",IFERROR(INDEX(Analyslista!AC:AC,MATCH(ROW()-1,Analyslista!AP:AP,0)),""))</f>
        <v/>
      </c>
      <c r="D77" s="200" t="str">
        <f>IF(IFERROR(INDEX(Analyslista!AS:AS,MATCH(ROW()-1,Analyslista!AP:AP,0)),"")=0,"",IFERROR(INDEX(Analyslista!AS:AS,MATCH(ROW()-1,Analyslista!AP:AP,0)),""))</f>
        <v>Externa prover, papperssvar</v>
      </c>
      <c r="F77" s="200" t="str">
        <f>IF(IFERROR(INDEX(Analyslista!N:N,MATCH(ROW()-1,Analyslista!AP:AP,0)),"")=0,"",IFERROR(INDEX(Analyslista!N:N,MATCH(ROW()-1,Analyslista!AP:AP,0)),""))</f>
        <v>Röd (Serum u t) 6 mL</v>
      </c>
      <c r="G77" s="200" t="str">
        <f>IF(IFERROR(INDEX(Analyslista!K:K,MATCH(ROW()-1,Analyslista!AP:AP,0)),"")=0,"",IFERROR(INDEX(Analyslista!K:K,MATCH(ROW()-1,Analyslista!AP:AP,0)),""))</f>
        <v>S-Amiodaron</v>
      </c>
      <c r="H77" s="95" t="str">
        <f>IF(IFERROR(INDEX(Analyslista!J:J,MATCH(ROW()-1,Analyslista!AP:AP,0)),"")=0,"",IFERROR(INDEX(Analyslista!J:J,MATCH(ROW()-1,Analyslista!AP:AP,0)),""))</f>
        <v>Blodprov tas omedelbart före nästa dosering.
Ange tid för senaste dos [DATE/TIME]</v>
      </c>
      <c r="I77" s="200" t="str">
        <f>IF(IFERROR(INDEX(Analyslista!V:V,MATCH(ROW()-1,Analyslista!AP:AP,0)),"")=0,"",IFERROR(INDEX(Analyslista!V:V,MATCH(ROW()-1,Analyslista!AP:AP,0)),""))</f>
        <v>Laboratoriemedicin, Skåne</v>
      </c>
    </row>
    <row r="78" spans="1:9" ht="105" x14ac:dyDescent="0.25">
      <c r="A78" s="200" t="str">
        <f>IF(IFERROR(INDEX(Analyslista!D:D,MATCH(ROW()-1,Analyslista!AP:AP,0)),"")&amp;IFERROR(INDEX(Analyslista!B:B,MATCH(ROW()-1,Analyslista!AP:AP,0)),"")="","",IFERROR(INDEX(Analyslista!D:D,MATCH(ROW()-1,Analyslista!AP:AP,0)),"")&amp;IFERROR(INDEX(Analyslista!B:B,MATCH(ROW()-1,Analyslista!AP:AP,0)),"")&amp;" (EXT)")</f>
        <v>P-/S-Perfenazin (EXT)</v>
      </c>
      <c r="B78" s="201" t="str">
        <f>IFERROR(INDEX(Analyslista!D:D,MATCH(ROW()-1,Analyslista!AP:AP,0)),"")&amp;IFERROR(INDEX(Analyslista!B:B,MATCH(ROW()-1,Analyslista!AP:AP,0)),"")</f>
        <v>P-/S-Perfenazin</v>
      </c>
      <c r="C78" s="200" t="str">
        <f>IF(IFERROR(INDEX(Analyslista!AC:AC,MATCH(ROW()-1,Analyslista!AP:AP,0)),"")=0,"",IFERROR(INDEX(Analyslista!AC:AC,MATCH(ROW()-1,Analyslista!AP:AP,0)),""))</f>
        <v/>
      </c>
      <c r="D78" s="200" t="str">
        <f>IF(IFERROR(INDEX(Analyslista!AS:AS,MATCH(ROW()-1,Analyslista!AP:AP,0)),"")=0,"",IFERROR(INDEX(Analyslista!AS:AS,MATCH(ROW()-1,Analyslista!AP:AP,0)),""))</f>
        <v>Externa prover, papperssvar</v>
      </c>
      <c r="F78" s="200" t="str">
        <f>IF(IFERROR(INDEX(Analyslista!N:N,MATCH(ROW()-1,Analyslista!AP:AP,0)),"")=0,"",IFERROR(INDEX(Analyslista!N:N,MATCH(ROW()-1,Analyslista!AP:AP,0)),""))</f>
        <v>Mörkblå (NaHeparin) 6 mL</v>
      </c>
      <c r="G78" s="200" t="str">
        <f>IF(IFERROR(INDEX(Analyslista!K:K,MATCH(ROW()-1,Analyslista!AP:AP,0)),"")=0,"",IFERROR(INDEX(Analyslista!K:K,MATCH(ROW()-1,Analyslista!AP:AP,0)),""))</f>
        <v/>
      </c>
      <c r="H78" s="95"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78" s="200" t="str">
        <f>IF(IFERROR(INDEX(Analyslista!V:V,MATCH(ROW()-1,Analyslista!AP:AP,0)),"")=0,"",IFERROR(INDEX(Analyslista!V:V,MATCH(ROW()-1,Analyslista!AP:AP,0)),""))</f>
        <v>Karolinska Universitetssjukhuset</v>
      </c>
    </row>
    <row r="79" spans="1:9" ht="150" x14ac:dyDescent="0.25">
      <c r="A79" s="200" t="str">
        <f>IF(IFERROR(INDEX(Analyslista!D:D,MATCH(ROW()-1,Analyslista!AP:AP,0)),"")&amp;IFERROR(INDEX(Analyslista!B:B,MATCH(ROW()-1,Analyslista!AP:AP,0)),"")="","",IFERROR(INDEX(Analyslista!D:D,MATCH(ROW()-1,Analyslista!AP:AP,0)),"")&amp;IFERROR(INDEX(Analyslista!B:B,MATCH(ROW()-1,Analyslista!AP:AP,0)),"")&amp;" (EXT)")</f>
        <v>P-/S-Zuklopentixol (EXT)</v>
      </c>
      <c r="B79" s="201" t="str">
        <f>IFERROR(INDEX(Analyslista!D:D,MATCH(ROW()-1,Analyslista!AP:AP,0)),"")&amp;IFERROR(INDEX(Analyslista!B:B,MATCH(ROW()-1,Analyslista!AP:AP,0)),"")</f>
        <v>P-/S-Zuklopentixol</v>
      </c>
      <c r="C79" s="200" t="str">
        <f>IF(IFERROR(INDEX(Analyslista!AC:AC,MATCH(ROW()-1,Analyslista!AP:AP,0)),"")=0,"",IFERROR(INDEX(Analyslista!AC:AC,MATCH(ROW()-1,Analyslista!AP:AP,0)),""))</f>
        <v/>
      </c>
      <c r="D79" s="200" t="str">
        <f>IF(IFERROR(INDEX(Analyslista!AS:AS,MATCH(ROW()-1,Analyslista!AP:AP,0)),"")=0,"",IFERROR(INDEX(Analyslista!AS:AS,MATCH(ROW()-1,Analyslista!AP:AP,0)),""))</f>
        <v>Externa prover, papperssvar</v>
      </c>
      <c r="F79" s="200" t="str">
        <f>IF(IFERROR(INDEX(Analyslista!N:N,MATCH(ROW()-1,Analyslista!AP:AP,0)),"")=0,"",IFERROR(INDEX(Analyslista!N:N,MATCH(ROW()-1,Analyslista!AP:AP,0)),""))</f>
        <v>Mörkblå (NaHeparin) 4 mL</v>
      </c>
      <c r="G79" s="200" t="str">
        <f>IF(IFERROR(INDEX(Analyslista!K:K,MATCH(ROW()-1,Analyslista!AP:AP,0)),"")=0,"",IFERROR(INDEX(Analyslista!K:K,MATCH(ROW()-1,Analyslista!AP:AP,0)),""))</f>
        <v>P-/S-Sertralin, P-/S-Risperidon, P-/S-Hydroxyrisperidon, P-/S-Haloperidol</v>
      </c>
      <c r="H7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79" s="200" t="str">
        <f>IF(IFERROR(INDEX(Analyslista!V:V,MATCH(ROW()-1,Analyslista!AP:AP,0)),"")=0,"",IFERROR(INDEX(Analyslista!V:V,MATCH(ROW()-1,Analyslista!AP:AP,0)),""))</f>
        <v>Karolinska Universitetssjukhuset</v>
      </c>
    </row>
    <row r="80" spans="1:9" x14ac:dyDescent="0.25">
      <c r="A80" s="200" t="str">
        <f>IF(IFERROR(INDEX(Analyslista!D:D,MATCH(ROW()-1,Analyslista!AP:AP,0)),"")&amp;IFERROR(INDEX(Analyslista!B:B,MATCH(ROW()-1,Analyslista!AP:AP,0)),"")="","",IFERROR(INDEX(Analyslista!D:D,MATCH(ROW()-1,Analyslista!AP:AP,0)),"")&amp;IFERROR(INDEX(Analyslista!B:B,MATCH(ROW()-1,Analyslista!AP:AP,0)),"")&amp;" (EXT)")</f>
        <v>S-Östradiol, känslig (EXT)</v>
      </c>
      <c r="B80" s="201" t="str">
        <f>IFERROR(INDEX(Analyslista!D:D,MATCH(ROW()-1,Analyslista!AP:AP,0)),"")&amp;IFERROR(INDEX(Analyslista!B:B,MATCH(ROW()-1,Analyslista!AP:AP,0)),"")</f>
        <v>S-Östradiol, känslig</v>
      </c>
      <c r="C80" s="200" t="str">
        <f>IF(IFERROR(INDEX(Analyslista!AC:AC,MATCH(ROW()-1,Analyslista!AP:AP,0)),"")=0,"",IFERROR(INDEX(Analyslista!AC:AC,MATCH(ROW()-1,Analyslista!AP:AP,0)),""))</f>
        <v/>
      </c>
      <c r="D80" s="200" t="str">
        <f>IF(IFERROR(INDEX(Analyslista!AS:AS,MATCH(ROW()-1,Analyslista!AP:AP,0)),"")=0,"",IFERROR(INDEX(Analyslista!AS:AS,MATCH(ROW()-1,Analyslista!AP:AP,0)),""))</f>
        <v>Externa prover, papperssvar</v>
      </c>
      <c r="F80" s="200" t="str">
        <f>IF(IFERROR(INDEX(Analyslista!N:N,MATCH(ROW()-1,Analyslista!AP:AP,0)),"")=0,"",IFERROR(INDEX(Analyslista!N:N,MATCH(ROW()-1,Analyslista!AP:AP,0)),""))</f>
        <v>Gul (serum m gel) 3,5 mL</v>
      </c>
      <c r="G80" s="200" t="str">
        <f>IF(IFERROR(INDEX(Analyslista!K:K,MATCH(ROW()-1,Analyslista!AP:AP,0)),"")=0,"",IFERROR(INDEX(Analyslista!K:K,MATCH(ROW()-1,Analyslista!AP:AP,0)),""))</f>
        <v>S-Östradiol</v>
      </c>
      <c r="H80" s="95" t="str">
        <f>IF(IFERROR(INDEX(Analyslista!J:J,MATCH(ROW()-1,Analyslista!AP:AP,0)),"")=0,"",IFERROR(INDEX(Analyslista!J:J,MATCH(ROW()-1,Analyslista!AP:AP,0)),""))</f>
        <v/>
      </c>
      <c r="I80" s="200" t="str">
        <f>IF(IFERROR(INDEX(Analyslista!V:V,MATCH(ROW()-1,Analyslista!AP:AP,0)),"")=0,"",IFERROR(INDEX(Analyslista!V:V,MATCH(ROW()-1,Analyslista!AP:AP,0)),""))</f>
        <v>Karolinska Universitetssjukhuset</v>
      </c>
    </row>
    <row r="81" spans="1:9" x14ac:dyDescent="0.25">
      <c r="A81" s="200" t="str">
        <f>IF(IFERROR(INDEX(Analyslista!D:D,MATCH(ROW()-1,Analyslista!AP:AP,0)),"")&amp;IFERROR(INDEX(Analyslista!B:B,MATCH(ROW()-1,Analyslista!AP:AP,0)),"")="","",IFERROR(INDEX(Analyslista!D:D,MATCH(ROW()-1,Analyslista!AP:AP,0)),"")&amp;IFERROR(INDEX(Analyslista!B:B,MATCH(ROW()-1,Analyslista!AP:AP,0)),"")&amp;" (EXT)")</f>
        <v>S-Tokoferol, alfa (EXT)</v>
      </c>
      <c r="B81" s="201" t="str">
        <f>IFERROR(INDEX(Analyslista!D:D,MATCH(ROW()-1,Analyslista!AP:AP,0)),"")&amp;IFERROR(INDEX(Analyslista!B:B,MATCH(ROW()-1,Analyslista!AP:AP,0)),"")</f>
        <v>S-Tokoferol, alfa</v>
      </c>
      <c r="C81" s="200" t="str">
        <f>IF(IFERROR(INDEX(Analyslista!AC:AC,MATCH(ROW()-1,Analyslista!AP:AP,0)),"")=0,"",IFERROR(INDEX(Analyslista!AC:AC,MATCH(ROW()-1,Analyslista!AP:AP,0)),""))</f>
        <v/>
      </c>
      <c r="D81" s="200" t="str">
        <f>IF(IFERROR(INDEX(Analyslista!AS:AS,MATCH(ROW()-1,Analyslista!AP:AP,0)),"")=0,"",IFERROR(INDEX(Analyslista!AS:AS,MATCH(ROW()-1,Analyslista!AP:AP,0)),""))</f>
        <v>Externa prover, papperssvar</v>
      </c>
      <c r="F81" s="200" t="str">
        <f>IF(IFERROR(INDEX(Analyslista!N:N,MATCH(ROW()-1,Analyslista!AP:AP,0)),"")=0,"",IFERROR(INDEX(Analyslista!N:N,MATCH(ROW()-1,Analyslista!AP:AP,0)),""))</f>
        <v>Gul (serum m gel) 3,5 mL</v>
      </c>
      <c r="G81" s="200" t="str">
        <f>IF(IFERROR(INDEX(Analyslista!K:K,MATCH(ROW()-1,Analyslista!AP:AP,0)),"")=0,"",IFERROR(INDEX(Analyslista!K:K,MATCH(ROW()-1,Analyslista!AP:AP,0)),""))</f>
        <v>S-Retinol</v>
      </c>
      <c r="H81" s="95" t="str">
        <f>IF(IFERROR(INDEX(Analyslista!J:J,MATCH(ROW()-1,Analyslista!AP:AP,0)),"")=0,"",IFERROR(INDEX(Analyslista!J:J,MATCH(ROW()-1,Analyslista!AP:AP,0)),""))</f>
        <v/>
      </c>
      <c r="I81" s="200" t="str">
        <f>IF(IFERROR(INDEX(Analyslista!V:V,MATCH(ROW()-1,Analyslista!AP:AP,0)),"")=0,"",IFERROR(INDEX(Analyslista!V:V,MATCH(ROW()-1,Analyslista!AP:AP,0)),""))</f>
        <v>Karolinska Universitetssjukhuset</v>
      </c>
    </row>
    <row r="82" spans="1:9" x14ac:dyDescent="0.25">
      <c r="A82" s="200" t="str">
        <f>IF(IFERROR(INDEX(Analyslista!D:D,MATCH(ROW()-1,Analyslista!AP:AP,0)),"")&amp;IFERROR(INDEX(Analyslista!B:B,MATCH(ROW()-1,Analyslista!AP:AP,0)),"")="","",IFERROR(INDEX(Analyslista!D:D,MATCH(ROW()-1,Analyslista!AP:AP,0)),"")&amp;IFERROR(INDEX(Analyslista!B:B,MATCH(ROW()-1,Analyslista!AP:AP,0)),"")&amp;" (EXT)")</f>
        <v>P-/S-Amyloid A (EXT)</v>
      </c>
      <c r="B82" s="201" t="str">
        <f>IFERROR(INDEX(Analyslista!D:D,MATCH(ROW()-1,Analyslista!AP:AP,0)),"")&amp;IFERROR(INDEX(Analyslista!B:B,MATCH(ROW()-1,Analyslista!AP:AP,0)),"")</f>
        <v>P-/S-Amyloid A</v>
      </c>
      <c r="C82" s="200" t="str">
        <f>IF(IFERROR(INDEX(Analyslista!AC:AC,MATCH(ROW()-1,Analyslista!AP:AP,0)),"")=0,"",IFERROR(INDEX(Analyslista!AC:AC,MATCH(ROW()-1,Analyslista!AP:AP,0)),""))</f>
        <v/>
      </c>
      <c r="D82" s="200" t="str">
        <f>IF(IFERROR(INDEX(Analyslista!AS:AS,MATCH(ROW()-1,Analyslista!AP:AP,0)),"")=0,"",IFERROR(INDEX(Analyslista!AS:AS,MATCH(ROW()-1,Analyslista!AP:AP,0)),""))</f>
        <v>Externa prover, papperssvar</v>
      </c>
      <c r="F82" s="200" t="str">
        <f>IF(IFERROR(INDEX(Analyslista!N:N,MATCH(ROW()-1,Analyslista!AP:AP,0)),"")=0,"",IFERROR(INDEX(Analyslista!N:N,MATCH(ROW()-1,Analyslista!AP:AP,0)),""))</f>
        <v>Gul (serum m gel) 3,5 mL</v>
      </c>
      <c r="G82" s="200" t="str">
        <f>IF(IFERROR(INDEX(Analyslista!K:K,MATCH(ROW()-1,Analyslista!AP:AP,0)),"")=0,"",IFERROR(INDEX(Analyslista!K:K,MATCH(ROW()-1,Analyslista!AP:AP,0)),""))</f>
        <v/>
      </c>
      <c r="H82" s="95" t="str">
        <f>IF(IFERROR(INDEX(Analyslista!J:J,MATCH(ROW()-1,Analyslista!AP:AP,0)),"")=0,"",IFERROR(INDEX(Analyslista!J:J,MATCH(ROW()-1,Analyslista!AP:AP,0)),""))</f>
        <v/>
      </c>
      <c r="I82" s="200" t="str">
        <f>IF(IFERROR(INDEX(Analyslista!V:V,MATCH(ROW()-1,Analyslista!AP:AP,0)),"")=0,"",IFERROR(INDEX(Analyslista!V:V,MATCH(ROW()-1,Analyslista!AP:AP,0)),""))</f>
        <v>Karolinska Universitetssjukhuset</v>
      </c>
    </row>
    <row r="83" spans="1:9" ht="45" x14ac:dyDescent="0.25">
      <c r="A83" s="200" t="str">
        <f>IF(IFERROR(INDEX(Analyslista!D:D,MATCH(ROW()-1,Analyslista!AP:AP,0)),"")&amp;IFERROR(INDEX(Analyslista!B:B,MATCH(ROW()-1,Analyslista!AP:AP,0)),"")="","",IFERROR(INDEX(Analyslista!D:D,MATCH(ROW()-1,Analyslista!AP:AP,0)),"")&amp;IFERROR(INDEX(Analyslista!B:B,MATCH(ROW()-1,Analyslista!AP:AP,0)),"")&amp;" (EXT)")</f>
        <v>fS-Proinsulin (EXT)</v>
      </c>
      <c r="B83" s="201" t="str">
        <f>IFERROR(INDEX(Analyslista!D:D,MATCH(ROW()-1,Analyslista!AP:AP,0)),"")&amp;IFERROR(INDEX(Analyslista!B:B,MATCH(ROW()-1,Analyslista!AP:AP,0)),"")</f>
        <v>fS-Proinsulin</v>
      </c>
      <c r="C83" s="200" t="str">
        <f>IF(IFERROR(INDEX(Analyslista!AC:AC,MATCH(ROW()-1,Analyslista!AP:AP,0)),"")=0,"",IFERROR(INDEX(Analyslista!AC:AC,MATCH(ROW()-1,Analyslista!AP:AP,0)),""))</f>
        <v/>
      </c>
      <c r="D83" s="200" t="str">
        <f>IF(IFERROR(INDEX(Analyslista!AS:AS,MATCH(ROW()-1,Analyslista!AP:AP,0)),"")=0,"",IFERROR(INDEX(Analyslista!AS:AS,MATCH(ROW()-1,Analyslista!AP:AP,0)),""))</f>
        <v>Externa prover, papperssvar</v>
      </c>
      <c r="F83" s="200" t="str">
        <f>IF(IFERROR(INDEX(Analyslista!N:N,MATCH(ROW()-1,Analyslista!AP:AP,0)),"")=0,"",IFERROR(INDEX(Analyslista!N:N,MATCH(ROW()-1,Analyslista!AP:AP,0)),""))</f>
        <v>Gul (serum m gel) 3,5 mL</v>
      </c>
      <c r="G83" s="200" t="str">
        <f>IF(IFERROR(INDEX(Analyslista!K:K,MATCH(ROW()-1,Analyslista!AP:AP,0)),"")=0,"",IFERROR(INDEX(Analyslista!K:K,MATCH(ROW()-1,Analyslista!AP:AP,0)),""))</f>
        <v>S-Hydroxiprogesteron 17 -alfa, fS-Pankreaspolypeptid, S-GPH fri alfaenhet</v>
      </c>
      <c r="H83" s="95" t="str">
        <f>IF(IFERROR(INDEX(Analyslista!J:J,MATCH(ROW()-1,Analyslista!AP:AP,0)),"")=0,"",IFERROR(INDEX(Analyslista!J:J,MATCH(ROW()-1,Analyslista!AP:AP,0)),""))</f>
        <v>Patienten skall vara fastande. Lämnas till Klinisk kemi inom en timme.</v>
      </c>
      <c r="I83" s="200" t="str">
        <f>IF(IFERROR(INDEX(Analyslista!V:V,MATCH(ROW()-1,Analyslista!AP:AP,0)),"")=0,"",IFERROR(INDEX(Analyslista!V:V,MATCH(ROW()-1,Analyslista!AP:AP,0)),""))</f>
        <v>Akademiska Sjukhuset</v>
      </c>
    </row>
    <row r="84" spans="1:9" ht="75" x14ac:dyDescent="0.25">
      <c r="A84" s="200" t="str">
        <f>IF(IFERROR(INDEX(Analyslista!D:D,MATCH(ROW()-1,Analyslista!AP:AP,0)),"")&amp;IFERROR(INDEX(Analyslista!B:B,MATCH(ROW()-1,Analyslista!AP:AP,0)),"")="","",IFERROR(INDEX(Analyslista!D:D,MATCH(ROW()-1,Analyslista!AP:AP,0)),"")&amp;IFERROR(INDEX(Analyslista!B:B,MATCH(ROW()-1,Analyslista!AP:AP,0)),"")&amp;" (EXT)")</f>
        <v>P-von Willebrandfaktor GP1bA (aktivitet) (EXT)</v>
      </c>
      <c r="B84" s="201" t="str">
        <f>IFERROR(INDEX(Analyslista!D:D,MATCH(ROW()-1,Analyslista!AP:AP,0)),"")&amp;IFERROR(INDEX(Analyslista!B:B,MATCH(ROW()-1,Analyslista!AP:AP,0)),"")</f>
        <v>P-von Willebrandfaktor GP1bA (aktivitet)</v>
      </c>
      <c r="C84" s="200" t="str">
        <f>IF(IFERROR(INDEX(Analyslista!AC:AC,MATCH(ROW()-1,Analyslista!AP:AP,0)),"")=0,"",IFERROR(INDEX(Analyslista!AC:AC,MATCH(ROW()-1,Analyslista!AP:AP,0)),""))</f>
        <v/>
      </c>
      <c r="D84" s="200" t="str">
        <f>IF(IFERROR(INDEX(Analyslista!AS:AS,MATCH(ROW()-1,Analyslista!AP:AP,0)),"")=0,"",IFERROR(INDEX(Analyslista!AS:AS,MATCH(ROW()-1,Analyslista!AP:AP,0)),""))</f>
        <v>Externa prover, papperssvar</v>
      </c>
      <c r="F84" s="200" t="str">
        <f>IF(IFERROR(INDEX(Analyslista!N:N,MATCH(ROW()-1,Analyslista!AP:AP,0)),"")=0,"",IFERROR(INDEX(Analyslista!N:N,MATCH(ROW()-1,Analyslista!AP:AP,0)),""))</f>
        <v>Ljusblå/svart (NaCitrat) 3,5 mL</v>
      </c>
      <c r="G84" s="200" t="str">
        <f>IF(IFERROR(INDEX(Analyslista!K:K,MATCH(ROW()-1,Analyslista!AP:AP,0)),"")=0,"",IFERROR(INDEX(Analyslista!K:K,MATCH(ROW()-1,Analyslista!AP:AP,0)),""))</f>
        <v>P-von Willebrandfaktor antigen</v>
      </c>
      <c r="H84"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84" s="200" t="str">
        <f>IF(IFERROR(INDEX(Analyslista!V:V,MATCH(ROW()-1,Analyslista!AP:AP,0)),"")=0,"",IFERROR(INDEX(Analyslista!V:V,MATCH(ROW()-1,Analyslista!AP:AP,0)),""))</f>
        <v>Karolinska Universitetssjukhuset</v>
      </c>
    </row>
    <row r="85" spans="1:9" ht="75" x14ac:dyDescent="0.25">
      <c r="A85" s="200" t="str">
        <f>IF(IFERROR(INDEX(Analyslista!D:D,MATCH(ROW()-1,Analyslista!AP:AP,0)),"")&amp;IFERROR(INDEX(Analyslista!B:B,MATCH(ROW()-1,Analyslista!AP:AP,0)),"")="","",IFERROR(INDEX(Analyslista!D:D,MATCH(ROW()-1,Analyslista!AP:AP,0)),"")&amp;IFERROR(INDEX(Analyslista!B:B,MATCH(ROW()-1,Analyslista!AP:AP,0)),"")&amp;" (EXT)")</f>
        <v>Csv-Parenkymskademarkörer (EXT)</v>
      </c>
      <c r="B85" s="201" t="str">
        <f>IFERROR(INDEX(Analyslista!D:D,MATCH(ROW()-1,Analyslista!AP:AP,0)),"")&amp;IFERROR(INDEX(Analyslista!B:B,MATCH(ROW()-1,Analyslista!AP:AP,0)),"")</f>
        <v>Csv-Parenkymskademarkörer</v>
      </c>
      <c r="C85" s="200" t="str">
        <f>IF(IFERROR(INDEX(Analyslista!AC:AC,MATCH(ROW()-1,Analyslista!AP:AP,0)),"")=0,"",IFERROR(INDEX(Analyslista!AC:AC,MATCH(ROW()-1,Analyslista!AP:AP,0)),""))</f>
        <v/>
      </c>
      <c r="D85" s="200" t="str">
        <f>IF(IFERROR(INDEX(Analyslista!AS:AS,MATCH(ROW()-1,Analyslista!AP:AP,0)),"")=0,"",IFERROR(INDEX(Analyslista!AS:AS,MATCH(ROW()-1,Analyslista!AP:AP,0)),""))</f>
        <v>Externa prover, papperssvar</v>
      </c>
      <c r="F85" s="200" t="str">
        <f>IF(IFERROR(INDEX(Analyslista!N:N,MATCH(ROW()-1,Analyslista!AP:AP,0)),"")=0,"",IFERROR(INDEX(Analyslista!N:N,MATCH(ROW()-1,Analyslista!AP:AP,0)),""))</f>
        <v>Csv i sterilt plaströr</v>
      </c>
      <c r="G85" s="200" t="str">
        <f>IF(IFERROR(INDEX(Analyslista!K:K,MATCH(ROW()-1,Analyslista!AP:AP,0)),"")=0,"",IFERROR(INDEX(Analyslista!K:K,MATCH(ROW()-1,Analyslista!AP:AP,0)),""))</f>
        <v>Csv- Alzheimermarkörer, Csv-Tau, Csv-ß-Amyloid, Csv-Fosfo-tau (Ptau), Csv-NFL, Csv-Parenkymskademarkörer, Csv-Gliafibrillärt protein</v>
      </c>
      <c r="H85" s="95" t="str">
        <f>IF(IFERROR(INDEX(Analyslista!J:J,MATCH(ROW()-1,Analyslista!AP:AP,0)),"")=0,"",IFERROR(INDEX(Analyslista!J:J,MATCH(ROW()-1,Analyslista!AP:AP,0)),""))</f>
        <v>Vid stickblödning kasseras den första mL.</v>
      </c>
      <c r="I85" s="200" t="str">
        <f>IF(IFERROR(INDEX(Analyslista!V:V,MATCH(ROW()-1,Analyslista!AP:AP,0)),"")=0,"",IFERROR(INDEX(Analyslista!V:V,MATCH(ROW()-1,Analyslista!AP:AP,0)),""))</f>
        <v>Sahlgrenska Universitetssjukhuset</v>
      </c>
    </row>
    <row r="86" spans="1:9" ht="30" x14ac:dyDescent="0.25">
      <c r="A86" s="200" t="str">
        <f>IF(IFERROR(INDEX(Analyslista!D:D,MATCH(ROW()-1,Analyslista!AP:AP,0)),"")&amp;IFERROR(INDEX(Analyslista!B:B,MATCH(ROW()-1,Analyslista!AP:AP,0)),"")="","",IFERROR(INDEX(Analyslista!D:D,MATCH(ROW()-1,Analyslista!AP:AP,0)),"")&amp;IFERROR(INDEX(Analyslista!B:B,MATCH(ROW()-1,Analyslista!AP:AP,0)),"")&amp;" (EXT)")</f>
        <v>P+S-Komplementscreen (EXT)</v>
      </c>
      <c r="B86" s="201" t="str">
        <f>IFERROR(INDEX(Analyslista!D:D,MATCH(ROW()-1,Analyslista!AP:AP,0)),"")&amp;IFERROR(INDEX(Analyslista!B:B,MATCH(ROW()-1,Analyslista!AP:AP,0)),"")</f>
        <v>P+S-Komplementscreen</v>
      </c>
      <c r="C86" s="200" t="str">
        <f>IF(IFERROR(INDEX(Analyslista!AC:AC,MATCH(ROW()-1,Analyslista!AP:AP,0)),"")=0,"",IFERROR(INDEX(Analyslista!AC:AC,MATCH(ROW()-1,Analyslista!AP:AP,0)),""))</f>
        <v/>
      </c>
      <c r="D86" s="200" t="str">
        <f>IF(IFERROR(INDEX(Analyslista!AS:AS,MATCH(ROW()-1,Analyslista!AP:AP,0)),"")=0,"",IFERROR(INDEX(Analyslista!AS:AS,MATCH(ROW()-1,Analyslista!AP:AP,0)),""))</f>
        <v>Externa prover, papperssvar</v>
      </c>
      <c r="F86" s="200" t="str">
        <f>IF(IFERROR(INDEX(Analyslista!N:N,MATCH(ROW()-1,Analyslista!AP:AP,0)),"")=0,"",IFERROR(INDEX(Analyslista!N:N,MATCH(ROW()-1,Analyslista!AP:AP,0)),""))</f>
        <v>Gul (serum med gel) och Lila (EDTA)</v>
      </c>
      <c r="G86" s="200" t="str">
        <f>IF(IFERROR(INDEX(Analyslista!K:K,MATCH(ROW()-1,Analyslista!AP:AP,0)),"")=0,"",IFERROR(INDEX(Analyslista!K:K,MATCH(ROW()-1,Analyslista!AP:AP,0)),""))</f>
        <v/>
      </c>
      <c r="H86" s="95" t="str">
        <f>IF(IFERROR(INDEX(Analyslista!J:J,MATCH(ROW()-1,Analyslista!AP:AP,0)),"")=0,"",IFERROR(INDEX(Analyslista!J:J,MATCH(ROW()-1,Analyslista!AP:AP,0)),""))</f>
        <v/>
      </c>
      <c r="I86" s="200" t="str">
        <f>IF(IFERROR(INDEX(Analyslista!V:V,MATCH(ROW()-1,Analyslista!AP:AP,0)),"")=0,"",IFERROR(INDEX(Analyslista!V:V,MATCH(ROW()-1,Analyslista!AP:AP,0)),""))</f>
        <v>Akademiska Sjukhuset</v>
      </c>
    </row>
    <row r="87" spans="1:9" ht="30" x14ac:dyDescent="0.25">
      <c r="A87" s="200" t="str">
        <f>IF(IFERROR(INDEX(Analyslista!D:D,MATCH(ROW()-1,Analyslista!AP:AP,0)),"")&amp;IFERROR(INDEX(Analyslista!B:B,MATCH(ROW()-1,Analyslista!AP:AP,0)),"")="","",IFERROR(INDEX(Analyslista!D:D,MATCH(ROW()-1,Analyslista!AP:AP,0)),"")&amp;IFERROR(INDEX(Analyslista!B:B,MATCH(ROW()-1,Analyslista!AP:AP,0)),"")&amp;" (EXT)")</f>
        <v>S-TORCH (antikroppspåvisning) (EXT)</v>
      </c>
      <c r="B87" s="201" t="str">
        <f>IFERROR(INDEX(Analyslista!D:D,MATCH(ROW()-1,Analyslista!AP:AP,0)),"")&amp;IFERROR(INDEX(Analyslista!B:B,MATCH(ROW()-1,Analyslista!AP:AP,0)),"")</f>
        <v>S-TORCH (antikroppspåvisning)</v>
      </c>
      <c r="C87" s="200" t="str">
        <f>IF(IFERROR(INDEX(Analyslista!AC:AC,MATCH(ROW()-1,Analyslista!AP:AP,0)),"")=0,"",IFERROR(INDEX(Analyslista!AC:AC,MATCH(ROW()-1,Analyslista!AP:AP,0)),""))</f>
        <v/>
      </c>
      <c r="D87" s="200" t="str">
        <f>IF(IFERROR(INDEX(Analyslista!AS:AS,MATCH(ROW()-1,Analyslista!AP:AP,0)),"")=0,"",IFERROR(INDEX(Analyslista!AS:AS,MATCH(ROW()-1,Analyslista!AP:AP,0)),""))</f>
        <v/>
      </c>
      <c r="F87" s="200" t="str">
        <f>IF(IFERROR(INDEX(Analyslista!N:N,MATCH(ROW()-1,Analyslista!AP:AP,0)),"")=0,"",IFERROR(INDEX(Analyslista!N:N,MATCH(ROW()-1,Analyslista!AP:AP,0)),""))</f>
        <v>Röd (Serum u t) 6 mL</v>
      </c>
      <c r="G87" s="200" t="str">
        <f>IF(IFERROR(INDEX(Analyslista!K:K,MATCH(ROW()-1,Analyslista!AP:AP,0)),"")=0,"",IFERROR(INDEX(Analyslista!K:K,MATCH(ROW()-1,Analyslista!AP:AP,0)),""))</f>
        <v/>
      </c>
      <c r="H87" s="95" t="str">
        <f>IF(IFERROR(INDEX(Analyslista!J:J,MATCH(ROW()-1,Analyslista!AP:AP,0)),"")=0,"",IFERROR(INDEX(Analyslista!J:J,MATCH(ROW()-1,Analyslista!AP:AP,0)),""))</f>
        <v>Kliniska upplysningar (symtom, epidemiologi, frågeställning mm) [FRITEXT]</v>
      </c>
      <c r="I87" s="200" t="str">
        <f>IF(IFERROR(INDEX(Analyslista!V:V,MATCH(ROW()-1,Analyslista!AP:AP,0)),"")=0,"",IFERROR(INDEX(Analyslista!V:V,MATCH(ROW()-1,Analyslista!AP:AP,0)),""))</f>
        <v>Akademiska Sjukhuset</v>
      </c>
    </row>
    <row r="88" spans="1:9" x14ac:dyDescent="0.25">
      <c r="A88" s="200" t="str">
        <f>IF(IFERROR(INDEX(Analyslista!D:D,MATCH(ROW()-1,Analyslista!AP:AP,0)),"")&amp;IFERROR(INDEX(Analyslista!B:B,MATCH(ROW()-1,Analyslista!AP:AP,0)),"")="","",IFERROR(INDEX(Analyslista!D:D,MATCH(ROW()-1,Analyslista!AP:AP,0)),"")&amp;IFERROR(INDEX(Analyslista!B:B,MATCH(ROW()-1,Analyslista!AP:AP,0)),"")&amp;" (EXT)")</f>
        <v>Csv-ACE (EXT)</v>
      </c>
      <c r="B88" s="201" t="str">
        <f>IFERROR(INDEX(Analyslista!D:D,MATCH(ROW()-1,Analyslista!AP:AP,0)),"")&amp;IFERROR(INDEX(Analyslista!B:B,MATCH(ROW()-1,Analyslista!AP:AP,0)),"")</f>
        <v>Csv-ACE</v>
      </c>
      <c r="C88" s="200" t="str">
        <f>IF(IFERROR(INDEX(Analyslista!AC:AC,MATCH(ROW()-1,Analyslista!AP:AP,0)),"")=0,"",IFERROR(INDEX(Analyslista!AC:AC,MATCH(ROW()-1,Analyslista!AP:AP,0)),""))</f>
        <v/>
      </c>
      <c r="D88" s="200" t="str">
        <f>IF(IFERROR(INDEX(Analyslista!AS:AS,MATCH(ROW()-1,Analyslista!AP:AP,0)),"")=0,"",IFERROR(INDEX(Analyslista!AS:AS,MATCH(ROW()-1,Analyslista!AP:AP,0)),""))</f>
        <v>Externa prover, papperssvar</v>
      </c>
      <c r="F88" s="200" t="str">
        <f>IF(IFERROR(INDEX(Analyslista!N:N,MATCH(ROW()-1,Analyslista!AP:AP,0)),"")=0,"",IFERROR(INDEX(Analyslista!N:N,MATCH(ROW()-1,Analyslista!AP:AP,0)),""))</f>
        <v>Sterilt plaströr</v>
      </c>
      <c r="G88" s="200" t="str">
        <f>IF(IFERROR(INDEX(Analyslista!K:K,MATCH(ROW()-1,Analyslista!AP:AP,0)),"")=0,"",IFERROR(INDEX(Analyslista!K:K,MATCH(ROW()-1,Analyslista!AP:AP,0)),""))</f>
        <v/>
      </c>
      <c r="H88" s="95" t="str">
        <f>IF(IFERROR(INDEX(Analyslista!J:J,MATCH(ROW()-1,Analyslista!AP:AP,0)),"")=0,"",IFERROR(INDEX(Analyslista!J:J,MATCH(ROW()-1,Analyslista!AP:AP,0)),""))</f>
        <v>Använd sista röret för analys,</v>
      </c>
      <c r="I88" s="200" t="str">
        <f>IF(IFERROR(INDEX(Analyslista!V:V,MATCH(ROW()-1,Analyslista!AP:AP,0)),"")=0,"",IFERROR(INDEX(Analyslista!V:V,MATCH(ROW()-1,Analyslista!AP:AP,0)),""))</f>
        <v>Karolinska Universitetssjukhuset</v>
      </c>
    </row>
    <row r="89" spans="1:9" ht="30" x14ac:dyDescent="0.25">
      <c r="A89" s="200" t="str">
        <f>IF(IFERROR(INDEX(Analyslista!D:D,MATCH(ROW()-1,Analyslista!AP:AP,0)),"")&amp;IFERROR(INDEX(Analyslista!B:B,MATCH(ROW()-1,Analyslista!AP:AP,0)),"")="","",IFERROR(INDEX(Analyslista!D:D,MATCH(ROW()-1,Analyslista!AP:AP,0)),"")&amp;IFERROR(INDEX(Analyslista!B:B,MATCH(ROW()-1,Analyslista!AP:AP,0)),"")&amp;" (EXT)")</f>
        <v>S-Pseudomonas aeruginosa (serologi) (EXT)</v>
      </c>
      <c r="B89" s="201" t="str">
        <f>IFERROR(INDEX(Analyslista!D:D,MATCH(ROW()-1,Analyslista!AP:AP,0)),"")&amp;IFERROR(INDEX(Analyslista!B:B,MATCH(ROW()-1,Analyslista!AP:AP,0)),"")</f>
        <v>S-Pseudomonas aeruginosa (serologi)</v>
      </c>
      <c r="C89" s="200" t="str">
        <f>IF(IFERROR(INDEX(Analyslista!AC:AC,MATCH(ROW()-1,Analyslista!AP:AP,0)),"")=0,"",IFERROR(INDEX(Analyslista!AC:AC,MATCH(ROW()-1,Analyslista!AP:AP,0)),""))</f>
        <v/>
      </c>
      <c r="D89" s="200" t="str">
        <f>IF(IFERROR(INDEX(Analyslista!AS:AS,MATCH(ROW()-1,Analyslista!AP:AP,0)),"")=0,"",IFERROR(INDEX(Analyslista!AS:AS,MATCH(ROW()-1,Analyslista!AP:AP,0)),""))</f>
        <v/>
      </c>
      <c r="F89" s="200" t="str">
        <f>IF(IFERROR(INDEX(Analyslista!N:N,MATCH(ROW()-1,Analyslista!AP:AP,0)),"")=0,"",IFERROR(INDEX(Analyslista!N:N,MATCH(ROW()-1,Analyslista!AP:AP,0)),""))</f>
        <v>Röd (Serum u t) 6 mL</v>
      </c>
      <c r="G89" s="200" t="str">
        <f>IF(IFERROR(INDEX(Analyslista!K:K,MATCH(ROW()-1,Analyslista!AP:AP,0)),"")=0,"",IFERROR(INDEX(Analyslista!K:K,MATCH(ROW()-1,Analyslista!AP:AP,0)),""))</f>
        <v/>
      </c>
      <c r="H89" s="95" t="str">
        <f>IF(IFERROR(INDEX(Analyslista!J:J,MATCH(ROW()-1,Analyslista!AP:AP,0)),"")=0,"",IFERROR(INDEX(Analyslista!J:J,MATCH(ROW()-1,Analyslista!AP:AP,0)),""))</f>
        <v/>
      </c>
      <c r="I89" s="200" t="str">
        <f>IF(IFERROR(INDEX(Analyslista!V:V,MATCH(ROW()-1,Analyslista!AP:AP,0)),"")=0,"",IFERROR(INDEX(Analyslista!V:V,MATCH(ROW()-1,Analyslista!AP:AP,0)),""))</f>
        <v>Karolinska Universitetssjukhuset</v>
      </c>
    </row>
    <row r="90" spans="1:9" ht="75" x14ac:dyDescent="0.25">
      <c r="A90" s="200" t="str">
        <f>IF(IFERROR(INDEX(Analyslista!D:D,MATCH(ROW()-1,Analyslista!AP:AP,0)),"")&amp;IFERROR(INDEX(Analyslista!B:B,MATCH(ROW()-1,Analyslista!AP:AP,0)),"")="","",IFERROR(INDEX(Analyslista!D:D,MATCH(ROW()-1,Analyslista!AP:AP,0)),"")&amp;IFERROR(INDEX(Analyslista!B:B,MATCH(ROW()-1,Analyslista!AP:AP,0)),"")&amp;" (EXT)")</f>
        <v>B-DNA-baserad analys (EXT)</v>
      </c>
      <c r="B90" s="201" t="str">
        <f>IFERROR(INDEX(Analyslista!D:D,MATCH(ROW()-1,Analyslista!AP:AP,0)),"")&amp;IFERROR(INDEX(Analyslista!B:B,MATCH(ROW()-1,Analyslista!AP:AP,0)),"")</f>
        <v>B-DNA-baserad analys</v>
      </c>
      <c r="C90" s="200" t="str">
        <f>IF(IFERROR(INDEX(Analyslista!AC:AC,MATCH(ROW()-1,Analyslista!AP:AP,0)),"")=0,"",IFERROR(INDEX(Analyslista!AC:AC,MATCH(ROW()-1,Analyslista!AP:AP,0)),""))</f>
        <v/>
      </c>
      <c r="D90" s="200" t="str">
        <f>IF(IFERROR(INDEX(Analyslista!AS:AS,MATCH(ROW()-1,Analyslista!AP:AP,0)),"")=0,"",IFERROR(INDEX(Analyslista!AS:AS,MATCH(ROW()-1,Analyslista!AP:AP,0)),""))</f>
        <v>Externa prover, papperssvar</v>
      </c>
      <c r="F90" s="200" t="str">
        <f>IF(IFERROR(INDEX(Analyslista!N:N,MATCH(ROW()-1,Analyslista!AP:AP,0)),"")=0,"",IFERROR(INDEX(Analyslista!N:N,MATCH(ROW()-1,Analyslista!AP:AP,0)),""))</f>
        <v>Lila (EDTA) 6 mL</v>
      </c>
      <c r="G90" s="200" t="str">
        <f>IF(IFERROR(INDEX(Analyslista!K:K,MATCH(ROW()-1,Analyslista!AP:AP,0)),"")=0,"",IFERROR(INDEX(Analyslista!K:K,MATCH(ROW()-1,Analyslista!AP:AP,0)),""))</f>
        <v/>
      </c>
      <c r="H90"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90" s="200" t="str">
        <f>IF(IFERROR(INDEX(Analyslista!V:V,MATCH(ROW()-1,Analyslista!AP:AP,0)),"")=0,"",IFERROR(INDEX(Analyslista!V:V,MATCH(ROW()-1,Analyslista!AP:AP,0)),""))</f>
        <v>Akademiska Sjukhuset</v>
      </c>
    </row>
    <row r="91" spans="1:9" x14ac:dyDescent="0.25">
      <c r="A91" s="200" t="str">
        <f>IF(IFERROR(INDEX(Analyslista!D:D,MATCH(ROW()-1,Analyslista!AP:AP,0)),"")&amp;IFERROR(INDEX(Analyslista!B:B,MATCH(ROW()-1,Analyslista!AP:AP,0)),"")="","",IFERROR(INDEX(Analyslista!D:D,MATCH(ROW()-1,Analyslista!AP:AP,0)),"")&amp;IFERROR(INDEX(Analyslista!B:B,MATCH(ROW()-1,Analyslista!AP:AP,0)),"")&amp;" (EXT)")</f>
        <v>Parotitvirus (PCR) (EXT)</v>
      </c>
      <c r="B91" s="201" t="str">
        <f>IFERROR(INDEX(Analyslista!D:D,MATCH(ROW()-1,Analyslista!AP:AP,0)),"")&amp;IFERROR(INDEX(Analyslista!B:B,MATCH(ROW()-1,Analyslista!AP:AP,0)),"")</f>
        <v>Parotitvirus (PCR)</v>
      </c>
      <c r="C91" s="200" t="str">
        <f>IF(IFERROR(INDEX(Analyslista!AC:AC,MATCH(ROW()-1,Analyslista!AP:AP,0)),"")=0,"",IFERROR(INDEX(Analyslista!AC:AC,MATCH(ROW()-1,Analyslista!AP:AP,0)),""))</f>
        <v/>
      </c>
      <c r="D91" s="200" t="str">
        <f>IF(IFERROR(INDEX(Analyslista!AS:AS,MATCH(ROW()-1,Analyslista!AP:AP,0)),"")=0,"",IFERROR(INDEX(Analyslista!AS:AS,MATCH(ROW()-1,Analyslista!AP:AP,0)),""))</f>
        <v/>
      </c>
      <c r="F91" s="200" t="str">
        <f>IF(IFERROR(INDEX(Analyslista!N:N,MATCH(ROW()-1,Analyslista!AP:AP,0)),"")=0,"",IFERROR(INDEX(Analyslista!N:N,MATCH(ROW()-1,Analyslista!AP:AP,0)),""))</f>
        <v/>
      </c>
      <c r="G91" s="200" t="str">
        <f>IF(IFERROR(INDEX(Analyslista!K:K,MATCH(ROW()-1,Analyslista!AP:AP,0)),"")=0,"",IFERROR(INDEX(Analyslista!K:K,MATCH(ROW()-1,Analyslista!AP:AP,0)),""))</f>
        <v/>
      </c>
      <c r="H91" s="95" t="str">
        <f>IF(IFERROR(INDEX(Analyslista!J:J,MATCH(ROW()-1,Analyslista!AP:AP,0)),"")=0,"",IFERROR(INDEX(Analyslista!J:J,MATCH(ROW()-1,Analyslista!AP:AP,0)),""))</f>
        <v/>
      </c>
      <c r="I91" s="200" t="str">
        <f>IF(IFERROR(INDEX(Analyslista!V:V,MATCH(ROW()-1,Analyslista!AP:AP,0)),"")=0,"",IFERROR(INDEX(Analyslista!V:V,MATCH(ROW()-1,Analyslista!AP:AP,0)),""))</f>
        <v>Karolinska Universitetssjukhuset</v>
      </c>
    </row>
    <row r="92" spans="1:9" x14ac:dyDescent="0.25">
      <c r="A92" s="200" t="str">
        <f>IF(IFERROR(INDEX(Analyslista!D:D,MATCH(ROW()-1,Analyslista!AP:AP,0)),"")&amp;IFERROR(INDEX(Analyslista!B:B,MATCH(ROW()-1,Analyslista!AP:AP,0)),"")="","",IFERROR(INDEX(Analyslista!D:D,MATCH(ROW()-1,Analyslista!AP:AP,0)),"")&amp;IFERROR(INDEX(Analyslista!B:B,MATCH(ROW()-1,Analyslista!AP:AP,0)),"")&amp;" (EXT)")</f>
        <v>S-, CSV-Parotit (serologi) (EXT)</v>
      </c>
      <c r="B92" s="201" t="str">
        <f>IFERROR(INDEX(Analyslista!D:D,MATCH(ROW()-1,Analyslista!AP:AP,0)),"")&amp;IFERROR(INDEX(Analyslista!B:B,MATCH(ROW()-1,Analyslista!AP:AP,0)),"")</f>
        <v>S-, CSV-Parotit (serologi)</v>
      </c>
      <c r="C92" s="200" t="str">
        <f>IF(IFERROR(INDEX(Analyslista!AC:AC,MATCH(ROW()-1,Analyslista!AP:AP,0)),"")=0,"",IFERROR(INDEX(Analyslista!AC:AC,MATCH(ROW()-1,Analyslista!AP:AP,0)),""))</f>
        <v/>
      </c>
      <c r="D92" s="200" t="str">
        <f>IF(IFERROR(INDEX(Analyslista!AS:AS,MATCH(ROW()-1,Analyslista!AP:AP,0)),"")=0,"",IFERROR(INDEX(Analyslista!AS:AS,MATCH(ROW()-1,Analyslista!AP:AP,0)),""))</f>
        <v/>
      </c>
      <c r="F92" s="200" t="str">
        <f>IF(IFERROR(INDEX(Analyslista!N:N,MATCH(ROW()-1,Analyslista!AP:AP,0)),"")=0,"",IFERROR(INDEX(Analyslista!N:N,MATCH(ROW()-1,Analyslista!AP:AP,0)),""))</f>
        <v/>
      </c>
      <c r="G92" s="200" t="str">
        <f>IF(IFERROR(INDEX(Analyslista!K:K,MATCH(ROW()-1,Analyslista!AP:AP,0)),"")=0,"",IFERROR(INDEX(Analyslista!K:K,MATCH(ROW()-1,Analyslista!AP:AP,0)),""))</f>
        <v/>
      </c>
      <c r="H92" s="95" t="str">
        <f>IF(IFERROR(INDEX(Analyslista!J:J,MATCH(ROW()-1,Analyslista!AP:AP,0)),"")=0,"",IFERROR(INDEX(Analyslista!J:J,MATCH(ROW()-1,Analyslista!AP:AP,0)),""))</f>
        <v/>
      </c>
      <c r="I92" s="200" t="str">
        <f>IF(IFERROR(INDEX(Analyslista!V:V,MATCH(ROW()-1,Analyslista!AP:AP,0)),"")=0,"",IFERROR(INDEX(Analyslista!V:V,MATCH(ROW()-1,Analyslista!AP:AP,0)),""))</f>
        <v>Akademiska Sjukhuset</v>
      </c>
    </row>
    <row r="93" spans="1:9" ht="60" x14ac:dyDescent="0.25">
      <c r="A93" s="200" t="str">
        <f>IF(IFERROR(INDEX(Analyslista!D:D,MATCH(ROW()-1,Analyslista!AP:AP,0)),"")&amp;IFERROR(INDEX(Analyslista!B:B,MATCH(ROW()-1,Analyslista!AP:AP,0)),"")="","",IFERROR(INDEX(Analyslista!D:D,MATCH(ROW()-1,Analyslista!AP:AP,0)),"")&amp;IFERROR(INDEX(Analyslista!B:B,MATCH(ROW()-1,Analyslista!AP:AP,0)),"")&amp;" (EXT)")</f>
        <v>P-Faktor IX (koag) (EXT)</v>
      </c>
      <c r="B93" s="201" t="str">
        <f>IFERROR(INDEX(Analyslista!D:D,MATCH(ROW()-1,Analyslista!AP:AP,0)),"")&amp;IFERROR(INDEX(Analyslista!B:B,MATCH(ROW()-1,Analyslista!AP:AP,0)),"")</f>
        <v>P-Faktor IX (koag)</v>
      </c>
      <c r="C93" s="200" t="str">
        <f>IF(IFERROR(INDEX(Analyslista!AC:AC,MATCH(ROW()-1,Analyslista!AP:AP,0)),"")=0,"",IFERROR(INDEX(Analyslista!AC:AC,MATCH(ROW()-1,Analyslista!AP:AP,0)),""))</f>
        <v/>
      </c>
      <c r="D93" s="200" t="str">
        <f>IF(IFERROR(INDEX(Analyslista!AS:AS,MATCH(ROW()-1,Analyslista!AP:AP,0)),"")=0,"",IFERROR(INDEX(Analyslista!AS:AS,MATCH(ROW()-1,Analyslista!AP:AP,0)),""))</f>
        <v>Externa prover, papperssvar</v>
      </c>
      <c r="F93" s="200" t="str">
        <f>IF(IFERROR(INDEX(Analyslista!N:N,MATCH(ROW()-1,Analyslista!AP:AP,0)),"")=0,"",IFERROR(INDEX(Analyslista!N:N,MATCH(ROW()-1,Analyslista!AP:AP,0)),""))</f>
        <v>Ljusblå/svart (NaCitrat) 3,5 mL</v>
      </c>
      <c r="G93" s="200" t="str">
        <f>IF(IFERROR(INDEX(Analyslista!K:K,MATCH(ROW()-1,Analyslista!AP:AP,0)),"")=0,"",IFERROR(INDEX(Analyslista!K:K,MATCH(ROW()-1,Analyslista!AP:AP,0)),""))</f>
        <v/>
      </c>
      <c r="H93"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93" s="200" t="str">
        <f>IF(IFERROR(INDEX(Analyslista!V:V,MATCH(ROW()-1,Analyslista!AP:AP,0)),"")=0,"",IFERROR(INDEX(Analyslista!V:V,MATCH(ROW()-1,Analyslista!AP:AP,0)),""))</f>
        <v>Karolinska Universitetssjukhuset</v>
      </c>
    </row>
    <row r="94" spans="1:9" ht="30" x14ac:dyDescent="0.25">
      <c r="A94" s="200" t="str">
        <f>IF(IFERROR(INDEX(Analyslista!D:D,MATCH(ROW()-1,Analyslista!AP:AP,0)),"")&amp;IFERROR(INDEX(Analyslista!B:B,MATCH(ROW()-1,Analyslista!AP:AP,0)),"")="","",IFERROR(INDEX(Analyslista!D:D,MATCH(ROW()-1,Analyslista!AP:AP,0)),"")&amp;IFERROR(INDEX(Analyslista!B:B,MATCH(ROW()-1,Analyslista!AP:AP,0)),"")&amp;" (EXT)")</f>
        <v>F-, CSV-, S-Enterovirus (RNA) (EXT)</v>
      </c>
      <c r="B94" s="201" t="str">
        <f>IFERROR(INDEX(Analyslista!D:D,MATCH(ROW()-1,Analyslista!AP:AP,0)),"")&amp;IFERROR(INDEX(Analyslista!B:B,MATCH(ROW()-1,Analyslista!AP:AP,0)),"")</f>
        <v>F-, CSV-, S-Enterovirus (RNA)</v>
      </c>
      <c r="C94" s="200" t="str">
        <f>IF(IFERROR(INDEX(Analyslista!AC:AC,MATCH(ROW()-1,Analyslista!AP:AP,0)),"")=0,"",IFERROR(INDEX(Analyslista!AC:AC,MATCH(ROW()-1,Analyslista!AP:AP,0)),""))</f>
        <v/>
      </c>
      <c r="D94" s="200" t="str">
        <f>IF(IFERROR(INDEX(Analyslista!AS:AS,MATCH(ROW()-1,Analyslista!AP:AP,0)),"")=0,"",IFERROR(INDEX(Analyslista!AS:AS,MATCH(ROW()-1,Analyslista!AP:AP,0)),""))</f>
        <v/>
      </c>
      <c r="F94" s="200" t="str">
        <f>IF(IFERROR(INDEX(Analyslista!N:N,MATCH(ROW()-1,Analyslista!AP:AP,0)),"")=0,"",IFERROR(INDEX(Analyslista!N:N,MATCH(ROW()-1,Analyslista!AP:AP,0)),""))</f>
        <v/>
      </c>
      <c r="G94" s="200" t="str">
        <f>IF(IFERROR(INDEX(Analyslista!K:K,MATCH(ROW()-1,Analyslista!AP:AP,0)),"")=0,"",IFERROR(INDEX(Analyslista!K:K,MATCH(ROW()-1,Analyslista!AP:AP,0)),""))</f>
        <v/>
      </c>
      <c r="H94" s="95" t="str">
        <f>IF(IFERROR(INDEX(Analyslista!J:J,MATCH(ROW()-1,Analyslista!AP:AP,0)),"")=0,"",IFERROR(INDEX(Analyslista!J:J,MATCH(ROW()-1,Analyslista!AP:AP,0)),""))</f>
        <v/>
      </c>
      <c r="I94" s="200" t="str">
        <f>IF(IFERROR(INDEX(Analyslista!V:V,MATCH(ROW()-1,Analyslista!AP:AP,0)),"")=0,"",IFERROR(INDEX(Analyslista!V:V,MATCH(ROW()-1,Analyslista!AP:AP,0)),""))</f>
        <v>Likvor: Akademiska Sjukhuset
Feces: Karolinska Sjukhuset</v>
      </c>
    </row>
    <row r="95" spans="1:9" x14ac:dyDescent="0.25">
      <c r="A95" s="200" t="str">
        <f>IF(IFERROR(INDEX(Analyslista!D:D,MATCH(ROW()-1,Analyslista!AP:AP,0)),"")&amp;IFERROR(INDEX(Analyslista!B:B,MATCH(ROW()-1,Analyslista!AP:AP,0)),"")="","",IFERROR(INDEX(Analyslista!D:D,MATCH(ROW()-1,Analyslista!AP:AP,0)),"")&amp;IFERROR(INDEX(Analyslista!B:B,MATCH(ROW()-1,Analyslista!AP:AP,0)),"")&amp;" (EXT)")</f>
        <v>Adenovirus (PCR) (EXT)</v>
      </c>
      <c r="B95" s="201" t="str">
        <f>IFERROR(INDEX(Analyslista!D:D,MATCH(ROW()-1,Analyslista!AP:AP,0)),"")&amp;IFERROR(INDEX(Analyslista!B:B,MATCH(ROW()-1,Analyslista!AP:AP,0)),"")</f>
        <v>Adenovirus (PCR)</v>
      </c>
      <c r="C95" s="200" t="str">
        <f>IF(IFERROR(INDEX(Analyslista!AC:AC,MATCH(ROW()-1,Analyslista!AP:AP,0)),"")=0,"",IFERROR(INDEX(Analyslista!AC:AC,MATCH(ROW()-1,Analyslista!AP:AP,0)),""))</f>
        <v/>
      </c>
      <c r="D95" s="200" t="str">
        <f>IF(IFERROR(INDEX(Analyslista!AS:AS,MATCH(ROW()-1,Analyslista!AP:AP,0)),"")=0,"",IFERROR(INDEX(Analyslista!AS:AS,MATCH(ROW()-1,Analyslista!AP:AP,0)),""))</f>
        <v/>
      </c>
      <c r="F95" s="200" t="str">
        <f>IF(IFERROR(INDEX(Analyslista!N:N,MATCH(ROW()-1,Analyslista!AP:AP,0)),"")=0,"",IFERROR(INDEX(Analyslista!N:N,MATCH(ROW()-1,Analyslista!AP:AP,0)),""))</f>
        <v/>
      </c>
      <c r="G95" s="200" t="str">
        <f>IF(IFERROR(INDEX(Analyslista!K:K,MATCH(ROW()-1,Analyslista!AP:AP,0)),"")=0,"",IFERROR(INDEX(Analyslista!K:K,MATCH(ROW()-1,Analyslista!AP:AP,0)),""))</f>
        <v/>
      </c>
      <c r="H95" s="95" t="str">
        <f>IF(IFERROR(INDEX(Analyslista!J:J,MATCH(ROW()-1,Analyslista!AP:AP,0)),"")=0,"",IFERROR(INDEX(Analyslista!J:J,MATCH(ROW()-1,Analyslista!AP:AP,0)),""))</f>
        <v/>
      </c>
      <c r="I95" s="200" t="str">
        <f>IF(IFERROR(INDEX(Analyslista!V:V,MATCH(ROW()-1,Analyslista!AP:AP,0)),"")=0,"",IFERROR(INDEX(Analyslista!V:V,MATCH(ROW()-1,Analyslista!AP:AP,0)),""))</f>
        <v>Akademiska Sjukhuset</v>
      </c>
    </row>
    <row r="96" spans="1:9" x14ac:dyDescent="0.25">
      <c r="A96" s="200" t="str">
        <f>IF(IFERROR(INDEX(Analyslista!D:D,MATCH(ROW()-1,Analyslista!AP:AP,0)),"")&amp;IFERROR(INDEX(Analyslista!B:B,MATCH(ROW()-1,Analyslista!AP:AP,0)),"")="","",IFERROR(INDEX(Analyslista!D:D,MATCH(ROW()-1,Analyslista!AP:AP,0)),"")&amp;IFERROR(INDEX(Analyslista!B:B,MATCH(ROW()-1,Analyslista!AP:AP,0)),"")&amp;" (EXT)")</f>
        <v>B-HLA A, B, C*, (Klass I) typning  (EXT)</v>
      </c>
      <c r="B96" s="201" t="str">
        <f>IFERROR(INDEX(Analyslista!D:D,MATCH(ROW()-1,Analyslista!AP:AP,0)),"")&amp;IFERROR(INDEX(Analyslista!B:B,MATCH(ROW()-1,Analyslista!AP:AP,0)),"")</f>
        <v xml:space="preserve">B-HLA A, B, C*, (Klass I) typning </v>
      </c>
      <c r="C96" s="200" t="str">
        <f>IF(IFERROR(INDEX(Analyslista!AC:AC,MATCH(ROW()-1,Analyslista!AP:AP,0)),"")=0,"",IFERROR(INDEX(Analyslista!AC:AC,MATCH(ROW()-1,Analyslista!AP:AP,0)),""))</f>
        <v/>
      </c>
      <c r="D96" s="200" t="str">
        <f>IF(IFERROR(INDEX(Analyslista!AS:AS,MATCH(ROW()-1,Analyslista!AP:AP,0)),"")=0,"",IFERROR(INDEX(Analyslista!AS:AS,MATCH(ROW()-1,Analyslista!AP:AP,0)),""))</f>
        <v>Externa prover, papperssvar</v>
      </c>
      <c r="F96" s="200" t="str">
        <f>IF(IFERROR(INDEX(Analyslista!N:N,MATCH(ROW()-1,Analyslista!AP:AP,0)),"")=0,"",IFERROR(INDEX(Analyslista!N:N,MATCH(ROW()-1,Analyslista!AP:AP,0)),""))</f>
        <v>Ljusgul (ACD-rör) 6 mL</v>
      </c>
      <c r="G96" s="200" t="str">
        <f>IF(IFERROR(INDEX(Analyslista!K:K,MATCH(ROW()-1,Analyslista!AP:AP,0)),"")=0,"",IFERROR(INDEX(Analyslista!K:K,MATCH(ROW()-1,Analyslista!AP:AP,0)),""))</f>
        <v/>
      </c>
      <c r="H96" s="95" t="str">
        <f>IF(IFERROR(INDEX(Analyslista!J:J,MATCH(ROW()-1,Analyslista!AP:AP,0)),"")=0,"",IFERROR(INDEX(Analyslista!J:J,MATCH(ROW()-1,Analyslista!AP:AP,0)),""))</f>
        <v>Frågeställning [FRITEXT]</v>
      </c>
      <c r="I96" s="200" t="str">
        <f>IF(IFERROR(INDEX(Analyslista!V:V,MATCH(ROW()-1,Analyslista!AP:AP,0)),"")=0,"",IFERROR(INDEX(Analyslista!V:V,MATCH(ROW()-1,Analyslista!AP:AP,0)),""))</f>
        <v>Akademiska Sjukhuset</v>
      </c>
    </row>
    <row r="97" spans="1:9" x14ac:dyDescent="0.25">
      <c r="A97" s="200" t="str">
        <f>IF(IFERROR(INDEX(Analyslista!D:D,MATCH(ROW()-1,Analyslista!AP:AP,0)),"")&amp;IFERROR(INDEX(Analyslista!B:B,MATCH(ROW()-1,Analyslista!AP:AP,0)),"")="","",IFERROR(INDEX(Analyslista!D:D,MATCH(ROW()-1,Analyslista!AP:AP,0)),"")&amp;IFERROR(INDEX(Analyslista!B:B,MATCH(ROW()-1,Analyslista!AP:AP,0)),"")&amp;" (EXT)")</f>
        <v>Epstein-Barr virus (PCR) (EXT)</v>
      </c>
      <c r="B97" s="201" t="str">
        <f>IFERROR(INDEX(Analyslista!D:D,MATCH(ROW()-1,Analyslista!AP:AP,0)),"")&amp;IFERROR(INDEX(Analyslista!B:B,MATCH(ROW()-1,Analyslista!AP:AP,0)),"")</f>
        <v>Epstein-Barr virus (PCR)</v>
      </c>
      <c r="C97" s="200" t="str">
        <f>IF(IFERROR(INDEX(Analyslista!AC:AC,MATCH(ROW()-1,Analyslista!AP:AP,0)),"")=0,"",IFERROR(INDEX(Analyslista!AC:AC,MATCH(ROW()-1,Analyslista!AP:AP,0)),""))</f>
        <v/>
      </c>
      <c r="D97" s="200" t="str">
        <f>IF(IFERROR(INDEX(Analyslista!AS:AS,MATCH(ROW()-1,Analyslista!AP:AP,0)),"")=0,"",IFERROR(INDEX(Analyslista!AS:AS,MATCH(ROW()-1,Analyslista!AP:AP,0)),""))</f>
        <v/>
      </c>
      <c r="F97" s="200" t="str">
        <f>IF(IFERROR(INDEX(Analyslista!N:N,MATCH(ROW()-1,Analyslista!AP:AP,0)),"")=0,"",IFERROR(INDEX(Analyslista!N:N,MATCH(ROW()-1,Analyslista!AP:AP,0)),""))</f>
        <v>Lila (EDTA) 6 mL</v>
      </c>
      <c r="G97" s="200" t="str">
        <f>IF(IFERROR(INDEX(Analyslista!K:K,MATCH(ROW()-1,Analyslista!AP:AP,0)),"")=0,"",IFERROR(INDEX(Analyslista!K:K,MATCH(ROW()-1,Analyslista!AP:AP,0)),""))</f>
        <v/>
      </c>
      <c r="H97" s="95" t="str">
        <f>IF(IFERROR(INDEX(Analyslista!J:J,MATCH(ROW()-1,Analyslista!AP:AP,0)),"")=0,"",IFERROR(INDEX(Analyslista!J:J,MATCH(ROW()-1,Analyslista!AP:AP,0)),""))</f>
        <v>Kliniska data [FRITEXT]</v>
      </c>
      <c r="I97" s="200" t="str">
        <f>IF(IFERROR(INDEX(Analyslista!V:V,MATCH(ROW()-1,Analyslista!AP:AP,0)),"")=0,"",IFERROR(INDEX(Analyslista!V:V,MATCH(ROW()-1,Analyslista!AP:AP,0)),""))</f>
        <v>Akademiska Sjukhuset</v>
      </c>
    </row>
    <row r="98" spans="1:9" ht="135" x14ac:dyDescent="0.25">
      <c r="A98" s="200" t="str">
        <f>IF(IFERROR(INDEX(Analyslista!D:D,MATCH(ROW()-1,Analyslista!AP:AP,0)),"")&amp;IFERROR(INDEX(Analyslista!B:B,MATCH(ROW()-1,Analyslista!AP:AP,0)),"")="","",IFERROR(INDEX(Analyslista!D:D,MATCH(ROW()-1,Analyslista!AP:AP,0)),"")&amp;IFERROR(INDEX(Analyslista!B:B,MATCH(ROW()-1,Analyslista!AP:AP,0)),"")&amp;" (EXT)")</f>
        <v>P-/S-Risperidon (EXT)</v>
      </c>
      <c r="B98" s="201" t="str">
        <f>IFERROR(INDEX(Analyslista!D:D,MATCH(ROW()-1,Analyslista!AP:AP,0)),"")&amp;IFERROR(INDEX(Analyslista!B:B,MATCH(ROW()-1,Analyslista!AP:AP,0)),"")</f>
        <v>P-/S-Risperidon</v>
      </c>
      <c r="C98" s="200" t="str">
        <f>IF(IFERROR(INDEX(Analyslista!AC:AC,MATCH(ROW()-1,Analyslista!AP:AP,0)),"")=0,"",IFERROR(INDEX(Analyslista!AC:AC,MATCH(ROW()-1,Analyslista!AP:AP,0)),""))</f>
        <v/>
      </c>
      <c r="D98" s="200" t="str">
        <f>IF(IFERROR(INDEX(Analyslista!AS:AS,MATCH(ROW()-1,Analyslista!AP:AP,0)),"")=0,"",IFERROR(INDEX(Analyslista!AS:AS,MATCH(ROW()-1,Analyslista!AP:AP,0)),""))</f>
        <v>Externa prover, papperssvar</v>
      </c>
      <c r="F98" s="200" t="str">
        <f>IF(IFERROR(INDEX(Analyslista!N:N,MATCH(ROW()-1,Analyslista!AP:AP,0)),"")=0,"",IFERROR(INDEX(Analyslista!N:N,MATCH(ROW()-1,Analyslista!AP:AP,0)),""))</f>
        <v>Mörkblå (NaHeparin) 4 mL</v>
      </c>
      <c r="G98" s="200" t="str">
        <f>IF(IFERROR(INDEX(Analyslista!K:K,MATCH(ROW()-1,Analyslista!AP:AP,0)),"")=0,"",IFERROR(INDEX(Analyslista!K:K,MATCH(ROW()-1,Analyslista!AP:AP,0)),""))</f>
        <v>P-/S-Hydroxyrisperidon, P-/S-Haloperidol, P-/S-Sertralin, P-/S-Zuklopentixol</v>
      </c>
      <c r="H98"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98" s="200" t="str">
        <f>IF(IFERROR(INDEX(Analyslista!V:V,MATCH(ROW()-1,Analyslista!AP:AP,0)),"")=0,"",IFERROR(INDEX(Analyslista!V:V,MATCH(ROW()-1,Analyslista!AP:AP,0)),""))</f>
        <v>Karolinska Universitetssjukhuset</v>
      </c>
    </row>
    <row r="99" spans="1:9" x14ac:dyDescent="0.25">
      <c r="A99" s="200" t="str">
        <f>IF(IFERROR(INDEX(Analyslista!D:D,MATCH(ROW()-1,Analyslista!AP:AP,0)),"")&amp;IFERROR(INDEX(Analyslista!B:B,MATCH(ROW()-1,Analyslista!AP:AP,0)),"")="","",IFERROR(INDEX(Analyslista!D:D,MATCH(ROW()-1,Analyslista!AP:AP,0)),"")&amp;IFERROR(INDEX(Analyslista!B:B,MATCH(ROW()-1,Analyslista!AP:AP,0)),"")&amp;" (EXT)")</f>
        <v>P-Lipoprotein (a) (EXT)</v>
      </c>
      <c r="B99" s="201" t="str">
        <f>IFERROR(INDEX(Analyslista!D:D,MATCH(ROW()-1,Analyslista!AP:AP,0)),"")&amp;IFERROR(INDEX(Analyslista!B:B,MATCH(ROW()-1,Analyslista!AP:AP,0)),"")</f>
        <v>P-Lipoprotein (a)</v>
      </c>
      <c r="C99" s="200" t="str">
        <f>IF(IFERROR(INDEX(Analyslista!AC:AC,MATCH(ROW()-1,Analyslista!AP:AP,0)),"")=0,"",IFERROR(INDEX(Analyslista!AC:AC,MATCH(ROW()-1,Analyslista!AP:AP,0)),""))</f>
        <v/>
      </c>
      <c r="D99" s="200" t="str">
        <f>IF(IFERROR(INDEX(Analyslista!AS:AS,MATCH(ROW()-1,Analyslista!AP:AP,0)),"")=0,"",IFERROR(INDEX(Analyslista!AS:AS,MATCH(ROW()-1,Analyslista!AP:AP,0)),""))</f>
        <v>Externa prover, papperssvar</v>
      </c>
      <c r="F99" s="200" t="str">
        <f>IF(IFERROR(INDEX(Analyslista!N:N,MATCH(ROW()-1,Analyslista!AP:AP,0)),"")=0,"",IFERROR(INDEX(Analyslista!N:N,MATCH(ROW()-1,Analyslista!AP:AP,0)),""))</f>
        <v>Gul (serum m gel) 3,5 mL</v>
      </c>
      <c r="G99" s="200" t="str">
        <f>IF(IFERROR(INDEX(Analyslista!K:K,MATCH(ROW()-1,Analyslista!AP:AP,0)),"")=0,"",IFERROR(INDEX(Analyslista!K:K,MATCH(ROW()-1,Analyslista!AP:AP,0)),""))</f>
        <v>S- Apolipoprotein A1 och B</v>
      </c>
      <c r="H99" s="95" t="str">
        <f>IF(IFERROR(INDEX(Analyslista!J:J,MATCH(ROW()-1,Analyslista!AP:AP,0)),"")=0,"",IFERROR(INDEX(Analyslista!J:J,MATCH(ROW()-1,Analyslista!AP:AP,0)),""))</f>
        <v/>
      </c>
      <c r="I99" s="200" t="str">
        <f>IF(IFERROR(INDEX(Analyslista!V:V,MATCH(ROW()-1,Analyslista!AP:AP,0)),"")=0,"",IFERROR(INDEX(Analyslista!V:V,MATCH(ROW()-1,Analyslista!AP:AP,0)),""))</f>
        <v>Akademiska Sjukhuset</v>
      </c>
    </row>
    <row r="100" spans="1:9" ht="75" x14ac:dyDescent="0.25">
      <c r="A100" s="200" t="str">
        <f>IF(IFERROR(INDEX(Analyslista!D:D,MATCH(ROW()-1,Analyslista!AP:AP,0)),"")&amp;IFERROR(INDEX(Analyslista!B:B,MATCH(ROW()-1,Analyslista!AP:AP,0)),"")="","",IFERROR(INDEX(Analyslista!D:D,MATCH(ROW()-1,Analyslista!AP:AP,0)),"")&amp;IFERROR(INDEX(Analyslista!B:B,MATCH(ROW()-1,Analyslista!AP:AP,0)),"")&amp;" (EXT)")</f>
        <v>P-von Willebrandfaktor antigen (EXT)</v>
      </c>
      <c r="B100" s="201" t="str">
        <f>IFERROR(INDEX(Analyslista!D:D,MATCH(ROW()-1,Analyslista!AP:AP,0)),"")&amp;IFERROR(INDEX(Analyslista!B:B,MATCH(ROW()-1,Analyslista!AP:AP,0)),"")</f>
        <v>P-von Willebrandfaktor antigen</v>
      </c>
      <c r="C100" s="200" t="str">
        <f>IF(IFERROR(INDEX(Analyslista!AC:AC,MATCH(ROW()-1,Analyslista!AP:AP,0)),"")=0,"",IFERROR(INDEX(Analyslista!AC:AC,MATCH(ROW()-1,Analyslista!AP:AP,0)),""))</f>
        <v/>
      </c>
      <c r="D100" s="200" t="str">
        <f>IF(IFERROR(INDEX(Analyslista!AS:AS,MATCH(ROW()-1,Analyslista!AP:AP,0)),"")=0,"",IFERROR(INDEX(Analyslista!AS:AS,MATCH(ROW()-1,Analyslista!AP:AP,0)),""))</f>
        <v>Externa prover, papperssvar</v>
      </c>
      <c r="F100" s="200" t="str">
        <f>IF(IFERROR(INDEX(Analyslista!N:N,MATCH(ROW()-1,Analyslista!AP:AP,0)),"")=0,"",IFERROR(INDEX(Analyslista!N:N,MATCH(ROW()-1,Analyslista!AP:AP,0)),""))</f>
        <v>Ljusblå/svart (NaCitrat) 3,5 mL</v>
      </c>
      <c r="G100" s="200" t="str">
        <f>IF(IFERROR(INDEX(Analyslista!K:K,MATCH(ROW()-1,Analyslista!AP:AP,0)),"")=0,"",IFERROR(INDEX(Analyslista!K:K,MATCH(ROW()-1,Analyslista!AP:AP,0)),""))</f>
        <v>P-von Willebrandfaktor GP1bA (aktivitet)</v>
      </c>
      <c r="H100" s="95"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100" s="200" t="str">
        <f>IF(IFERROR(INDEX(Analyslista!V:V,MATCH(ROW()-1,Analyslista!AP:AP,0)),"")=0,"",IFERROR(INDEX(Analyslista!V:V,MATCH(ROW()-1,Analyslista!AP:AP,0)),""))</f>
        <v>Karolinska Universitetssjukhuset</v>
      </c>
    </row>
    <row r="101" spans="1:9" ht="75" x14ac:dyDescent="0.25">
      <c r="A101" s="200" t="str">
        <f>IF(IFERROR(INDEX(Analyslista!D:D,MATCH(ROW()-1,Analyslista!AP:AP,0)),"")&amp;IFERROR(INDEX(Analyslista!B:B,MATCH(ROW()-1,Analyslista!AP:AP,0)),"")="","",IFERROR(INDEX(Analyslista!D:D,MATCH(ROW()-1,Analyslista!AP:AP,0)),"")&amp;IFERROR(INDEX(Analyslista!B:B,MATCH(ROW()-1,Analyslista!AP:AP,0)),"")&amp;" (EXT)")</f>
        <v>B-FISH analys (EXT)</v>
      </c>
      <c r="B101" s="201" t="str">
        <f>IFERROR(INDEX(Analyslista!D:D,MATCH(ROW()-1,Analyslista!AP:AP,0)),"")&amp;IFERROR(INDEX(Analyslista!B:B,MATCH(ROW()-1,Analyslista!AP:AP,0)),"")</f>
        <v>B-FISH analys</v>
      </c>
      <c r="C101" s="200" t="str">
        <f>IF(IFERROR(INDEX(Analyslista!AC:AC,MATCH(ROW()-1,Analyslista!AP:AP,0)),"")=0,"",IFERROR(INDEX(Analyslista!AC:AC,MATCH(ROW()-1,Analyslista!AP:AP,0)),""))</f>
        <v/>
      </c>
      <c r="D101" s="200" t="str">
        <f>IF(IFERROR(INDEX(Analyslista!AS:AS,MATCH(ROW()-1,Analyslista!AP:AP,0)),"")=0,"",IFERROR(INDEX(Analyslista!AS:AS,MATCH(ROW()-1,Analyslista!AP:AP,0)),""))</f>
        <v>Externa prover, papperssvar</v>
      </c>
      <c r="F101" s="200" t="str">
        <f>IF(IFERROR(INDEX(Analyslista!N:N,MATCH(ROW()-1,Analyslista!AP:AP,0)),"")=0,"",IFERROR(INDEX(Analyslista!N:N,MATCH(ROW()-1,Analyslista!AP:AP,0)),""))</f>
        <v>Mörkblå (NaHeparin) 6 mL</v>
      </c>
      <c r="G101" s="200" t="str">
        <f>IF(IFERROR(INDEX(Analyslista!K:K,MATCH(ROW()-1,Analyslista!AP:AP,0)),"")=0,"",IFERROR(INDEX(Analyslista!K:K,MATCH(ROW()-1,Analyslista!AP:AP,0)),""))</f>
        <v/>
      </c>
      <c r="H101" s="95" t="str">
        <f>IF(IFERROR(INDEX(Analyslista!J:J,MATCH(ROW()-1,Analyslista!AP:AP,0)),"")=0,"",IFERROR(INDEX(Analyslista!J:J,MATCH(ROW()-1,Analyslista!AP:AP,0)),""))</f>
        <v>Provmaterial [Moderkaka (CVS) / Fostervatten (Amnion) / Perifert blod / Hud - organbiopsi / Kindskrap / Benmärg] 
Diagnos/frågeställning/anamnes [FRITEXT]
Samtycke till biobank [JA/NEJ]</v>
      </c>
      <c r="I101" s="200" t="str">
        <f>IF(IFERROR(INDEX(Analyslista!V:V,MATCH(ROW()-1,Analyslista!AP:AP,0)),"")=0,"",IFERROR(INDEX(Analyslista!V:V,MATCH(ROW()-1,Analyslista!AP:AP,0)),""))</f>
        <v>Akademiska Sjukhuset</v>
      </c>
    </row>
    <row r="102" spans="1:9" ht="165" x14ac:dyDescent="0.25">
      <c r="A102" s="200" t="str">
        <f>IF(IFERROR(INDEX(Analyslista!D:D,MATCH(ROW()-1,Analyslista!AP:AP,0)),"")&amp;IFERROR(INDEX(Analyslista!B:B,MATCH(ROW()-1,Analyslista!AP:AP,0)),"")="","",IFERROR(INDEX(Analyslista!D:D,MATCH(ROW()-1,Analyslista!AP:AP,0)),"")&amp;IFERROR(INDEX(Analyslista!B:B,MATCH(ROW()-1,Analyslista!AP:AP,0)),"")&amp;" (EXT)")</f>
        <v>P-/S-Etosuximid (EXT)</v>
      </c>
      <c r="B102" s="201" t="str">
        <f>IFERROR(INDEX(Analyslista!D:D,MATCH(ROW()-1,Analyslista!AP:AP,0)),"")&amp;IFERROR(INDEX(Analyslista!B:B,MATCH(ROW()-1,Analyslista!AP:AP,0)),"")</f>
        <v>P-/S-Etosuximid</v>
      </c>
      <c r="C102" s="200" t="str">
        <f>IF(IFERROR(INDEX(Analyslista!AC:AC,MATCH(ROW()-1,Analyslista!AP:AP,0)),"")=0,"",IFERROR(INDEX(Analyslista!AC:AC,MATCH(ROW()-1,Analyslista!AP:AP,0)),""))</f>
        <v/>
      </c>
      <c r="D102" s="200" t="str">
        <f>IF(IFERROR(INDEX(Analyslista!AS:AS,MATCH(ROW()-1,Analyslista!AP:AP,0)),"")=0,"",IFERROR(INDEX(Analyslista!AS:AS,MATCH(ROW()-1,Analyslista!AP:AP,0)),""))</f>
        <v>Externa prover, papperssvar</v>
      </c>
      <c r="F102" s="200" t="str">
        <f>IF(IFERROR(INDEX(Analyslista!N:N,MATCH(ROW()-1,Analyslista!AP:AP,0)),"")=0,"",IFERROR(INDEX(Analyslista!N:N,MATCH(ROW()-1,Analyslista!AP:AP,0)),""))</f>
        <v>Mörkblå (NaHeparin) 4 mL</v>
      </c>
      <c r="G102" s="200" t="str">
        <f>IF(IFERROR(INDEX(Analyslista!K:K,MATCH(ROW()-1,Analyslista!AP:AP,0)),"")=0,"",IFERROR(INDEX(Analyslista!K:K,MATCH(ROW()-1,Analyslista!AP:AP,0)),""))</f>
        <v/>
      </c>
      <c r="H102"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102" s="200" t="str">
        <f>IF(IFERROR(INDEX(Analyslista!V:V,MATCH(ROW()-1,Analyslista!AP:AP,0)),"")=0,"",IFERROR(INDEX(Analyslista!V:V,MATCH(ROW()-1,Analyslista!AP:AP,0)),""))</f>
        <v>Karolinska Universitetssjukhuset</v>
      </c>
    </row>
    <row r="103" spans="1:9" ht="30" x14ac:dyDescent="0.25">
      <c r="A103" s="200" t="str">
        <f>IF(IFERROR(INDEX(Analyslista!D:D,MATCH(ROW()-1,Analyslista!AP:AP,0)),"")&amp;IFERROR(INDEX(Analyslista!B:B,MATCH(ROW()-1,Analyslista!AP:AP,0)),"")="","",IFERROR(INDEX(Analyslista!D:D,MATCH(ROW()-1,Analyslista!AP:AP,0)),"")&amp;IFERROR(INDEX(Analyslista!B:B,MATCH(ROW()-1,Analyslista!AP:AP,0)),"")&amp;" (EXT)")</f>
        <v>S-Toxoplasma (antikroppspåvisning) (EXT)</v>
      </c>
      <c r="B103" s="201" t="str">
        <f>IFERROR(INDEX(Analyslista!D:D,MATCH(ROW()-1,Analyslista!AP:AP,0)),"")&amp;IFERROR(INDEX(Analyslista!B:B,MATCH(ROW()-1,Analyslista!AP:AP,0)),"")</f>
        <v>S-Toxoplasma (antikroppspåvisning)</v>
      </c>
      <c r="C103" s="200" t="str">
        <f>IF(IFERROR(INDEX(Analyslista!AC:AC,MATCH(ROW()-1,Analyslista!AP:AP,0)),"")=0,"",IFERROR(INDEX(Analyslista!AC:AC,MATCH(ROW()-1,Analyslista!AP:AP,0)),""))</f>
        <v/>
      </c>
      <c r="D103" s="200" t="str">
        <f>IF(IFERROR(INDEX(Analyslista!AS:AS,MATCH(ROW()-1,Analyslista!AP:AP,0)),"")=0,"",IFERROR(INDEX(Analyslista!AS:AS,MATCH(ROW()-1,Analyslista!AP:AP,0)),""))</f>
        <v/>
      </c>
      <c r="F103" s="200" t="str">
        <f>IF(IFERROR(INDEX(Analyslista!N:N,MATCH(ROW()-1,Analyslista!AP:AP,0)),"")=0,"",IFERROR(INDEX(Analyslista!N:N,MATCH(ROW()-1,Analyslista!AP:AP,0)),""))</f>
        <v>Röd (Serum u t) 6 mL</v>
      </c>
      <c r="G103" s="200" t="str">
        <f>IF(IFERROR(INDEX(Analyslista!K:K,MATCH(ROW()-1,Analyslista!AP:AP,0)),"")=0,"",IFERROR(INDEX(Analyslista!K:K,MATCH(ROW()-1,Analyslista!AP:AP,0)),""))</f>
        <v/>
      </c>
      <c r="H103" s="95" t="str">
        <f>IF(IFERROR(INDEX(Analyslista!J:J,MATCH(ROW()-1,Analyslista!AP:AP,0)),"")=0,"",IFERROR(INDEX(Analyslista!J:J,MATCH(ROW()-1,Analyslista!AP:AP,0)),""))</f>
        <v>Kliniska upplysningar (symtom, epidemiologi, frågeställning mm) [FRITEXT]</v>
      </c>
      <c r="I103" s="200" t="str">
        <f>IF(IFERROR(INDEX(Analyslista!V:V,MATCH(ROW()-1,Analyslista!AP:AP,0)),"")=0,"",IFERROR(INDEX(Analyslista!V:V,MATCH(ROW()-1,Analyslista!AP:AP,0)),""))</f>
        <v>Akademiska Sjukhuset</v>
      </c>
    </row>
    <row r="104" spans="1:9" ht="135" x14ac:dyDescent="0.25">
      <c r="A104" s="200" t="str">
        <f>IF(IFERROR(INDEX(Analyslista!D:D,MATCH(ROW()-1,Analyslista!AP:AP,0)),"")&amp;IFERROR(INDEX(Analyslista!B:B,MATCH(ROW()-1,Analyslista!AP:AP,0)),"")="","",IFERROR(INDEX(Analyslista!D:D,MATCH(ROW()-1,Analyslista!AP:AP,0)),"")&amp;IFERROR(INDEX(Analyslista!B:B,MATCH(ROW()-1,Analyslista!AP:AP,0)),"")&amp;" (EXT)")</f>
        <v>S-Zikavirus (antikroppsbestämning) (EXT)</v>
      </c>
      <c r="B104" s="201" t="str">
        <f>IFERROR(INDEX(Analyslista!D:D,MATCH(ROW()-1,Analyslista!AP:AP,0)),"")&amp;IFERROR(INDEX(Analyslista!B:B,MATCH(ROW()-1,Analyslista!AP:AP,0)),"")</f>
        <v>S-Zikavirus (antikroppsbestämning)</v>
      </c>
      <c r="C104" s="200" t="str">
        <f>IF(IFERROR(INDEX(Analyslista!AC:AC,MATCH(ROW()-1,Analyslista!AP:AP,0)),"")=0,"",IFERROR(INDEX(Analyslista!AC:AC,MATCH(ROW()-1,Analyslista!AP:AP,0)),""))</f>
        <v/>
      </c>
      <c r="D104" s="200" t="str">
        <f>IF(IFERROR(INDEX(Analyslista!AS:AS,MATCH(ROW()-1,Analyslista!AP:AP,0)),"")=0,"",IFERROR(INDEX(Analyslista!AS:AS,MATCH(ROW()-1,Analyslista!AP:AP,0)),""))</f>
        <v/>
      </c>
      <c r="F104" s="200" t="str">
        <f>IF(IFERROR(INDEX(Analyslista!N:N,MATCH(ROW()-1,Analyslista!AP:AP,0)),"")=0,"",IFERROR(INDEX(Analyslista!N:N,MATCH(ROW()-1,Analyslista!AP:AP,0)),""))</f>
        <v>Gul (serum m gel) 5 mL</v>
      </c>
      <c r="G104" s="200" t="str">
        <f>IF(IFERROR(INDEX(Analyslista!K:K,MATCH(ROW()-1,Analyslista!AP:AP,0)),"")=0,"",IFERROR(INDEX(Analyslista!K:K,MATCH(ROW()-1,Analyslista!AP:AP,0)),""))</f>
        <v/>
      </c>
      <c r="H104" s="95" t="str">
        <f>IF(IFERROR(INDEX(Analyslista!J:J,MATCH(ROW()-1,Analyslista!AP:AP,0)),"")=0,"",IFERROR(INDEX(Analyslista!J:J,MATCH(ROW()-1,Analyslista!AP:AP,0)),""))</f>
        <v>Insjukningsdatum [DATE]
Reseanamnes (senaste året) [FRITEXT]
Resa i område där zikavirus sprids? [JA/NEJ] omja: Avresedatum från område [DATE]
Känd genomgången infektion av TBE, dengue, west nile eller japansk encephalit-virus? [JA/NEJ]
Vaccination mot japansk encefalit, TBE eller gula febern? [JA/NEJ]
Gravid? [JA/NEJ] omja: Vecka [NR]</v>
      </c>
      <c r="I104" s="200" t="str">
        <f>IF(IFERROR(INDEX(Analyslista!V:V,MATCH(ROW()-1,Analyslista!AP:AP,0)),"")=0,"",IFERROR(INDEX(Analyslista!V:V,MATCH(ROW()-1,Analyslista!AP:AP,0)),""))</f>
        <v>Folkhälsomyndigheten</v>
      </c>
    </row>
    <row r="105" spans="1:9" x14ac:dyDescent="0.25">
      <c r="A105" s="200" t="str">
        <f>IF(IFERROR(INDEX(Analyslista!D:D,MATCH(ROW()-1,Analyslista!AP:AP,0)),"")&amp;IFERROR(INDEX(Analyslista!B:B,MATCH(ROW()-1,Analyslista!AP:AP,0)),"")="","",IFERROR(INDEX(Analyslista!D:D,MATCH(ROW()-1,Analyslista!AP:AP,0)),"")&amp;IFERROR(INDEX(Analyslista!B:B,MATCH(ROW()-1,Analyslista!AP:AP,0)),"")&amp;" (EXT)")</f>
        <v>S-Yersinia (serologi) (EXT)</v>
      </c>
      <c r="B105" s="201" t="str">
        <f>IFERROR(INDEX(Analyslista!D:D,MATCH(ROW()-1,Analyslista!AP:AP,0)),"")&amp;IFERROR(INDEX(Analyslista!B:B,MATCH(ROW()-1,Analyslista!AP:AP,0)),"")</f>
        <v>S-Yersinia (serologi)</v>
      </c>
      <c r="C105" s="200" t="str">
        <f>IF(IFERROR(INDEX(Analyslista!AC:AC,MATCH(ROW()-1,Analyslista!AP:AP,0)),"")=0,"",IFERROR(INDEX(Analyslista!AC:AC,MATCH(ROW()-1,Analyslista!AP:AP,0)),""))</f>
        <v/>
      </c>
      <c r="D105" s="200" t="str">
        <f>IF(IFERROR(INDEX(Analyslista!AS:AS,MATCH(ROW()-1,Analyslista!AP:AP,0)),"")=0,"",IFERROR(INDEX(Analyslista!AS:AS,MATCH(ROW()-1,Analyslista!AP:AP,0)),""))</f>
        <v/>
      </c>
      <c r="F105" s="200" t="str">
        <f>IF(IFERROR(INDEX(Analyslista!N:N,MATCH(ROW()-1,Analyslista!AP:AP,0)),"")=0,"",IFERROR(INDEX(Analyslista!N:N,MATCH(ROW()-1,Analyslista!AP:AP,0)),""))</f>
        <v>Gul (serum m gel) 3,5 mL</v>
      </c>
      <c r="G105" s="200" t="str">
        <f>IF(IFERROR(INDEX(Analyslista!K:K,MATCH(ROW()-1,Analyslista!AP:AP,0)),"")=0,"",IFERROR(INDEX(Analyslista!K:K,MATCH(ROW()-1,Analyslista!AP:AP,0)),""))</f>
        <v>Salmonella (serologi)</v>
      </c>
      <c r="H105" s="95" t="str">
        <f>IF(IFERROR(INDEX(Analyslista!J:J,MATCH(ROW()-1,Analyslista!AP:AP,0)),"")=0,"",IFERROR(INDEX(Analyslista!J:J,MATCH(ROW()-1,Analyslista!AP:AP,0)),""))</f>
        <v>Förmodad smittort [FRITEXT]</v>
      </c>
      <c r="I105" s="200" t="str">
        <f>IF(IFERROR(INDEX(Analyslista!V:V,MATCH(ROW()-1,Analyslista!AP:AP,0)),"")=0,"",IFERROR(INDEX(Analyslista!V:V,MATCH(ROW()-1,Analyslista!AP:AP,0)),""))</f>
        <v>Karolinska Universitetssjukhuset</v>
      </c>
    </row>
    <row r="106" spans="1:9" ht="30" x14ac:dyDescent="0.25">
      <c r="A106" s="200" t="str">
        <f>IF(IFERROR(INDEX(Analyslista!D:D,MATCH(ROW()-1,Analyslista!AP:AP,0)),"")&amp;IFERROR(INDEX(Analyslista!B:B,MATCH(ROW()-1,Analyslista!AP:AP,0)),"")="","",IFERROR(INDEX(Analyslista!D:D,MATCH(ROW()-1,Analyslista!AP:AP,0)),"")&amp;IFERROR(INDEX(Analyslista!B:B,MATCH(ROW()-1,Analyslista!AP:AP,0)),"")&amp;" (EXT)")</f>
        <v>Aspergillus (serologi)- (EXT)</v>
      </c>
      <c r="B106" s="201" t="str">
        <f>IFERROR(INDEX(Analyslista!D:D,MATCH(ROW()-1,Analyslista!AP:AP,0)),"")&amp;IFERROR(INDEX(Analyslista!B:B,MATCH(ROW()-1,Analyslista!AP:AP,0)),"")</f>
        <v>Aspergillus (serologi)-</v>
      </c>
      <c r="C106" s="200" t="str">
        <f>IF(IFERROR(INDEX(Analyslista!AC:AC,MATCH(ROW()-1,Analyslista!AP:AP,0)),"")=0,"",IFERROR(INDEX(Analyslista!AC:AC,MATCH(ROW()-1,Analyslista!AP:AP,0)),""))</f>
        <v/>
      </c>
      <c r="D106" s="200" t="str">
        <f>IF(IFERROR(INDEX(Analyslista!AS:AS,MATCH(ROW()-1,Analyslista!AP:AP,0)),"")=0,"",IFERROR(INDEX(Analyslista!AS:AS,MATCH(ROW()-1,Analyslista!AP:AP,0)),""))</f>
        <v/>
      </c>
      <c r="F106" s="200" t="str">
        <f>IF(IFERROR(INDEX(Analyslista!N:N,MATCH(ROW()-1,Analyslista!AP:AP,0)),"")=0,"",IFERROR(INDEX(Analyslista!N:N,MATCH(ROW()-1,Analyslista!AP:AP,0)),""))</f>
        <v/>
      </c>
      <c r="G106" s="200" t="str">
        <f>IF(IFERROR(INDEX(Analyslista!K:K,MATCH(ROW()-1,Analyslista!AP:AP,0)),"")=0,"",IFERROR(INDEX(Analyslista!K:K,MATCH(ROW()-1,Analyslista!AP:AP,0)),""))</f>
        <v/>
      </c>
      <c r="H106" s="95" t="str">
        <f>IF(IFERROR(INDEX(Analyslista!J:J,MATCH(ROW()-1,Analyslista!AP:AP,0)),"")=0,"",IFERROR(INDEX(Analyslista!J:J,MATCH(ROW()-1,Analyslista!AP:AP,0)),""))</f>
        <v/>
      </c>
      <c r="I106" s="200" t="str">
        <f>IF(IFERROR(INDEX(Analyslista!V:V,MATCH(ROW()-1,Analyslista!AP:AP,0)),"")=0,"",IFERROR(INDEX(Analyslista!V:V,MATCH(ROW()-1,Analyslista!AP:AP,0)),""))</f>
        <v>Klinisk Mikrobiologi, Karolinska Sjukhuset</v>
      </c>
    </row>
    <row r="107" spans="1:9" ht="30" x14ac:dyDescent="0.25">
      <c r="A107" s="200" t="str">
        <f>IF(IFERROR(INDEX(Analyslista!D:D,MATCH(ROW()-1,Analyslista!AP:AP,0)),"")&amp;IFERROR(INDEX(Analyslista!B:B,MATCH(ROW()-1,Analyslista!AP:AP,0)),"")="","",IFERROR(INDEX(Analyslista!D:D,MATCH(ROW()-1,Analyslista!AP:AP,0)),"")&amp;IFERROR(INDEX(Analyslista!B:B,MATCH(ROW()-1,Analyslista!AP:AP,0)),"")&amp;" (EXT)")</f>
        <v>1:a trimester screening/KUB-test (EXT)</v>
      </c>
      <c r="B107" s="201" t="str">
        <f>IFERROR(INDEX(Analyslista!D:D,MATCH(ROW()-1,Analyslista!AP:AP,0)),"")&amp;IFERROR(INDEX(Analyslista!B:B,MATCH(ROW()-1,Analyslista!AP:AP,0)),"")</f>
        <v>1:a trimester screening/KUB-test</v>
      </c>
      <c r="C107" s="200" t="str">
        <f>IF(IFERROR(INDEX(Analyslista!AC:AC,MATCH(ROW()-1,Analyslista!AP:AP,0)),"")=0,"",IFERROR(INDEX(Analyslista!AC:AC,MATCH(ROW()-1,Analyslista!AP:AP,0)),""))</f>
        <v/>
      </c>
      <c r="D107" s="200" t="str">
        <f>IF(IFERROR(INDEX(Analyslista!AS:AS,MATCH(ROW()-1,Analyslista!AP:AP,0)),"")=0,"",IFERROR(INDEX(Analyslista!AS:AS,MATCH(ROW()-1,Analyslista!AP:AP,0)),""))</f>
        <v/>
      </c>
      <c r="F107" s="200" t="str">
        <f>IF(IFERROR(INDEX(Analyslista!N:N,MATCH(ROW()-1,Analyslista!AP:AP,0)),"")=0,"",IFERROR(INDEX(Analyslista!N:N,MATCH(ROW()-1,Analyslista!AP:AP,0)),""))</f>
        <v>Gul (serum m gel) 3,5 mL</v>
      </c>
      <c r="G107" s="200" t="str">
        <f>IF(IFERROR(INDEX(Analyslista!K:K,MATCH(ROW()-1,Analyslista!AP:AP,0)),"")=0,"",IFERROR(INDEX(Analyslista!K:K,MATCH(ROW()-1,Analyslista!AP:AP,0)),""))</f>
        <v>S-PAPP-A, S-Beta HCG fritt</v>
      </c>
      <c r="H107" s="95" t="str">
        <f>IF(IFERROR(INDEX(Analyslista!J:J,MATCH(ROW()-1,Analyslista!AP:AP,0)),"")=0,"",IFERROR(INDEX(Analyslista!J:J,MATCH(ROW()-1,Analyslista!AP:AP,0)),""))</f>
        <v/>
      </c>
      <c r="I107" s="200" t="str">
        <f>IF(IFERROR(INDEX(Analyslista!V:V,MATCH(ROW()-1,Analyslista!AP:AP,0)),"")=0,"",IFERROR(INDEX(Analyslista!V:V,MATCH(ROW()-1,Analyslista!AP:AP,0)),""))</f>
        <v>Karolinska Universitetssjukhuset</v>
      </c>
    </row>
    <row r="108" spans="1:9" ht="150" x14ac:dyDescent="0.25">
      <c r="A108" s="200" t="str">
        <f>IF(IFERROR(INDEX(Analyslista!D:D,MATCH(ROW()-1,Analyslista!AP:AP,0)),"")&amp;IFERROR(INDEX(Analyslista!B:B,MATCH(ROW()-1,Analyslista!AP:AP,0)),"")="","",IFERROR(INDEX(Analyslista!D:D,MATCH(ROW()-1,Analyslista!AP:AP,0)),"")&amp;IFERROR(INDEX(Analyslista!B:B,MATCH(ROW()-1,Analyslista!AP:AP,0)),"")&amp;" (EXT)")</f>
        <v>P-/S-Efavirenz (EXT)</v>
      </c>
      <c r="B108" s="201" t="str">
        <f>IFERROR(INDEX(Analyslista!D:D,MATCH(ROW()-1,Analyslista!AP:AP,0)),"")&amp;IFERROR(INDEX(Analyslista!B:B,MATCH(ROW()-1,Analyslista!AP:AP,0)),"")</f>
        <v>P-/S-Efavirenz</v>
      </c>
      <c r="C108" s="200" t="str">
        <f>IF(IFERROR(INDEX(Analyslista!AC:AC,MATCH(ROW()-1,Analyslista!AP:AP,0)),"")=0,"",IFERROR(INDEX(Analyslista!AC:AC,MATCH(ROW()-1,Analyslista!AP:AP,0)),""))</f>
        <v/>
      </c>
      <c r="D108" s="200" t="str">
        <f>IF(IFERROR(INDEX(Analyslista!AS:AS,MATCH(ROW()-1,Analyslista!AP:AP,0)),"")=0,"",IFERROR(INDEX(Analyslista!AS:AS,MATCH(ROW()-1,Analyslista!AP:AP,0)),""))</f>
        <v/>
      </c>
      <c r="F108" s="200" t="str">
        <f>IF(IFERROR(INDEX(Analyslista!N:N,MATCH(ROW()-1,Analyslista!AP:AP,0)),"")=0,"",IFERROR(INDEX(Analyslista!N:N,MATCH(ROW()-1,Analyslista!AP:AP,0)),""))</f>
        <v>Mörkblå (NaHeparin) 4 mL</v>
      </c>
      <c r="G108" s="200" t="str">
        <f>IF(IFERROR(INDEX(Analyslista!K:K,MATCH(ROW()-1,Analyslista!AP:AP,0)),"")=0,"",IFERROR(INDEX(Analyslista!K:K,MATCH(ROW()-1,Analyslista!AP:AP,0)),""))</f>
        <v/>
      </c>
      <c r="H108" s="95" t="str">
        <f>IF(IFERROR(INDEX(Analyslista!J:J,MATCH(ROW()-1,Analyslista!AP:AP,0)),"")=0,"",IFERROR(INDEX(Analyslista!J:J,MATCH(ROW()-1,Analyslista!AP:AP,0)),""))</f>
        <v>Provtagning 12-14 h efter dos.
Datum och klockslag för senast intagen dos [DATE:TIME?]
Aktuell dos [FRITEXT]
Datum för senaste dosjustering och föregående dos [FRITEXT?]
Övriga läkemedel [FRITEXT]
Vikt [kg]
Frågeställning [FRITEXT]</v>
      </c>
      <c r="I108" s="200" t="str">
        <f>IF(IFERROR(INDEX(Analyslista!V:V,MATCH(ROW()-1,Analyslista!AP:AP,0)),"")=0,"",IFERROR(INDEX(Analyslista!V:V,MATCH(ROW()-1,Analyslista!AP:AP,0)),""))</f>
        <v/>
      </c>
    </row>
    <row r="109" spans="1:9" ht="135" x14ac:dyDescent="0.25">
      <c r="A109" s="200" t="str">
        <f>IF(IFERROR(INDEX(Analyslista!D:D,MATCH(ROW()-1,Analyslista!AP:AP,0)),"")&amp;IFERROR(INDEX(Analyslista!B:B,MATCH(ROW()-1,Analyslista!AP:AP,0)),"")="","",IFERROR(INDEX(Analyslista!D:D,MATCH(ROW()-1,Analyslista!AP:AP,0)),"")&amp;IFERROR(INDEX(Analyslista!B:B,MATCH(ROW()-1,Analyslista!AP:AP,0)),"")&amp;" (EXT)")</f>
        <v>P-/S-Escitalopram (EXT)</v>
      </c>
      <c r="B109" s="201" t="str">
        <f>IFERROR(INDEX(Analyslista!D:D,MATCH(ROW()-1,Analyslista!AP:AP,0)),"")&amp;IFERROR(INDEX(Analyslista!B:B,MATCH(ROW()-1,Analyslista!AP:AP,0)),"")</f>
        <v>P-/S-Escitalopram</v>
      </c>
      <c r="C109" s="200" t="str">
        <f>IF(IFERROR(INDEX(Analyslista!AC:AC,MATCH(ROW()-1,Analyslista!AP:AP,0)),"")=0,"",IFERROR(INDEX(Analyslista!AC:AC,MATCH(ROW()-1,Analyslista!AP:AP,0)),""))</f>
        <v/>
      </c>
      <c r="D109" s="200" t="str">
        <f>IF(IFERROR(INDEX(Analyslista!AS:AS,MATCH(ROW()-1,Analyslista!AP:AP,0)),"")=0,"",IFERROR(INDEX(Analyslista!AS:AS,MATCH(ROW()-1,Analyslista!AP:AP,0)),""))</f>
        <v/>
      </c>
      <c r="F109" s="200" t="str">
        <f>IF(IFERROR(INDEX(Analyslista!N:N,MATCH(ROW()-1,Analyslista!AP:AP,0)),"")=0,"",IFERROR(INDEX(Analyslista!N:N,MATCH(ROW()-1,Analyslista!AP:AP,0)),""))</f>
        <v>Mörkblå (NaHeparin) 4 mL</v>
      </c>
      <c r="G109" s="200" t="str">
        <f>IF(IFERROR(INDEX(Analyslista!K:K,MATCH(ROW()-1,Analyslista!AP:AP,0)),"")=0,"",IFERROR(INDEX(Analyslista!K:K,MATCH(ROW()-1,Analyslista!AP:AP,0)),""))</f>
        <v/>
      </c>
      <c r="H109" s="95"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09" s="200" t="str">
        <f>IF(IFERROR(INDEX(Analyslista!V:V,MATCH(ROW()-1,Analyslista!AP:AP,0)),"")=0,"",IFERROR(INDEX(Analyslista!V:V,MATCH(ROW()-1,Analyslista!AP:AP,0)),""))</f>
        <v/>
      </c>
    </row>
    <row r="110" spans="1:9" ht="90" x14ac:dyDescent="0.25">
      <c r="A110" s="200" t="str">
        <f>IF(IFERROR(INDEX(Analyslista!D:D,MATCH(ROW()-1,Analyslista!AP:AP,0)),"")&amp;IFERROR(INDEX(Analyslista!B:B,MATCH(ROW()-1,Analyslista!AP:AP,0)),"")="","",IFERROR(INDEX(Analyslista!D:D,MATCH(ROW()-1,Analyslista!AP:AP,0)),"")&amp;IFERROR(INDEX(Analyslista!B:B,MATCH(ROW()-1,Analyslista!AP:AP,0)),"")&amp;" (EXT)")</f>
        <v>U-ALA, PBG, kvant (EXT)</v>
      </c>
      <c r="B110" s="201" t="str">
        <f>IFERROR(INDEX(Analyslista!D:D,MATCH(ROW()-1,Analyslista!AP:AP,0)),"")&amp;IFERROR(INDEX(Analyslista!B:B,MATCH(ROW()-1,Analyslista!AP:AP,0)),"")</f>
        <v>U-ALA, PBG, kvant</v>
      </c>
      <c r="C110" s="200" t="str">
        <f>IF(IFERROR(INDEX(Analyslista!AC:AC,MATCH(ROW()-1,Analyslista!AP:AP,0)),"")=0,"",IFERROR(INDEX(Analyslista!AC:AC,MATCH(ROW()-1,Analyslista!AP:AP,0)),""))</f>
        <v/>
      </c>
      <c r="D110" s="200" t="str">
        <f>IF(IFERROR(INDEX(Analyslista!AS:AS,MATCH(ROW()-1,Analyslista!AP:AP,0)),"")=0,"",IFERROR(INDEX(Analyslista!AS:AS,MATCH(ROW()-1,Analyslista!AP:AP,0)),""))</f>
        <v/>
      </c>
      <c r="F110" s="200" t="str">
        <f>IF(IFERROR(INDEX(Analyslista!N:N,MATCH(ROW()-1,Analyslista!AP:AP,0)),"")=0,"",IFERROR(INDEX(Analyslista!N:N,MATCH(ROW()-1,Analyslista!AP:AP,0)),""))</f>
        <v>20 mL urin utan tillsats.</v>
      </c>
      <c r="G110" s="200" t="str">
        <f>IF(IFERROR(INDEX(Analyslista!K:K,MATCH(ROW()-1,Analyslista!AP:AP,0)),"")=0,"",IFERROR(INDEX(Analyslista!K:K,MATCH(ROW()-1,Analyslista!AP:AP,0)),""))</f>
        <v/>
      </c>
      <c r="H110" s="95" t="str">
        <f>IF(IFERROR(INDEX(Analyslista!J:J,MATCH(ROW()-1,Analyslista!AP:AP,0)),"")=0,"",IFERROR(INDEX(Analyslista!J:J,MATCH(ROW()-1,Analyslista!AP:AP,0)),""))</f>
        <v>Patienten bör om möjligt iaktta 12 timmars vätskekarens före provet
Lämnas Omedelbart. till lab efter provtagningen.
Önskemål/frågeställning/diagnos [FRITEXT] 
Kortfattat kliniska data [FRITEXT] 
Medicinering [FRITEXT]</v>
      </c>
      <c r="I110" s="200" t="str">
        <f>IF(IFERROR(INDEX(Analyslista!V:V,MATCH(ROW()-1,Analyslista!AP:AP,0)),"")=0,"",IFERROR(INDEX(Analyslista!V:V,MATCH(ROW()-1,Analyslista!AP:AP,0)),""))</f>
        <v>Karolinska Universitetssjukhuset</v>
      </c>
    </row>
    <row r="111" spans="1:9" x14ac:dyDescent="0.25">
      <c r="A111" s="200" t="str">
        <f>IF(IFERROR(INDEX(Analyslista!D:D,MATCH(ROW()-1,Analyslista!AP:AP,0)),"")&amp;IFERROR(INDEX(Analyslista!B:B,MATCH(ROW()-1,Analyslista!AP:AP,0)),"")="","",IFERROR(INDEX(Analyslista!D:D,MATCH(ROW()-1,Analyslista!AP:AP,0)),"")&amp;IFERROR(INDEX(Analyslista!B:B,MATCH(ROW()-1,Analyslista!AP:AP,0)),"")&amp;" (EXT)")</f>
        <v>U-Aldosteron (EXT)</v>
      </c>
      <c r="B111" s="201" t="str">
        <f>IFERROR(INDEX(Analyslista!D:D,MATCH(ROW()-1,Analyslista!AP:AP,0)),"")&amp;IFERROR(INDEX(Analyslista!B:B,MATCH(ROW()-1,Analyslista!AP:AP,0)),"")</f>
        <v>U-Aldosteron</v>
      </c>
      <c r="C111" s="200" t="str">
        <f>IF(IFERROR(INDEX(Analyslista!AC:AC,MATCH(ROW()-1,Analyslista!AP:AP,0)),"")=0,"",IFERROR(INDEX(Analyslista!AC:AC,MATCH(ROW()-1,Analyslista!AP:AP,0)),""))</f>
        <v/>
      </c>
      <c r="D111" s="200" t="str">
        <f>IF(IFERROR(INDEX(Analyslista!AS:AS,MATCH(ROW()-1,Analyslista!AP:AP,0)),"")=0,"",IFERROR(INDEX(Analyslista!AS:AS,MATCH(ROW()-1,Analyslista!AP:AP,0)),""))</f>
        <v/>
      </c>
      <c r="F111" s="200" t="str">
        <f>IF(IFERROR(INDEX(Analyslista!N:N,MATCH(ROW()-1,Analyslista!AP:AP,0)),"")=0,"",IFERROR(INDEX(Analyslista!N:N,MATCH(ROW()-1,Analyslista!AP:AP,0)),""))</f>
        <v>Urinsamling utan tillsats</v>
      </c>
      <c r="G111" s="200" t="str">
        <f>IF(IFERROR(INDEX(Analyslista!K:K,MATCH(ROW()-1,Analyslista!AP:AP,0)),"")=0,"",IFERROR(INDEX(Analyslista!K:K,MATCH(ROW()-1,Analyslista!AP:AP,0)),""))</f>
        <v/>
      </c>
      <c r="H111" s="95" t="str">
        <f>IF(IFERROR(INDEX(Analyslista!J:J,MATCH(ROW()-1,Analyslista!AP:AP,0)),"")=0,"",IFERROR(INDEX(Analyslista!J:J,MATCH(ROW()-1,Analyslista!AP:AP,0)),""))</f>
        <v>Förvaras kylt under uppsamlingsperioden</v>
      </c>
      <c r="I111" s="200" t="str">
        <f>IF(IFERROR(INDEX(Analyslista!V:V,MATCH(ROW()-1,Analyslista!AP:AP,0)),"")=0,"",IFERROR(INDEX(Analyslista!V:V,MATCH(ROW()-1,Analyslista!AP:AP,0)),""))</f>
        <v>Karolinska Universitetssjukhuset</v>
      </c>
    </row>
    <row r="112" spans="1:9" x14ac:dyDescent="0.25">
      <c r="A112" s="200" t="str">
        <f>IF(IFERROR(INDEX(Analyslista!D:D,MATCH(ROW()-1,Analyslista!AP:AP,0)),"")&amp;IFERROR(INDEX(Analyslista!B:B,MATCH(ROW()-1,Analyslista!AP:AP,0)),"")="","",IFERROR(INDEX(Analyslista!D:D,MATCH(ROW()-1,Analyslista!AP:AP,0)),"")&amp;IFERROR(INDEX(Analyslista!B:B,MATCH(ROW()-1,Analyslista!AP:AP,0)),"")&amp;" (EXT)")</f>
        <v>S-Alkaliskt fosfatas, benspecifikt (EXT)</v>
      </c>
      <c r="B112" s="201" t="str">
        <f>IFERROR(INDEX(Analyslista!D:D,MATCH(ROW()-1,Analyslista!AP:AP,0)),"")&amp;IFERROR(INDEX(Analyslista!B:B,MATCH(ROW()-1,Analyslista!AP:AP,0)),"")</f>
        <v>S-Alkaliskt fosfatas, benspecifikt</v>
      </c>
      <c r="C112" s="200" t="str">
        <f>IF(IFERROR(INDEX(Analyslista!AC:AC,MATCH(ROW()-1,Analyslista!AP:AP,0)),"")=0,"",IFERROR(INDEX(Analyslista!AC:AC,MATCH(ROW()-1,Analyslista!AP:AP,0)),""))</f>
        <v/>
      </c>
      <c r="D112" s="200" t="str">
        <f>IF(IFERROR(INDEX(Analyslista!AS:AS,MATCH(ROW()-1,Analyslista!AP:AP,0)),"")=0,"",IFERROR(INDEX(Analyslista!AS:AS,MATCH(ROW()-1,Analyslista!AP:AP,0)),""))</f>
        <v/>
      </c>
      <c r="F112" s="200" t="str">
        <f>IF(IFERROR(INDEX(Analyslista!N:N,MATCH(ROW()-1,Analyslista!AP:AP,0)),"")=0,"",IFERROR(INDEX(Analyslista!N:N,MATCH(ROW()-1,Analyslista!AP:AP,0)),""))</f>
        <v>Gul (serum m gel) 3,5 mL</v>
      </c>
      <c r="G112" s="200" t="str">
        <f>IF(IFERROR(INDEX(Analyslista!K:K,MATCH(ROW()-1,Analyslista!AP:AP,0)),"")=0,"",IFERROR(INDEX(Analyslista!K:K,MATCH(ROW()-1,Analyslista!AP:AP,0)),""))</f>
        <v/>
      </c>
      <c r="H112" s="95" t="str">
        <f>IF(IFERROR(INDEX(Analyslista!J:J,MATCH(ROW()-1,Analyslista!AP:AP,0)),"")=0,"",IFERROR(INDEX(Analyslista!J:J,MATCH(ROW()-1,Analyslista!AP:AP,0)),""))</f>
        <v/>
      </c>
      <c r="I112" s="200" t="str">
        <f>IF(IFERROR(INDEX(Analyslista!V:V,MATCH(ROW()-1,Analyslista!AP:AP,0)),"")=0,"",IFERROR(INDEX(Analyslista!V:V,MATCH(ROW()-1,Analyslista!AP:AP,0)),""))</f>
        <v>Karolinska Universitetssjukhuset</v>
      </c>
    </row>
    <row r="113" spans="1:11" ht="30" x14ac:dyDescent="0.25">
      <c r="A113" s="200" t="str">
        <f>IF(IFERROR(INDEX(Analyslista!D:D,MATCH(ROW()-1,Analyslista!AP:AP,0)),"")&amp;IFERROR(INDEX(Analyslista!B:B,MATCH(ROW()-1,Analyslista!AP:AP,0)),"")="","",IFERROR(INDEX(Analyslista!D:D,MATCH(ROW()-1,Analyslista!AP:AP,0)),"")&amp;IFERROR(INDEX(Analyslista!B:B,MATCH(ROW()-1,Analyslista!AP:AP,0)),"")&amp;" (EXT)")</f>
        <v>S-Haemophilus influenzae (serologi) (EXT)</v>
      </c>
      <c r="B113" s="201" t="str">
        <f>IFERROR(INDEX(Analyslista!D:D,MATCH(ROW()-1,Analyslista!AP:AP,0)),"")&amp;IFERROR(INDEX(Analyslista!B:B,MATCH(ROW()-1,Analyslista!AP:AP,0)),"")</f>
        <v>S-Haemophilus influenzae (serologi)</v>
      </c>
      <c r="C113" s="200" t="str">
        <f>IF(IFERROR(INDEX(Analyslista!AC:AC,MATCH(ROW()-1,Analyslista!AP:AP,0)),"")=0,"",IFERROR(INDEX(Analyslista!AC:AC,MATCH(ROW()-1,Analyslista!AP:AP,0)),""))</f>
        <v/>
      </c>
      <c r="D113" s="200" t="str">
        <f>IF(IFERROR(INDEX(Analyslista!AS:AS,MATCH(ROW()-1,Analyslista!AP:AP,0)),"")=0,"",IFERROR(INDEX(Analyslista!AS:AS,MATCH(ROW()-1,Analyslista!AP:AP,0)),""))</f>
        <v/>
      </c>
      <c r="F113" s="200" t="str">
        <f>IF(IFERROR(INDEX(Analyslista!N:N,MATCH(ROW()-1,Analyslista!AP:AP,0)),"")=0,"",IFERROR(INDEX(Analyslista!N:N,MATCH(ROW()-1,Analyslista!AP:AP,0)),""))</f>
        <v>Gul (serum m gel) 5 mL</v>
      </c>
      <c r="G113" s="200" t="str">
        <f>IF(IFERROR(INDEX(Analyslista!K:K,MATCH(ROW()-1,Analyslista!AP:AP,0)),"")=0,"",IFERROR(INDEX(Analyslista!K:K,MATCH(ROW()-1,Analyslista!AP:AP,0)),""))</f>
        <v/>
      </c>
      <c r="H113" s="95" t="str">
        <f>IF(IFERROR(INDEX(Analyslista!J:J,MATCH(ROW()-1,Analyslista!AP:AP,0)),"")=0,"",IFERROR(INDEX(Analyslista!J:J,MATCH(ROW()-1,Analyslista!AP:AP,0)),""))</f>
        <v/>
      </c>
      <c r="I113" s="200" t="str">
        <f>IF(IFERROR(INDEX(Analyslista!V:V,MATCH(ROW()-1,Analyslista!AP:AP,0)),"")=0,"",IFERROR(INDEX(Analyslista!V:V,MATCH(ROW()-1,Analyslista!AP:AP,0)),""))</f>
        <v>Sahlgrenska Universitetssjukhuset</v>
      </c>
    </row>
    <row r="114" spans="1:11" x14ac:dyDescent="0.25">
      <c r="A114" s="200" t="str">
        <f>IF(IFERROR(INDEX(Analyslista!D:D,MATCH(ROW()-1,Analyslista!AP:AP,0)),"")&amp;IFERROR(INDEX(Analyslista!B:B,MATCH(ROW()-1,Analyslista!AP:AP,0)),"")="","",IFERROR(INDEX(Analyslista!D:D,MATCH(ROW()-1,Analyslista!AP:AP,0)),"")&amp;IFERROR(INDEX(Analyslista!B:B,MATCH(ROW()-1,Analyslista!AP:AP,0)),"")&amp;" (EXT)")</f>
        <v>S-Alkaliskt fosfatas, placentatyp (EXT)</v>
      </c>
      <c r="B114" s="201" t="str">
        <f>IFERROR(INDEX(Analyslista!D:D,MATCH(ROW()-1,Analyslista!AP:AP,0)),"")&amp;IFERROR(INDEX(Analyslista!B:B,MATCH(ROW()-1,Analyslista!AP:AP,0)),"")</f>
        <v>S-Alkaliskt fosfatas, placentatyp</v>
      </c>
      <c r="C114" s="200" t="str">
        <f>IF(IFERROR(INDEX(Analyslista!AC:AC,MATCH(ROW()-1,Analyslista!AP:AP,0)),"")=0,"",IFERROR(INDEX(Analyslista!AC:AC,MATCH(ROW()-1,Analyslista!AP:AP,0)),""))</f>
        <v/>
      </c>
      <c r="D114" s="200" t="str">
        <f>IF(IFERROR(INDEX(Analyslista!AS:AS,MATCH(ROW()-1,Analyslista!AP:AP,0)),"")=0,"",IFERROR(INDEX(Analyslista!AS:AS,MATCH(ROW()-1,Analyslista!AP:AP,0)),""))</f>
        <v/>
      </c>
      <c r="F114" s="200" t="str">
        <f>IF(IFERROR(INDEX(Analyslista!N:N,MATCH(ROW()-1,Analyslista!AP:AP,0)),"")=0,"",IFERROR(INDEX(Analyslista!N:N,MATCH(ROW()-1,Analyslista!AP:AP,0)),""))</f>
        <v>Gul (serum m gel) 3,5 mL</v>
      </c>
      <c r="G114" s="200" t="str">
        <f>IF(IFERROR(INDEX(Analyslista!K:K,MATCH(ROW()-1,Analyslista!AP:AP,0)),"")=0,"",IFERROR(INDEX(Analyslista!K:K,MATCH(ROW()-1,Analyslista!AP:AP,0)),""))</f>
        <v/>
      </c>
      <c r="H114" s="95" t="str">
        <f>IF(IFERROR(INDEX(Analyslista!J:J,MATCH(ROW()-1,Analyslista!AP:AP,0)),"")=0,"",IFERROR(INDEX(Analyslista!J:J,MATCH(ROW()-1,Analyslista!AP:AP,0)),""))</f>
        <v/>
      </c>
      <c r="I114" s="200" t="str">
        <f>IF(IFERROR(INDEX(Analyslista!V:V,MATCH(ROW()-1,Analyslista!AP:AP,0)),"")=0,"",IFERROR(INDEX(Analyslista!V:V,MATCH(ROW()-1,Analyslista!AP:AP,0)),""))</f>
        <v>Karolinska Universitetssjukhuset</v>
      </c>
    </row>
    <row r="115" spans="1:11" ht="30" x14ac:dyDescent="0.25">
      <c r="A115" s="200" t="str">
        <f>IF(IFERROR(INDEX(Analyslista!D:D,MATCH(ROW()-1,Analyslista!AP:AP,0)),"")&amp;IFERROR(INDEX(Analyslista!B:B,MATCH(ROW()-1,Analyslista!AP:AP,0)),"")="","",IFERROR(INDEX(Analyslista!D:D,MATCH(ROW()-1,Analyslista!AP:AP,0)),"")&amp;IFERROR(INDEX(Analyslista!B:B,MATCH(ROW()-1,Analyslista!AP:AP,0)),"")&amp;" (EXT)")</f>
        <v>S-Alkoholer (EXT)</v>
      </c>
      <c r="B115" s="201" t="str">
        <f>IFERROR(INDEX(Analyslista!D:D,MATCH(ROW()-1,Analyslista!AP:AP,0)),"")&amp;IFERROR(INDEX(Analyslista!B:B,MATCH(ROW()-1,Analyslista!AP:AP,0)),"")</f>
        <v>S-Alkoholer</v>
      </c>
      <c r="C115" s="200" t="str">
        <f>IF(IFERROR(INDEX(Analyslista!AC:AC,MATCH(ROW()-1,Analyslista!AP:AP,0)),"")=0,"",IFERROR(INDEX(Analyslista!AC:AC,MATCH(ROW()-1,Analyslista!AP:AP,0)),""))</f>
        <v/>
      </c>
      <c r="D115" s="200" t="str">
        <f>IF(IFERROR(INDEX(Analyslista!AS:AS,MATCH(ROW()-1,Analyslista!AP:AP,0)),"")=0,"",IFERROR(INDEX(Analyslista!AS:AS,MATCH(ROW()-1,Analyslista!AP:AP,0)),""))</f>
        <v/>
      </c>
      <c r="F115" s="200" t="str">
        <f>IF(IFERROR(INDEX(Analyslista!N:N,MATCH(ROW()-1,Analyslista!AP:AP,0)),"")=0,"",IFERROR(INDEX(Analyslista!N:N,MATCH(ROW()-1,Analyslista!AP:AP,0)),""))</f>
        <v>Gul (serum m gel) 3,5 mL</v>
      </c>
      <c r="G115" s="200" t="str">
        <f>IF(IFERROR(INDEX(Analyslista!K:K,MATCH(ROW()-1,Analyslista!AP:AP,0)),"")=0,"",IFERROR(INDEX(Analyslista!K:K,MATCH(ROW()-1,Analyslista!AP:AP,0)),""))</f>
        <v>S-Etanol, S-Metanol, S-Isopropanol, S-Aceton</v>
      </c>
      <c r="H115" s="95" t="str">
        <f>IF(IFERROR(INDEX(Analyslista!J:J,MATCH(ROW()-1,Analyslista!AP:AP,0)),"")=0,"",IFERROR(INDEX(Analyslista!J:J,MATCH(ROW()-1,Analyslista!AP:AP,0)),""))</f>
        <v>Tvätta ej huden med sprit.</v>
      </c>
      <c r="I115" s="200" t="str">
        <f>IF(IFERROR(INDEX(Analyslista!V:V,MATCH(ROW()-1,Analyslista!AP:AP,0)),"")=0,"",IFERROR(INDEX(Analyslista!V:V,MATCH(ROW()-1,Analyslista!AP:AP,0)),""))</f>
        <v>Karolinska Universitetssjukhuset</v>
      </c>
    </row>
    <row r="116" spans="1:11" x14ac:dyDescent="0.25">
      <c r="A116" s="200" t="str">
        <f>IF(IFERROR(INDEX(Analyslista!D:D,MATCH(ROW()-1,Analyslista!AP:AP,0)),"")&amp;IFERROR(INDEX(Analyslista!B:B,MATCH(ROW()-1,Analyslista!AP:AP,0)),"")="","",IFERROR(INDEX(Analyslista!D:D,MATCH(ROW()-1,Analyslista!AP:AP,0)),"")&amp;IFERROR(INDEX(Analyslista!B:B,MATCH(ROW()-1,Analyslista!AP:AP,0)),"")&amp;" (EXT)")</f>
        <v>U-Amatoxin (EXT)</v>
      </c>
      <c r="B116" s="201" t="str">
        <f>IFERROR(INDEX(Analyslista!D:D,MATCH(ROW()-1,Analyslista!AP:AP,0)),"")&amp;IFERROR(INDEX(Analyslista!B:B,MATCH(ROW()-1,Analyslista!AP:AP,0)),"")</f>
        <v>U-Amatoxin</v>
      </c>
      <c r="C116" s="200" t="str">
        <f>IF(IFERROR(INDEX(Analyslista!AC:AC,MATCH(ROW()-1,Analyslista!AP:AP,0)),"")=0,"",IFERROR(INDEX(Analyslista!AC:AC,MATCH(ROW()-1,Analyslista!AP:AP,0)),""))</f>
        <v/>
      </c>
      <c r="D116" s="200" t="str">
        <f>IF(IFERROR(INDEX(Analyslista!AS:AS,MATCH(ROW()-1,Analyslista!AP:AP,0)),"")=0,"",IFERROR(INDEX(Analyslista!AS:AS,MATCH(ROW()-1,Analyslista!AP:AP,0)),""))</f>
        <v/>
      </c>
      <c r="F116" s="200" t="str">
        <f>IF(IFERROR(INDEX(Analyslista!N:N,MATCH(ROW()-1,Analyslista!AP:AP,0)),"")=0,"",IFERROR(INDEX(Analyslista!N:N,MATCH(ROW()-1,Analyslista!AP:AP,0)),""))</f>
        <v>10 mL urin utan tillsats.</v>
      </c>
      <c r="G116" s="200" t="str">
        <f>IF(IFERROR(INDEX(Analyslista!K:K,MATCH(ROW()-1,Analyslista!AP:AP,0)),"")=0,"",IFERROR(INDEX(Analyslista!K:K,MATCH(ROW()-1,Analyslista!AP:AP,0)),""))</f>
        <v/>
      </c>
      <c r="H116" s="95" t="str">
        <f>IF(IFERROR(INDEX(Analyslista!J:J,MATCH(ROW()-1,Analyslista!AP:AP,0)),"")=0,"",IFERROR(INDEX(Analyslista!J:J,MATCH(ROW()-1,Analyslista!AP:AP,0)),""))</f>
        <v/>
      </c>
      <c r="I116" s="200" t="str">
        <f>IF(IFERROR(INDEX(Analyslista!V:V,MATCH(ROW()-1,Analyslista!AP:AP,0)),"")=0,"",IFERROR(INDEX(Analyslista!V:V,MATCH(ROW()-1,Analyslista!AP:AP,0)),""))</f>
        <v>Karolinska Universitetssjukhuset</v>
      </c>
    </row>
    <row r="117" spans="1:11" ht="150" x14ac:dyDescent="0.25">
      <c r="A117" s="200" t="str">
        <f>IF(IFERROR(INDEX(Analyslista!D:D,MATCH(ROW()-1,Analyslista!AP:AP,0)),"")&amp;IFERROR(INDEX(Analyslista!B:B,MATCH(ROW()-1,Analyslista!AP:AP,0)),"")="","",IFERROR(INDEX(Analyslista!D:D,MATCH(ROW()-1,Analyslista!AP:AP,0)),"")&amp;IFERROR(INDEX(Analyslista!B:B,MATCH(ROW()-1,Analyslista!AP:AP,0)),"")&amp;" (EXT)")</f>
        <v>S-Amikacin (koncentrationsbestämning) (EXT)</v>
      </c>
      <c r="B117" s="201" t="str">
        <f>IFERROR(INDEX(Analyslista!D:D,MATCH(ROW()-1,Analyslista!AP:AP,0)),"")&amp;IFERROR(INDEX(Analyslista!B:B,MATCH(ROW()-1,Analyslista!AP:AP,0)),"")</f>
        <v>S-Amikacin (koncentrationsbestämning)</v>
      </c>
      <c r="C117" s="200" t="str">
        <f>IF(IFERROR(INDEX(Analyslista!AC:AC,MATCH(ROW()-1,Analyslista!AP:AP,0)),"")=0,"",IFERROR(INDEX(Analyslista!AC:AC,MATCH(ROW()-1,Analyslista!AP:AP,0)),""))</f>
        <v/>
      </c>
      <c r="D117" s="200" t="str">
        <f>IF(IFERROR(INDEX(Analyslista!AS:AS,MATCH(ROW()-1,Analyslista!AP:AP,0)),"")=0,"",IFERROR(INDEX(Analyslista!AS:AS,MATCH(ROW()-1,Analyslista!AP:AP,0)),""))</f>
        <v/>
      </c>
      <c r="F117" s="200" t="str">
        <f>IF(IFERROR(INDEX(Analyslista!N:N,MATCH(ROW()-1,Analyslista!AP:AP,0)),"")=0,"",IFERROR(INDEX(Analyslista!N:N,MATCH(ROW()-1,Analyslista!AP:AP,0)),""))</f>
        <v>Röd (Serum u t) 6 mL</v>
      </c>
      <c r="G117" s="200" t="str">
        <f>IF(IFERROR(INDEX(Analyslista!K:K,MATCH(ROW()-1,Analyslista!AP:AP,0)),"")=0,"",IFERROR(INDEX(Analyslista!K:K,MATCH(ROW()-1,Analyslista!AP:AP,0)),""))</f>
        <v/>
      </c>
      <c r="H117"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
Gäller behandling mykobakterier/TBC? [JA/NEJ]</v>
      </c>
      <c r="I117" s="200" t="str">
        <f>IF(IFERROR(INDEX(Analyslista!V:V,MATCH(ROW()-1,Analyslista!AP:AP,0)),"")=0,"",IFERROR(INDEX(Analyslista!V:V,MATCH(ROW()-1,Analyslista!AP:AP,0)),""))</f>
        <v>Karolinska Universitetssjukhuset</v>
      </c>
    </row>
    <row r="118" spans="1:11" ht="75" x14ac:dyDescent="0.25">
      <c r="A118" s="200" t="str">
        <f>IF(IFERROR(INDEX(Analyslista!D:D,MATCH(ROW()-1,Analyslista!AP:AP,0)),"")&amp;IFERROR(INDEX(Analyslista!B:B,MATCH(ROW()-1,Analyslista!AP:AP,0)),"")="","",IFERROR(INDEX(Analyslista!D:D,MATCH(ROW()-1,Analyslista!AP:AP,0)),"")&amp;IFERROR(INDEX(Analyslista!B:B,MATCH(ROW()-1,Analyslista!AP:AP,0)),"")&amp;" (EXT)")</f>
        <v>Csv-Aminosyror, kvant (EXT)</v>
      </c>
      <c r="B118" s="201" t="str">
        <f>IFERROR(INDEX(Analyslista!D:D,MATCH(ROW()-1,Analyslista!AP:AP,0)),"")&amp;IFERROR(INDEX(Analyslista!B:B,MATCH(ROW()-1,Analyslista!AP:AP,0)),"")</f>
        <v>Csv-Aminosyror, kvant</v>
      </c>
      <c r="C118" s="200" t="str">
        <f>IF(IFERROR(INDEX(Analyslista!AC:AC,MATCH(ROW()-1,Analyslista!AP:AP,0)),"")=0,"",IFERROR(INDEX(Analyslista!AC:AC,MATCH(ROW()-1,Analyslista!AP:AP,0)),""))</f>
        <v/>
      </c>
      <c r="D118" s="200" t="str">
        <f>IF(IFERROR(INDEX(Analyslista!AS:AS,MATCH(ROW()-1,Analyslista!AP:AP,0)),"")=0,"",IFERROR(INDEX(Analyslista!AS:AS,MATCH(ROW()-1,Analyslista!AP:AP,0)),""))</f>
        <v/>
      </c>
      <c r="F118" s="200" t="str">
        <f>IF(IFERROR(INDEX(Analyslista!N:N,MATCH(ROW()-1,Analyslista!AP:AP,0)),"")=0,"",IFERROR(INDEX(Analyslista!N:N,MATCH(ROW()-1,Analyslista!AP:AP,0)),""))</f>
        <v>Csv i sterilt plaströr</v>
      </c>
      <c r="G118" s="200" t="str">
        <f>IF(IFERROR(INDEX(Analyslista!K:K,MATCH(ROW()-1,Analyslista!AP:AP,0)),"")=0,"",IFERROR(INDEX(Analyslista!K:K,MATCH(ROW()-1,Analyslista!AP:AP,0)),""))</f>
        <v/>
      </c>
      <c r="H118" s="95" t="str">
        <f>IF(IFERROR(INDEX(Analyslista!J:J,MATCH(ROW()-1,Analyslista!AP:AP,0)),"")=0,"",IFERROR(INDEX(Analyslista!J:J,MATCH(ROW()-1,Analyslista!AP:AP,0)),""))</f>
        <v>Är prov för aminosyror i plasma också beställt (behövs för relevant bedömning)?* [JA/NEJ]
Önskemål/frågeställning/diagnos [FRITEXT] 
Kortfattat kliniska data [FRITEXT] 
Medicinering [FRITEXT]</v>
      </c>
      <c r="I118" s="200" t="str">
        <f>IF(IFERROR(INDEX(Analyslista!V:V,MATCH(ROW()-1,Analyslista!AP:AP,0)),"")=0,"",IFERROR(INDEX(Analyslista!V:V,MATCH(ROW()-1,Analyslista!AP:AP,0)),""))</f>
        <v>Karolinska Universitetssjukhuset</v>
      </c>
    </row>
    <row r="119" spans="1:11" ht="45" x14ac:dyDescent="0.25">
      <c r="A119" s="200" t="str">
        <f>IF(IFERROR(INDEX(Analyslista!D:D,MATCH(ROW()-1,Analyslista!AP:AP,0)),"")&amp;IFERROR(INDEX(Analyslista!B:B,MATCH(ROW()-1,Analyslista!AP:AP,0)),"")="","",IFERROR(INDEX(Analyslista!D:D,MATCH(ROW()-1,Analyslista!AP:AP,0)),"")&amp;IFERROR(INDEX(Analyslista!B:B,MATCH(ROW()-1,Analyslista!AP:AP,0)),"")&amp;" (EXT)")</f>
        <v>fP-Aminosyror, kvant (EXT)</v>
      </c>
      <c r="B119" s="201" t="str">
        <f>IFERROR(INDEX(Analyslista!D:D,MATCH(ROW()-1,Analyslista!AP:AP,0)),"")&amp;IFERROR(INDEX(Analyslista!B:B,MATCH(ROW()-1,Analyslista!AP:AP,0)),"")</f>
        <v>fP-Aminosyror, kvant</v>
      </c>
      <c r="C119" s="200" t="str">
        <f>IF(IFERROR(INDEX(Analyslista!AC:AC,MATCH(ROW()-1,Analyslista!AP:AP,0)),"")=0,"",IFERROR(INDEX(Analyslista!AC:AC,MATCH(ROW()-1,Analyslista!AP:AP,0)),""))</f>
        <v/>
      </c>
      <c r="D119" s="200" t="str">
        <f>IF(IFERROR(INDEX(Analyslista!AS:AS,MATCH(ROW()-1,Analyslista!AP:AP,0)),"")=0,"",IFERROR(INDEX(Analyslista!AS:AS,MATCH(ROW()-1,Analyslista!AP:AP,0)),""))</f>
        <v/>
      </c>
      <c r="F119" s="200" t="str">
        <f>IF(IFERROR(INDEX(Analyslista!N:N,MATCH(ROW()-1,Analyslista!AP:AP,0)),"")=0,"",IFERROR(INDEX(Analyslista!N:N,MATCH(ROW()-1,Analyslista!AP:AP,0)),""))</f>
        <v>Mörkblå (NaHeparin) 4 mL</v>
      </c>
      <c r="G119" s="200" t="str">
        <f>IF(IFERROR(INDEX(Analyslista!K:K,MATCH(ROW()-1,Analyslista!AP:AP,0)),"")=0,"",IFERROR(INDEX(Analyslista!K:K,MATCH(ROW()-1,Analyslista!AP:AP,0)),""))</f>
        <v/>
      </c>
      <c r="H119" s="95" t="str">
        <f>IF(IFERROR(INDEX(Analyslista!J:J,MATCH(ROW()-1,Analyslista!AP:AP,0)),"")=0,"",IFERROR(INDEX(Analyslista!J:J,MATCH(ROW()-1,Analyslista!AP:AP,0)),""))</f>
        <v>Önskemål/frågeställning/diagnos [FRITEXT] 
Kortfattat kliniska data [FRITEXT] 
Medicinering [FRITEXT]</v>
      </c>
      <c r="I119" s="200" t="str">
        <f>IF(IFERROR(INDEX(Analyslista!V:V,MATCH(ROW()-1,Analyslista!AP:AP,0)),"")=0,"",IFERROR(INDEX(Analyslista!V:V,MATCH(ROW()-1,Analyslista!AP:AP,0)),""))</f>
        <v>Karolinska Universitetssjukhuset</v>
      </c>
    </row>
    <row r="120" spans="1:11" ht="120" x14ac:dyDescent="0.25">
      <c r="A120" s="200" t="str">
        <f>IF(IFERROR(INDEX(Analyslista!D:D,MATCH(ROW()-1,Analyslista!AP:AP,0)),"")&amp;IFERROR(INDEX(Analyslista!B:B,MATCH(ROW()-1,Analyslista!AP:AP,0)),"")="","",IFERROR(INDEX(Analyslista!D:D,MATCH(ROW()-1,Analyslista!AP:AP,0)),"")&amp;IFERROR(INDEX(Analyslista!B:B,MATCH(ROW()-1,Analyslista!AP:AP,0)),"")&amp;" (EXT)")</f>
        <v>P-/S-Amitriptylin (EXT)</v>
      </c>
      <c r="B120" s="201" t="str">
        <f>IFERROR(INDEX(Analyslista!D:D,MATCH(ROW()-1,Analyslista!AP:AP,0)),"")&amp;IFERROR(INDEX(Analyslista!B:B,MATCH(ROW()-1,Analyslista!AP:AP,0)),"")</f>
        <v>P-/S-Amitriptylin</v>
      </c>
      <c r="C120" s="200" t="str">
        <f>IF(IFERROR(INDEX(Analyslista!AC:AC,MATCH(ROW()-1,Analyslista!AP:AP,0)),"")=0,"",IFERROR(INDEX(Analyslista!AC:AC,MATCH(ROW()-1,Analyslista!AP:AP,0)),""))</f>
        <v/>
      </c>
      <c r="D120" s="200" t="str">
        <f>IF(IFERROR(INDEX(Analyslista!AS:AS,MATCH(ROW()-1,Analyslista!AP:AP,0)),"")=0,"",IFERROR(INDEX(Analyslista!AS:AS,MATCH(ROW()-1,Analyslista!AP:AP,0)),""))</f>
        <v/>
      </c>
      <c r="F120" s="200" t="str">
        <f>IF(IFERROR(INDEX(Analyslista!N:N,MATCH(ROW()-1,Analyslista!AP:AP,0)),"")=0,"",IFERROR(INDEX(Analyslista!N:N,MATCH(ROW()-1,Analyslista!AP:AP,0)),""))</f>
        <v>Mörkblå (NaHeparin) eller Röd (serum u t)</v>
      </c>
      <c r="G120" s="200" t="str">
        <f>IF(IFERROR(INDEX(Analyslista!K:K,MATCH(ROW()-1,Analyslista!AP:AP,0)),"")=0,"",IFERROR(INDEX(Analyslista!K:K,MATCH(ROW()-1,Analyslista!AP:AP,0)),""))</f>
        <v/>
      </c>
      <c r="H120" s="95"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Frågeställning [FRITEXT]</v>
      </c>
      <c r="I120" s="200" t="str">
        <f>IF(IFERROR(INDEX(Analyslista!V:V,MATCH(ROW()-1,Analyslista!AP:AP,0)),"")=0,"",IFERROR(INDEX(Analyslista!V:V,MATCH(ROW()-1,Analyslista!AP:AP,0)),""))</f>
        <v>Karolinska Universitetssjukhuset</v>
      </c>
    </row>
    <row r="121" spans="1:11" x14ac:dyDescent="0.25">
      <c r="A121" s="201" t="str">
        <f>IF(IFERROR(INDEX(Analyslista!D:D,MATCH(ROW()-1,Analyslista!AP:AP,0)),"")&amp;IFERROR(INDEX(Analyslista!B:B,MATCH(ROW()-1,Analyslista!AP:AP,0)),"")="","",IFERROR(INDEX(Analyslista!D:D,MATCH(ROW()-1,Analyslista!AP:AP,0)),"")&amp;IFERROR(INDEX(Analyslista!B:B,MATCH(ROW()-1,Analyslista!AP:AP,0)),"")&amp;" (EXT)")</f>
        <v>P-/S-Amylas (total) (EXT)</v>
      </c>
      <c r="B121" s="201" t="str">
        <f>IFERROR(INDEX(Analyslista!D:D,MATCH(ROW()-1,Analyslista!AP:AP,0)),"")&amp;IFERROR(INDEX(Analyslista!B:B,MATCH(ROW()-1,Analyslista!AP:AP,0)),"")</f>
        <v>P-/S-Amylas (total)</v>
      </c>
      <c r="C121" s="201" t="str">
        <f>IF(IFERROR(INDEX(Analyslista!AC:AC,MATCH(ROW()-1,Analyslista!AP:AP,0)),"")=0,"",IFERROR(INDEX(Analyslista!AC:AC,MATCH(ROW()-1,Analyslista!AP:AP,0)),""))</f>
        <v/>
      </c>
      <c r="D121" s="201" t="str">
        <f>IF(IFERROR(INDEX(Analyslista!AS:AS,MATCH(ROW()-1,Analyslista!AP:AP,0)),"")=0,"",IFERROR(INDEX(Analyslista!AS:AS,MATCH(ROW()-1,Analyslista!AP:AP,0)),""))</f>
        <v/>
      </c>
      <c r="F121" s="201" t="str">
        <f>IF(IFERROR(INDEX(Analyslista!N:N,MATCH(ROW()-1,Analyslista!AP:AP,0)),"")=0,"",IFERROR(INDEX(Analyslista!N:N,MATCH(ROW()-1,Analyslista!AP:AP,0)),""))</f>
        <v>Gul (serum m gel) 3,5 mL</v>
      </c>
      <c r="G121" s="201" t="str">
        <f>IF(IFERROR(INDEX(Analyslista!K:K,MATCH(ROW()-1,Analyslista!AP:AP,0)),"")=0,"",IFERROR(INDEX(Analyslista!K:K,MATCH(ROW()-1,Analyslista!AP:AP,0)),""))</f>
        <v/>
      </c>
      <c r="H121" s="224" t="str">
        <f>IF(IFERROR(INDEX(Analyslista!J:J,MATCH(ROW()-1,Analyslista!AP:AP,0)),"")=0,"",IFERROR(INDEX(Analyslista!J:J,MATCH(ROW()-1,Analyslista!AP:AP,0)),""))</f>
        <v/>
      </c>
      <c r="I121" s="201" t="str">
        <f>IF(IFERROR(INDEX(Analyslista!V:V,MATCH(ROW()-1,Analyslista!AP:AP,0)),"")=0,"",IFERROR(INDEX(Analyslista!V:V,MATCH(ROW()-1,Analyslista!AP:AP,0)),""))</f>
        <v>Karolinska Universitetssjukhuset</v>
      </c>
      <c r="J121" s="201"/>
      <c r="K121" s="201"/>
    </row>
    <row r="122" spans="1:11" ht="75" x14ac:dyDescent="0.25">
      <c r="A122" s="201" t="str">
        <f>IF(IFERROR(INDEX(Analyslista!D:D,MATCH(ROW()-1,Analyslista!AP:AP,0)),"")&amp;IFERROR(INDEX(Analyslista!B:B,MATCH(ROW()-1,Analyslista!AP:AP,0)),"")="","",IFERROR(INDEX(Analyslista!D:D,MATCH(ROW()-1,Analyslista!AP:AP,0)),"")&amp;IFERROR(INDEX(Analyslista!B:B,MATCH(ROW()-1,Analyslista!AP:AP,0)),"")&amp;" (EXT)")</f>
        <v>U-Anabola androgena steroider (EXT)</v>
      </c>
      <c r="B122" s="201" t="str">
        <f>IFERROR(INDEX(Analyslista!D:D,MATCH(ROW()-1,Analyslista!AP:AP,0)),"")&amp;IFERROR(INDEX(Analyslista!B:B,MATCH(ROW()-1,Analyslista!AP:AP,0)),"")</f>
        <v>U-Anabola androgena steroider</v>
      </c>
      <c r="C122" s="201" t="str">
        <f>IF(IFERROR(INDEX(Analyslista!AC:AC,MATCH(ROW()-1,Analyslista!AP:AP,0)),"")=0,"",IFERROR(INDEX(Analyslista!AC:AC,MATCH(ROW()-1,Analyslista!AP:AP,0)),""))</f>
        <v/>
      </c>
      <c r="D122" s="201" t="str">
        <f>IF(IFERROR(INDEX(Analyslista!AS:AS,MATCH(ROW()-1,Analyslista!AP:AP,0)),"")=0,"",IFERROR(INDEX(Analyslista!AS:AS,MATCH(ROW()-1,Analyslista!AP:AP,0)),""))</f>
        <v/>
      </c>
      <c r="F122" s="201" t="str">
        <f>IF(IFERROR(INDEX(Analyslista!N:N,MATCH(ROW()-1,Analyslista!AP:AP,0)),"")=0,"",IFERROR(INDEX(Analyslista!N:N,MATCH(ROW()-1,Analyslista!AP:AP,0)),""))</f>
        <v>Urinrör gul kork 10 mL</v>
      </c>
      <c r="G122" s="201" t="str">
        <f>IF(IFERROR(INDEX(Analyslista!K:K,MATCH(ROW()-1,Analyslista!AP:AP,0)),"")=0,"",IFERROR(INDEX(Analyslista!K:K,MATCH(ROW()-1,Analyslista!AP:AP,0)),""))</f>
        <v>U-Bensodiazepiner, U-Buprenorfin, U-Etylglukuronid, U-Missbruksläkemedel, U-Spicemetaboliter, U-Urinscreening missbruksmedel</v>
      </c>
      <c r="H122" s="224" t="str">
        <f>IF(IFERROR(INDEX(Analyslista!J:J,MATCH(ROW()-1,Analyslista!AP:AP,0)),"")=0,"",IFERROR(INDEX(Analyslista!J:J,MATCH(ROW()-1,Analyslista!AP:AP,0)),""))</f>
        <v>Övervakad provtagning.
Patientens kön [FRITEXT]
Frågeställning [FRITEXT]
Anamnes [FRITEXT]
Remitterande läkare [FRITEXT]</v>
      </c>
      <c r="I122" s="201" t="str">
        <f>IF(IFERROR(INDEX(Analyslista!V:V,MATCH(ROW()-1,Analyslista!AP:AP,0)),"")=0,"",IFERROR(INDEX(Analyslista!V:V,MATCH(ROW()-1,Analyslista!AP:AP,0)),""))</f>
        <v>Karolinska Universitetssjukhuset</v>
      </c>
      <c r="J122" s="201"/>
      <c r="K122" s="201"/>
    </row>
    <row r="123" spans="1:11" x14ac:dyDescent="0.25">
      <c r="A123" s="201" t="str">
        <f>IF(IFERROR(INDEX(Analyslista!D:D,MATCH(ROW()-1,Analyslista!AP:AP,0)),"")&amp;IFERROR(INDEX(Analyslista!B:B,MATCH(ROW()-1,Analyslista!AP:AP,0)),"")="","",IFERROR(INDEX(Analyslista!D:D,MATCH(ROW()-1,Analyslista!AP:AP,0)),"")&amp;IFERROR(INDEX(Analyslista!B:B,MATCH(ROW()-1,Analyslista!AP:AP,0)),"")&amp;" (EXT)")</f>
        <v>S-Anti-IgA-antikroppar (EXT)</v>
      </c>
      <c r="B123" s="201" t="str">
        <f>IFERROR(INDEX(Analyslista!D:D,MATCH(ROW()-1,Analyslista!AP:AP,0)),"")&amp;IFERROR(INDEX(Analyslista!B:B,MATCH(ROW()-1,Analyslista!AP:AP,0)),"")</f>
        <v>S-Anti-IgA-antikroppar</v>
      </c>
      <c r="C123" s="201" t="str">
        <f>IF(IFERROR(INDEX(Analyslista!AC:AC,MATCH(ROW()-1,Analyslista!AP:AP,0)),"")=0,"",IFERROR(INDEX(Analyslista!AC:AC,MATCH(ROW()-1,Analyslista!AP:AP,0)),""))</f>
        <v/>
      </c>
      <c r="D123" s="201" t="str">
        <f>IF(IFERROR(INDEX(Analyslista!AS:AS,MATCH(ROW()-1,Analyslista!AP:AP,0)),"")=0,"",IFERROR(INDEX(Analyslista!AS:AS,MATCH(ROW()-1,Analyslista!AP:AP,0)),""))</f>
        <v/>
      </c>
      <c r="F123" s="201" t="str">
        <f>IF(IFERROR(INDEX(Analyslista!N:N,MATCH(ROW()-1,Analyslista!AP:AP,0)),"")=0,"",IFERROR(INDEX(Analyslista!N:N,MATCH(ROW()-1,Analyslista!AP:AP,0)),""))</f>
        <v>Gul (serum m gel) 5 mL</v>
      </c>
      <c r="G123" s="201" t="str">
        <f>IF(IFERROR(INDEX(Analyslista!K:K,MATCH(ROW()-1,Analyslista!AP:AP,0)),"")=0,"",IFERROR(INDEX(Analyslista!K:K,MATCH(ROW()-1,Analyslista!AP:AP,0)),""))</f>
        <v/>
      </c>
      <c r="H123" s="224" t="str">
        <f>IF(IFERROR(INDEX(Analyslista!J:J,MATCH(ROW()-1,Analyslista!AP:AP,0)),"")=0,"",IFERROR(INDEX(Analyslista!J:J,MATCH(ROW()-1,Analyslista!AP:AP,0)),""))</f>
        <v/>
      </c>
      <c r="I123" s="201" t="str">
        <f>IF(IFERROR(INDEX(Analyslista!V:V,MATCH(ROW()-1,Analyslista!AP:AP,0)),"")=0,"",IFERROR(INDEX(Analyslista!V:V,MATCH(ROW()-1,Analyslista!AP:AP,0)),""))</f>
        <v>Karolinska Universitetssjukhuset</v>
      </c>
      <c r="J123" s="201"/>
      <c r="K123" s="201"/>
    </row>
    <row r="124" spans="1:11" ht="240" x14ac:dyDescent="0.25">
      <c r="A124" s="201" t="str">
        <f>IF(IFERROR(INDEX(Analyslista!D:D,MATCH(ROW()-1,Analyslista!AP:AP,0)),"")&amp;IFERROR(INDEX(Analyslista!B:B,MATCH(ROW()-1,Analyslista!AP:AP,0)),"")="","",IFERROR(INDEX(Analyslista!D:D,MATCH(ROW()-1,Analyslista!AP:AP,0)),"")&amp;IFERROR(INDEX(Analyslista!B:B,MATCH(ROW()-1,Analyslista!AP:AP,0)),"")&amp;" (EXT)")</f>
        <v>P-Apixaban (EXT)</v>
      </c>
      <c r="B124" s="201" t="str">
        <f>IFERROR(INDEX(Analyslista!D:D,MATCH(ROW()-1,Analyslista!AP:AP,0)),"")&amp;IFERROR(INDEX(Analyslista!B:B,MATCH(ROW()-1,Analyslista!AP:AP,0)),"")</f>
        <v>P-Apixaban</v>
      </c>
      <c r="C124" s="201" t="str">
        <f>IF(IFERROR(INDEX(Analyslista!AC:AC,MATCH(ROW()-1,Analyslista!AP:AP,0)),"")=0,"",IFERROR(INDEX(Analyslista!AC:AC,MATCH(ROW()-1,Analyslista!AP:AP,0)),""))</f>
        <v/>
      </c>
      <c r="D124" s="201" t="str">
        <f>IF(IFERROR(INDEX(Analyslista!AS:AS,MATCH(ROW()-1,Analyslista!AP:AP,0)),"")=0,"",IFERROR(INDEX(Analyslista!AS:AS,MATCH(ROW()-1,Analyslista!AP:AP,0)),""))</f>
        <v/>
      </c>
      <c r="F124" s="201" t="str">
        <f>IF(IFERROR(INDEX(Analyslista!N:N,MATCH(ROW()-1,Analyslista!AP:AP,0)),"")=0,"",IFERROR(INDEX(Analyslista!N:N,MATCH(ROW()-1,Analyslista!AP:AP,0)),""))</f>
        <v>Ljusblå/svart (NaCitrat) 3,5 mL</v>
      </c>
      <c r="G124" s="201" t="str">
        <f>IF(IFERROR(INDEX(Analyslista!K:K,MATCH(ROW()-1,Analyslista!AP:AP,0)),"")=0,"",IFERROR(INDEX(Analyslista!K:K,MATCH(ROW()-1,Analyslista!AP:AP,0)),""))</f>
        <v/>
      </c>
      <c r="H124" s="224" t="str">
        <f>IF(IFERROR(INDEX(Analyslista!J:J,MATCH(ROW()-1,Analyslista!AP:AP,0)),"")=0,"",IFERROR(INDEX(Analyslista!J:J,MATCH(ROW()-1,Analyslista!AP:AP,0)),""))</f>
        <v>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Vikt [kg]
S-Kreatinin [umol/L]
Interagerande läkemedel [amiodaron, dronedaron, verapamil, diltiazem, kinidin, triazol-antimykotika, proteashämmare, karbamazepin, fenytoin, fenobarbital, rifampicin, efavirens, johannesört]
Gäller behandling mykobakterier/TBC? [JA/NEJ]</v>
      </c>
      <c r="I124" s="201" t="str">
        <f>IF(IFERROR(INDEX(Analyslista!V:V,MATCH(ROW()-1,Analyslista!AP:AP,0)),"")=0,"",IFERROR(INDEX(Analyslista!V:V,MATCH(ROW()-1,Analyslista!AP:AP,0)),""))</f>
        <v>Karolinska Universitetssjukhuset</v>
      </c>
      <c r="J124" s="201"/>
      <c r="K124" s="201"/>
    </row>
    <row r="125" spans="1:11" x14ac:dyDescent="0.25">
      <c r="A125" s="201" t="str">
        <f>IF(IFERROR(INDEX(Analyslista!D:D,MATCH(ROW()-1,Analyslista!AP:AP,0)),"")&amp;IFERROR(INDEX(Analyslista!B:B,MATCH(ROW()-1,Analyslista!AP:AP,0)),"")="","",IFERROR(INDEX(Analyslista!D:D,MATCH(ROW()-1,Analyslista!AP:AP,0)),"")&amp;IFERROR(INDEX(Analyslista!B:B,MATCH(ROW()-1,Analyslista!AP:AP,0)),"")&amp;" (EXT)")</f>
        <v>P-Apixaban, akut (EXT)</v>
      </c>
      <c r="B125" s="201" t="str">
        <f>IFERROR(INDEX(Analyslista!D:D,MATCH(ROW()-1,Analyslista!AP:AP,0)),"")&amp;IFERROR(INDEX(Analyslista!B:B,MATCH(ROW()-1,Analyslista!AP:AP,0)),"")</f>
        <v>P-Apixaban, akut</v>
      </c>
      <c r="C125" s="201" t="str">
        <f>IF(IFERROR(INDEX(Analyslista!AC:AC,MATCH(ROW()-1,Analyslista!AP:AP,0)),"")=0,"",IFERROR(INDEX(Analyslista!AC:AC,MATCH(ROW()-1,Analyslista!AP:AP,0)),""))</f>
        <v/>
      </c>
      <c r="D125" s="201" t="str">
        <f>IF(IFERROR(INDEX(Analyslista!AS:AS,MATCH(ROW()-1,Analyslista!AP:AP,0)),"")=0,"",IFERROR(INDEX(Analyslista!AS:AS,MATCH(ROW()-1,Analyslista!AP:AP,0)),""))</f>
        <v/>
      </c>
      <c r="F125" s="201" t="str">
        <f>IF(IFERROR(INDEX(Analyslista!N:N,MATCH(ROW()-1,Analyslista!AP:AP,0)),"")=0,"",IFERROR(INDEX(Analyslista!N:N,MATCH(ROW()-1,Analyslista!AP:AP,0)),""))</f>
        <v>Ljusblå/svart (NaCitrat) 3,5 mL</v>
      </c>
      <c r="G125" s="201" t="str">
        <f>IF(IFERROR(INDEX(Analyslista!K:K,MATCH(ROW()-1,Analyslista!AP:AP,0)),"")=0,"",IFERROR(INDEX(Analyslista!K:K,MATCH(ROW()-1,Analyslista!AP:AP,0)),""))</f>
        <v/>
      </c>
      <c r="H125" s="224" t="str">
        <f>IF(IFERROR(INDEX(Analyslista!J:J,MATCH(ROW()-1,Analyslista!AP:AP,0)),"")=0,"",IFERROR(INDEX(Analyslista!J:J,MATCH(ROW()-1,Analyslista!AP:AP,0)),""))</f>
        <v>Lämnas till Klinisk kemi inom 30 minuter.</v>
      </c>
      <c r="I125" s="201" t="str">
        <f>IF(IFERROR(INDEX(Analyslista!V:V,MATCH(ROW()-1,Analyslista!AP:AP,0)),"")=0,"",IFERROR(INDEX(Analyslista!V:V,MATCH(ROW()-1,Analyslista!AP:AP,0)),""))</f>
        <v>Karolinska Universitetssjukhuset</v>
      </c>
      <c r="J125" s="201"/>
      <c r="K125" s="201"/>
    </row>
    <row r="126" spans="1:11" ht="105" x14ac:dyDescent="0.25">
      <c r="A126" s="201" t="str">
        <f>IF(IFERROR(INDEX(Analyslista!D:D,MATCH(ROW()-1,Analyslista!AP:AP,0)),"")&amp;IFERROR(INDEX(Analyslista!B:B,MATCH(ROW()-1,Analyslista!AP:AP,0)),"")="","",IFERROR(INDEX(Analyslista!D:D,MATCH(ROW()-1,Analyslista!AP:AP,0)),"")&amp;IFERROR(INDEX(Analyslista!B:B,MATCH(ROW()-1,Analyslista!AP:AP,0)),"")&amp;" (EXT)")</f>
        <v>P-/S-Aripiprazol (EXT)</v>
      </c>
      <c r="B126" s="201" t="str">
        <f>IFERROR(INDEX(Analyslista!D:D,MATCH(ROW()-1,Analyslista!AP:AP,0)),"")&amp;IFERROR(INDEX(Analyslista!B:B,MATCH(ROW()-1,Analyslista!AP:AP,0)),"")</f>
        <v>P-/S-Aripiprazol</v>
      </c>
      <c r="C126" s="201" t="str">
        <f>IF(IFERROR(INDEX(Analyslista!AC:AC,MATCH(ROW()-1,Analyslista!AP:AP,0)),"")=0,"",IFERROR(INDEX(Analyslista!AC:AC,MATCH(ROW()-1,Analyslista!AP:AP,0)),""))</f>
        <v/>
      </c>
      <c r="D126" s="201" t="str">
        <f>IF(IFERROR(INDEX(Analyslista!AS:AS,MATCH(ROW()-1,Analyslista!AP:AP,0)),"")=0,"",IFERROR(INDEX(Analyslista!AS:AS,MATCH(ROW()-1,Analyslista!AP:AP,0)),""))</f>
        <v/>
      </c>
      <c r="F126" s="201" t="str">
        <f>IF(IFERROR(INDEX(Analyslista!N:N,MATCH(ROW()-1,Analyslista!AP:AP,0)),"")=0,"",IFERROR(INDEX(Analyslista!N:N,MATCH(ROW()-1,Analyslista!AP:AP,0)),""))</f>
        <v>Mörkblå (NaHeparin) eller Röd (serum u t)</v>
      </c>
      <c r="G126" s="201" t="str">
        <f>IF(IFERROR(INDEX(Analyslista!K:K,MATCH(ROW()-1,Analyslista!AP:AP,0)),"")=0,"",IFERROR(INDEX(Analyslista!K:K,MATCH(ROW()-1,Analyslista!AP:AP,0)),""))</f>
        <v/>
      </c>
      <c r="H126"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frågeställning [FRITEXT]</v>
      </c>
      <c r="I126" s="201" t="str">
        <f>IF(IFERROR(INDEX(Analyslista!V:V,MATCH(ROW()-1,Analyslista!AP:AP,0)),"")=0,"",IFERROR(INDEX(Analyslista!V:V,MATCH(ROW()-1,Analyslista!AP:AP,0)),""))</f>
        <v>Karolinska Universitetssjukhuset</v>
      </c>
      <c r="J126" s="201"/>
      <c r="K126" s="201"/>
    </row>
    <row r="127" spans="1:11" ht="135" x14ac:dyDescent="0.25">
      <c r="A127" s="201" t="str">
        <f>IF(IFERROR(INDEX(Analyslista!D:D,MATCH(ROW()-1,Analyslista!AP:AP,0)),"")&amp;IFERROR(INDEX(Analyslista!B:B,MATCH(ROW()-1,Analyslista!AP:AP,0)),"")="","",IFERROR(INDEX(Analyslista!D:D,MATCH(ROW()-1,Analyslista!AP:AP,0)),"")&amp;IFERROR(INDEX(Analyslista!B:B,MATCH(ROW()-1,Analyslista!AP:AP,0)),"")&amp;" (EXT)")</f>
        <v>P-/S-Atazanavir (EXT)</v>
      </c>
      <c r="B127" s="201" t="str">
        <f>IFERROR(INDEX(Analyslista!D:D,MATCH(ROW()-1,Analyslista!AP:AP,0)),"")&amp;IFERROR(INDEX(Analyslista!B:B,MATCH(ROW()-1,Analyslista!AP:AP,0)),"")</f>
        <v>P-/S-Atazanavir</v>
      </c>
      <c r="C127" s="201" t="str">
        <f>IF(IFERROR(INDEX(Analyslista!AC:AC,MATCH(ROW()-1,Analyslista!AP:AP,0)),"")=0,"",IFERROR(INDEX(Analyslista!AC:AC,MATCH(ROW()-1,Analyslista!AP:AP,0)),""))</f>
        <v/>
      </c>
      <c r="D127" s="201" t="str">
        <f>IF(IFERROR(INDEX(Analyslista!AS:AS,MATCH(ROW()-1,Analyslista!AP:AP,0)),"")=0,"",IFERROR(INDEX(Analyslista!AS:AS,MATCH(ROW()-1,Analyslista!AP:AP,0)),""))</f>
        <v/>
      </c>
      <c r="F127" s="201" t="str">
        <f>IF(IFERROR(INDEX(Analyslista!N:N,MATCH(ROW()-1,Analyslista!AP:AP,0)),"")=0,"",IFERROR(INDEX(Analyslista!N:N,MATCH(ROW()-1,Analyslista!AP:AP,0)),""))</f>
        <v>Mörkblå (NaHeparin) 4 mL</v>
      </c>
      <c r="G127" s="201" t="str">
        <f>IF(IFERROR(INDEX(Analyslista!K:K,MATCH(ROW()-1,Analyslista!AP:AP,0)),"")=0,"",IFERROR(INDEX(Analyslista!K:K,MATCH(ROW()-1,Analyslista!AP:AP,0)),""))</f>
        <v/>
      </c>
      <c r="H127" s="224" t="str">
        <f>IF(IFERROR(INDEX(Analyslista!J:J,MATCH(ROW()-1,Analyslista!AP:AP,0)),"")=0,"",IFERROR(INDEX(Analyslista!J:J,MATCH(ROW()-1,Analyslista!AP:AP,0)),""))</f>
        <v>Provtagning före morgondos, tidigast en vecka efter dosändring.
Datum och klockslag för senast intagen dos [DATE:TIME?]
Aktuell dos [FRITEXT]
Datum för senaste dosjustering och föregående dos [FRITEXT?]
Vikt [kg]
Frågeställning [FRITEXT]</v>
      </c>
      <c r="I127" s="201" t="str">
        <f>IF(IFERROR(INDEX(Analyslista!V:V,MATCH(ROW()-1,Analyslista!AP:AP,0)),"")=0,"",IFERROR(INDEX(Analyslista!V:V,MATCH(ROW()-1,Analyslista!AP:AP,0)),""))</f>
        <v>Karolinska Universitetssjukhuset</v>
      </c>
      <c r="J127" s="201"/>
      <c r="K127" s="201"/>
    </row>
    <row r="128" spans="1:11" ht="45" x14ac:dyDescent="0.25">
      <c r="A128" s="201" t="str">
        <f>IF(IFERROR(INDEX(Analyslista!D:D,MATCH(ROW()-1,Analyslista!AP:AP,0)),"")&amp;IFERROR(INDEX(Analyslista!B:B,MATCH(ROW()-1,Analyslista!AP:AP,0)),"")="","",IFERROR(INDEX(Analyslista!D:D,MATCH(ROW()-1,Analyslista!AP:AP,0)),"")&amp;IFERROR(INDEX(Analyslista!B:B,MATCH(ROW()-1,Analyslista!AP:AP,0)),"")&amp;" (EXT)")</f>
        <v>B-Basal lymfocytanalys (EXT)</v>
      </c>
      <c r="B128" s="201" t="str">
        <f>IFERROR(INDEX(Analyslista!D:D,MATCH(ROW()-1,Analyslista!AP:AP,0)),"")&amp;IFERROR(INDEX(Analyslista!B:B,MATCH(ROW()-1,Analyslista!AP:AP,0)),"")</f>
        <v>B-Basal lymfocytanalys</v>
      </c>
      <c r="C128" s="201" t="str">
        <f>IF(IFERROR(INDEX(Analyslista!AC:AC,MATCH(ROW()-1,Analyslista!AP:AP,0)),"")=0,"",IFERROR(INDEX(Analyslista!AC:AC,MATCH(ROW()-1,Analyslista!AP:AP,0)),""))</f>
        <v/>
      </c>
      <c r="D128" s="201" t="str">
        <f>IF(IFERROR(INDEX(Analyslista!AS:AS,MATCH(ROW()-1,Analyslista!AP:AP,0)),"")=0,"",IFERROR(INDEX(Analyslista!AS:AS,MATCH(ROW()-1,Analyslista!AP:AP,0)),""))</f>
        <v/>
      </c>
      <c r="F128" s="201" t="str">
        <f>IF(IFERROR(INDEX(Analyslista!N:N,MATCH(ROW()-1,Analyslista!AP:AP,0)),"")=0,"",IFERROR(INDEX(Analyslista!N:N,MATCH(ROW()-1,Analyslista!AP:AP,0)),""))</f>
        <v>Lila (EDTA) 4 mL</v>
      </c>
      <c r="G128" s="201" t="str">
        <f>IF(IFERROR(INDEX(Analyslista!K:K,MATCH(ROW()-1,Analyslista!AP:AP,0)),"")=0,"",IFERROR(INDEX(Analyslista!K:K,MATCH(ROW()-1,Analyslista!AP:AP,0)),""))</f>
        <v/>
      </c>
      <c r="H128" s="224" t="str">
        <f>IF(IFERROR(INDEX(Analyslista!J:J,MATCH(ROW()-1,Analyslista!AP:AP,0)),"")=0,"",IFERROR(INDEX(Analyslista!J:J,MATCH(ROW()-1,Analyslista!AP:AP,0)),""))</f>
        <v>Måste analyseras inom 24 timmar, vid osäkerhet kontrollera med Klinisk Kemi Västerås så att prov kan skickas och analyseras inom tidsgränsen.</v>
      </c>
      <c r="I128" s="201" t="str">
        <f>IF(IFERROR(INDEX(Analyslista!V:V,MATCH(ROW()-1,Analyslista!AP:AP,0)),"")=0,"",IFERROR(INDEX(Analyslista!V:V,MATCH(ROW()-1,Analyslista!AP:AP,0)),""))</f>
        <v>Karolinska Universitetssjukhuset</v>
      </c>
      <c r="J128" s="201"/>
      <c r="K128" s="201"/>
    </row>
    <row r="129" spans="1:11" ht="75" x14ac:dyDescent="0.25">
      <c r="A129" s="201" t="str">
        <f>IF(IFERROR(INDEX(Analyslista!D:D,MATCH(ROW()-1,Analyslista!AP:AP,0)),"")&amp;IFERROR(INDEX(Analyslista!B:B,MATCH(ROW()-1,Analyslista!AP:AP,0)),"")="","",IFERROR(INDEX(Analyslista!D:D,MATCH(ROW()-1,Analyslista!AP:AP,0)),"")&amp;IFERROR(INDEX(Analyslista!B:B,MATCH(ROW()-1,Analyslista!AP:AP,0)),"")&amp;" (EXT)")</f>
        <v>U-Bensodiazepiner (EXT)</v>
      </c>
      <c r="B129" s="201" t="str">
        <f>IFERROR(INDEX(Analyslista!D:D,MATCH(ROW()-1,Analyslista!AP:AP,0)),"")&amp;IFERROR(INDEX(Analyslista!B:B,MATCH(ROW()-1,Analyslista!AP:AP,0)),"")</f>
        <v>U-Bensodiazepiner</v>
      </c>
      <c r="C129" s="201" t="str">
        <f>IF(IFERROR(INDEX(Analyslista!AC:AC,MATCH(ROW()-1,Analyslista!AP:AP,0)),"")=0,"",IFERROR(INDEX(Analyslista!AC:AC,MATCH(ROW()-1,Analyslista!AP:AP,0)),""))</f>
        <v/>
      </c>
      <c r="D129" s="201" t="str">
        <f>IF(IFERROR(INDEX(Analyslista!AS:AS,MATCH(ROW()-1,Analyslista!AP:AP,0)),"")=0,"",IFERROR(INDEX(Analyslista!AS:AS,MATCH(ROW()-1,Analyslista!AP:AP,0)),""))</f>
        <v/>
      </c>
      <c r="F129" s="201" t="str">
        <f>IF(IFERROR(INDEX(Analyslista!N:N,MATCH(ROW()-1,Analyslista!AP:AP,0)),"")=0,"",IFERROR(INDEX(Analyslista!N:N,MATCH(ROW()-1,Analyslista!AP:AP,0)),""))</f>
        <v>Urinrör gul kork</v>
      </c>
      <c r="G129" s="201" t="str">
        <f>IF(IFERROR(INDEX(Analyslista!K:K,MATCH(ROW()-1,Analyslista!AP:AP,0)),"")=0,"",IFERROR(INDEX(Analyslista!K:K,MATCH(ROW()-1,Analyslista!AP:AP,0)),""))</f>
        <v>U-Anabola androgena steroider, U-Buprenorfin, U-Etylglukuronid, U-Missbruksläkemedel, U-Spicemetaboliter, U-Urinscreening missbruksmedel</v>
      </c>
      <c r="H129" s="224" t="str">
        <f>IF(IFERROR(INDEX(Analyslista!J:J,MATCH(ROW()-1,Analyslista!AP:AP,0)),"")=0,"",IFERROR(INDEX(Analyslista!J:J,MATCH(ROW()-1,Analyslista!AP:AP,0)),""))</f>
        <v>Övervakad provtagning.
Frågeställning [FRITEXT]
Anamnes [FRITEXT]
Remitterande läkare [FRITEXT]</v>
      </c>
      <c r="I129" s="201" t="str">
        <f>IF(IFERROR(INDEX(Analyslista!V:V,MATCH(ROW()-1,Analyslista!AP:AP,0)),"")=0,"",IFERROR(INDEX(Analyslista!V:V,MATCH(ROW()-1,Analyslista!AP:AP,0)),""))</f>
        <v>Karolinska Universitetssjukhuset</v>
      </c>
      <c r="J129" s="201"/>
      <c r="K129" s="201"/>
    </row>
    <row r="130" spans="1:11" ht="135" x14ac:dyDescent="0.25">
      <c r="A130" s="201" t="str">
        <f>IF(IFERROR(INDEX(Analyslista!D:D,MATCH(ROW()-1,Analyslista!AP:AP,0)),"")&amp;IFERROR(INDEX(Analyslista!B:B,MATCH(ROW()-1,Analyslista!AP:AP,0)),"")="","",IFERROR(INDEX(Analyslista!D:D,MATCH(ROW()-1,Analyslista!AP:AP,0)),"")&amp;IFERROR(INDEX(Analyslista!B:B,MATCH(ROW()-1,Analyslista!AP:AP,0)),"")&amp;" (EXT)")</f>
        <v>P-/S-Bensodiazepiner (EXT)</v>
      </c>
      <c r="B130" s="201" t="str">
        <f>IFERROR(INDEX(Analyslista!D:D,MATCH(ROW()-1,Analyslista!AP:AP,0)),"")&amp;IFERROR(INDEX(Analyslista!B:B,MATCH(ROW()-1,Analyslista!AP:AP,0)),"")</f>
        <v>P-/S-Bensodiazepiner</v>
      </c>
      <c r="C130" s="201" t="str">
        <f>IF(IFERROR(INDEX(Analyslista!AC:AC,MATCH(ROW()-1,Analyslista!AP:AP,0)),"")=0,"",IFERROR(INDEX(Analyslista!AC:AC,MATCH(ROW()-1,Analyslista!AP:AP,0)),""))</f>
        <v/>
      </c>
      <c r="D130" s="201" t="str">
        <f>IF(IFERROR(INDEX(Analyslista!AS:AS,MATCH(ROW()-1,Analyslista!AP:AP,0)),"")=0,"",IFERROR(INDEX(Analyslista!AS:AS,MATCH(ROW()-1,Analyslista!AP:AP,0)),""))</f>
        <v/>
      </c>
      <c r="F130" s="201" t="str">
        <f>IF(IFERROR(INDEX(Analyslista!N:N,MATCH(ROW()-1,Analyslista!AP:AP,0)),"")=0,"",IFERROR(INDEX(Analyslista!N:N,MATCH(ROW()-1,Analyslista!AP:AP,0)),""))</f>
        <v>Mörkblå (NaHeparin) 4 mL</v>
      </c>
      <c r="G130" s="201" t="str">
        <f>IF(IFERROR(INDEX(Analyslista!K:K,MATCH(ROW()-1,Analyslista!AP:AP,0)),"")=0,"",IFERROR(INDEX(Analyslista!K:K,MATCH(ROW()-1,Analyslista!AP:AP,0)),""))</f>
        <v/>
      </c>
      <c r="H130" s="224" t="str">
        <f>IF(IFERROR(INDEX(Analyslista!J:J,MATCH(ROW()-1,Analyslista!AP:AP,0)),"")=0,"",IFERROR(INDEX(Analyslista!J:J,MATCH(ROW()-1,Analyslista!AP:AP,0)),""))</f>
        <v>Provtagning före dos.
datum och klockslag för senast intagen dos [DATE:TIME]
aktuell dos [FRITEXT]
datum för senaste dosjustering och föregående dosering  [DATE/FRITEXT?]
övriga läkemedel [FRITEXT]
vikt [kg]
frågeställning [FRITEXT]
Önskad substans [FRITEXT]</v>
      </c>
      <c r="I130" s="201" t="str">
        <f>IF(IFERROR(INDEX(Analyslista!V:V,MATCH(ROW()-1,Analyslista!AP:AP,0)),"")=0,"",IFERROR(INDEX(Analyslista!V:V,MATCH(ROW()-1,Analyslista!AP:AP,0)),""))</f>
        <v>Karolinska Universitetssjukhuset</v>
      </c>
      <c r="J130" s="201"/>
      <c r="K130" s="201"/>
    </row>
    <row r="131" spans="1:11" ht="30" x14ac:dyDescent="0.25">
      <c r="A131" s="201" t="str">
        <f>IF(IFERROR(INDEX(Analyslista!D:D,MATCH(ROW()-1,Analyslista!AP:AP,0)),"")&amp;IFERROR(INDEX(Analyslista!B:B,MATCH(ROW()-1,Analyslista!AP:AP,0)),"")="","",IFERROR(INDEX(Analyslista!D:D,MATCH(ROW()-1,Analyslista!AP:AP,0)),"")&amp;IFERROR(INDEX(Analyslista!B:B,MATCH(ROW()-1,Analyslista!AP:AP,0)),"")&amp;" (EXT)")</f>
        <v>S-Blastomyces (EXT)</v>
      </c>
      <c r="B131" s="201" t="str">
        <f>IFERROR(INDEX(Analyslista!D:D,MATCH(ROW()-1,Analyslista!AP:AP,0)),"")&amp;IFERROR(INDEX(Analyslista!B:B,MATCH(ROW()-1,Analyslista!AP:AP,0)),"")</f>
        <v>S-Blastomyces</v>
      </c>
      <c r="C131" s="201" t="str">
        <f>IF(IFERROR(INDEX(Analyslista!AC:AC,MATCH(ROW()-1,Analyslista!AP:AP,0)),"")=0,"",IFERROR(INDEX(Analyslista!AC:AC,MATCH(ROW()-1,Analyslista!AP:AP,0)),""))</f>
        <v/>
      </c>
      <c r="D131" s="201" t="str">
        <f>IF(IFERROR(INDEX(Analyslista!AS:AS,MATCH(ROW()-1,Analyslista!AP:AP,0)),"")=0,"",IFERROR(INDEX(Analyslista!AS:AS,MATCH(ROW()-1,Analyslista!AP:AP,0)),""))</f>
        <v/>
      </c>
      <c r="F131" s="201" t="str">
        <f>IF(IFERROR(INDEX(Analyslista!N:N,MATCH(ROW()-1,Analyslista!AP:AP,0)),"")=0,"",IFERROR(INDEX(Analyslista!N:N,MATCH(ROW()-1,Analyslista!AP:AP,0)),""))</f>
        <v>Gul (serum m gel) 3,5 mL</v>
      </c>
      <c r="G131" s="201" t="str">
        <f>IF(IFERROR(INDEX(Analyslista!K:K,MATCH(ROW()-1,Analyslista!AP:AP,0)),"")=0,"",IFERROR(INDEX(Analyslista!K:K,MATCH(ROW()-1,Analyslista!AP:AP,0)),""))</f>
        <v/>
      </c>
      <c r="H131" s="224" t="str">
        <f>IF(IFERROR(INDEX(Analyslista!J:J,MATCH(ROW()-1,Analyslista!AP:AP,0)),"")=0,"",IFERROR(INDEX(Analyslista!J:J,MATCH(ROW()-1,Analyslista!AP:AP,0)),""))</f>
        <v>Blastomycesmisstanke [JA/NEJ]
Kliniska data [FRITEXT]</v>
      </c>
      <c r="I131" s="201" t="str">
        <f>IF(IFERROR(INDEX(Analyslista!V:V,MATCH(ROW()-1,Analyslista!AP:AP,0)),"")=0,"",IFERROR(INDEX(Analyslista!V:V,MATCH(ROW()-1,Analyslista!AP:AP,0)),""))</f>
        <v>Karolinska Universitetssjukhuset</v>
      </c>
      <c r="J131" s="201"/>
      <c r="K131" s="201"/>
    </row>
    <row r="132" spans="1:11" ht="75" x14ac:dyDescent="0.25">
      <c r="A132" s="201" t="str">
        <f>IF(IFERROR(INDEX(Analyslista!D:D,MATCH(ROW()-1,Analyslista!AP:AP,0)),"")&amp;IFERROR(INDEX(Analyslista!B:B,MATCH(ROW()-1,Analyslista!AP:AP,0)),"")="","",IFERROR(INDEX(Analyslista!D:D,MATCH(ROW()-1,Analyslista!AP:AP,0)),"")&amp;IFERROR(INDEX(Analyslista!B:B,MATCH(ROW()-1,Analyslista!AP:AP,0)),"")&amp;" (EXT)")</f>
        <v>B-Lymfocytanalys, utvidgad (EXT)</v>
      </c>
      <c r="B132" s="201" t="str">
        <f>IFERROR(INDEX(Analyslista!D:D,MATCH(ROW()-1,Analyslista!AP:AP,0)),"")&amp;IFERROR(INDEX(Analyslista!B:B,MATCH(ROW()-1,Analyslista!AP:AP,0)),"")</f>
        <v>B-Lymfocytanalys, utvidgad</v>
      </c>
      <c r="C132" s="201" t="str">
        <f>IF(IFERROR(INDEX(Analyslista!AC:AC,MATCH(ROW()-1,Analyslista!AP:AP,0)),"")=0,"",IFERROR(INDEX(Analyslista!AC:AC,MATCH(ROW()-1,Analyslista!AP:AP,0)),""))</f>
        <v/>
      </c>
      <c r="D132" s="201" t="str">
        <f>IF(IFERROR(INDEX(Analyslista!AS:AS,MATCH(ROW()-1,Analyslista!AP:AP,0)),"")=0,"",IFERROR(INDEX(Analyslista!AS:AS,MATCH(ROW()-1,Analyslista!AP:AP,0)),""))</f>
        <v/>
      </c>
      <c r="F132" s="201" t="str">
        <f>IF(IFERROR(INDEX(Analyslista!N:N,MATCH(ROW()-1,Analyslista!AP:AP,0)),"")=0,"",IFERROR(INDEX(Analyslista!N:N,MATCH(ROW()-1,Analyslista!AP:AP,0)),""))</f>
        <v>Lila (EDTA) 4 mL</v>
      </c>
      <c r="G132" s="201" t="str">
        <f>IF(IFERROR(INDEX(Analyslista!K:K,MATCH(ROW()-1,Analyslista!AP:AP,0)),"")=0,"",IFERROR(INDEX(Analyslista!K:K,MATCH(ROW()-1,Analyslista!AP:AP,0)),""))</f>
        <v/>
      </c>
      <c r="H132"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
Önskad analys [FRITEXT]
Kliniska data [FRITEXT]</v>
      </c>
      <c r="I132" s="201" t="str">
        <f>IF(IFERROR(INDEX(Analyslista!V:V,MATCH(ROW()-1,Analyslista!AP:AP,0)),"")=0,"",IFERROR(INDEX(Analyslista!V:V,MATCH(ROW()-1,Analyslista!AP:AP,0)),""))</f>
        <v>Karolinska Universitetssjukhuset</v>
      </c>
      <c r="J132" s="201"/>
      <c r="K132" s="201"/>
    </row>
    <row r="133" spans="1:11" x14ac:dyDescent="0.25">
      <c r="A133" s="201" t="str">
        <f>IF(IFERROR(INDEX(Analyslista!D:D,MATCH(ROW()-1,Analyslista!AP:AP,0)),"")&amp;IFERROR(INDEX(Analyslista!B:B,MATCH(ROW()-1,Analyslista!AP:AP,0)),"")="","",IFERROR(INDEX(Analyslista!D:D,MATCH(ROW()-1,Analyslista!AP:AP,0)),"")&amp;IFERROR(INDEX(Analyslista!B:B,MATCH(ROW()-1,Analyslista!AP:AP,0)),"")&amp;" (EXT)")</f>
        <v>S-Bordetella Pertussis (serologi) (EXT)</v>
      </c>
      <c r="B133" s="201" t="str">
        <f>IFERROR(INDEX(Analyslista!D:D,MATCH(ROW()-1,Analyslista!AP:AP,0)),"")&amp;IFERROR(INDEX(Analyslista!B:B,MATCH(ROW()-1,Analyslista!AP:AP,0)),"")</f>
        <v>S-Bordetella Pertussis (serologi)</v>
      </c>
      <c r="C133" s="201" t="str">
        <f>IF(IFERROR(INDEX(Analyslista!AC:AC,MATCH(ROW()-1,Analyslista!AP:AP,0)),"")=0,"",IFERROR(INDEX(Analyslista!AC:AC,MATCH(ROW()-1,Analyslista!AP:AP,0)),""))</f>
        <v/>
      </c>
      <c r="D133" s="201" t="str">
        <f>IF(IFERROR(INDEX(Analyslista!AS:AS,MATCH(ROW()-1,Analyslista!AP:AP,0)),"")=0,"",IFERROR(INDEX(Analyslista!AS:AS,MATCH(ROW()-1,Analyslista!AP:AP,0)),""))</f>
        <v/>
      </c>
      <c r="F133" s="201" t="str">
        <f>IF(IFERROR(INDEX(Analyslista!N:N,MATCH(ROW()-1,Analyslista!AP:AP,0)),"")=0,"",IFERROR(INDEX(Analyslista!N:N,MATCH(ROW()-1,Analyslista!AP:AP,0)),""))</f>
        <v>Gul (serum m gel) 3,5 mL</v>
      </c>
      <c r="G133" s="201" t="str">
        <f>IF(IFERROR(INDEX(Analyslista!K:K,MATCH(ROW()-1,Analyslista!AP:AP,0)),"")=0,"",IFERROR(INDEX(Analyslista!K:K,MATCH(ROW()-1,Analyslista!AP:AP,0)),""))</f>
        <v/>
      </c>
      <c r="H133" s="224" t="str">
        <f>IF(IFERROR(INDEX(Analyslista!J:J,MATCH(ROW()-1,Analyslista!AP:AP,0)),"")=0,"",IFERROR(INDEX(Analyslista!J:J,MATCH(ROW()-1,Analyslista!AP:AP,0)),""))</f>
        <v/>
      </c>
      <c r="I133" s="201" t="str">
        <f>IF(IFERROR(INDEX(Analyslista!V:V,MATCH(ROW()-1,Analyslista!AP:AP,0)),"")=0,"",IFERROR(INDEX(Analyslista!V:V,MATCH(ROW()-1,Analyslista!AP:AP,0)),""))</f>
        <v>Karolinska Universitetssjukhuset</v>
      </c>
      <c r="J133" s="201"/>
      <c r="K133" s="201"/>
    </row>
    <row r="134" spans="1:11" ht="90" x14ac:dyDescent="0.25">
      <c r="A134" s="201" t="str">
        <f>IF(IFERROR(INDEX(Analyslista!D:D,MATCH(ROW()-1,Analyslista!AP:AP,0)),"")&amp;IFERROR(INDEX(Analyslista!B:B,MATCH(ROW()-1,Analyslista!AP:AP,0)),"")="","",IFERROR(INDEX(Analyslista!D:D,MATCH(ROW()-1,Analyslista!AP:AP,0)),"")&amp;IFERROR(INDEX(Analyslista!B:B,MATCH(ROW()-1,Analyslista!AP:AP,0)),"")&amp;" (EXT)")</f>
        <v>U-Buprenorfin (EXT)</v>
      </c>
      <c r="B134" s="201" t="str">
        <f>IFERROR(INDEX(Analyslista!D:D,MATCH(ROW()-1,Analyslista!AP:AP,0)),"")&amp;IFERROR(INDEX(Analyslista!B:B,MATCH(ROW()-1,Analyslista!AP:AP,0)),"")</f>
        <v>U-Buprenorfin</v>
      </c>
      <c r="C134" s="201" t="str">
        <f>IF(IFERROR(INDEX(Analyslista!AC:AC,MATCH(ROW()-1,Analyslista!AP:AP,0)),"")=0,"",IFERROR(INDEX(Analyslista!AC:AC,MATCH(ROW()-1,Analyslista!AP:AP,0)),""))</f>
        <v/>
      </c>
      <c r="D134" s="201" t="str">
        <f>IF(IFERROR(INDEX(Analyslista!AS:AS,MATCH(ROW()-1,Analyslista!AP:AP,0)),"")=0,"",IFERROR(INDEX(Analyslista!AS:AS,MATCH(ROW()-1,Analyslista!AP:AP,0)),""))</f>
        <v/>
      </c>
      <c r="F134" s="201" t="str">
        <f>IF(IFERROR(INDEX(Analyslista!N:N,MATCH(ROW()-1,Analyslista!AP:AP,0)),"")=0,"",IFERROR(INDEX(Analyslista!N:N,MATCH(ROW()-1,Analyslista!AP:AP,0)),""))</f>
        <v>Urinrör gul kork 10 mL</v>
      </c>
      <c r="G134" s="201" t="str">
        <f>IF(IFERROR(INDEX(Analyslista!K:K,MATCH(ROW()-1,Analyslista!AP:AP,0)),"")=0,"",IFERROR(INDEX(Analyslista!K:K,MATCH(ROW()-1,Analyslista!AP:AP,0)),""))</f>
        <v>U-Anabola androgena steroider, U-Bensodiazepiner, U-Etylglukuronid, U-Missbruksläkemedel, U-Spicemetaboliter, U-Urinscreening missbruksmedel</v>
      </c>
      <c r="H134" s="224" t="str">
        <f>IF(IFERROR(INDEX(Analyslista!J:J,MATCH(ROW()-1,Analyslista!AP:AP,0)),"")=0,"",IFERROR(INDEX(Analyslista!J:J,MATCH(ROW()-1,Analyslista!AP:AP,0)),""))</f>
        <v>Övervakad provtagning.
Frågeställning [FRITEXT]
Anamnes [FRITEXT]
Remitterande läkare [FRITEXT]</v>
      </c>
      <c r="I134" s="201" t="str">
        <f>IF(IFERROR(INDEX(Analyslista!V:V,MATCH(ROW()-1,Analyslista!AP:AP,0)),"")=0,"",IFERROR(INDEX(Analyslista!V:V,MATCH(ROW()-1,Analyslista!AP:AP,0)),""))</f>
        <v>Karolinska Universitetssjukhuset</v>
      </c>
      <c r="J134" s="201"/>
      <c r="K134" s="201"/>
    </row>
    <row r="135" spans="1:11" ht="150" x14ac:dyDescent="0.25">
      <c r="A135" s="201" t="str">
        <f>IF(IFERROR(INDEX(Analyslista!D:D,MATCH(ROW()-1,Analyslista!AP:AP,0)),"")&amp;IFERROR(INDEX(Analyslista!B:B,MATCH(ROW()-1,Analyslista!AP:AP,0)),"")="","",IFERROR(INDEX(Analyslista!D:D,MATCH(ROW()-1,Analyslista!AP:AP,0)),"")&amp;IFERROR(INDEX(Analyslista!B:B,MATCH(ROW()-1,Analyslista!AP:AP,0)),"")&amp;" (EXT)")</f>
        <v>P-/S-Buprenorfin (EXT)</v>
      </c>
      <c r="B135" s="201" t="str">
        <f>IFERROR(INDEX(Analyslista!D:D,MATCH(ROW()-1,Analyslista!AP:AP,0)),"")&amp;IFERROR(INDEX(Analyslista!B:B,MATCH(ROW()-1,Analyslista!AP:AP,0)),"")</f>
        <v>P-/S-Buprenorfin</v>
      </c>
      <c r="C135" s="201" t="str">
        <f>IF(IFERROR(INDEX(Analyslista!AC:AC,MATCH(ROW()-1,Analyslista!AP:AP,0)),"")=0,"",IFERROR(INDEX(Analyslista!AC:AC,MATCH(ROW()-1,Analyslista!AP:AP,0)),""))</f>
        <v/>
      </c>
      <c r="D135" s="201" t="str">
        <f>IF(IFERROR(INDEX(Analyslista!AS:AS,MATCH(ROW()-1,Analyslista!AP:AP,0)),"")=0,"",IFERROR(INDEX(Analyslista!AS:AS,MATCH(ROW()-1,Analyslista!AP:AP,0)),""))</f>
        <v/>
      </c>
      <c r="F135" s="201" t="str">
        <f>IF(IFERROR(INDEX(Analyslista!N:N,MATCH(ROW()-1,Analyslista!AP:AP,0)),"")=0,"",IFERROR(INDEX(Analyslista!N:N,MATCH(ROW()-1,Analyslista!AP:AP,0)),""))</f>
        <v>Mörkblå (NaHeparin) 6 mL</v>
      </c>
      <c r="G135" s="201" t="str">
        <f>IF(IFERROR(INDEX(Analyslista!K:K,MATCH(ROW()-1,Analyslista!AP:AP,0)),"")=0,"",IFERROR(INDEX(Analyslista!K:K,MATCH(ROW()-1,Analyslista!AP:AP,0)),""))</f>
        <v/>
      </c>
      <c r="H135" s="224" t="str">
        <f>IF(IFERROR(INDEX(Analyslista!J:J,MATCH(ROW()-1,Analyslista!AP:AP,0)),"")=0,"",IFERROR(INDEX(Analyslista!J:J,MATCH(ROW()-1,Analyslista!AP:AP,0)),""))</f>
        <v>Provtagning före dos.
Datum och klockslag för senast intagen dos [DATE:TIME?]
Aktuell dos [FRITEXT]
Datum för senaste dosjustering och föregående dos [FRITEXT?]
Vikt [kg]
S-Kreatinin [umol/L]
Övriga läkemedel [FRITEXT]
Frågeställning [FRITEXT]</v>
      </c>
      <c r="I135" s="201" t="str">
        <f>IF(IFERROR(INDEX(Analyslista!V:V,MATCH(ROW()-1,Analyslista!AP:AP,0)),"")=0,"",IFERROR(INDEX(Analyslista!V:V,MATCH(ROW()-1,Analyslista!AP:AP,0)),""))</f>
        <v>Karolinska Universitetssjukhuset</v>
      </c>
      <c r="J135" s="201"/>
      <c r="K135" s="201"/>
    </row>
    <row r="136" spans="1:11" x14ac:dyDescent="0.25">
      <c r="A136" s="201" t="str">
        <f>IF(IFERROR(INDEX(Analyslista!D:D,MATCH(ROW()-1,Analyslista!AP:AP,0)),"")&amp;IFERROR(INDEX(Analyslista!B:B,MATCH(ROW()-1,Analyslista!AP:AP,0)),"")="","",IFERROR(INDEX(Analyslista!D:D,MATCH(ROW()-1,Analyslista!AP:AP,0)),"")&amp;IFERROR(INDEX(Analyslista!B:B,MATCH(ROW()-1,Analyslista!AP:AP,0)),"")&amp;" (EXT)")</f>
        <v>S-C1q-AK (EXT)</v>
      </c>
      <c r="B136" s="201" t="str">
        <f>IFERROR(INDEX(Analyslista!D:D,MATCH(ROW()-1,Analyslista!AP:AP,0)),"")&amp;IFERROR(INDEX(Analyslista!B:B,MATCH(ROW()-1,Analyslista!AP:AP,0)),"")</f>
        <v>S-C1q-AK</v>
      </c>
      <c r="C136" s="201" t="str">
        <f>IF(IFERROR(INDEX(Analyslista!AC:AC,MATCH(ROW()-1,Analyslista!AP:AP,0)),"")=0,"",IFERROR(INDEX(Analyslista!AC:AC,MATCH(ROW()-1,Analyslista!AP:AP,0)),""))</f>
        <v/>
      </c>
      <c r="D136" s="201" t="str">
        <f>IF(IFERROR(INDEX(Analyslista!AS:AS,MATCH(ROW()-1,Analyslista!AP:AP,0)),"")=0,"",IFERROR(INDEX(Analyslista!AS:AS,MATCH(ROW()-1,Analyslista!AP:AP,0)),""))</f>
        <v/>
      </c>
      <c r="F136" s="201" t="str">
        <f>IF(IFERROR(INDEX(Analyslista!N:N,MATCH(ROW()-1,Analyslista!AP:AP,0)),"")=0,"",IFERROR(INDEX(Analyslista!N:N,MATCH(ROW()-1,Analyslista!AP:AP,0)),""))</f>
        <v>Gul (serum m gel) 5 mL</v>
      </c>
      <c r="G136" s="201" t="str">
        <f>IF(IFERROR(INDEX(Analyslista!K:K,MATCH(ROW()-1,Analyslista!AP:AP,0)),"")=0,"",IFERROR(INDEX(Analyslista!K:K,MATCH(ROW()-1,Analyslista!AP:AP,0)),""))</f>
        <v/>
      </c>
      <c r="H136" s="224" t="str">
        <f>IF(IFERROR(INDEX(Analyslista!J:J,MATCH(ROW()-1,Analyslista!AP:AP,0)),"")=0,"",IFERROR(INDEX(Analyslista!J:J,MATCH(ROW()-1,Analyslista!AP:AP,0)),""))</f>
        <v/>
      </c>
      <c r="I136" s="201" t="str">
        <f>IF(IFERROR(INDEX(Analyslista!V:V,MATCH(ROW()-1,Analyslista!AP:AP,0)),"")=0,"",IFERROR(INDEX(Analyslista!V:V,MATCH(ROW()-1,Analyslista!AP:AP,0)),""))</f>
        <v>Karolinska Universitetssjukhuset</v>
      </c>
      <c r="J136" s="201"/>
      <c r="K136" s="201"/>
    </row>
    <row r="137" spans="1:11" ht="30" x14ac:dyDescent="0.25">
      <c r="A137" s="201" t="str">
        <f>IF(IFERROR(INDEX(Analyslista!D:D,MATCH(ROW()-1,Analyslista!AP:AP,0)),"")&amp;IFERROR(INDEX(Analyslista!B:B,MATCH(ROW()-1,Analyslista!AP:AP,0)),"")="","",IFERROR(INDEX(Analyslista!D:D,MATCH(ROW()-1,Analyslista!AP:AP,0)),"")&amp;IFERROR(INDEX(Analyslista!B:B,MATCH(ROW()-1,Analyslista!AP:AP,0)),"")&amp;" (EXT)")</f>
        <v>S-Campylobacter (serologi) (EXT)</v>
      </c>
      <c r="B137" s="201" t="str">
        <f>IFERROR(INDEX(Analyslista!D:D,MATCH(ROW()-1,Analyslista!AP:AP,0)),"")&amp;IFERROR(INDEX(Analyslista!B:B,MATCH(ROW()-1,Analyslista!AP:AP,0)),"")</f>
        <v>S-Campylobacter (serologi)</v>
      </c>
      <c r="C137" s="201" t="str">
        <f>IF(IFERROR(INDEX(Analyslista!AC:AC,MATCH(ROW()-1,Analyslista!AP:AP,0)),"")=0,"",IFERROR(INDEX(Analyslista!AC:AC,MATCH(ROW()-1,Analyslista!AP:AP,0)),""))</f>
        <v/>
      </c>
      <c r="D137" s="201" t="str">
        <f>IF(IFERROR(INDEX(Analyslista!AS:AS,MATCH(ROW()-1,Analyslista!AP:AP,0)),"")=0,"",IFERROR(INDEX(Analyslista!AS:AS,MATCH(ROW()-1,Analyslista!AP:AP,0)),""))</f>
        <v/>
      </c>
      <c r="F137" s="201" t="str">
        <f>IF(IFERROR(INDEX(Analyslista!N:N,MATCH(ROW()-1,Analyslista!AP:AP,0)),"")=0,"",IFERROR(INDEX(Analyslista!N:N,MATCH(ROW()-1,Analyslista!AP:AP,0)),""))</f>
        <v>Gul (serum m gel) 3,5 mL</v>
      </c>
      <c r="G137" s="201" t="str">
        <f>IF(IFERROR(INDEX(Analyslista!K:K,MATCH(ROW()-1,Analyslista!AP:AP,0)),"")=0,"",IFERROR(INDEX(Analyslista!K:K,MATCH(ROW()-1,Analyslista!AP:AP,0)),""))</f>
        <v/>
      </c>
      <c r="H137" s="224" t="str">
        <f>IF(IFERROR(INDEX(Analyslista!J:J,MATCH(ROW()-1,Analyslista!AP:AP,0)),"")=0,"",IFERROR(INDEX(Analyslista!J:J,MATCH(ROW()-1,Analyslista!AP:AP,0)),""))</f>
        <v>Kliniska data [FRITEXT]
Förmodad smittort [FRITEXT]</v>
      </c>
      <c r="I137" s="201" t="str">
        <f>IF(IFERROR(INDEX(Analyslista!V:V,MATCH(ROW()-1,Analyslista!AP:AP,0)),"")=0,"",IFERROR(INDEX(Analyslista!V:V,MATCH(ROW()-1,Analyslista!AP:AP,0)),""))</f>
        <v>Karolinska Universitetssjukhuset</v>
      </c>
      <c r="J137" s="201"/>
      <c r="K137" s="201"/>
    </row>
    <row r="138" spans="1:11" ht="60" x14ac:dyDescent="0.25">
      <c r="A138" s="201" t="str">
        <f>IF(IFERROR(INDEX(Analyslista!D:D,MATCH(ROW()-1,Analyslista!AP:AP,0)),"")&amp;IFERROR(INDEX(Analyslista!B:B,MATCH(ROW()-1,Analyslista!AP:AP,0)),"")="","",IFERROR(INDEX(Analyslista!D:D,MATCH(ROW()-1,Analyslista!AP:AP,0)),"")&amp;IFERROR(INDEX(Analyslista!B:B,MATCH(ROW()-1,Analyslista!AP:AP,0)),"")&amp;" (EXT)")</f>
        <v>P-Acylkarnitin (EXT)</v>
      </c>
      <c r="B138" s="201" t="str">
        <f>IFERROR(INDEX(Analyslista!D:D,MATCH(ROW()-1,Analyslista!AP:AP,0)),"")&amp;IFERROR(INDEX(Analyslista!B:B,MATCH(ROW()-1,Analyslista!AP:AP,0)),"")</f>
        <v>P-Acylkarnitin</v>
      </c>
      <c r="C138" s="201" t="str">
        <f>IF(IFERROR(INDEX(Analyslista!AC:AC,MATCH(ROW()-1,Analyslista!AP:AP,0)),"")=0,"",IFERROR(INDEX(Analyslista!AC:AC,MATCH(ROW()-1,Analyslista!AP:AP,0)),""))</f>
        <v/>
      </c>
      <c r="D138" s="201" t="str">
        <f>IF(IFERROR(INDEX(Analyslista!AS:AS,MATCH(ROW()-1,Analyslista!AP:AP,0)),"")=0,"",IFERROR(INDEX(Analyslista!AS:AS,MATCH(ROW()-1,Analyslista!AP:AP,0)),""))</f>
        <v/>
      </c>
      <c r="F138" s="201" t="str">
        <f>IF(IFERROR(INDEX(Analyslista!N:N,MATCH(ROW()-1,Analyslista!AP:AP,0)),"")=0,"",IFERROR(INDEX(Analyslista!N:N,MATCH(ROW()-1,Analyslista!AP:AP,0)),""))</f>
        <v>Mörkblå (NaHeparin) 4 mL</v>
      </c>
      <c r="G138" s="201" t="str">
        <f>IF(IFERROR(INDEX(Analyslista!K:K,MATCH(ROW()-1,Analyslista!AP:AP,0)),"")=0,"",IFERROR(INDEX(Analyslista!K:K,MATCH(ROW()-1,Analyslista!AP:AP,0)),""))</f>
        <v/>
      </c>
      <c r="H138" s="224" t="str">
        <f>IF(IFERROR(INDEX(Analyslista!J:J,MATCH(ROW()-1,Analyslista!AP:AP,0)),"")=0,"",IFERROR(INDEX(Analyslista!J:J,MATCH(ROW()-1,Analyslista!AP:AP,0)),""))</f>
        <v>Patienten bör helst vara fastande. Om inte, ange senaste födointag:
Anamnes/Frågeställning. [FRITEXT]
Medicinering [FRITEXT]</v>
      </c>
      <c r="I138" s="201" t="str">
        <f>IF(IFERROR(INDEX(Analyslista!V:V,MATCH(ROW()-1,Analyslista!AP:AP,0)),"")=0,"",IFERROR(INDEX(Analyslista!V:V,MATCH(ROW()-1,Analyslista!AP:AP,0)),""))</f>
        <v/>
      </c>
      <c r="J138" s="201"/>
      <c r="K138" s="201"/>
    </row>
    <row r="139" spans="1:11" ht="135" x14ac:dyDescent="0.25">
      <c r="A139" s="201" t="str">
        <f>IF(IFERROR(INDEX(Analyslista!D:D,MATCH(ROW()-1,Analyslista!AP:AP,0)),"")&amp;IFERROR(INDEX(Analyslista!B:B,MATCH(ROW()-1,Analyslista!AP:AP,0)),"")="","",IFERROR(INDEX(Analyslista!D:D,MATCH(ROW()-1,Analyslista!AP:AP,0)),"")&amp;IFERROR(INDEX(Analyslista!B:B,MATCH(ROW()-1,Analyslista!AP:AP,0)),"")&amp;" (EXT)")</f>
        <v>P-/S-Citalopram (EXT)</v>
      </c>
      <c r="B139" s="201" t="str">
        <f>IFERROR(INDEX(Analyslista!D:D,MATCH(ROW()-1,Analyslista!AP:AP,0)),"")&amp;IFERROR(INDEX(Analyslista!B:B,MATCH(ROW()-1,Analyslista!AP:AP,0)),"")</f>
        <v>P-/S-Citalopram</v>
      </c>
      <c r="C139" s="201" t="str">
        <f>IF(IFERROR(INDEX(Analyslista!AC:AC,MATCH(ROW()-1,Analyslista!AP:AP,0)),"")=0,"",IFERROR(INDEX(Analyslista!AC:AC,MATCH(ROW()-1,Analyslista!AP:AP,0)),""))</f>
        <v/>
      </c>
      <c r="D139" s="201" t="str">
        <f>IF(IFERROR(INDEX(Analyslista!AS:AS,MATCH(ROW()-1,Analyslista!AP:AP,0)),"")=0,"",IFERROR(INDEX(Analyslista!AS:AS,MATCH(ROW()-1,Analyslista!AP:AP,0)),""))</f>
        <v/>
      </c>
      <c r="F139" s="201" t="str">
        <f>IF(IFERROR(INDEX(Analyslista!N:N,MATCH(ROW()-1,Analyslista!AP:AP,0)),"")=0,"",IFERROR(INDEX(Analyslista!N:N,MATCH(ROW()-1,Analyslista!AP:AP,0)),""))</f>
        <v>Mörkblå (NaHeparin) 4 mL</v>
      </c>
      <c r="G139" s="201" t="str">
        <f>IF(IFERROR(INDEX(Analyslista!K:K,MATCH(ROW()-1,Analyslista!AP:AP,0)),"")=0,"",IFERROR(INDEX(Analyslista!K:K,MATCH(ROW()-1,Analyslista!AP:AP,0)),""))</f>
        <v/>
      </c>
      <c r="H13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139" s="201" t="str">
        <f>IF(IFERROR(INDEX(Analyslista!V:V,MATCH(ROW()-1,Analyslista!AP:AP,0)),"")=0,"",IFERROR(INDEX(Analyslista!V:V,MATCH(ROW()-1,Analyslista!AP:AP,0)),""))</f>
        <v>Karolinska Universitetssjukhuset</v>
      </c>
      <c r="J139" s="201"/>
      <c r="K139" s="201"/>
    </row>
    <row r="140" spans="1:11" x14ac:dyDescent="0.25">
      <c r="A140" s="201" t="str">
        <f>IF(IFERROR(INDEX(Analyslista!D:D,MATCH(ROW()-1,Analyslista!AP:AP,0)),"")&amp;IFERROR(INDEX(Analyslista!B:B,MATCH(ROW()-1,Analyslista!AP:AP,0)),"")="","",IFERROR(INDEX(Analyslista!D:D,MATCH(ROW()-1,Analyslista!AP:AP,0)),"")&amp;IFERROR(INDEX(Analyslista!B:B,MATCH(ROW()-1,Analyslista!AP:AP,0)),"")&amp;" (EXT)")</f>
        <v>B-BRCA-1 mutation (EXT)</v>
      </c>
      <c r="B140" s="201" t="str">
        <f>IFERROR(INDEX(Analyslista!D:D,MATCH(ROW()-1,Analyslista!AP:AP,0)),"")&amp;IFERROR(INDEX(Analyslista!B:B,MATCH(ROW()-1,Analyslista!AP:AP,0)),"")</f>
        <v>B-BRCA-1 mutation</v>
      </c>
      <c r="C140" s="201" t="str">
        <f>IF(IFERROR(INDEX(Analyslista!AC:AC,MATCH(ROW()-1,Analyslista!AP:AP,0)),"")=0,"",IFERROR(INDEX(Analyslista!AC:AC,MATCH(ROW()-1,Analyslista!AP:AP,0)),""))</f>
        <v/>
      </c>
      <c r="D140" s="201" t="str">
        <f>IF(IFERROR(INDEX(Analyslista!AS:AS,MATCH(ROW()-1,Analyslista!AP:AP,0)),"")=0,"",IFERROR(INDEX(Analyslista!AS:AS,MATCH(ROW()-1,Analyslista!AP:AP,0)),""))</f>
        <v/>
      </c>
      <c r="F140" s="201" t="str">
        <f>IF(IFERROR(INDEX(Analyslista!N:N,MATCH(ROW()-1,Analyslista!AP:AP,0)),"")=0,"",IFERROR(INDEX(Analyslista!N:N,MATCH(ROW()-1,Analyslista!AP:AP,0)),""))</f>
        <v>Lila (EDTA) 6 mL</v>
      </c>
      <c r="G140" s="201" t="str">
        <f>IF(IFERROR(INDEX(Analyslista!K:K,MATCH(ROW()-1,Analyslista!AP:AP,0)),"")=0,"",IFERROR(INDEX(Analyslista!K:K,MATCH(ROW()-1,Analyslista!AP:AP,0)),""))</f>
        <v/>
      </c>
      <c r="H140" s="224" t="str">
        <f>IF(IFERROR(INDEX(Analyslista!J:J,MATCH(ROW()-1,Analyslista!AP:AP,0)),"")=0,"",IFERROR(INDEX(Analyslista!J:J,MATCH(ROW()-1,Analyslista!AP:AP,0)),""))</f>
        <v/>
      </c>
      <c r="I140" s="201" t="str">
        <f>IF(IFERROR(INDEX(Analyslista!V:V,MATCH(ROW()-1,Analyslista!AP:AP,0)),"")=0,"",IFERROR(INDEX(Analyslista!V:V,MATCH(ROW()-1,Analyslista!AP:AP,0)),""))</f>
        <v>BRCA-lab, Lund</v>
      </c>
      <c r="J140" s="201"/>
      <c r="K140" s="201"/>
    </row>
    <row r="141" spans="1:11" x14ac:dyDescent="0.25">
      <c r="A141" s="201" t="str">
        <f>IF(IFERROR(INDEX(Analyslista!D:D,MATCH(ROW()-1,Analyslista!AP:AP,0)),"")&amp;IFERROR(INDEX(Analyslista!B:B,MATCH(ROW()-1,Analyslista!AP:AP,0)),"")="","",IFERROR(INDEX(Analyslista!D:D,MATCH(ROW()-1,Analyslista!AP:AP,0)),"")&amp;IFERROR(INDEX(Analyslista!B:B,MATCH(ROW()-1,Analyslista!AP:AP,0)),"")&amp;" (EXT)")</f>
        <v>B-Dyskondrosteos (EXT)</v>
      </c>
      <c r="B141" s="201" t="str">
        <f>IFERROR(INDEX(Analyslista!D:D,MATCH(ROW()-1,Analyslista!AP:AP,0)),"")&amp;IFERROR(INDEX(Analyslista!B:B,MATCH(ROW()-1,Analyslista!AP:AP,0)),"")</f>
        <v>B-Dyskondrosteos</v>
      </c>
      <c r="C141" s="201" t="str">
        <f>IF(IFERROR(INDEX(Analyslista!AC:AC,MATCH(ROW()-1,Analyslista!AP:AP,0)),"")=0,"",IFERROR(INDEX(Analyslista!AC:AC,MATCH(ROW()-1,Analyslista!AP:AP,0)),""))</f>
        <v/>
      </c>
      <c r="D141" s="201" t="str">
        <f>IF(IFERROR(INDEX(Analyslista!AS:AS,MATCH(ROW()-1,Analyslista!AP:AP,0)),"")=0,"",IFERROR(INDEX(Analyslista!AS:AS,MATCH(ROW()-1,Analyslista!AP:AP,0)),""))</f>
        <v/>
      </c>
      <c r="F141" s="201" t="str">
        <f>IF(IFERROR(INDEX(Analyslista!N:N,MATCH(ROW()-1,Analyslista!AP:AP,0)),"")=0,"",IFERROR(INDEX(Analyslista!N:N,MATCH(ROW()-1,Analyslista!AP:AP,0)),""))</f>
        <v>Lila (EDTA) 6 mL, 2 stycken</v>
      </c>
      <c r="G141" s="201" t="str">
        <f>IF(IFERROR(INDEX(Analyslista!K:K,MATCH(ROW()-1,Analyslista!AP:AP,0)),"")=0,"",IFERROR(INDEX(Analyslista!K:K,MATCH(ROW()-1,Analyslista!AP:AP,0)),""))</f>
        <v/>
      </c>
      <c r="H141" s="224" t="str">
        <f>IF(IFERROR(INDEX(Analyslista!J:J,MATCH(ROW()-1,Analyslista!AP:AP,0)),"")=0,"",IFERROR(INDEX(Analyslista!J:J,MATCH(ROW()-1,Analyslista!AP:AP,0)),""))</f>
        <v/>
      </c>
      <c r="I141" s="201" t="str">
        <f>IF(IFERROR(INDEX(Analyslista!V:V,MATCH(ROW()-1,Analyslista!AP:AP,0)),"")=0,"",IFERROR(INDEX(Analyslista!V:V,MATCH(ROW()-1,Analyslista!AP:AP,0)),""))</f>
        <v/>
      </c>
      <c r="J141" s="201"/>
      <c r="K141" s="201"/>
    </row>
    <row r="142" spans="1:11" x14ac:dyDescent="0.25">
      <c r="A142" s="201" t="str">
        <f>IF(IFERROR(INDEX(Analyslista!D:D,MATCH(ROW()-1,Analyslista!AP:AP,0)),"")&amp;IFERROR(INDEX(Analyslista!B:B,MATCH(ROW()-1,Analyslista!AP:AP,0)),"")="","",IFERROR(INDEX(Analyslista!D:D,MATCH(ROW()-1,Analyslista!AP:AP,0)),"")&amp;IFERROR(INDEX(Analyslista!B:B,MATCH(ROW()-1,Analyslista!AP:AP,0)),"")&amp;" (EXT)")</f>
        <v>B-Kobolt (EXT)</v>
      </c>
      <c r="B142" s="201" t="str">
        <f>IFERROR(INDEX(Analyslista!D:D,MATCH(ROW()-1,Analyslista!AP:AP,0)),"")&amp;IFERROR(INDEX(Analyslista!B:B,MATCH(ROW()-1,Analyslista!AP:AP,0)),"")</f>
        <v>B-Kobolt</v>
      </c>
      <c r="C142" s="201" t="str">
        <f>IF(IFERROR(INDEX(Analyslista!AC:AC,MATCH(ROW()-1,Analyslista!AP:AP,0)),"")=0,"",IFERROR(INDEX(Analyslista!AC:AC,MATCH(ROW()-1,Analyslista!AP:AP,0)),""))</f>
        <v/>
      </c>
      <c r="D142" s="201" t="str">
        <f>IF(IFERROR(INDEX(Analyslista!AS:AS,MATCH(ROW()-1,Analyslista!AP:AP,0)),"")=0,"",IFERROR(INDEX(Analyslista!AS:AS,MATCH(ROW()-1,Analyslista!AP:AP,0)),""))</f>
        <v/>
      </c>
      <c r="F142" s="201" t="str">
        <f>IF(IFERROR(INDEX(Analyslista!N:N,MATCH(ROW()-1,Analyslista!AP:AP,0)),"")=0,"",IFERROR(INDEX(Analyslista!N:N,MATCH(ROW()-1,Analyslista!AP:AP,0)),""))</f>
        <v>Mörkblå (NaHeparin) 4 mL</v>
      </c>
      <c r="G142" s="201" t="str">
        <f>IF(IFERROR(INDEX(Analyslista!K:K,MATCH(ROW()-1,Analyslista!AP:AP,0)),"")=0,"",IFERROR(INDEX(Analyslista!K:K,MATCH(ROW()-1,Analyslista!AP:AP,0)),""))</f>
        <v/>
      </c>
      <c r="H142" s="224" t="str">
        <f>IF(IFERROR(INDEX(Analyslista!J:J,MATCH(ROW()-1,Analyslista!AP:AP,0)),"")=0,"",IFERROR(INDEX(Analyslista!J:J,MATCH(ROW()-1,Analyslista!AP:AP,0)),""))</f>
        <v/>
      </c>
      <c r="I142" s="201" t="str">
        <f>IF(IFERROR(INDEX(Analyslista!V:V,MATCH(ROW()-1,Analyslista!AP:AP,0)),"")=0,"",IFERROR(INDEX(Analyslista!V:V,MATCH(ROW()-1,Analyslista!AP:AP,0)),""))</f>
        <v>ALS Scandinavia, Luleå</v>
      </c>
      <c r="J142" s="201"/>
      <c r="K142" s="201"/>
    </row>
    <row r="143" spans="1:11" x14ac:dyDescent="0.25">
      <c r="A143" s="201" t="str">
        <f>IF(IFERROR(INDEX(Analyslista!D:D,MATCH(ROW()-1,Analyslista!AP:AP,0)),"")&amp;IFERROR(INDEX(Analyslista!B:B,MATCH(ROW()-1,Analyslista!AP:AP,0)),"")="","",IFERROR(INDEX(Analyslista!D:D,MATCH(ROW()-1,Analyslista!AP:AP,0)),"")&amp;IFERROR(INDEX(Analyslista!B:B,MATCH(ROW()-1,Analyslista!AP:AP,0)),"")&amp;" (EXT)")</f>
        <v>B-Krom (EXT)</v>
      </c>
      <c r="B143" s="201" t="str">
        <f>IFERROR(INDEX(Analyslista!D:D,MATCH(ROW()-1,Analyslista!AP:AP,0)),"")&amp;IFERROR(INDEX(Analyslista!B:B,MATCH(ROW()-1,Analyslista!AP:AP,0)),"")</f>
        <v>B-Krom</v>
      </c>
      <c r="C143" s="201" t="str">
        <f>IF(IFERROR(INDEX(Analyslista!AC:AC,MATCH(ROW()-1,Analyslista!AP:AP,0)),"")=0,"",IFERROR(INDEX(Analyslista!AC:AC,MATCH(ROW()-1,Analyslista!AP:AP,0)),""))</f>
        <v/>
      </c>
      <c r="D143" s="201" t="str">
        <f>IF(IFERROR(INDEX(Analyslista!AS:AS,MATCH(ROW()-1,Analyslista!AP:AP,0)),"")=0,"",IFERROR(INDEX(Analyslista!AS:AS,MATCH(ROW()-1,Analyslista!AP:AP,0)),""))</f>
        <v/>
      </c>
      <c r="F143" s="201" t="str">
        <f>IF(IFERROR(INDEX(Analyslista!N:N,MATCH(ROW()-1,Analyslista!AP:AP,0)),"")=0,"",IFERROR(INDEX(Analyslista!N:N,MATCH(ROW()-1,Analyslista!AP:AP,0)),""))</f>
        <v>Mörkblå (NaHeparin) 4 mL</v>
      </c>
      <c r="G143" s="201" t="str">
        <f>IF(IFERROR(INDEX(Analyslista!K:K,MATCH(ROW()-1,Analyslista!AP:AP,0)),"")=0,"",IFERROR(INDEX(Analyslista!K:K,MATCH(ROW()-1,Analyslista!AP:AP,0)),""))</f>
        <v/>
      </c>
      <c r="H143" s="224" t="str">
        <f>IF(IFERROR(INDEX(Analyslista!J:J,MATCH(ROW()-1,Analyslista!AP:AP,0)),"")=0,"",IFERROR(INDEX(Analyslista!J:J,MATCH(ROW()-1,Analyslista!AP:AP,0)),""))</f>
        <v/>
      </c>
      <c r="I143" s="201" t="str">
        <f>IF(IFERROR(INDEX(Analyslista!V:V,MATCH(ROW()-1,Analyslista!AP:AP,0)),"")=0,"",IFERROR(INDEX(Analyslista!V:V,MATCH(ROW()-1,Analyslista!AP:AP,0)),""))</f>
        <v>ALS Scandinavia, Luleå</v>
      </c>
      <c r="J143" s="201"/>
      <c r="K143" s="201"/>
    </row>
    <row r="144" spans="1:11" ht="45" x14ac:dyDescent="0.25">
      <c r="A144" s="201" t="str">
        <f>IF(IFERROR(INDEX(Analyslista!D:D,MATCH(ROW()-1,Analyslista!AP:AP,0)),"")&amp;IFERROR(INDEX(Analyslista!B:B,MATCH(ROW()-1,Analyslista!AP:AP,0)),"")="","",IFERROR(INDEX(Analyslista!D:D,MATCH(ROW()-1,Analyslista!AP:AP,0)),"")&amp;IFERROR(INDEX(Analyslista!B:B,MATCH(ROW()-1,Analyslista!AP:AP,0)),"")&amp;" (EXT)")</f>
        <v>U-Citrat (EXT)</v>
      </c>
      <c r="B144" s="201" t="str">
        <f>IFERROR(INDEX(Analyslista!D:D,MATCH(ROW()-1,Analyslista!AP:AP,0)),"")&amp;IFERROR(INDEX(Analyslista!B:B,MATCH(ROW()-1,Analyslista!AP:AP,0)),"")</f>
        <v>U-Citrat</v>
      </c>
      <c r="C144" s="201" t="str">
        <f>IF(IFERROR(INDEX(Analyslista!AC:AC,MATCH(ROW()-1,Analyslista!AP:AP,0)),"")=0,"",IFERROR(INDEX(Analyslista!AC:AC,MATCH(ROW()-1,Analyslista!AP:AP,0)),""))</f>
        <v/>
      </c>
      <c r="D144" s="201" t="str">
        <f>IF(IFERROR(INDEX(Analyslista!AS:AS,MATCH(ROW()-1,Analyslista!AP:AP,0)),"")=0,"",IFERROR(INDEX(Analyslista!AS:AS,MATCH(ROW()-1,Analyslista!AP:AP,0)),""))</f>
        <v/>
      </c>
      <c r="F144" s="201" t="str">
        <f>IF(IFERROR(INDEX(Analyslista!N:N,MATCH(ROW()-1,Analyslista!AP:AP,0)),"")=0,"",IFERROR(INDEX(Analyslista!N:N,MATCH(ROW()-1,Analyslista!AP:AP,0)),""))</f>
        <v>2-8 mL urin utan tillsats</v>
      </c>
      <c r="G144" s="201" t="str">
        <f>IF(IFERROR(INDEX(Analyslista!K:K,MATCH(ROW()-1,Analyslista!AP:AP,0)),"")=0,"",IFERROR(INDEX(Analyslista!K:K,MATCH(ROW()-1,Analyslista!AP:AP,0)),""))</f>
        <v/>
      </c>
      <c r="H144" s="224" t="str">
        <f>IF(IFERROR(INDEX(Analyslista!J:J,MATCH(ROW()-1,Analyslista!AP:AP,0)),"")=0,"",IFERROR(INDEX(Analyslista!J:J,MATCH(ROW()-1,Analyslista!AP:AP,0)),""))</f>
        <v>Önskemål/frågeställning/diagnos [FRITEXT]
Kortfattat kliniska data [FRITEXT] 
Medicinering [FRITEXT]</v>
      </c>
      <c r="I144" s="201" t="str">
        <f>IF(IFERROR(INDEX(Analyslista!V:V,MATCH(ROW()-1,Analyslista!AP:AP,0)),"")=0,"",IFERROR(INDEX(Analyslista!V:V,MATCH(ROW()-1,Analyslista!AP:AP,0)),""))</f>
        <v>Karolinska Universitetssjukhuset</v>
      </c>
      <c r="J144" s="201"/>
      <c r="K144" s="201"/>
    </row>
    <row r="145" spans="1:11" ht="30" x14ac:dyDescent="0.25">
      <c r="A145" s="201" t="str">
        <f>IF(IFERROR(INDEX(Analyslista!D:D,MATCH(ROW()-1,Analyslista!AP:AP,0)),"")&amp;IFERROR(INDEX(Analyslista!B:B,MATCH(ROW()-1,Analyslista!AP:AP,0)),"")="","",IFERROR(INDEX(Analyslista!D:D,MATCH(ROW()-1,Analyslista!AP:AP,0)),"")&amp;IFERROR(INDEX(Analyslista!B:B,MATCH(ROW()-1,Analyslista!AP:AP,0)),"")&amp;" (EXT)")</f>
        <v>S-Clostridium tetani (immunitetsundersökning) (EXT)</v>
      </c>
      <c r="B145" s="201" t="str">
        <f>IFERROR(INDEX(Analyslista!D:D,MATCH(ROW()-1,Analyslista!AP:AP,0)),"")&amp;IFERROR(INDEX(Analyslista!B:B,MATCH(ROW()-1,Analyslista!AP:AP,0)),"")</f>
        <v>S-Clostridium tetani (immunitetsundersökning)</v>
      </c>
      <c r="C145" s="201" t="str">
        <f>IF(IFERROR(INDEX(Analyslista!AC:AC,MATCH(ROW()-1,Analyslista!AP:AP,0)),"")=0,"",IFERROR(INDEX(Analyslista!AC:AC,MATCH(ROW()-1,Analyslista!AP:AP,0)),""))</f>
        <v/>
      </c>
      <c r="D145" s="201" t="str">
        <f>IF(IFERROR(INDEX(Analyslista!AS:AS,MATCH(ROW()-1,Analyslista!AP:AP,0)),"")=0,"",IFERROR(INDEX(Analyslista!AS:AS,MATCH(ROW()-1,Analyslista!AP:AP,0)),""))</f>
        <v/>
      </c>
      <c r="F145" s="201" t="str">
        <f>IF(IFERROR(INDEX(Analyslista!N:N,MATCH(ROW()-1,Analyslista!AP:AP,0)),"")=0,"",IFERROR(INDEX(Analyslista!N:N,MATCH(ROW()-1,Analyslista!AP:AP,0)),""))</f>
        <v>Gul (serum m gel) 3,5 mL</v>
      </c>
      <c r="G145" s="201" t="str">
        <f>IF(IFERROR(INDEX(Analyslista!K:K,MATCH(ROW()-1,Analyslista!AP:AP,0)),"")=0,"",IFERROR(INDEX(Analyslista!K:K,MATCH(ROW()-1,Analyslista!AP:AP,0)),""))</f>
        <v/>
      </c>
      <c r="H145" s="224" t="str">
        <f>IF(IFERROR(INDEX(Analyslista!J:J,MATCH(ROW()-1,Analyslista!AP:AP,0)),"")=0,"",IFERROR(INDEX(Analyslista!J:J,MATCH(ROW()-1,Analyslista!AP:AP,0)),""))</f>
        <v/>
      </c>
      <c r="I145" s="201" t="str">
        <f>IF(IFERROR(INDEX(Analyslista!V:V,MATCH(ROW()-1,Analyslista!AP:AP,0)),"")=0,"",IFERROR(INDEX(Analyslista!V:V,MATCH(ROW()-1,Analyslista!AP:AP,0)),""))</f>
        <v>Karolinska Universitetssjukhuset</v>
      </c>
      <c r="J145" s="201"/>
      <c r="K145" s="201"/>
    </row>
    <row r="146" spans="1:11" x14ac:dyDescent="0.25">
      <c r="A146" s="201" t="str">
        <f>IF(IFERROR(INDEX(Analyslista!D:D,MATCH(ROW()-1,Analyslista!AP:AP,0)),"")&amp;IFERROR(INDEX(Analyslista!B:B,MATCH(ROW()-1,Analyslista!AP:AP,0)),"")="","",IFERROR(INDEX(Analyslista!D:D,MATCH(ROW()-1,Analyslista!AP:AP,0)),"")&amp;IFERROR(INDEX(Analyslista!B:B,MATCH(ROW()-1,Analyslista!AP:AP,0)),"")&amp;" (EXT)")</f>
        <v>S-PTH, biointakt (EXT)</v>
      </c>
      <c r="B146" s="201" t="str">
        <f>IFERROR(INDEX(Analyslista!D:D,MATCH(ROW()-1,Analyslista!AP:AP,0)),"")&amp;IFERROR(INDEX(Analyslista!B:B,MATCH(ROW()-1,Analyslista!AP:AP,0)),"")</f>
        <v>S-PTH, biointakt</v>
      </c>
      <c r="C146" s="201" t="str">
        <f>IF(IFERROR(INDEX(Analyslista!AC:AC,MATCH(ROW()-1,Analyslista!AP:AP,0)),"")=0,"",IFERROR(INDEX(Analyslista!AC:AC,MATCH(ROW()-1,Analyslista!AP:AP,0)),""))</f>
        <v/>
      </c>
      <c r="D146" s="201" t="str">
        <f>IF(IFERROR(INDEX(Analyslista!AS:AS,MATCH(ROW()-1,Analyslista!AP:AP,0)),"")=0,"",IFERROR(INDEX(Analyslista!AS:AS,MATCH(ROW()-1,Analyslista!AP:AP,0)),""))</f>
        <v/>
      </c>
      <c r="F146" s="201" t="str">
        <f>IF(IFERROR(INDEX(Analyslista!N:N,MATCH(ROW()-1,Analyslista!AP:AP,0)),"")=0,"",IFERROR(INDEX(Analyslista!N:N,MATCH(ROW()-1,Analyslista!AP:AP,0)),""))</f>
        <v>Gul (serum m gel) 3,5 mL</v>
      </c>
      <c r="G146" s="201" t="str">
        <f>IF(IFERROR(INDEX(Analyslista!K:K,MATCH(ROW()-1,Analyslista!AP:AP,0)),"")=0,"",IFERROR(INDEX(Analyslista!K:K,MATCH(ROW()-1,Analyslista!AP:AP,0)),""))</f>
        <v/>
      </c>
      <c r="H146" s="224" t="str">
        <f>IF(IFERROR(INDEX(Analyslista!J:J,MATCH(ROW()-1,Analyslista!AP:AP,0)),"")=0,"",IFERROR(INDEX(Analyslista!J:J,MATCH(ROW()-1,Analyslista!AP:AP,0)),""))</f>
        <v/>
      </c>
      <c r="I146" s="201" t="str">
        <f>IF(IFERROR(INDEX(Analyslista!V:V,MATCH(ROW()-1,Analyslista!AP:AP,0)),"")=0,"",IFERROR(INDEX(Analyslista!V:V,MATCH(ROW()-1,Analyslista!AP:AP,0)),""))</f>
        <v>Akademiska Sjukhuset</v>
      </c>
      <c r="J146" s="201"/>
      <c r="K146" s="201"/>
    </row>
    <row r="147" spans="1:11" x14ac:dyDescent="0.25">
      <c r="A147" s="201" t="str">
        <f>IF(IFERROR(INDEX(Analyslista!D:D,MATCH(ROW()-1,Analyslista!AP:AP,0)),"")&amp;IFERROR(INDEX(Analyslista!B:B,MATCH(ROW()-1,Analyslista!AP:AP,0)),"")="","",IFERROR(INDEX(Analyslista!D:D,MATCH(ROW()-1,Analyslista!AP:AP,0)),"")&amp;IFERROR(INDEX(Analyslista!B:B,MATCH(ROW()-1,Analyslista!AP:AP,0)),"")&amp;" (EXT)")</f>
        <v>B-Colonpolypos (DNA-analys) (EXT)</v>
      </c>
      <c r="B147" s="201" t="str">
        <f>IFERROR(INDEX(Analyslista!D:D,MATCH(ROW()-1,Analyslista!AP:AP,0)),"")&amp;IFERROR(INDEX(Analyslista!B:B,MATCH(ROW()-1,Analyslista!AP:AP,0)),"")</f>
        <v>B-Colonpolypos (DNA-analys)</v>
      </c>
      <c r="C147" s="201" t="str">
        <f>IF(IFERROR(INDEX(Analyslista!AC:AC,MATCH(ROW()-1,Analyslista!AP:AP,0)),"")=0,"",IFERROR(INDEX(Analyslista!AC:AC,MATCH(ROW()-1,Analyslista!AP:AP,0)),""))</f>
        <v/>
      </c>
      <c r="D147" s="201" t="str">
        <f>IF(IFERROR(INDEX(Analyslista!AS:AS,MATCH(ROW()-1,Analyslista!AP:AP,0)),"")=0,"",IFERROR(INDEX(Analyslista!AS:AS,MATCH(ROW()-1,Analyslista!AP:AP,0)),""))</f>
        <v/>
      </c>
      <c r="F147" s="201" t="str">
        <f>IF(IFERROR(INDEX(Analyslista!N:N,MATCH(ROW()-1,Analyslista!AP:AP,0)),"")=0,"",IFERROR(INDEX(Analyslista!N:N,MATCH(ROW()-1,Analyslista!AP:AP,0)),""))</f>
        <v>Lila (EDTA) 6 mL, 2 stycken</v>
      </c>
      <c r="G147" s="201" t="str">
        <f>IF(IFERROR(INDEX(Analyslista!K:K,MATCH(ROW()-1,Analyslista!AP:AP,0)),"")=0,"",IFERROR(INDEX(Analyslista!K:K,MATCH(ROW()-1,Analyslista!AP:AP,0)),""))</f>
        <v/>
      </c>
      <c r="H147" s="224" t="str">
        <f>IF(IFERROR(INDEX(Analyslista!J:J,MATCH(ROW()-1,Analyslista!AP:AP,0)),"")=0,"",IFERROR(INDEX(Analyslista!J:J,MATCH(ROW()-1,Analyslista!AP:AP,0)),""))</f>
        <v/>
      </c>
      <c r="I147" s="201" t="str">
        <f>IF(IFERROR(INDEX(Analyslista!V:V,MATCH(ROW()-1,Analyslista!AP:AP,0)),"")=0,"",IFERROR(INDEX(Analyslista!V:V,MATCH(ROW()-1,Analyslista!AP:AP,0)),""))</f>
        <v>Karolinska Universitetssjukhuset</v>
      </c>
      <c r="J147" s="201"/>
      <c r="K147" s="201"/>
    </row>
    <row r="148" spans="1:11" x14ac:dyDescent="0.25">
      <c r="A148" s="201" t="str">
        <f>IF(IFERROR(INDEX(Analyslista!D:D,MATCH(ROW()-1,Analyslista!AP:AP,0)),"")&amp;IFERROR(INDEX(Analyslista!B:B,MATCH(ROW()-1,Analyslista!AP:AP,0)),"")="","",IFERROR(INDEX(Analyslista!D:D,MATCH(ROW()-1,Analyslista!AP:AP,0)),"")&amp;IFERROR(INDEX(Analyslista!B:B,MATCH(ROW()-1,Analyslista!AP:AP,0)),"")&amp;" (EXT)")</f>
        <v>S-Vitamin K (Oslo) (EXT)</v>
      </c>
      <c r="B148" s="201" t="str">
        <f>IFERROR(INDEX(Analyslista!D:D,MATCH(ROW()-1,Analyslista!AP:AP,0)),"")&amp;IFERROR(INDEX(Analyslista!B:B,MATCH(ROW()-1,Analyslista!AP:AP,0)),"")</f>
        <v>S-Vitamin K (Oslo)</v>
      </c>
      <c r="C148" s="201" t="str">
        <f>IF(IFERROR(INDEX(Analyslista!AC:AC,MATCH(ROW()-1,Analyslista!AP:AP,0)),"")=0,"",IFERROR(INDEX(Analyslista!AC:AC,MATCH(ROW()-1,Analyslista!AP:AP,0)),""))</f>
        <v/>
      </c>
      <c r="D148" s="201" t="str">
        <f>IF(IFERROR(INDEX(Analyslista!AS:AS,MATCH(ROW()-1,Analyslista!AP:AP,0)),"")=0,"",IFERROR(INDEX(Analyslista!AS:AS,MATCH(ROW()-1,Analyslista!AP:AP,0)),""))</f>
        <v/>
      </c>
      <c r="F148" s="201" t="str">
        <f>IF(IFERROR(INDEX(Analyslista!N:N,MATCH(ROW()-1,Analyslista!AP:AP,0)),"")=0,"",IFERROR(INDEX(Analyslista!N:N,MATCH(ROW()-1,Analyslista!AP:AP,0)),""))</f>
        <v>Gul (serum m gel) 3,5 mL</v>
      </c>
      <c r="G148" s="201" t="str">
        <f>IF(IFERROR(INDEX(Analyslista!K:K,MATCH(ROW()-1,Analyslista!AP:AP,0)),"")=0,"",IFERROR(INDEX(Analyslista!K:K,MATCH(ROW()-1,Analyslista!AP:AP,0)),""))</f>
        <v/>
      </c>
      <c r="H148" s="224" t="str">
        <f>IF(IFERROR(INDEX(Analyslista!J:J,MATCH(ROW()-1,Analyslista!AP:AP,0)),"")=0,"",IFERROR(INDEX(Analyslista!J:J,MATCH(ROW()-1,Analyslista!AP:AP,0)),""))</f>
        <v/>
      </c>
      <c r="I148" s="201" t="str">
        <f>IF(IFERROR(INDEX(Analyslista!V:V,MATCH(ROW()-1,Analyslista!AP:AP,0)),"")=0,"",IFERROR(INDEX(Analyslista!V:V,MATCH(ROW()-1,Analyslista!AP:AP,0)),""))</f>
        <v/>
      </c>
      <c r="J148" s="201"/>
      <c r="K148" s="201"/>
    </row>
    <row r="149" spans="1:11" ht="30" x14ac:dyDescent="0.25">
      <c r="A149" s="201" t="str">
        <f>IF(IFERROR(INDEX(Analyslista!D:D,MATCH(ROW()-1,Analyslista!AP:AP,0)),"")&amp;IFERROR(INDEX(Analyslista!B:B,MATCH(ROW()-1,Analyslista!AP:AP,0)),"")="","",IFERROR(INDEX(Analyslista!D:D,MATCH(ROW()-1,Analyslista!AP:AP,0)),"")&amp;IFERROR(INDEX(Analyslista!B:B,MATCH(ROW()-1,Analyslista!AP:AP,0)),"")&amp;" (EXT)")</f>
        <v>S-Corynebacterium diphtariae (serologi) (EXT)</v>
      </c>
      <c r="B149" s="201" t="str">
        <f>IFERROR(INDEX(Analyslista!D:D,MATCH(ROW()-1,Analyslista!AP:AP,0)),"")&amp;IFERROR(INDEX(Analyslista!B:B,MATCH(ROW()-1,Analyslista!AP:AP,0)),"")</f>
        <v>S-Corynebacterium diphtariae (serologi)</v>
      </c>
      <c r="C149" s="201" t="str">
        <f>IF(IFERROR(INDEX(Analyslista!AC:AC,MATCH(ROW()-1,Analyslista!AP:AP,0)),"")=0,"",IFERROR(INDEX(Analyslista!AC:AC,MATCH(ROW()-1,Analyslista!AP:AP,0)),""))</f>
        <v/>
      </c>
      <c r="D149" s="201" t="str">
        <f>IF(IFERROR(INDEX(Analyslista!AS:AS,MATCH(ROW()-1,Analyslista!AP:AP,0)),"")=0,"",IFERROR(INDEX(Analyslista!AS:AS,MATCH(ROW()-1,Analyslista!AP:AP,0)),""))</f>
        <v/>
      </c>
      <c r="F149" s="201" t="str">
        <f>IF(IFERROR(INDEX(Analyslista!N:N,MATCH(ROW()-1,Analyslista!AP:AP,0)),"")=0,"",IFERROR(INDEX(Analyslista!N:N,MATCH(ROW()-1,Analyslista!AP:AP,0)),""))</f>
        <v>Gul (serum m gel) 3,5 mL</v>
      </c>
      <c r="G149" s="201" t="str">
        <f>IF(IFERROR(INDEX(Analyslista!K:K,MATCH(ROW()-1,Analyslista!AP:AP,0)),"")=0,"",IFERROR(INDEX(Analyslista!K:K,MATCH(ROW()-1,Analyslista!AP:AP,0)),""))</f>
        <v/>
      </c>
      <c r="H149" s="224" t="str">
        <f>IF(IFERROR(INDEX(Analyslista!J:J,MATCH(ROW()-1,Analyslista!AP:AP,0)),"")=0,"",IFERROR(INDEX(Analyslista!J:J,MATCH(ROW()-1,Analyslista!AP:AP,0)),""))</f>
        <v/>
      </c>
      <c r="I149" s="201" t="str">
        <f>IF(IFERROR(INDEX(Analyslista!V:V,MATCH(ROW()-1,Analyslista!AP:AP,0)),"")=0,"",IFERROR(INDEX(Analyslista!V:V,MATCH(ROW()-1,Analyslista!AP:AP,0)),""))</f>
        <v>Karolinska Universitetssjukhuset</v>
      </c>
      <c r="J149" s="201"/>
      <c r="K149" s="201"/>
    </row>
    <row r="150" spans="1:11" ht="45" x14ac:dyDescent="0.25">
      <c r="A150" s="201" t="str">
        <f>IF(IFERROR(INDEX(Analyslista!D:D,MATCH(ROW()-1,Analyslista!AP:AP,0)),"")&amp;IFERROR(INDEX(Analyslista!B:B,MATCH(ROW()-1,Analyslista!AP:AP,0)),"")="","",IFERROR(INDEX(Analyslista!D:D,MATCH(ROW()-1,Analyslista!AP:AP,0)),"")&amp;IFERROR(INDEX(Analyslista!B:B,MATCH(ROW()-1,Analyslista!AP:AP,0)),"")&amp;" (EXT)")</f>
        <v>B-Ketobemidon (EXT)</v>
      </c>
      <c r="B150" s="201" t="str">
        <f>IFERROR(INDEX(Analyslista!D:D,MATCH(ROW()-1,Analyslista!AP:AP,0)),"")&amp;IFERROR(INDEX(Analyslista!B:B,MATCH(ROW()-1,Analyslista!AP:AP,0)),"")</f>
        <v>B-Ketobemidon</v>
      </c>
      <c r="C150" s="201" t="str">
        <f>IF(IFERROR(INDEX(Analyslista!AC:AC,MATCH(ROW()-1,Analyslista!AP:AP,0)),"")=0,"",IFERROR(INDEX(Analyslista!AC:AC,MATCH(ROW()-1,Analyslista!AP:AP,0)),""))</f>
        <v/>
      </c>
      <c r="D150" s="201" t="str">
        <f>IF(IFERROR(INDEX(Analyslista!AS:AS,MATCH(ROW()-1,Analyslista!AP:AP,0)),"")=0,"",IFERROR(INDEX(Analyslista!AS:AS,MATCH(ROW()-1,Analyslista!AP:AP,0)),""))</f>
        <v/>
      </c>
      <c r="F150" s="201" t="str">
        <f>IF(IFERROR(INDEX(Analyslista!N:N,MATCH(ROW()-1,Analyslista!AP:AP,0)),"")=0,"",IFERROR(INDEX(Analyslista!N:N,MATCH(ROW()-1,Analyslista!AP:AP,0)),""))</f>
        <v>Grå (NaF-KOx) 4 mL, 2 stycken</v>
      </c>
      <c r="G150" s="201" t="str">
        <f>IF(IFERROR(INDEX(Analyslista!K:K,MATCH(ROW()-1,Analyslista!AP:AP,0)),"")=0,"",IFERROR(INDEX(Analyslista!K:K,MATCH(ROW()-1,Analyslista!AP:AP,0)),""))</f>
        <v/>
      </c>
      <c r="H150" s="224" t="str">
        <f>IF(IFERROR(INDEX(Analyslista!J:J,MATCH(ROW()-1,Analyslista!AP:AP,0)),"")=0,"",IFERROR(INDEX(Analyslista!J:J,MATCH(ROW()-1,Analyslista!AP:AP,0)),""))</f>
        <v xml:space="preserve">Kort beskrivning av bakrunden till varför provet tas [FRITEXT]
</v>
      </c>
      <c r="I150" s="201" t="str">
        <f>IF(IFERROR(INDEX(Analyslista!V:V,MATCH(ROW()-1,Analyslista!AP:AP,0)),"")=0,"",IFERROR(INDEX(Analyslista!V:V,MATCH(ROW()-1,Analyslista!AP:AP,0)),""))</f>
        <v>Rättsmedicinalverket, Linköping</v>
      </c>
      <c r="J150" s="201"/>
      <c r="K150" s="201"/>
    </row>
    <row r="151" spans="1:11" x14ac:dyDescent="0.25">
      <c r="A151" s="201" t="str">
        <f>IF(IFERROR(INDEX(Analyslista!D:D,MATCH(ROW()-1,Analyslista!AP:AP,0)),"")&amp;IFERROR(INDEX(Analyslista!B:B,MATCH(ROW()-1,Analyslista!AP:AP,0)),"")="","",IFERROR(INDEX(Analyslista!D:D,MATCH(ROW()-1,Analyslista!AP:AP,0)),"")&amp;IFERROR(INDEX(Analyslista!B:B,MATCH(ROW()-1,Analyslista!AP:AP,0)),"")&amp;" (EXT)")</f>
        <v>S-CTx (EXT)</v>
      </c>
      <c r="B151" s="201" t="str">
        <f>IFERROR(INDEX(Analyslista!D:D,MATCH(ROW()-1,Analyslista!AP:AP,0)),"")&amp;IFERROR(INDEX(Analyslista!B:B,MATCH(ROW()-1,Analyslista!AP:AP,0)),"")</f>
        <v>S-CTx</v>
      </c>
      <c r="C151" s="201" t="str">
        <f>IF(IFERROR(INDEX(Analyslista!AC:AC,MATCH(ROW()-1,Analyslista!AP:AP,0)),"")=0,"",IFERROR(INDEX(Analyslista!AC:AC,MATCH(ROW()-1,Analyslista!AP:AP,0)),""))</f>
        <v/>
      </c>
      <c r="D151" s="201" t="str">
        <f>IF(IFERROR(INDEX(Analyslista!AS:AS,MATCH(ROW()-1,Analyslista!AP:AP,0)),"")=0,"",IFERROR(INDEX(Analyslista!AS:AS,MATCH(ROW()-1,Analyslista!AP:AP,0)),""))</f>
        <v/>
      </c>
      <c r="F151" s="201" t="str">
        <f>IF(IFERROR(INDEX(Analyslista!N:N,MATCH(ROW()-1,Analyslista!AP:AP,0)),"")=0,"",IFERROR(INDEX(Analyslista!N:N,MATCH(ROW()-1,Analyslista!AP:AP,0)),""))</f>
        <v>Gul (serum m gel) 3,5 mL</v>
      </c>
      <c r="G151" s="201" t="str">
        <f>IF(IFERROR(INDEX(Analyslista!K:K,MATCH(ROW()-1,Analyslista!AP:AP,0)),"")=0,"",IFERROR(INDEX(Analyslista!K:K,MATCH(ROW()-1,Analyslista!AP:AP,0)),""))</f>
        <v/>
      </c>
      <c r="H151" s="224" t="str">
        <f>IF(IFERROR(INDEX(Analyslista!J:J,MATCH(ROW()-1,Analyslista!AP:AP,0)),"")=0,"",IFERROR(INDEX(Analyslista!J:J,MATCH(ROW()-1,Analyslista!AP:AP,0)),""))</f>
        <v/>
      </c>
      <c r="I151" s="201" t="str">
        <f>IF(IFERROR(INDEX(Analyslista!V:V,MATCH(ROW()-1,Analyslista!AP:AP,0)),"")=0,"",IFERROR(INDEX(Analyslista!V:V,MATCH(ROW()-1,Analyslista!AP:AP,0)),""))</f>
        <v>Karolinska Universitetssjukhuset</v>
      </c>
      <c r="J151" s="201"/>
      <c r="K151" s="201"/>
    </row>
    <row r="152" spans="1:11" ht="60" x14ac:dyDescent="0.25">
      <c r="A152" s="201" t="str">
        <f>IF(IFERROR(INDEX(Analyslista!D:D,MATCH(ROW()-1,Analyslista!AP:AP,0)),"")&amp;IFERROR(INDEX(Analyslista!B:B,MATCH(ROW()-1,Analyslista!AP:AP,0)),"")="","",IFERROR(INDEX(Analyslista!D:D,MATCH(ROW()-1,Analyslista!AP:AP,0)),"")&amp;IFERROR(INDEX(Analyslista!B:B,MATCH(ROW()-1,Analyslista!AP:AP,0)),"")&amp;" (EXT)")</f>
        <v>U-Cystin, kvant (EXT)</v>
      </c>
      <c r="B152" s="201" t="str">
        <f>IFERROR(INDEX(Analyslista!D:D,MATCH(ROW()-1,Analyslista!AP:AP,0)),"")&amp;IFERROR(INDEX(Analyslista!B:B,MATCH(ROW()-1,Analyslista!AP:AP,0)),"")</f>
        <v>U-Cystin, kvant</v>
      </c>
      <c r="C152" s="201" t="str">
        <f>IF(IFERROR(INDEX(Analyslista!AC:AC,MATCH(ROW()-1,Analyslista!AP:AP,0)),"")=0,"",IFERROR(INDEX(Analyslista!AC:AC,MATCH(ROW()-1,Analyslista!AP:AP,0)),""))</f>
        <v/>
      </c>
      <c r="D152" s="201" t="str">
        <f>IF(IFERROR(INDEX(Analyslista!AS:AS,MATCH(ROW()-1,Analyslista!AP:AP,0)),"")=0,"",IFERROR(INDEX(Analyslista!AS:AS,MATCH(ROW()-1,Analyslista!AP:AP,0)),""))</f>
        <v/>
      </c>
      <c r="F152" s="201" t="str">
        <f>IF(IFERROR(INDEX(Analyslista!N:N,MATCH(ROW()-1,Analyslista!AP:AP,0)),"")=0,"",IFERROR(INDEX(Analyslista!N:N,MATCH(ROW()-1,Analyslista!AP:AP,0)),""))</f>
        <v>2-10 mL urin utan tillsats</v>
      </c>
      <c r="G152" s="201" t="str">
        <f>IF(IFERROR(INDEX(Analyslista!K:K,MATCH(ROW()-1,Analyslista!AP:AP,0)),"")=0,"",IFERROR(INDEX(Analyslista!K:K,MATCH(ROW()-1,Analyslista!AP:AP,0)),""))</f>
        <v/>
      </c>
      <c r="H152" s="224" t="str">
        <f>IF(IFERROR(INDEX(Analyslista!J:J,MATCH(ROW()-1,Analyslista!AP:AP,0)),"")=0,"",IFERROR(INDEX(Analyslista!J:J,MATCH(ROW()-1,Analyslista!AP:AP,0)),""))</f>
        <v>Ange tid för senaste cysteamidos: [FRITEXT]
Frågeställning [FRITEXT]
Kliniska data [FRITEXT]
Medicinering [FRITEXT]</v>
      </c>
      <c r="I152" s="201" t="str">
        <f>IF(IFERROR(INDEX(Analyslista!V:V,MATCH(ROW()-1,Analyslista!AP:AP,0)),"")=0,"",IFERROR(INDEX(Analyslista!V:V,MATCH(ROW()-1,Analyslista!AP:AP,0)),""))</f>
        <v>Karolinska Universitetssjukhuset</v>
      </c>
      <c r="J152" s="201"/>
      <c r="K152" s="201"/>
    </row>
    <row r="153" spans="1:11" x14ac:dyDescent="0.25">
      <c r="A153" s="201" t="str">
        <f>IF(IFERROR(INDEX(Analyslista!D:D,MATCH(ROW()-1,Analyslista!AP:AP,0)),"")&amp;IFERROR(INDEX(Analyslista!B:B,MATCH(ROW()-1,Analyslista!AP:AP,0)),"")="","",IFERROR(INDEX(Analyslista!D:D,MATCH(ROW()-1,Analyslista!AP:AP,0)),"")&amp;IFERROR(INDEX(Analyslista!B:B,MATCH(ROW()-1,Analyslista!AP:AP,0)),"")&amp;" (EXT)")</f>
        <v>B-Störd könsutveckling (EXT)</v>
      </c>
      <c r="B153" s="201" t="str">
        <f>IFERROR(INDEX(Analyslista!D:D,MATCH(ROW()-1,Analyslista!AP:AP,0)),"")&amp;IFERROR(INDEX(Analyslista!B:B,MATCH(ROW()-1,Analyslista!AP:AP,0)),"")</f>
        <v>B-Störd könsutveckling</v>
      </c>
      <c r="C153" s="201" t="str">
        <f>IF(IFERROR(INDEX(Analyslista!AC:AC,MATCH(ROW()-1,Analyslista!AP:AP,0)),"")=0,"",IFERROR(INDEX(Analyslista!AC:AC,MATCH(ROW()-1,Analyslista!AP:AP,0)),""))</f>
        <v/>
      </c>
      <c r="D153" s="201" t="str">
        <f>IF(IFERROR(INDEX(Analyslista!AS:AS,MATCH(ROW()-1,Analyslista!AP:AP,0)),"")=0,"",IFERROR(INDEX(Analyslista!AS:AS,MATCH(ROW()-1,Analyslista!AP:AP,0)),""))</f>
        <v/>
      </c>
      <c r="F153" s="201" t="str">
        <f>IF(IFERROR(INDEX(Analyslista!N:N,MATCH(ROW()-1,Analyslista!AP:AP,0)),"")=0,"",IFERROR(INDEX(Analyslista!N:N,MATCH(ROW()-1,Analyslista!AP:AP,0)),""))</f>
        <v>Lila (EDTA) 6 mL, 2 stycken</v>
      </c>
      <c r="G153" s="201" t="str">
        <f>IF(IFERROR(INDEX(Analyslista!K:K,MATCH(ROW()-1,Analyslista!AP:AP,0)),"")=0,"",IFERROR(INDEX(Analyslista!K:K,MATCH(ROW()-1,Analyslista!AP:AP,0)),""))</f>
        <v/>
      </c>
      <c r="H153" s="224" t="str">
        <f>IF(IFERROR(INDEX(Analyslista!J:J,MATCH(ROW()-1,Analyslista!AP:AP,0)),"")=0,"",IFERROR(INDEX(Analyslista!J:J,MATCH(ROW()-1,Analyslista!AP:AP,0)),""))</f>
        <v/>
      </c>
      <c r="I153" s="201" t="str">
        <f>IF(IFERROR(INDEX(Analyslista!V:V,MATCH(ROW()-1,Analyslista!AP:AP,0)),"")=0,"",IFERROR(INDEX(Analyslista!V:V,MATCH(ROW()-1,Analyslista!AP:AP,0)),""))</f>
        <v/>
      </c>
      <c r="J153" s="201"/>
      <c r="K153" s="201"/>
    </row>
    <row r="154" spans="1:11" ht="195" x14ac:dyDescent="0.25">
      <c r="A154" s="201" t="str">
        <f>IF(IFERROR(INDEX(Analyslista!D:D,MATCH(ROW()-1,Analyslista!AP:AP,0)),"")&amp;IFERROR(INDEX(Analyslista!B:B,MATCH(ROW()-1,Analyslista!AP:AP,0)),"")="","",IFERROR(INDEX(Analyslista!D:D,MATCH(ROW()-1,Analyslista!AP:AP,0)),"")&amp;IFERROR(INDEX(Analyslista!B:B,MATCH(ROW()-1,Analyslista!AP:AP,0)),"")&amp;" (EXT)")</f>
        <v>P-Dabigatran (EXT)</v>
      </c>
      <c r="B154" s="201" t="str">
        <f>IFERROR(INDEX(Analyslista!D:D,MATCH(ROW()-1,Analyslista!AP:AP,0)),"")&amp;IFERROR(INDEX(Analyslista!B:B,MATCH(ROW()-1,Analyslista!AP:AP,0)),"")</f>
        <v>P-Dabigatran</v>
      </c>
      <c r="C154" s="201" t="str">
        <f>IF(IFERROR(INDEX(Analyslista!AC:AC,MATCH(ROW()-1,Analyslista!AP:AP,0)),"")=0,"",IFERROR(INDEX(Analyslista!AC:AC,MATCH(ROW()-1,Analyslista!AP:AP,0)),""))</f>
        <v/>
      </c>
      <c r="D154" s="201" t="str">
        <f>IF(IFERROR(INDEX(Analyslista!AS:AS,MATCH(ROW()-1,Analyslista!AP:AP,0)),"")=0,"",IFERROR(INDEX(Analyslista!AS:AS,MATCH(ROW()-1,Analyslista!AP:AP,0)),""))</f>
        <v/>
      </c>
      <c r="F154" s="201" t="str">
        <f>IF(IFERROR(INDEX(Analyslista!N:N,MATCH(ROW()-1,Analyslista!AP:AP,0)),"")=0,"",IFERROR(INDEX(Analyslista!N:N,MATCH(ROW()-1,Analyslista!AP:AP,0)),""))</f>
        <v>Ljusblå/svart (NaCitrat) 3,5 mL</v>
      </c>
      <c r="G154" s="201" t="str">
        <f>IF(IFERROR(INDEX(Analyslista!K:K,MATCH(ROW()-1,Analyslista!AP:AP,0)),"")=0,"",IFERROR(INDEX(Analyslista!K:K,MATCH(ROW()-1,Analyslista!AP:AP,0)),""))</f>
        <v/>
      </c>
      <c r="H15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[Ischemisk stroke/TIA, annan hjärt-kärlhändelse (ange typ), blödning (ange typ), biverkning (ange typ), kontroll i samband med kirurgi, rutinkontroll, akutbesök] Ange typ [FRITEXT]
vikt [kg] 
P-kreatinin [umol/L]
övriga läkemedel [FRITEXT]</v>
      </c>
      <c r="I154" s="201" t="str">
        <f>IF(IFERROR(INDEX(Analyslista!V:V,MATCH(ROW()-1,Analyslista!AP:AP,0)),"")=0,"",IFERROR(INDEX(Analyslista!V:V,MATCH(ROW()-1,Analyslista!AP:AP,0)),""))</f>
        <v>Karolinska Universitetssjukhuset</v>
      </c>
      <c r="J154" s="201"/>
      <c r="K154" s="201"/>
    </row>
    <row r="155" spans="1:11" ht="45" x14ac:dyDescent="0.25">
      <c r="A155" s="201" t="str">
        <f>IF(IFERROR(INDEX(Analyslista!D:D,MATCH(ROW()-1,Analyslista!AP:AP,0)),"")&amp;IFERROR(INDEX(Analyslista!B:B,MATCH(ROW()-1,Analyslista!AP:AP,0)),"")="","",IFERROR(INDEX(Analyslista!D:D,MATCH(ROW()-1,Analyslista!AP:AP,0)),"")&amp;IFERROR(INDEX(Analyslista!B:B,MATCH(ROW()-1,Analyslista!AP:AP,0)),"")&amp;" (EXT)")</f>
        <v>P-Dabigatran, akut (EXT)</v>
      </c>
      <c r="B155" s="201" t="str">
        <f>IFERROR(INDEX(Analyslista!D:D,MATCH(ROW()-1,Analyslista!AP:AP,0)),"")&amp;IFERROR(INDEX(Analyslista!B:B,MATCH(ROW()-1,Analyslista!AP:AP,0)),"")</f>
        <v>P-Dabigatran, akut</v>
      </c>
      <c r="C155" s="201" t="str">
        <f>IF(IFERROR(INDEX(Analyslista!AC:AC,MATCH(ROW()-1,Analyslista!AP:AP,0)),"")=0,"",IFERROR(INDEX(Analyslista!AC:AC,MATCH(ROW()-1,Analyslista!AP:AP,0)),""))</f>
        <v/>
      </c>
      <c r="D155" s="201" t="str">
        <f>IF(IFERROR(INDEX(Analyslista!AS:AS,MATCH(ROW()-1,Analyslista!AP:AP,0)),"")=0,"",IFERROR(INDEX(Analyslista!AS:AS,MATCH(ROW()-1,Analyslista!AP:AP,0)),""))</f>
        <v/>
      </c>
      <c r="F155" s="201" t="str">
        <f>IF(IFERROR(INDEX(Analyslista!N:N,MATCH(ROW()-1,Analyslista!AP:AP,0)),"")=0,"",IFERROR(INDEX(Analyslista!N:N,MATCH(ROW()-1,Analyslista!AP:AP,0)),""))</f>
        <v>Ljusblå/svart (NaCitrat) 3,5 mL</v>
      </c>
      <c r="G155" s="201" t="str">
        <f>IF(IFERROR(INDEX(Analyslista!K:K,MATCH(ROW()-1,Analyslista!AP:AP,0)),"")=0,"",IFERROR(INDEX(Analyslista!K:K,MATCH(ROW()-1,Analyslista!AP:AP,0)),""))</f>
        <v/>
      </c>
      <c r="H155" s="224" t="str">
        <f>IF(IFERROR(INDEX(Analyslista!J:J,MATCH(ROW()-1,Analyslista!AP:AP,0)),"")=0,"",IFERROR(INDEX(Analyslista!J:J,MATCH(ROW()-1,Analyslista!AP:AP,0)),""))</f>
        <v>Provtagning cirka 2 timmar efter Dabigatran-intag återspeglar i regel maximal plasmakoncentration.
Lämnas omedelbart till Klinisk kemi</v>
      </c>
      <c r="I155" s="201" t="str">
        <f>IF(IFERROR(INDEX(Analyslista!V:V,MATCH(ROW()-1,Analyslista!AP:AP,0)),"")=0,"",IFERROR(INDEX(Analyslista!V:V,MATCH(ROW()-1,Analyslista!AP:AP,0)),""))</f>
        <v>Karolinska Universitetssjukhuset</v>
      </c>
      <c r="J155" s="201"/>
      <c r="K155" s="201"/>
    </row>
    <row r="156" spans="1:11" x14ac:dyDescent="0.25">
      <c r="A156" s="201" t="str">
        <f>IF(IFERROR(INDEX(Analyslista!D:D,MATCH(ROW()-1,Analyslista!AP:AP,0)),"")&amp;IFERROR(INDEX(Analyslista!B:B,MATCH(ROW()-1,Analyslista!AP:AP,0)),"")="","",IFERROR(INDEX(Analyslista!D:D,MATCH(ROW()-1,Analyslista!AP:AP,0)),"")&amp;IFERROR(INDEX(Analyslista!B:B,MATCH(ROW()-1,Analyslista!AP:AP,0)),"")&amp;" (EXT)")</f>
        <v>S-Dehydrokolesterol, 7- (EXT)</v>
      </c>
      <c r="B156" s="201" t="str">
        <f>IFERROR(INDEX(Analyslista!D:D,MATCH(ROW()-1,Analyslista!AP:AP,0)),"")&amp;IFERROR(INDEX(Analyslista!B:B,MATCH(ROW()-1,Analyslista!AP:AP,0)),"")</f>
        <v>S-Dehydrokolesterol, 7-</v>
      </c>
      <c r="C156" s="201" t="str">
        <f>IF(IFERROR(INDEX(Analyslista!AC:AC,MATCH(ROW()-1,Analyslista!AP:AP,0)),"")=0,"",IFERROR(INDEX(Analyslista!AC:AC,MATCH(ROW()-1,Analyslista!AP:AP,0)),""))</f>
        <v/>
      </c>
      <c r="D156" s="201" t="str">
        <f>IF(IFERROR(INDEX(Analyslista!AS:AS,MATCH(ROW()-1,Analyslista!AP:AP,0)),"")=0,"",IFERROR(INDEX(Analyslista!AS:AS,MATCH(ROW()-1,Analyslista!AP:AP,0)),""))</f>
        <v/>
      </c>
      <c r="F156" s="201" t="str">
        <f>IF(IFERROR(INDEX(Analyslista!N:N,MATCH(ROW()-1,Analyslista!AP:AP,0)),"")=0,"",IFERROR(INDEX(Analyslista!N:N,MATCH(ROW()-1,Analyslista!AP:AP,0)),""))</f>
        <v>Röd (Serum u t) 6 mL</v>
      </c>
      <c r="G156" s="201" t="str">
        <f>IF(IFERROR(INDEX(Analyslista!K:K,MATCH(ROW()-1,Analyslista!AP:AP,0)),"")=0,"",IFERROR(INDEX(Analyslista!K:K,MATCH(ROW()-1,Analyslista!AP:AP,0)),""))</f>
        <v/>
      </c>
      <c r="H156" s="224" t="str">
        <f>IF(IFERROR(INDEX(Analyslista!J:J,MATCH(ROW()-1,Analyslista!AP:AP,0)),"")=0,"",IFERROR(INDEX(Analyslista!J:J,MATCH(ROW()-1,Analyslista!AP:AP,0)),""))</f>
        <v/>
      </c>
      <c r="I156" s="201" t="str">
        <f>IF(IFERROR(INDEX(Analyslista!V:V,MATCH(ROW()-1,Analyslista!AP:AP,0)),"")=0,"",IFERROR(INDEX(Analyslista!V:V,MATCH(ROW()-1,Analyslista!AP:AP,0)),""))</f>
        <v>Karolinska Universitetssjukhuset</v>
      </c>
      <c r="J156" s="201"/>
      <c r="K156" s="201"/>
    </row>
    <row r="157" spans="1:11" x14ac:dyDescent="0.25">
      <c r="A157" s="201" t="str">
        <f>IF(IFERROR(INDEX(Analyslista!D:D,MATCH(ROW()-1,Analyslista!AP:AP,0)),"")&amp;IFERROR(INDEX(Analyslista!B:B,MATCH(ROW()-1,Analyslista!AP:AP,0)),"")="","",IFERROR(INDEX(Analyslista!D:D,MATCH(ROW()-1,Analyslista!AP:AP,0)),"")&amp;IFERROR(INDEX(Analyslista!B:B,MATCH(ROW()-1,Analyslista!AP:AP,0)),"")&amp;" (EXT)")</f>
        <v>S-DHEA (EXT)</v>
      </c>
      <c r="B157" s="201" t="str">
        <f>IFERROR(INDEX(Analyslista!D:D,MATCH(ROW()-1,Analyslista!AP:AP,0)),"")&amp;IFERROR(INDEX(Analyslista!B:B,MATCH(ROW()-1,Analyslista!AP:AP,0)),"")</f>
        <v>S-DHEA</v>
      </c>
      <c r="C157" s="201" t="str">
        <f>IF(IFERROR(INDEX(Analyslista!AC:AC,MATCH(ROW()-1,Analyslista!AP:AP,0)),"")=0,"",IFERROR(INDEX(Analyslista!AC:AC,MATCH(ROW()-1,Analyslista!AP:AP,0)),""))</f>
        <v/>
      </c>
      <c r="D157" s="201" t="str">
        <f>IF(IFERROR(INDEX(Analyslista!AS:AS,MATCH(ROW()-1,Analyslista!AP:AP,0)),"")=0,"",IFERROR(INDEX(Analyslista!AS:AS,MATCH(ROW()-1,Analyslista!AP:AP,0)),""))</f>
        <v/>
      </c>
      <c r="F157" s="201" t="str">
        <f>IF(IFERROR(INDEX(Analyslista!N:N,MATCH(ROW()-1,Analyslista!AP:AP,0)),"")=0,"",IFERROR(INDEX(Analyslista!N:N,MATCH(ROW()-1,Analyslista!AP:AP,0)),""))</f>
        <v>Gul (serum m gel) 3,5 mL</v>
      </c>
      <c r="G157" s="201" t="str">
        <f>IF(IFERROR(INDEX(Analyslista!K:K,MATCH(ROW()-1,Analyslista!AP:AP,0)),"")=0,"",IFERROR(INDEX(Analyslista!K:K,MATCH(ROW()-1,Analyslista!AP:AP,0)),""))</f>
        <v/>
      </c>
      <c r="H157" s="224" t="str">
        <f>IF(IFERROR(INDEX(Analyslista!J:J,MATCH(ROW()-1,Analyslista!AP:AP,0)),"")=0,"",IFERROR(INDEX(Analyslista!J:J,MATCH(ROW()-1,Analyslista!AP:AP,0)),""))</f>
        <v/>
      </c>
      <c r="I157" s="201" t="str">
        <f>IF(IFERROR(INDEX(Analyslista!V:V,MATCH(ROW()-1,Analyslista!AP:AP,0)),"")=0,"",IFERROR(INDEX(Analyslista!V:V,MATCH(ROW()-1,Analyslista!AP:AP,0)),""))</f>
        <v>Karolinska Universitetssjukhuset</v>
      </c>
      <c r="J157" s="201"/>
      <c r="K157" s="201"/>
    </row>
    <row r="158" spans="1:11" x14ac:dyDescent="0.25">
      <c r="A158" s="201" t="str">
        <f>IF(IFERROR(INDEX(Analyslista!D:D,MATCH(ROW()-1,Analyslista!AP:AP,0)),"")&amp;IFERROR(INDEX(Analyslista!B:B,MATCH(ROW()-1,Analyslista!AP:AP,0)),"")="","",IFERROR(INDEX(Analyslista!D:D,MATCH(ROW()-1,Analyslista!AP:AP,0)),"")&amp;IFERROR(INDEX(Analyslista!B:B,MATCH(ROW()-1,Analyslista!AP:AP,0)),"")&amp;" (EXT)")</f>
        <v>S-Dihydrotestosteron (EXT)</v>
      </c>
      <c r="B158" s="201" t="str">
        <f>IFERROR(INDEX(Analyslista!D:D,MATCH(ROW()-1,Analyslista!AP:AP,0)),"")&amp;IFERROR(INDEX(Analyslista!B:B,MATCH(ROW()-1,Analyslista!AP:AP,0)),"")</f>
        <v>S-Dihydrotestosteron</v>
      </c>
      <c r="C158" s="201" t="str">
        <f>IF(IFERROR(INDEX(Analyslista!AC:AC,MATCH(ROW()-1,Analyslista!AP:AP,0)),"")=0,"",IFERROR(INDEX(Analyslista!AC:AC,MATCH(ROW()-1,Analyslista!AP:AP,0)),""))</f>
        <v/>
      </c>
      <c r="D158" s="201" t="str">
        <f>IF(IFERROR(INDEX(Analyslista!AS:AS,MATCH(ROW()-1,Analyslista!AP:AP,0)),"")=0,"",IFERROR(INDEX(Analyslista!AS:AS,MATCH(ROW()-1,Analyslista!AP:AP,0)),""))</f>
        <v/>
      </c>
      <c r="F158" s="201" t="str">
        <f>IF(IFERROR(INDEX(Analyslista!N:N,MATCH(ROW()-1,Analyslista!AP:AP,0)),"")=0,"",IFERROR(INDEX(Analyslista!N:N,MATCH(ROW()-1,Analyslista!AP:AP,0)),""))</f>
        <v>Gul (serum m gel) 3,5 mL</v>
      </c>
      <c r="G158" s="201" t="str">
        <f>IF(IFERROR(INDEX(Analyslista!K:K,MATCH(ROW()-1,Analyslista!AP:AP,0)),"")=0,"",IFERROR(INDEX(Analyslista!K:K,MATCH(ROW()-1,Analyslista!AP:AP,0)),""))</f>
        <v/>
      </c>
      <c r="H158" s="224" t="str">
        <f>IF(IFERROR(INDEX(Analyslista!J:J,MATCH(ROW()-1,Analyslista!AP:AP,0)),"")=0,"",IFERROR(INDEX(Analyslista!J:J,MATCH(ROW()-1,Analyslista!AP:AP,0)),""))</f>
        <v/>
      </c>
      <c r="I158" s="201" t="str">
        <f>IF(IFERROR(INDEX(Analyslista!V:V,MATCH(ROW()-1,Analyslista!AP:AP,0)),"")=0,"",IFERROR(INDEX(Analyslista!V:V,MATCH(ROW()-1,Analyslista!AP:AP,0)),""))</f>
        <v>Karolinska Universitetssjukhuset</v>
      </c>
      <c r="J158" s="201"/>
      <c r="K158" s="201"/>
    </row>
    <row r="159" spans="1:11" ht="45" x14ac:dyDescent="0.25">
      <c r="A159" s="201" t="str">
        <f>IF(IFERROR(INDEX(Analyslista!D:D,MATCH(ROW()-1,Analyslista!AP:AP,0)),"")&amp;IFERROR(INDEX(Analyslista!B:B,MATCH(ROW()-1,Analyslista!AP:AP,0)),"")="","",IFERROR(INDEX(Analyslista!D:D,MATCH(ROW()-1,Analyslista!AP:AP,0)),"")&amp;IFERROR(INDEX(Analyslista!B:B,MATCH(ROW()-1,Analyslista!AP:AP,0)),"")&amp;" (EXT)")</f>
        <v>T-lymfocytsubpopulationer (FITMAN) (EXT)</v>
      </c>
      <c r="B159" s="201" t="str">
        <f>IFERROR(INDEX(Analyslista!D:D,MATCH(ROW()-1,Analyslista!AP:AP,0)),"")&amp;IFERROR(INDEX(Analyslista!B:B,MATCH(ROW()-1,Analyslista!AP:AP,0)),"")</f>
        <v>T-lymfocytsubpopulationer (FITMAN)</v>
      </c>
      <c r="C159" s="201" t="str">
        <f>IF(IFERROR(INDEX(Analyslista!AC:AC,MATCH(ROW()-1,Analyslista!AP:AP,0)),"")=0,"",IFERROR(INDEX(Analyslista!AC:AC,MATCH(ROW()-1,Analyslista!AP:AP,0)),""))</f>
        <v/>
      </c>
      <c r="D159" s="201" t="str">
        <f>IF(IFERROR(INDEX(Analyslista!AS:AS,MATCH(ROW()-1,Analyslista!AP:AP,0)),"")=0,"",IFERROR(INDEX(Analyslista!AS:AS,MATCH(ROW()-1,Analyslista!AP:AP,0)),""))</f>
        <v/>
      </c>
      <c r="F159" s="201" t="str">
        <f>IF(IFERROR(INDEX(Analyslista!N:N,MATCH(ROW()-1,Analyslista!AP:AP,0)),"")=0,"",IFERROR(INDEX(Analyslista!N:N,MATCH(ROW()-1,Analyslista!AP:AP,0)),""))</f>
        <v>Lila (EDTA) 4 mL</v>
      </c>
      <c r="G159" s="201" t="str">
        <f>IF(IFERROR(INDEX(Analyslista!K:K,MATCH(ROW()-1,Analyslista!AP:AP,0)),"")=0,"",IFERROR(INDEX(Analyslista!K:K,MATCH(ROW()-1,Analyslista!AP:AP,0)),""))</f>
        <v/>
      </c>
      <c r="H159" s="224" t="str">
        <f>IF(IFERROR(INDEX(Analyslista!J:J,MATCH(ROW()-1,Analyslista!AP:AP,0)),"")=0,"",IFERROR(INDEX(Analyslista!J:J,MATCH(ROW()-1,Analyslista!AP:AP,0)),""))</f>
        <v>Måste analyseras inom 24 timmar, vid osäkerhet kontrollera med Klinisk Kemi Västerås så att prov kan skickas och analyseras inom tidsgränsen.</v>
      </c>
      <c r="I159" s="201" t="str">
        <f>IF(IFERROR(INDEX(Analyslista!V:V,MATCH(ROW()-1,Analyslista!AP:AP,0)),"")=0,"",IFERROR(INDEX(Analyslista!V:V,MATCH(ROW()-1,Analyslista!AP:AP,0)),""))</f>
        <v>KS</v>
      </c>
      <c r="J159" s="201"/>
      <c r="K159" s="201"/>
    </row>
    <row r="160" spans="1:11" ht="30" x14ac:dyDescent="0.25">
      <c r="A160" s="201" t="str">
        <f>IF(IFERROR(INDEX(Analyslista!D:D,MATCH(ROW()-1,Analyslista!AP:AP,0)),"")&amp;IFERROR(INDEX(Analyslista!B:B,MATCH(ROW()-1,Analyslista!AP:AP,0)),"")="","",IFERROR(INDEX(Analyslista!D:D,MATCH(ROW()-1,Analyslista!AP:AP,0)),"")&amp;IFERROR(INDEX(Analyslista!B:B,MATCH(ROW()-1,Analyslista!AP:AP,0)),"")&amp;" (EXT)")</f>
        <v>Csv-Chikungunyavirus (PCR) (EXT)</v>
      </c>
      <c r="B160" s="201" t="str">
        <f>IFERROR(INDEX(Analyslista!D:D,MATCH(ROW()-1,Analyslista!AP:AP,0)),"")&amp;IFERROR(INDEX(Analyslista!B:B,MATCH(ROW()-1,Analyslista!AP:AP,0)),"")</f>
        <v>Csv-Chikungunyavirus (PCR)</v>
      </c>
      <c r="C160" s="201" t="str">
        <f>IF(IFERROR(INDEX(Analyslista!AC:AC,MATCH(ROW()-1,Analyslista!AP:AP,0)),"")=0,"",IFERROR(INDEX(Analyslista!AC:AC,MATCH(ROW()-1,Analyslista!AP:AP,0)),""))</f>
        <v/>
      </c>
      <c r="D160" s="201" t="str">
        <f>IF(IFERROR(INDEX(Analyslista!AS:AS,MATCH(ROW()-1,Analyslista!AP:AP,0)),"")=0,"",IFERROR(INDEX(Analyslista!AS:AS,MATCH(ROW()-1,Analyslista!AP:AP,0)),""))</f>
        <v/>
      </c>
      <c r="F160" s="201" t="str">
        <f>IF(IFERROR(INDEX(Analyslista!N:N,MATCH(ROW()-1,Analyslista!AP:AP,0)),"")=0,"",IFERROR(INDEX(Analyslista!N:N,MATCH(ROW()-1,Analyslista!AP:AP,0)),""))</f>
        <v>Csv i sterilt plaströr</v>
      </c>
      <c r="G160" s="201" t="str">
        <f>IF(IFERROR(INDEX(Analyslista!K:K,MATCH(ROW()-1,Analyslista!AP:AP,0)),"")=0,"",IFERROR(INDEX(Analyslista!K:K,MATCH(ROW()-1,Analyslista!AP:AP,0)),""))</f>
        <v/>
      </c>
      <c r="H160" s="224" t="str">
        <f>IF(IFERROR(INDEX(Analyslista!J:J,MATCH(ROW()-1,Analyslista!AP:AP,0)),"")=0,"",IFERROR(INDEX(Analyslista!J:J,MATCH(ROW()-1,Analyslista!AP:AP,0)),""))</f>
        <v>Anamnestiska data inklusive insjukningsdatum och utlandsvistelse* [FRITEXT]</v>
      </c>
      <c r="I160" s="201" t="str">
        <f>IF(IFERROR(INDEX(Analyslista!V:V,MATCH(ROW()-1,Analyslista!AP:AP,0)),"")=0,"",IFERROR(INDEX(Analyslista!V:V,MATCH(ROW()-1,Analyslista!AP:AP,0)),""))</f>
        <v>Folkhälsomyndigheten</v>
      </c>
      <c r="J160" s="201"/>
      <c r="K160" s="201"/>
    </row>
    <row r="161" spans="1:11" ht="30" x14ac:dyDescent="0.25">
      <c r="A161" s="201" t="str">
        <f>IF(IFERROR(INDEX(Analyslista!D:D,MATCH(ROW()-1,Analyslista!AP:AP,0)),"")&amp;IFERROR(INDEX(Analyslista!B:B,MATCH(ROW()-1,Analyslista!AP:AP,0)),"")="","",IFERROR(INDEX(Analyslista!D:D,MATCH(ROW()-1,Analyslista!AP:AP,0)),"")&amp;IFERROR(INDEX(Analyslista!B:B,MATCH(ROW()-1,Analyslista!AP:AP,0)),"")&amp;" (EXT)")</f>
        <v>S-Chikungunyavirus (serologi)  (EXT)</v>
      </c>
      <c r="B161" s="201" t="str">
        <f>IFERROR(INDEX(Analyslista!D:D,MATCH(ROW()-1,Analyslista!AP:AP,0)),"")&amp;IFERROR(INDEX(Analyslista!B:B,MATCH(ROW()-1,Analyslista!AP:AP,0)),"")</f>
        <v xml:space="preserve">S-Chikungunyavirus (serologi) </v>
      </c>
      <c r="C161" s="201" t="str">
        <f>IF(IFERROR(INDEX(Analyslista!AC:AC,MATCH(ROW()-1,Analyslista!AP:AP,0)),"")=0,"",IFERROR(INDEX(Analyslista!AC:AC,MATCH(ROW()-1,Analyslista!AP:AP,0)),""))</f>
        <v/>
      </c>
      <c r="D161" s="201" t="str">
        <f>IF(IFERROR(INDEX(Analyslista!AS:AS,MATCH(ROW()-1,Analyslista!AP:AP,0)),"")=0,"",IFERROR(INDEX(Analyslista!AS:AS,MATCH(ROW()-1,Analyslista!AP:AP,0)),""))</f>
        <v/>
      </c>
      <c r="F161" s="201" t="str">
        <f>IF(IFERROR(INDEX(Analyslista!N:N,MATCH(ROW()-1,Analyslista!AP:AP,0)),"")=0,"",IFERROR(INDEX(Analyslista!N:N,MATCH(ROW()-1,Analyslista!AP:AP,0)),""))</f>
        <v>Gul (serum m gel) 3,5 mL</v>
      </c>
      <c r="G161" s="201" t="str">
        <f>IF(IFERROR(INDEX(Analyslista!K:K,MATCH(ROW()-1,Analyslista!AP:AP,0)),"")=0,"",IFERROR(INDEX(Analyslista!K:K,MATCH(ROW()-1,Analyslista!AP:AP,0)),""))</f>
        <v/>
      </c>
      <c r="H161" s="224" t="str">
        <f>IF(IFERROR(INDEX(Analyslista!J:J,MATCH(ROW()-1,Analyslista!AP:AP,0)),"")=0,"",IFERROR(INDEX(Analyslista!J:J,MATCH(ROW()-1,Analyslista!AP:AP,0)),""))</f>
        <v>Anamnestiska data inklusive insjukningsdatum och utlandsvistelse* [FRITEXT]</v>
      </c>
      <c r="I161" s="201" t="str">
        <f>IF(IFERROR(INDEX(Analyslista!V:V,MATCH(ROW()-1,Analyslista!AP:AP,0)),"")=0,"",IFERROR(INDEX(Analyslista!V:V,MATCH(ROW()-1,Analyslista!AP:AP,0)),""))</f>
        <v>Folkhälsomyndigheten</v>
      </c>
      <c r="J161" s="201"/>
      <c r="K161" s="201"/>
    </row>
    <row r="162" spans="1:11" x14ac:dyDescent="0.25">
      <c r="A162" s="201" t="str">
        <f>IF(IFERROR(INDEX(Analyslista!D:D,MATCH(ROW()-1,Analyslista!AP:AP,0)),"")&amp;IFERROR(INDEX(Analyslista!B:B,MATCH(ROW()-1,Analyslista!AP:AP,0)),"")="","",IFERROR(INDEX(Analyslista!D:D,MATCH(ROW()-1,Analyslista!AP:AP,0)),"")&amp;IFERROR(INDEX(Analyslista!B:B,MATCH(ROW()-1,Analyslista!AP:AP,0)),"")&amp;" (EXT)")</f>
        <v>S-Dihydroxi-vitamin D, 1,25- (EXT)</v>
      </c>
      <c r="B162" s="201" t="str">
        <f>IFERROR(INDEX(Analyslista!D:D,MATCH(ROW()-1,Analyslista!AP:AP,0)),"")&amp;IFERROR(INDEX(Analyslista!B:B,MATCH(ROW()-1,Analyslista!AP:AP,0)),"")</f>
        <v>S-Dihydroxi-vitamin D, 1,25-</v>
      </c>
      <c r="C162" s="201" t="str">
        <f>IF(IFERROR(INDEX(Analyslista!AC:AC,MATCH(ROW()-1,Analyslista!AP:AP,0)),"")=0,"",IFERROR(INDEX(Analyslista!AC:AC,MATCH(ROW()-1,Analyslista!AP:AP,0)),""))</f>
        <v/>
      </c>
      <c r="D162" s="201" t="str">
        <f>IF(IFERROR(INDEX(Analyslista!AS:AS,MATCH(ROW()-1,Analyslista!AP:AP,0)),"")=0,"",IFERROR(INDEX(Analyslista!AS:AS,MATCH(ROW()-1,Analyslista!AP:AP,0)),""))</f>
        <v/>
      </c>
      <c r="F162" s="201" t="str">
        <f>IF(IFERROR(INDEX(Analyslista!N:N,MATCH(ROW()-1,Analyslista!AP:AP,0)),"")=0,"",IFERROR(INDEX(Analyslista!N:N,MATCH(ROW()-1,Analyslista!AP:AP,0)),""))</f>
        <v>Gul (serum m gel) 3,5 mL</v>
      </c>
      <c r="G162" s="201" t="str">
        <f>IF(IFERROR(INDEX(Analyslista!K:K,MATCH(ROW()-1,Analyslista!AP:AP,0)),"")=0,"",IFERROR(INDEX(Analyslista!K:K,MATCH(ROW()-1,Analyslista!AP:AP,0)),""))</f>
        <v/>
      </c>
      <c r="H162" s="224" t="str">
        <f>IF(IFERROR(INDEX(Analyslista!J:J,MATCH(ROW()-1,Analyslista!AP:AP,0)),"")=0,"",IFERROR(INDEX(Analyslista!J:J,MATCH(ROW()-1,Analyslista!AP:AP,0)),""))</f>
        <v>Lämnas omedelbart till Klinisk kemi</v>
      </c>
      <c r="I162" s="201" t="str">
        <f>IF(IFERROR(INDEX(Analyslista!V:V,MATCH(ROW()-1,Analyslista!AP:AP,0)),"")=0,"",IFERROR(INDEX(Analyslista!V:V,MATCH(ROW()-1,Analyslista!AP:AP,0)),""))</f>
        <v>Karolinska Universitetssjukhuset</v>
      </c>
      <c r="J162" s="201"/>
      <c r="K162" s="201"/>
    </row>
    <row r="163" spans="1:11" ht="120" x14ac:dyDescent="0.25">
      <c r="A163" s="201" t="str">
        <f>IF(IFERROR(INDEX(Analyslista!D:D,MATCH(ROW()-1,Analyslista!AP:AP,0)),"")&amp;IFERROR(INDEX(Analyslista!B:B,MATCH(ROW()-1,Analyslista!AP:AP,0)),"")="","",IFERROR(INDEX(Analyslista!D:D,MATCH(ROW()-1,Analyslista!AP:AP,0)),"")&amp;IFERROR(INDEX(Analyslista!B:B,MATCH(ROW()-1,Analyslista!AP:AP,0)),"")&amp;" (EXT)")</f>
        <v>P-/S-Disopyramid (EXT)</v>
      </c>
      <c r="B163" s="201" t="str">
        <f>IFERROR(INDEX(Analyslista!D:D,MATCH(ROW()-1,Analyslista!AP:AP,0)),"")&amp;IFERROR(INDEX(Analyslista!B:B,MATCH(ROW()-1,Analyslista!AP:AP,0)),"")</f>
        <v>P-/S-Disopyramid</v>
      </c>
      <c r="C163" s="201" t="str">
        <f>IF(IFERROR(INDEX(Analyslista!AC:AC,MATCH(ROW()-1,Analyslista!AP:AP,0)),"")=0,"",IFERROR(INDEX(Analyslista!AC:AC,MATCH(ROW()-1,Analyslista!AP:AP,0)),""))</f>
        <v/>
      </c>
      <c r="D163" s="201" t="str">
        <f>IF(IFERROR(INDEX(Analyslista!AS:AS,MATCH(ROW()-1,Analyslista!AP:AP,0)),"")=0,"",IFERROR(INDEX(Analyslista!AS:AS,MATCH(ROW()-1,Analyslista!AP:AP,0)),""))</f>
        <v/>
      </c>
      <c r="F163" s="201" t="str">
        <f>IF(IFERROR(INDEX(Analyslista!N:N,MATCH(ROW()-1,Analyslista!AP:AP,0)),"")=0,"",IFERROR(INDEX(Analyslista!N:N,MATCH(ROW()-1,Analyslista!AP:AP,0)),""))</f>
        <v/>
      </c>
      <c r="G163" s="201" t="str">
        <f>IF(IFERROR(INDEX(Analyslista!K:K,MATCH(ROW()-1,Analyslista!AP:AP,0)),"")=0,"",IFERROR(INDEX(Analyslista!K:K,MATCH(ROW()-1,Analyslista!AP:AP,0)),""))</f>
        <v/>
      </c>
      <c r="H163"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frågeställning [FRITEXT]</v>
      </c>
      <c r="I163" s="201" t="str">
        <f>IF(IFERROR(INDEX(Analyslista!V:V,MATCH(ROW()-1,Analyslista!AP:AP,0)),"")=0,"",IFERROR(INDEX(Analyslista!V:V,MATCH(ROW()-1,Analyslista!AP:AP,0)),""))</f>
        <v>Karolinska Universitetssjukhuset</v>
      </c>
      <c r="J163" s="201"/>
      <c r="K163" s="201"/>
    </row>
    <row r="164" spans="1:11" ht="30" x14ac:dyDescent="0.25">
      <c r="A164" s="201" t="str">
        <f>IF(IFERROR(INDEX(Analyslista!D:D,MATCH(ROW()-1,Analyslista!AP:AP,0)),"")&amp;IFERROR(INDEX(Analyslista!B:B,MATCH(ROW()-1,Analyslista!AP:AP,0)),"")="","",IFERROR(INDEX(Analyslista!D:D,MATCH(ROW()-1,Analyslista!AP:AP,0)),"")&amp;IFERROR(INDEX(Analyslista!B:B,MATCH(ROW()-1,Analyslista!AP:AP,0)),"")&amp;" (EXT)")</f>
        <v>B-Coxiella burnetti (PCR) (EXT)</v>
      </c>
      <c r="B164" s="201" t="str">
        <f>IFERROR(INDEX(Analyslista!D:D,MATCH(ROW()-1,Analyslista!AP:AP,0)),"")&amp;IFERROR(INDEX(Analyslista!B:B,MATCH(ROW()-1,Analyslista!AP:AP,0)),"")</f>
        <v>B-Coxiella burnetti (PCR)</v>
      </c>
      <c r="C164" s="201" t="str">
        <f>IF(IFERROR(INDEX(Analyslista!AC:AC,MATCH(ROW()-1,Analyslista!AP:AP,0)),"")=0,"",IFERROR(INDEX(Analyslista!AC:AC,MATCH(ROW()-1,Analyslista!AP:AP,0)),""))</f>
        <v/>
      </c>
      <c r="D164" s="201" t="str">
        <f>IF(IFERROR(INDEX(Analyslista!AS:AS,MATCH(ROW()-1,Analyslista!AP:AP,0)),"")=0,"",IFERROR(INDEX(Analyslista!AS:AS,MATCH(ROW()-1,Analyslista!AP:AP,0)),""))</f>
        <v/>
      </c>
      <c r="F164" s="201" t="str">
        <f>IF(IFERROR(INDEX(Analyslista!N:N,MATCH(ROW()-1,Analyslista!AP:AP,0)),"")=0,"",IFERROR(INDEX(Analyslista!N:N,MATCH(ROW()-1,Analyslista!AP:AP,0)),""))</f>
        <v>Lila (EDTA) 4 mL</v>
      </c>
      <c r="G164" s="201" t="str">
        <f>IF(IFERROR(INDEX(Analyslista!K:K,MATCH(ROW()-1,Analyslista!AP:AP,0)),"")=0,"",IFERROR(INDEX(Analyslista!K:K,MATCH(ROW()-1,Analyslista!AP:AP,0)),""))</f>
        <v/>
      </c>
      <c r="H164" s="224" t="str">
        <f>IF(IFERROR(INDEX(Analyslista!J:J,MATCH(ROW()-1,Analyslista!AP:AP,0)),"")=0,"",IFERROR(INDEX(Analyslista!J:J,MATCH(ROW()-1,Analyslista!AP:AP,0)),""))</f>
        <v>Anamnestiska data inklusive insjukningsdatum och utlandsvistelse* [FRITEXT]</v>
      </c>
      <c r="I164" s="201" t="str">
        <f>IF(IFERROR(INDEX(Analyslista!V:V,MATCH(ROW()-1,Analyslista!AP:AP,0)),"")=0,"",IFERROR(INDEX(Analyslista!V:V,MATCH(ROW()-1,Analyslista!AP:AP,0)),""))</f>
        <v>Folkhälsomyndigheten</v>
      </c>
      <c r="J164" s="201"/>
      <c r="K164" s="201"/>
    </row>
    <row r="165" spans="1:11" ht="30" x14ac:dyDescent="0.25">
      <c r="A165" s="201" t="str">
        <f>IF(IFERROR(INDEX(Analyslista!D:D,MATCH(ROW()-1,Analyslista!AP:AP,0)),"")&amp;IFERROR(INDEX(Analyslista!B:B,MATCH(ROW()-1,Analyslista!AP:AP,0)),"")="","",IFERROR(INDEX(Analyslista!D:D,MATCH(ROW()-1,Analyslista!AP:AP,0)),"")&amp;IFERROR(INDEX(Analyslista!B:B,MATCH(ROW()-1,Analyslista!AP:AP,0)),"")&amp;" (EXT)")</f>
        <v>S-Coxiella burnetti (serologi) (EXT)</v>
      </c>
      <c r="B165" s="201" t="str">
        <f>IFERROR(INDEX(Analyslista!D:D,MATCH(ROW()-1,Analyslista!AP:AP,0)),"")&amp;IFERROR(INDEX(Analyslista!B:B,MATCH(ROW()-1,Analyslista!AP:AP,0)),"")</f>
        <v>S-Coxiella burnetti (serologi)</v>
      </c>
      <c r="C165" s="201" t="str">
        <f>IF(IFERROR(INDEX(Analyslista!AC:AC,MATCH(ROW()-1,Analyslista!AP:AP,0)),"")=0,"",IFERROR(INDEX(Analyslista!AC:AC,MATCH(ROW()-1,Analyslista!AP:AP,0)),""))</f>
        <v/>
      </c>
      <c r="D165" s="201" t="str">
        <f>IF(IFERROR(INDEX(Analyslista!AS:AS,MATCH(ROW()-1,Analyslista!AP:AP,0)),"")=0,"",IFERROR(INDEX(Analyslista!AS:AS,MATCH(ROW()-1,Analyslista!AP:AP,0)),""))</f>
        <v/>
      </c>
      <c r="F165" s="201" t="str">
        <f>IF(IFERROR(INDEX(Analyslista!N:N,MATCH(ROW()-1,Analyslista!AP:AP,0)),"")=0,"",IFERROR(INDEX(Analyslista!N:N,MATCH(ROW()-1,Analyslista!AP:AP,0)),""))</f>
        <v>Gul (serum m gel) 3,5 mL</v>
      </c>
      <c r="G165" s="201" t="str">
        <f>IF(IFERROR(INDEX(Analyslista!K:K,MATCH(ROW()-1,Analyslista!AP:AP,0)),"")=0,"",IFERROR(INDEX(Analyslista!K:K,MATCH(ROW()-1,Analyslista!AP:AP,0)),""))</f>
        <v/>
      </c>
      <c r="H165" s="224" t="str">
        <f>IF(IFERROR(INDEX(Analyslista!J:J,MATCH(ROW()-1,Analyslista!AP:AP,0)),"")=0,"",IFERROR(INDEX(Analyslista!J:J,MATCH(ROW()-1,Analyslista!AP:AP,0)),""))</f>
        <v>Anamnestiska data inklusive insjukningsdatum och utlandsvistelse* [FRITEXT]</v>
      </c>
      <c r="I165" s="201" t="str">
        <f>IF(IFERROR(INDEX(Analyslista!V:V,MATCH(ROW()-1,Analyslista!AP:AP,0)),"")=0,"",IFERROR(INDEX(Analyslista!V:V,MATCH(ROW()-1,Analyslista!AP:AP,0)),""))</f>
        <v>Folkhälsomyndigheten</v>
      </c>
      <c r="J165" s="201"/>
      <c r="K165" s="201"/>
    </row>
    <row r="166" spans="1:11" x14ac:dyDescent="0.25">
      <c r="A166" s="201" t="str">
        <f>IF(IFERROR(INDEX(Analyslista!D:D,MATCH(ROW()-1,Analyslista!AP:AP,0)),"")&amp;IFERROR(INDEX(Analyslista!B:B,MATCH(ROW()-1,Analyslista!AP:AP,0)),"")="","",IFERROR(INDEX(Analyslista!D:D,MATCH(ROW()-1,Analyslista!AP:AP,0)),"")&amp;IFERROR(INDEX(Analyslista!B:B,MATCH(ROW()-1,Analyslista!AP:AP,0)),"")&amp;" (EXT)")</f>
        <v>CSV-Creutzfeldt-Jacobs sjd (EXT)</v>
      </c>
      <c r="B166" s="201" t="str">
        <f>IFERROR(INDEX(Analyslista!D:D,MATCH(ROW()-1,Analyslista!AP:AP,0)),"")&amp;IFERROR(INDEX(Analyslista!B:B,MATCH(ROW()-1,Analyslista!AP:AP,0)),"")</f>
        <v>CSV-Creutzfeldt-Jacobs sjd</v>
      </c>
      <c r="C166" s="201" t="str">
        <f>IF(IFERROR(INDEX(Analyslista!AC:AC,MATCH(ROW()-1,Analyslista!AP:AP,0)),"")=0,"",IFERROR(INDEX(Analyslista!AC:AC,MATCH(ROW()-1,Analyslista!AP:AP,0)),""))</f>
        <v/>
      </c>
      <c r="D166" s="201" t="str">
        <f>IF(IFERROR(INDEX(Analyslista!AS:AS,MATCH(ROW()-1,Analyslista!AP:AP,0)),"")=0,"",IFERROR(INDEX(Analyslista!AS:AS,MATCH(ROW()-1,Analyslista!AP:AP,0)),""))</f>
        <v/>
      </c>
      <c r="F166" s="201" t="str">
        <f>IF(IFERROR(INDEX(Analyslista!N:N,MATCH(ROW()-1,Analyslista!AP:AP,0)),"")=0,"",IFERROR(INDEX(Analyslista!N:N,MATCH(ROW()-1,Analyslista!AP:AP,0)),""))</f>
        <v>Csv i sterilt plaströr</v>
      </c>
      <c r="G166" s="201" t="str">
        <f>IF(IFERROR(INDEX(Analyslista!K:K,MATCH(ROW()-1,Analyslista!AP:AP,0)),"")=0,"",IFERROR(INDEX(Analyslista!K:K,MATCH(ROW()-1,Analyslista!AP:AP,0)),""))</f>
        <v/>
      </c>
      <c r="H166" s="224" t="str">
        <f>IF(IFERROR(INDEX(Analyslista!J:J,MATCH(ROW()-1,Analyslista!AP:AP,0)),"")=0,"",IFERROR(INDEX(Analyslista!J:J,MATCH(ROW()-1,Analyslista!AP:AP,0)),""))</f>
        <v>Likvor hanteras som smittförande.</v>
      </c>
      <c r="I166" s="201" t="str">
        <f>IF(IFERROR(INDEX(Analyslista!V:V,MATCH(ROW()-1,Analyslista!AP:AP,0)),"")=0,"",IFERROR(INDEX(Analyslista!V:V,MATCH(ROW()-1,Analyslista!AP:AP,0)),""))</f>
        <v>Folkhälsomyndigheten</v>
      </c>
      <c r="J166" s="201"/>
      <c r="K166" s="201"/>
    </row>
    <row r="167" spans="1:11" ht="30" x14ac:dyDescent="0.25">
      <c r="A167" s="201" t="str">
        <f>IF(IFERROR(INDEX(Analyslista!D:D,MATCH(ROW()-1,Analyslista!AP:AP,0)),"")&amp;IFERROR(INDEX(Analyslista!B:B,MATCH(ROW()-1,Analyslista!AP:AP,0)),"")="","",IFERROR(INDEX(Analyslista!D:D,MATCH(ROW()-1,Analyslista!AP:AP,0)),"")&amp;IFERROR(INDEX(Analyslista!B:B,MATCH(ROW()-1,Analyslista!AP:AP,0)),"")&amp;" (EXT)")</f>
        <v>S-Dengue (serologi) (EXT)</v>
      </c>
      <c r="B167" s="201" t="str">
        <f>IFERROR(INDEX(Analyslista!D:D,MATCH(ROW()-1,Analyslista!AP:AP,0)),"")&amp;IFERROR(INDEX(Analyslista!B:B,MATCH(ROW()-1,Analyslista!AP:AP,0)),"")</f>
        <v>S-Dengue (serologi)</v>
      </c>
      <c r="C167" s="201" t="str">
        <f>IF(IFERROR(INDEX(Analyslista!AC:AC,MATCH(ROW()-1,Analyslista!AP:AP,0)),"")=0,"",IFERROR(INDEX(Analyslista!AC:AC,MATCH(ROW()-1,Analyslista!AP:AP,0)),""))</f>
        <v/>
      </c>
      <c r="D167" s="201" t="str">
        <f>IF(IFERROR(INDEX(Analyslista!AS:AS,MATCH(ROW()-1,Analyslista!AP:AP,0)),"")=0,"",IFERROR(INDEX(Analyslista!AS:AS,MATCH(ROW()-1,Analyslista!AP:AP,0)),""))</f>
        <v/>
      </c>
      <c r="F167" s="201" t="str">
        <f>IF(IFERROR(INDEX(Analyslista!N:N,MATCH(ROW()-1,Analyslista!AP:AP,0)),"")=0,"",IFERROR(INDEX(Analyslista!N:N,MATCH(ROW()-1,Analyslista!AP:AP,0)),""))</f>
        <v>Gul (serum m gel) 3,5 mL</v>
      </c>
      <c r="G167" s="201" t="str">
        <f>IF(IFERROR(INDEX(Analyslista!K:K,MATCH(ROW()-1,Analyslista!AP:AP,0)),"")=0,"",IFERROR(INDEX(Analyslista!K:K,MATCH(ROW()-1,Analyslista!AP:AP,0)),""))</f>
        <v/>
      </c>
      <c r="H167" s="224" t="str">
        <f>IF(IFERROR(INDEX(Analyslista!J:J,MATCH(ROW()-1,Analyslista!AP:AP,0)),"")=0,"",IFERROR(INDEX(Analyslista!J:J,MATCH(ROW()-1,Analyslista!AP:AP,0)),""))</f>
        <v>Anamnestiska data inklusive insjukningsdatum och utlandsvistelse* [FRITEXT]</v>
      </c>
      <c r="I167" s="201" t="str">
        <f>IF(IFERROR(INDEX(Analyslista!V:V,MATCH(ROW()-1,Analyslista!AP:AP,0)),"")=0,"",IFERROR(INDEX(Analyslista!V:V,MATCH(ROW()-1,Analyslista!AP:AP,0)),""))</f>
        <v>Folkhälsomyndigheten</v>
      </c>
      <c r="J167" s="201"/>
      <c r="K167" s="201"/>
    </row>
    <row r="168" spans="1:11" x14ac:dyDescent="0.25">
      <c r="A168" s="201" t="str">
        <f>IF(IFERROR(INDEX(Analyslista!D:D,MATCH(ROW()-1,Analyslista!AP:AP,0)),"")&amp;IFERROR(INDEX(Analyslista!B:B,MATCH(ROW()-1,Analyslista!AP:AP,0)),"")="","",IFERROR(INDEX(Analyslista!D:D,MATCH(ROW()-1,Analyslista!AP:AP,0)),"")&amp;IFERROR(INDEX(Analyslista!B:B,MATCH(ROW()-1,Analyslista!AP:AP,0)),"")&amp;" (EXT)")</f>
        <v>S-DNAs B-antikroppar (serologi) (EXT)</v>
      </c>
      <c r="B168" s="201" t="str">
        <f>IFERROR(INDEX(Analyslista!D:D,MATCH(ROW()-1,Analyslista!AP:AP,0)),"")&amp;IFERROR(INDEX(Analyslista!B:B,MATCH(ROW()-1,Analyslista!AP:AP,0)),"")</f>
        <v>S-DNAs B-antikroppar (serologi)</v>
      </c>
      <c r="C168" s="201" t="str">
        <f>IF(IFERROR(INDEX(Analyslista!AC:AC,MATCH(ROW()-1,Analyslista!AP:AP,0)),"")=0,"",IFERROR(INDEX(Analyslista!AC:AC,MATCH(ROW()-1,Analyslista!AP:AP,0)),""))</f>
        <v/>
      </c>
      <c r="D168" s="201" t="str">
        <f>IF(IFERROR(INDEX(Analyslista!AS:AS,MATCH(ROW()-1,Analyslista!AP:AP,0)),"")=0,"",IFERROR(INDEX(Analyslista!AS:AS,MATCH(ROW()-1,Analyslista!AP:AP,0)),""))</f>
        <v/>
      </c>
      <c r="F168" s="201" t="str">
        <f>IF(IFERROR(INDEX(Analyslista!N:N,MATCH(ROW()-1,Analyslista!AP:AP,0)),"")=0,"",IFERROR(INDEX(Analyslista!N:N,MATCH(ROW()-1,Analyslista!AP:AP,0)),""))</f>
        <v>Gul (serum m gel) 3,5 mL</v>
      </c>
      <c r="G168" s="201" t="str">
        <f>IF(IFERROR(INDEX(Analyslista!K:K,MATCH(ROW()-1,Analyslista!AP:AP,0)),"")=0,"",IFERROR(INDEX(Analyslista!K:K,MATCH(ROW()-1,Analyslista!AP:AP,0)),""))</f>
        <v/>
      </c>
      <c r="H168" s="224" t="str">
        <f>IF(IFERROR(INDEX(Analyslista!J:J,MATCH(ROW()-1,Analyslista!AP:AP,0)),"")=0,"",IFERROR(INDEX(Analyslista!J:J,MATCH(ROW()-1,Analyslista!AP:AP,0)),""))</f>
        <v/>
      </c>
      <c r="I168" s="201" t="str">
        <f>IF(IFERROR(INDEX(Analyslista!V:V,MATCH(ROW()-1,Analyslista!AP:AP,0)),"")=0,"",IFERROR(INDEX(Analyslista!V:V,MATCH(ROW()-1,Analyslista!AP:AP,0)),""))</f>
        <v>Laboratoriemedicin, Skåne</v>
      </c>
      <c r="J168" s="201"/>
      <c r="K168" s="201"/>
    </row>
    <row r="169" spans="1:11" ht="30" x14ac:dyDescent="0.25">
      <c r="A169" s="201" t="str">
        <f>IF(IFERROR(INDEX(Analyslista!D:D,MATCH(ROW()-1,Analyslista!AP:AP,0)),"")&amp;IFERROR(INDEX(Analyslista!B:B,MATCH(ROW()-1,Analyslista!AP:AP,0)),"")="","",IFERROR(INDEX(Analyslista!D:D,MATCH(ROW()-1,Analyslista!AP:AP,0)),"")&amp;IFERROR(INDEX(Analyslista!B:B,MATCH(ROW()-1,Analyslista!AP:AP,0)),"")&amp;" (EXT)")</f>
        <v>S-Echinococcus granulosus (serologi) (EXT)</v>
      </c>
      <c r="B169" s="201" t="str">
        <f>IFERROR(INDEX(Analyslista!D:D,MATCH(ROW()-1,Analyslista!AP:AP,0)),"")&amp;IFERROR(INDEX(Analyslista!B:B,MATCH(ROW()-1,Analyslista!AP:AP,0)),"")</f>
        <v>S-Echinococcus granulosus (serologi)</v>
      </c>
      <c r="C169" s="201" t="str">
        <f>IF(IFERROR(INDEX(Analyslista!AC:AC,MATCH(ROW()-1,Analyslista!AP:AP,0)),"")=0,"",IFERROR(INDEX(Analyslista!AC:AC,MATCH(ROW()-1,Analyslista!AP:AP,0)),""))</f>
        <v/>
      </c>
      <c r="D169" s="201" t="str">
        <f>IF(IFERROR(INDEX(Analyslista!AS:AS,MATCH(ROW()-1,Analyslista!AP:AP,0)),"")=0,"",IFERROR(INDEX(Analyslista!AS:AS,MATCH(ROW()-1,Analyslista!AP:AP,0)),""))</f>
        <v/>
      </c>
      <c r="F169" s="201" t="str">
        <f>IF(IFERROR(INDEX(Analyslista!N:N,MATCH(ROW()-1,Analyslista!AP:AP,0)),"")=0,"",IFERROR(INDEX(Analyslista!N:N,MATCH(ROW()-1,Analyslista!AP:AP,0)),""))</f>
        <v>Röd (Serum u t) 6 mL</v>
      </c>
      <c r="G169" s="201" t="str">
        <f>IF(IFERROR(INDEX(Analyslista!K:K,MATCH(ROW()-1,Analyslista!AP:AP,0)),"")=0,"",IFERROR(INDEX(Analyslista!K:K,MATCH(ROW()-1,Analyslista!AP:AP,0)),""))</f>
        <v/>
      </c>
      <c r="H169" s="224" t="str">
        <f>IF(IFERROR(INDEX(Analyslista!J:J,MATCH(ROW()-1,Analyslista!AP:AP,0)),"")=0,"",IFERROR(INDEX(Analyslista!J:J,MATCH(ROW()-1,Analyslista!AP:AP,0)),""))</f>
        <v/>
      </c>
      <c r="I169" s="201" t="str">
        <f>IF(IFERROR(INDEX(Analyslista!V:V,MATCH(ROW()-1,Analyslista!AP:AP,0)),"")=0,"",IFERROR(INDEX(Analyslista!V:V,MATCH(ROW()-1,Analyslista!AP:AP,0)),""))</f>
        <v>Folkhälsomyndigheten</v>
      </c>
      <c r="J169" s="201"/>
      <c r="K169" s="201"/>
    </row>
    <row r="170" spans="1:11" ht="30" x14ac:dyDescent="0.25">
      <c r="A170" s="201" t="str">
        <f>IF(IFERROR(INDEX(Analyslista!D:D,MATCH(ROW()-1,Analyslista!AP:AP,0)),"")&amp;IFERROR(INDEX(Analyslista!B:B,MATCH(ROW()-1,Analyslista!AP:AP,0)),"")="","",IFERROR(INDEX(Analyslista!D:D,MATCH(ROW()-1,Analyslista!AP:AP,0)),"")&amp;IFERROR(INDEX(Analyslista!B:B,MATCH(ROW()-1,Analyslista!AP:AP,0)),"")&amp;" (EXT)")</f>
        <v>S-Echinococcus multilocularis (serologi) (EXT)</v>
      </c>
      <c r="B170" s="201" t="str">
        <f>IFERROR(INDEX(Analyslista!D:D,MATCH(ROW()-1,Analyslista!AP:AP,0)),"")&amp;IFERROR(INDEX(Analyslista!B:B,MATCH(ROW()-1,Analyslista!AP:AP,0)),"")</f>
        <v>S-Echinococcus multilocularis (serologi)</v>
      </c>
      <c r="C170" s="201" t="str">
        <f>IF(IFERROR(INDEX(Analyslista!AC:AC,MATCH(ROW()-1,Analyslista!AP:AP,0)),"")=0,"",IFERROR(INDEX(Analyslista!AC:AC,MATCH(ROW()-1,Analyslista!AP:AP,0)),""))</f>
        <v/>
      </c>
      <c r="D170" s="201" t="str">
        <f>IF(IFERROR(INDEX(Analyslista!AS:AS,MATCH(ROW()-1,Analyslista!AP:AP,0)),"")=0,"",IFERROR(INDEX(Analyslista!AS:AS,MATCH(ROW()-1,Analyslista!AP:AP,0)),""))</f>
        <v/>
      </c>
      <c r="F170" s="201" t="str">
        <f>IF(IFERROR(INDEX(Analyslista!N:N,MATCH(ROW()-1,Analyslista!AP:AP,0)),"")=0,"",IFERROR(INDEX(Analyslista!N:N,MATCH(ROW()-1,Analyslista!AP:AP,0)),""))</f>
        <v>Röd (Serum u t) 6 mL</v>
      </c>
      <c r="G170" s="201" t="str">
        <f>IF(IFERROR(INDEX(Analyslista!K:K,MATCH(ROW()-1,Analyslista!AP:AP,0)),"")=0,"",IFERROR(INDEX(Analyslista!K:K,MATCH(ROW()-1,Analyslista!AP:AP,0)),""))</f>
        <v/>
      </c>
      <c r="H170" s="224" t="str">
        <f>IF(IFERROR(INDEX(Analyslista!J:J,MATCH(ROW()-1,Analyslista!AP:AP,0)),"")=0,"",IFERROR(INDEX(Analyslista!J:J,MATCH(ROW()-1,Analyslista!AP:AP,0)),""))</f>
        <v/>
      </c>
      <c r="I170" s="201" t="str">
        <f>IF(IFERROR(INDEX(Analyslista!V:V,MATCH(ROW()-1,Analyslista!AP:AP,0)),"")=0,"",IFERROR(INDEX(Analyslista!V:V,MATCH(ROW()-1,Analyslista!AP:AP,0)),""))</f>
        <v>Folkhälsomyndigheten</v>
      </c>
      <c r="J170" s="201"/>
      <c r="K170" s="201"/>
    </row>
    <row r="171" spans="1:11" x14ac:dyDescent="0.25">
      <c r="A171" s="201" t="str">
        <f>IF(IFERROR(INDEX(Analyslista!D:D,MATCH(ROW()-1,Analyslista!AP:AP,0)),"")&amp;IFERROR(INDEX(Analyslista!B:B,MATCH(ROW()-1,Analyslista!AP:AP,0)),"")="","",IFERROR(INDEX(Analyslista!D:D,MATCH(ROW()-1,Analyslista!AP:AP,0)),"")&amp;IFERROR(INDEX(Analyslista!B:B,MATCH(ROW()-1,Analyslista!AP:AP,0)),"")&amp;" (EXT)")</f>
        <v>Biopsi-Epstein-Barr virus (PCR) (EXT)</v>
      </c>
      <c r="B171" s="201" t="str">
        <f>IFERROR(INDEX(Analyslista!D:D,MATCH(ROW()-1,Analyslista!AP:AP,0)),"")&amp;IFERROR(INDEX(Analyslista!B:B,MATCH(ROW()-1,Analyslista!AP:AP,0)),"")</f>
        <v>Biopsi-Epstein-Barr virus (PCR)</v>
      </c>
      <c r="C171" s="201" t="str">
        <f>IF(IFERROR(INDEX(Analyslista!AC:AC,MATCH(ROW()-1,Analyslista!AP:AP,0)),"")=0,"",IFERROR(INDEX(Analyslista!AC:AC,MATCH(ROW()-1,Analyslista!AP:AP,0)),""))</f>
        <v/>
      </c>
      <c r="D171" s="201" t="str">
        <f>IF(IFERROR(INDEX(Analyslista!AS:AS,MATCH(ROW()-1,Analyslista!AP:AP,0)),"")=0,"",IFERROR(INDEX(Analyslista!AS:AS,MATCH(ROW()-1,Analyslista!AP:AP,0)),""))</f>
        <v/>
      </c>
      <c r="F171" s="201" t="str">
        <f>IF(IFERROR(INDEX(Analyslista!N:N,MATCH(ROW()-1,Analyslista!AP:AP,0)),"")=0,"",IFERROR(INDEX(Analyslista!N:N,MATCH(ROW()-1,Analyslista!AP:AP,0)),""))</f>
        <v>Sterilt rör med gul skruvkork.</v>
      </c>
      <c r="G171" s="201" t="str">
        <f>IF(IFERROR(INDEX(Analyslista!K:K,MATCH(ROW()-1,Analyslista!AP:AP,0)),"")=0,"",IFERROR(INDEX(Analyslista!K:K,MATCH(ROW()-1,Analyslista!AP:AP,0)),""))</f>
        <v/>
      </c>
      <c r="H171" s="224" t="str">
        <f>IF(IFERROR(INDEX(Analyslista!J:J,MATCH(ROW()-1,Analyslista!AP:AP,0)),"")=0,"",IFERROR(INDEX(Analyslista!J:J,MATCH(ROW()-1,Analyslista!AP:AP,0)),""))</f>
        <v>Kliniska data [FRITEXT]</v>
      </c>
      <c r="I171" s="201" t="str">
        <f>IF(IFERROR(INDEX(Analyslista!V:V,MATCH(ROW()-1,Analyslista!AP:AP,0)),"")=0,"",IFERROR(INDEX(Analyslista!V:V,MATCH(ROW()-1,Analyslista!AP:AP,0)),""))</f>
        <v>Akademiska Sjukhuset</v>
      </c>
      <c r="J171" s="201"/>
      <c r="K171" s="201"/>
    </row>
    <row r="172" spans="1:11" ht="45" x14ac:dyDescent="0.25">
      <c r="A172" s="201" t="str">
        <f>IF(IFERROR(INDEX(Analyslista!D:D,MATCH(ROW()-1,Analyslista!AP:AP,0)),"")&amp;IFERROR(INDEX(Analyslista!B:B,MATCH(ROW()-1,Analyslista!AP:AP,0)),"")="","",IFERROR(INDEX(Analyslista!D:D,MATCH(ROW()-1,Analyslista!AP:AP,0)),"")&amp;IFERROR(INDEX(Analyslista!B:B,MATCH(ROW()-1,Analyslista!AP:AP,0)),"")&amp;" (EXT)")</f>
        <v>P-D-Laktat (EXT)</v>
      </c>
      <c r="B172" s="201" t="str">
        <f>IFERROR(INDEX(Analyslista!D:D,MATCH(ROW()-1,Analyslista!AP:AP,0)),"")&amp;IFERROR(INDEX(Analyslista!B:B,MATCH(ROW()-1,Analyslista!AP:AP,0)),"")</f>
        <v>P-D-Laktat</v>
      </c>
      <c r="C172" s="201" t="str">
        <f>IF(IFERROR(INDEX(Analyslista!AC:AC,MATCH(ROW()-1,Analyslista!AP:AP,0)),"")=0,"",IFERROR(INDEX(Analyslista!AC:AC,MATCH(ROW()-1,Analyslista!AP:AP,0)),""))</f>
        <v/>
      </c>
      <c r="D172" s="201" t="str">
        <f>IF(IFERROR(INDEX(Analyslista!AS:AS,MATCH(ROW()-1,Analyslista!AP:AP,0)),"")=0,"",IFERROR(INDEX(Analyslista!AS:AS,MATCH(ROW()-1,Analyslista!AP:AP,0)),""))</f>
        <v/>
      </c>
      <c r="F172" s="201" t="str">
        <f>IF(IFERROR(INDEX(Analyslista!N:N,MATCH(ROW()-1,Analyslista!AP:AP,0)),"")=0,"",IFERROR(INDEX(Analyslista!N:N,MATCH(ROW()-1,Analyslista!AP:AP,0)),""))</f>
        <v>Grå (NaF-KOx) 4 mL</v>
      </c>
      <c r="G172" s="201" t="str">
        <f>IF(IFERROR(INDEX(Analyslista!K:K,MATCH(ROW()-1,Analyslista!AP:AP,0)),"")=0,"",IFERROR(INDEX(Analyslista!K:K,MATCH(ROW()-1,Analyslista!AP:AP,0)),""))</f>
        <v/>
      </c>
      <c r="H172" s="224" t="str">
        <f>IF(IFERROR(INDEX(Analyslista!J:J,MATCH(ROW()-1,Analyslista!AP:AP,0)),"")=0,"",IFERROR(INDEX(Analyslista!J:J,MATCH(ROW()-1,Analyslista!AP:AP,0)),""))</f>
        <v>Önskemål/frågeställning/diagnos [FRITEXT]
Kortfattat kliniska data [FRITEXT] 
Medicinering [FRITEXT]</v>
      </c>
      <c r="I172" s="201" t="str">
        <f>IF(IFERROR(INDEX(Analyslista!V:V,MATCH(ROW()-1,Analyslista!AP:AP,0)),"")=0,"",IFERROR(INDEX(Analyslista!V:V,MATCH(ROW()-1,Analyslista!AP:AP,0)),""))</f>
        <v>Karolinska Universitetssjukhuset</v>
      </c>
      <c r="J172" s="201"/>
      <c r="K172" s="201"/>
    </row>
    <row r="173" spans="1:11" ht="75" x14ac:dyDescent="0.25">
      <c r="A173" s="201" t="str">
        <f>IF(IFERROR(INDEX(Analyslista!D:D,MATCH(ROW()-1,Analyslista!AP:AP,0)),"")&amp;IFERROR(INDEX(Analyslista!B:B,MATCH(ROW()-1,Analyslista!AP:AP,0)),"")="","",IFERROR(INDEX(Analyslista!D:D,MATCH(ROW()-1,Analyslista!AP:AP,0)),"")&amp;IFERROR(INDEX(Analyslista!B:B,MATCH(ROW()-1,Analyslista!AP:AP,0)),"")&amp;" (EXT)")</f>
        <v>U-D-Laktat, kvant (EXT)</v>
      </c>
      <c r="B173" s="201" t="str">
        <f>IFERROR(INDEX(Analyslista!D:D,MATCH(ROW()-1,Analyslista!AP:AP,0)),"")&amp;IFERROR(INDEX(Analyslista!B:B,MATCH(ROW()-1,Analyslista!AP:AP,0)),"")</f>
        <v>U-D-Laktat, kvant</v>
      </c>
      <c r="C173" s="201" t="str">
        <f>IF(IFERROR(INDEX(Analyslista!AC:AC,MATCH(ROW()-1,Analyslista!AP:AP,0)),"")=0,"",IFERROR(INDEX(Analyslista!AC:AC,MATCH(ROW()-1,Analyslista!AP:AP,0)),""))</f>
        <v/>
      </c>
      <c r="D173" s="201" t="str">
        <f>IF(IFERROR(INDEX(Analyslista!AS:AS,MATCH(ROW()-1,Analyslista!AP:AP,0)),"")=0,"",IFERROR(INDEX(Analyslista!AS:AS,MATCH(ROW()-1,Analyslista!AP:AP,0)),""))</f>
        <v/>
      </c>
      <c r="F173" s="201" t="str">
        <f>IF(IFERROR(INDEX(Analyslista!N:N,MATCH(ROW()-1,Analyslista!AP:AP,0)),"")=0,"",IFERROR(INDEX(Analyslista!N:N,MATCH(ROW()-1,Analyslista!AP:AP,0)),""))</f>
        <v>2-10 mL urin utan tillsats</v>
      </c>
      <c r="G173" s="201" t="str">
        <f>IF(IFERROR(INDEX(Analyslista!K:K,MATCH(ROW()-1,Analyslista!AP:AP,0)),"")=0,"",IFERROR(INDEX(Analyslista!K:K,MATCH(ROW()-1,Analyslista!AP:AP,0)),""))</f>
        <v/>
      </c>
      <c r="H173" s="224" t="str">
        <f>IF(IFERROR(INDEX(Analyslista!J:J,MATCH(ROW()-1,Analyslista!AP:AP,0)),"")=0,"",IFERROR(INDEX(Analyslista!J:J,MATCH(ROW()-1,Analyslista!AP:AP,0)),""))</f>
        <v>Lämnas Omedelbart. till klinisk kemi.
Frågeställning/Diagnos [FRITEXT]
Kortfattat kliniska data [FRITEXT]
Medicinering [FRITEXT]</v>
      </c>
      <c r="I173" s="201" t="str">
        <f>IF(IFERROR(INDEX(Analyslista!V:V,MATCH(ROW()-1,Analyslista!AP:AP,0)),"")=0,"",IFERROR(INDEX(Analyslista!V:V,MATCH(ROW()-1,Analyslista!AP:AP,0)),""))</f>
        <v>Karolinska Universitetssjukhuset</v>
      </c>
      <c r="J173" s="201"/>
      <c r="K173" s="201"/>
    </row>
    <row r="174" spans="1:11" ht="60" x14ac:dyDescent="0.25">
      <c r="A174" s="201" t="str">
        <f>IF(IFERROR(INDEX(Analyslista!D:D,MATCH(ROW()-1,Analyslista!AP:AP,0)),"")&amp;IFERROR(INDEX(Analyslista!B:B,MATCH(ROW()-1,Analyslista!AP:AP,0)),"")="","",IFERROR(INDEX(Analyslista!D:D,MATCH(ROW()-1,Analyslista!AP:AP,0)),"")&amp;IFERROR(INDEX(Analyslista!B:B,MATCH(ROW()-1,Analyslista!AP:AP,0)),"")&amp;" (EXT)")</f>
        <v>Biopsi-Helicobacter pylori (PCR) (EXT)</v>
      </c>
      <c r="B174" s="201" t="str">
        <f>IFERROR(INDEX(Analyslista!D:D,MATCH(ROW()-1,Analyslista!AP:AP,0)),"")&amp;IFERROR(INDEX(Analyslista!B:B,MATCH(ROW()-1,Analyslista!AP:AP,0)),"")</f>
        <v>Biopsi-Helicobacter pylori (PCR)</v>
      </c>
      <c r="C174" s="201" t="str">
        <f>IF(IFERROR(INDEX(Analyslista!AC:AC,MATCH(ROW()-1,Analyslista!AP:AP,0)),"")=0,"",IFERROR(INDEX(Analyslista!AC:AC,MATCH(ROW()-1,Analyslista!AP:AP,0)),""))</f>
        <v/>
      </c>
      <c r="D174" s="201" t="str">
        <f>IF(IFERROR(INDEX(Analyslista!AS:AS,MATCH(ROW()-1,Analyslista!AP:AP,0)),"")=0,"",IFERROR(INDEX(Analyslista!AS:AS,MATCH(ROW()-1,Analyslista!AP:AP,0)),""))</f>
        <v/>
      </c>
      <c r="F174" s="201" t="str">
        <f>IF(IFERROR(INDEX(Analyslista!N:N,MATCH(ROW()-1,Analyslista!AP:AP,0)),"")=0,"",IFERROR(INDEX(Analyslista!N:N,MATCH(ROW()-1,Analyslista!AP:AP,0)),""))</f>
        <v>Sterilt rör med koksaltlösning.</v>
      </c>
      <c r="G174" s="201" t="str">
        <f>IF(IFERROR(INDEX(Analyslista!K:K,MATCH(ROW()-1,Analyslista!AP:AP,0)),"")=0,"",IFERROR(INDEX(Analyslista!K:K,MATCH(ROW()-1,Analyslista!AP:AP,0)),""))</f>
        <v/>
      </c>
      <c r="H174" s="224" t="str">
        <f>IF(IFERROR(INDEX(Analyslista!J:J,MATCH(ROW()-1,Analyslista!AP:AP,0)),"")=0,"",IFERROR(INDEX(Analyslista!J:J,MATCH(ROW()-1,Analyslista!AP:AP,0)),""))</f>
        <v>Relevanta kliniska data (ex information avseende antibiotika- och protonpumpshämmarbehandling, malign förändring, blödningar i mag-tarmkanalen etc) [FRITEXT]</v>
      </c>
      <c r="I174" s="201" t="str">
        <f>IF(IFERROR(INDEX(Analyslista!V:V,MATCH(ROW()-1,Analyslista!AP:AP,0)),"")=0,"",IFERROR(INDEX(Analyslista!V:V,MATCH(ROW()-1,Analyslista!AP:AP,0)),""))</f>
        <v>Laboratoriemedicin, Skåne</v>
      </c>
      <c r="J174" s="201"/>
      <c r="K174" s="201"/>
    </row>
    <row r="175" spans="1:11" x14ac:dyDescent="0.25">
      <c r="A175" s="201" t="str">
        <f>IF(IFERROR(INDEX(Analyslista!D:D,MATCH(ROW()-1,Analyslista!AP:AP,0)),"")&amp;IFERROR(INDEX(Analyslista!B:B,MATCH(ROW()-1,Analyslista!AP:AP,0)),"")="","",IFERROR(INDEX(Analyslista!D:D,MATCH(ROW()-1,Analyslista!AP:AP,0)),"")&amp;IFERROR(INDEX(Analyslista!B:B,MATCH(ROW()-1,Analyslista!AP:AP,0)),"")&amp;" (EXT)")</f>
        <v>S-Hepatit B Genotypning (PCR)  (EXT)</v>
      </c>
      <c r="B175" s="201" t="str">
        <f>IFERROR(INDEX(Analyslista!D:D,MATCH(ROW()-1,Analyslista!AP:AP,0)),"")&amp;IFERROR(INDEX(Analyslista!B:B,MATCH(ROW()-1,Analyslista!AP:AP,0)),"")</f>
        <v xml:space="preserve">S-Hepatit B Genotypning (PCR) </v>
      </c>
      <c r="C175" s="201" t="str">
        <f>IF(IFERROR(INDEX(Analyslista!AC:AC,MATCH(ROW()-1,Analyslista!AP:AP,0)),"")=0,"",IFERROR(INDEX(Analyslista!AC:AC,MATCH(ROW()-1,Analyslista!AP:AP,0)),""))</f>
        <v/>
      </c>
      <c r="D175" s="201" t="str">
        <f>IF(IFERROR(INDEX(Analyslista!AS:AS,MATCH(ROW()-1,Analyslista!AP:AP,0)),"")=0,"",IFERROR(INDEX(Analyslista!AS:AS,MATCH(ROW()-1,Analyslista!AP:AP,0)),""))</f>
        <v/>
      </c>
      <c r="F175" s="201" t="str">
        <f>IF(IFERROR(INDEX(Analyslista!N:N,MATCH(ROW()-1,Analyslista!AP:AP,0)),"")=0,"",IFERROR(INDEX(Analyslista!N:N,MATCH(ROW()-1,Analyslista!AP:AP,0)),""))</f>
        <v>Röd (Serum u t) 6 mL</v>
      </c>
      <c r="G175" s="201" t="str">
        <f>IF(IFERROR(INDEX(Analyslista!K:K,MATCH(ROW()-1,Analyslista!AP:AP,0)),"")=0,"",IFERROR(INDEX(Analyslista!K:K,MATCH(ROW()-1,Analyslista!AP:AP,0)),""))</f>
        <v/>
      </c>
      <c r="H175" s="224" t="str">
        <f>IF(IFERROR(INDEX(Analyslista!J:J,MATCH(ROW()-1,Analyslista!AP:AP,0)),"")=0,"",IFERROR(INDEX(Analyslista!J:J,MATCH(ROW()-1,Analyslista!AP:AP,0)),""))</f>
        <v>HBV-DNA-nivå [FRITEXT]</v>
      </c>
      <c r="I175" s="201" t="str">
        <f>IF(IFERROR(INDEX(Analyslista!V:V,MATCH(ROW()-1,Analyslista!AP:AP,0)),"")=0,"",IFERROR(INDEX(Analyslista!V:V,MATCH(ROW()-1,Analyslista!AP:AP,0)),""))</f>
        <v>Sahlgrenska Universitetssjukhuset</v>
      </c>
      <c r="J175" s="201"/>
      <c r="K175" s="201"/>
    </row>
    <row r="176" spans="1:11" ht="30" x14ac:dyDescent="0.25">
      <c r="A176" s="201" t="str">
        <f>IF(IFERROR(INDEX(Analyslista!D:D,MATCH(ROW()-1,Analyslista!AP:AP,0)),"")&amp;IFERROR(INDEX(Analyslista!B:B,MATCH(ROW()-1,Analyslista!AP:AP,0)),"")="","",IFERROR(INDEX(Analyslista!D:D,MATCH(ROW()-1,Analyslista!AP:AP,0)),"")&amp;IFERROR(INDEX(Analyslista!B:B,MATCH(ROW()-1,Analyslista!AP:AP,0)),"")&amp;" (EXT)")</f>
        <v>S-Hepatit D-virus RNA, kvantitativ (PCR) (EXT)</v>
      </c>
      <c r="B176" s="201" t="str">
        <f>IFERROR(INDEX(Analyslista!D:D,MATCH(ROW()-1,Analyslista!AP:AP,0)),"")&amp;IFERROR(INDEX(Analyslista!B:B,MATCH(ROW()-1,Analyslista!AP:AP,0)),"")</f>
        <v>S-Hepatit D-virus RNA, kvantitativ (PCR)</v>
      </c>
      <c r="C176" s="201" t="str">
        <f>IF(IFERROR(INDEX(Analyslista!AC:AC,MATCH(ROW()-1,Analyslista!AP:AP,0)),"")=0,"",IFERROR(INDEX(Analyslista!AC:AC,MATCH(ROW()-1,Analyslista!AP:AP,0)),""))</f>
        <v/>
      </c>
      <c r="D176" s="201" t="str">
        <f>IF(IFERROR(INDEX(Analyslista!AS:AS,MATCH(ROW()-1,Analyslista!AP:AP,0)),"")=0,"",IFERROR(INDEX(Analyslista!AS:AS,MATCH(ROW()-1,Analyslista!AP:AP,0)),""))</f>
        <v/>
      </c>
      <c r="F176" s="201" t="str">
        <f>IF(IFERROR(INDEX(Analyslista!N:N,MATCH(ROW()-1,Analyslista!AP:AP,0)),"")=0,"",IFERROR(INDEX(Analyslista!N:N,MATCH(ROW()-1,Analyslista!AP:AP,0)),""))</f>
        <v>Röd (Serum u t) 6 mL</v>
      </c>
      <c r="G176" s="201" t="str">
        <f>IF(IFERROR(INDEX(Analyslista!K:K,MATCH(ROW()-1,Analyslista!AP:AP,0)),"")=0,"",IFERROR(INDEX(Analyslista!K:K,MATCH(ROW()-1,Analyslista!AP:AP,0)),""))</f>
        <v/>
      </c>
      <c r="H176" s="224" t="str">
        <f>IF(IFERROR(INDEX(Analyslista!J:J,MATCH(ROW()-1,Analyslista!AP:AP,0)),"")=0,"",IFERROR(INDEX(Analyslista!J:J,MATCH(ROW()-1,Analyslista!AP:AP,0)),""))</f>
        <v/>
      </c>
      <c r="I176" s="201" t="str">
        <f>IF(IFERROR(INDEX(Analyslista!V:V,MATCH(ROW()-1,Analyslista!AP:AP,0)),"")=0,"",IFERROR(INDEX(Analyslista!V:V,MATCH(ROW()-1,Analyslista!AP:AP,0)),""))</f>
        <v>Sahlgrenska Universitetssjukhuset</v>
      </c>
      <c r="J176" s="201"/>
      <c r="K176" s="201"/>
    </row>
    <row r="177" spans="1:11" x14ac:dyDescent="0.25">
      <c r="A177" s="201" t="str">
        <f>IF(IFERROR(INDEX(Analyslista!D:D,MATCH(ROW()-1,Analyslista!AP:AP,0)),"")&amp;IFERROR(INDEX(Analyslista!B:B,MATCH(ROW()-1,Analyslista!AP:AP,0)),"")="","",IFERROR(INDEX(Analyslista!D:D,MATCH(ROW()-1,Analyslista!AP:AP,0)),"")&amp;IFERROR(INDEX(Analyslista!B:B,MATCH(ROW()-1,Analyslista!AP:AP,0)),"")&amp;" (EXT)")</f>
        <v>B-IL28 B (PCR) (EXT)</v>
      </c>
      <c r="B177" s="201" t="str">
        <f>IFERROR(INDEX(Analyslista!D:D,MATCH(ROW()-1,Analyslista!AP:AP,0)),"")&amp;IFERROR(INDEX(Analyslista!B:B,MATCH(ROW()-1,Analyslista!AP:AP,0)),"")</f>
        <v>B-IL28 B (PCR)</v>
      </c>
      <c r="C177" s="201" t="str">
        <f>IF(IFERROR(INDEX(Analyslista!AC:AC,MATCH(ROW()-1,Analyslista!AP:AP,0)),"")=0,"",IFERROR(INDEX(Analyslista!AC:AC,MATCH(ROW()-1,Analyslista!AP:AP,0)),""))</f>
        <v/>
      </c>
      <c r="D177" s="201" t="str">
        <f>IF(IFERROR(INDEX(Analyslista!AS:AS,MATCH(ROW()-1,Analyslista!AP:AP,0)),"")=0,"",IFERROR(INDEX(Analyslista!AS:AS,MATCH(ROW()-1,Analyslista!AP:AP,0)),""))</f>
        <v/>
      </c>
      <c r="F177" s="201" t="str">
        <f>IF(IFERROR(INDEX(Analyslista!N:N,MATCH(ROW()-1,Analyslista!AP:AP,0)),"")=0,"",IFERROR(INDEX(Analyslista!N:N,MATCH(ROW()-1,Analyslista!AP:AP,0)),""))</f>
        <v>Lila (EDTA) 4 mL</v>
      </c>
      <c r="G177" s="201" t="str">
        <f>IF(IFERROR(INDEX(Analyslista!K:K,MATCH(ROW()-1,Analyslista!AP:AP,0)),"")=0,"",IFERROR(INDEX(Analyslista!K:K,MATCH(ROW()-1,Analyslista!AP:AP,0)),""))</f>
        <v/>
      </c>
      <c r="H177" s="224" t="str">
        <f>IF(IFERROR(INDEX(Analyslista!J:J,MATCH(ROW()-1,Analyslista!AP:AP,0)),"")=0,"",IFERROR(INDEX(Analyslista!J:J,MATCH(ROW()-1,Analyslista!AP:AP,0)),""))</f>
        <v/>
      </c>
      <c r="I177" s="201" t="str">
        <f>IF(IFERROR(INDEX(Analyslista!V:V,MATCH(ROW()-1,Analyslista!AP:AP,0)),"")=0,"",IFERROR(INDEX(Analyslista!V:V,MATCH(ROW()-1,Analyslista!AP:AP,0)),""))</f>
        <v>Sahlgrenska Universitetssjukhuset</v>
      </c>
      <c r="J177" s="201"/>
      <c r="K177" s="201"/>
    </row>
    <row r="178" spans="1:11" x14ac:dyDescent="0.25">
      <c r="A178" s="201" t="str">
        <f>IF(IFERROR(INDEX(Analyslista!D:D,MATCH(ROW()-1,Analyslista!AP:AP,0)),"")&amp;IFERROR(INDEX(Analyslista!B:B,MATCH(ROW()-1,Analyslista!AP:AP,0)),"")="","",IFERROR(INDEX(Analyslista!D:D,MATCH(ROW()-1,Analyslista!AP:AP,0)),"")&amp;IFERROR(INDEX(Analyslista!B:B,MATCH(ROW()-1,Analyslista!AP:AP,0)),"")&amp;" (EXT)")</f>
        <v>S-Influensavirus A+ B (serologi) (EXT)</v>
      </c>
      <c r="B178" s="201" t="str">
        <f>IFERROR(INDEX(Analyslista!D:D,MATCH(ROW()-1,Analyslista!AP:AP,0)),"")&amp;IFERROR(INDEX(Analyslista!B:B,MATCH(ROW()-1,Analyslista!AP:AP,0)),"")</f>
        <v>S-Influensavirus A+ B (serologi)</v>
      </c>
      <c r="C178" s="201" t="str">
        <f>IF(IFERROR(INDEX(Analyslista!AC:AC,MATCH(ROW()-1,Analyslista!AP:AP,0)),"")=0,"",IFERROR(INDEX(Analyslista!AC:AC,MATCH(ROW()-1,Analyslista!AP:AP,0)),""))</f>
        <v/>
      </c>
      <c r="D178" s="201" t="str">
        <f>IF(IFERROR(INDEX(Analyslista!AS:AS,MATCH(ROW()-1,Analyslista!AP:AP,0)),"")=0,"",IFERROR(INDEX(Analyslista!AS:AS,MATCH(ROW()-1,Analyslista!AP:AP,0)),""))</f>
        <v/>
      </c>
      <c r="F178" s="201" t="str">
        <f>IF(IFERROR(INDEX(Analyslista!N:N,MATCH(ROW()-1,Analyslista!AP:AP,0)),"")=0,"",IFERROR(INDEX(Analyslista!N:N,MATCH(ROW()-1,Analyslista!AP:AP,0)),""))</f>
        <v>Gul (serum m gel) 5 mL</v>
      </c>
      <c r="G178" s="201" t="str">
        <f>IF(IFERROR(INDEX(Analyslista!K:K,MATCH(ROW()-1,Analyslista!AP:AP,0)),"")=0,"",IFERROR(INDEX(Analyslista!K:K,MATCH(ROW()-1,Analyslista!AP:AP,0)),""))</f>
        <v/>
      </c>
      <c r="H178" s="224" t="str">
        <f>IF(IFERROR(INDEX(Analyslista!J:J,MATCH(ROW()-1,Analyslista!AP:AP,0)),"")=0,"",IFERROR(INDEX(Analyslista!J:J,MATCH(ROW()-1,Analyslista!AP:AP,0)),""))</f>
        <v/>
      </c>
      <c r="I178" s="201" t="str">
        <f>IF(IFERROR(INDEX(Analyslista!V:V,MATCH(ROW()-1,Analyslista!AP:AP,0)),"")=0,"",IFERROR(INDEX(Analyslista!V:V,MATCH(ROW()-1,Analyslista!AP:AP,0)),""))</f>
        <v>Norrlands Universitetssjukhus</v>
      </c>
      <c r="J178" s="201"/>
      <c r="K178" s="201"/>
    </row>
    <row r="179" spans="1:11" x14ac:dyDescent="0.25">
      <c r="A179" s="201" t="str">
        <f>IF(IFERROR(INDEX(Analyslista!D:D,MATCH(ROW()-1,Analyslista!AP:AP,0)),"")&amp;IFERROR(INDEX(Analyslista!B:B,MATCH(ROW()-1,Analyslista!AP:AP,0)),"")="","",IFERROR(INDEX(Analyslista!D:D,MATCH(ROW()-1,Analyslista!AP:AP,0)),"")&amp;IFERROR(INDEX(Analyslista!B:B,MATCH(ROW()-1,Analyslista!AP:AP,0)),"")&amp;" (EXT)")</f>
        <v>S-Isocyanat-ak (IgE) (EXT)</v>
      </c>
      <c r="B179" s="201" t="str">
        <f>IFERROR(INDEX(Analyslista!D:D,MATCH(ROW()-1,Analyslista!AP:AP,0)),"")&amp;IFERROR(INDEX(Analyslista!B:B,MATCH(ROW()-1,Analyslista!AP:AP,0)),"")</f>
        <v>S-Isocyanat-ak (IgE)</v>
      </c>
      <c r="C179" s="201" t="str">
        <f>IF(IFERROR(INDEX(Analyslista!AC:AC,MATCH(ROW()-1,Analyslista!AP:AP,0)),"")=0,"",IFERROR(INDEX(Analyslista!AC:AC,MATCH(ROW()-1,Analyslista!AP:AP,0)),""))</f>
        <v/>
      </c>
      <c r="D179" s="201" t="str">
        <f>IF(IFERROR(INDEX(Analyslista!AS:AS,MATCH(ROW()-1,Analyslista!AP:AP,0)),"")=0,"",IFERROR(INDEX(Analyslista!AS:AS,MATCH(ROW()-1,Analyslista!AP:AP,0)),""))</f>
        <v/>
      </c>
      <c r="F179" s="201" t="str">
        <f>IF(IFERROR(INDEX(Analyslista!N:N,MATCH(ROW()-1,Analyslista!AP:AP,0)),"")=0,"",IFERROR(INDEX(Analyslista!N:N,MATCH(ROW()-1,Analyslista!AP:AP,0)),""))</f>
        <v>Gul (serum m gel) 3,5 mL</v>
      </c>
      <c r="G179" s="201" t="str">
        <f>IF(IFERROR(INDEX(Analyslista!K:K,MATCH(ROW()-1,Analyslista!AP:AP,0)),"")=0,"",IFERROR(INDEX(Analyslista!K:K,MATCH(ROW()-1,Analyslista!AP:AP,0)),""))</f>
        <v/>
      </c>
      <c r="H179" s="224" t="str">
        <f>IF(IFERROR(INDEX(Analyslista!J:J,MATCH(ROW()-1,Analyslista!AP:AP,0)),"")=0,"",IFERROR(INDEX(Analyslista!J:J,MATCH(ROW()-1,Analyslista!AP:AP,0)),""))</f>
        <v/>
      </c>
      <c r="I179" s="201" t="str">
        <f>IF(IFERROR(INDEX(Analyslista!V:V,MATCH(ROW()-1,Analyslista!AP:AP,0)),"")=0,"",IFERROR(INDEX(Analyslista!V:V,MATCH(ROW()-1,Analyslista!AP:AP,0)),""))</f>
        <v>Akademiska Sjukhuset</v>
      </c>
      <c r="J179" s="201"/>
      <c r="K179" s="201"/>
    </row>
    <row r="180" spans="1:11" ht="60" x14ac:dyDescent="0.25">
      <c r="A180" s="201" t="str">
        <f>IF(IFERROR(INDEX(Analyslista!D:D,MATCH(ROW()-1,Analyslista!AP:AP,0)),"")&amp;IFERROR(INDEX(Analyslista!B:B,MATCH(ROW()-1,Analyslista!AP:AP,0)),"")="","",IFERROR(INDEX(Analyslista!D:D,MATCH(ROW()-1,Analyslista!AP:AP,0)),"")&amp;IFERROR(INDEX(Analyslista!B:B,MATCH(ROW()-1,Analyslista!AP:AP,0)),"")&amp;" (EXT)")</f>
        <v>dU-Koppar (EXT)</v>
      </c>
      <c r="B180" s="201" t="str">
        <f>IFERROR(INDEX(Analyslista!D:D,MATCH(ROW()-1,Analyslista!AP:AP,0)),"")&amp;IFERROR(INDEX(Analyslista!B:B,MATCH(ROW()-1,Analyslista!AP:AP,0)),"")</f>
        <v>dU-Koppar</v>
      </c>
      <c r="C180" s="201" t="str">
        <f>IF(IFERROR(INDEX(Analyslista!AC:AC,MATCH(ROW()-1,Analyslista!AP:AP,0)),"")=0,"",IFERROR(INDEX(Analyslista!AC:AC,MATCH(ROW()-1,Analyslista!AP:AP,0)),""))</f>
        <v/>
      </c>
      <c r="D180" s="201" t="str">
        <f>IF(IFERROR(INDEX(Analyslista!AS:AS,MATCH(ROW()-1,Analyslista!AP:AP,0)),"")=0,"",IFERROR(INDEX(Analyslista!AS:AS,MATCH(ROW()-1,Analyslista!AP:AP,0)),""))</f>
        <v/>
      </c>
      <c r="F180" s="201" t="str">
        <f>IF(IFERROR(INDEX(Analyslista!N:N,MATCH(ROW()-1,Analyslista!AP:AP,0)),"")=0,"",IFERROR(INDEX(Analyslista!N:N,MATCH(ROW()-1,Analyslista!AP:AP,0)),""))</f>
        <v>Urinsamling utan tillsats</v>
      </c>
      <c r="G180" s="201" t="str">
        <f>IF(IFERROR(INDEX(Analyslista!K:K,MATCH(ROW()-1,Analyslista!AP:AP,0)),"")=0,"",IFERROR(INDEX(Analyslista!K:K,MATCH(ROW()-1,Analyslista!AP:AP,0)),""))</f>
        <v/>
      </c>
      <c r="H180" s="224" t="str">
        <f>IF(IFERROR(INDEX(Analyslista!J:J,MATCH(ROW()-1,Analyslista!AP:AP,0)),"")=0,"",IFERROR(INDEX(Analyslista!J:J,MATCH(ROW()-1,Analyslista!AP:AP,0)),""))</f>
        <v>Förvaras kylt under uppsamlingsperioden.
Har patient fått gadolinium-, jod- eller bariuminnehållande kontrastmedel de senaste 96 timmarna (interferens)? [NEJ]</v>
      </c>
      <c r="I180" s="201" t="str">
        <f>IF(IFERROR(INDEX(Analyslista!V:V,MATCH(ROW()-1,Analyslista!AP:AP,0)),"")=0,"",IFERROR(INDEX(Analyslista!V:V,MATCH(ROW()-1,Analyslista!AP:AP,0)),""))</f>
        <v>Sahlgrenska Universitetssjukhuset</v>
      </c>
      <c r="J180" s="201"/>
      <c r="K180" s="201"/>
    </row>
    <row r="181" spans="1:11" x14ac:dyDescent="0.25">
      <c r="A181" s="201" t="str">
        <f>IF(IFERROR(INDEX(Analyslista!D:D,MATCH(ROW()-1,Analyslista!AP:AP,0)),"")&amp;IFERROR(INDEX(Analyslista!B:B,MATCH(ROW()-1,Analyslista!AP:AP,0)),"")="","",IFERROR(INDEX(Analyslista!D:D,MATCH(ROW()-1,Analyslista!AP:AP,0)),"")&amp;IFERROR(INDEX(Analyslista!B:B,MATCH(ROW()-1,Analyslista!AP:AP,0)),"")&amp;" (EXT)")</f>
        <v>S-LC1 (serologi) (EXT)</v>
      </c>
      <c r="B181" s="201" t="str">
        <f>IFERROR(INDEX(Analyslista!D:D,MATCH(ROW()-1,Analyslista!AP:AP,0)),"")&amp;IFERROR(INDEX(Analyslista!B:B,MATCH(ROW()-1,Analyslista!AP:AP,0)),"")</f>
        <v>S-LC1 (serologi)</v>
      </c>
      <c r="C181" s="201" t="str">
        <f>IF(IFERROR(INDEX(Analyslista!AC:AC,MATCH(ROW()-1,Analyslista!AP:AP,0)),"")=0,"",IFERROR(INDEX(Analyslista!AC:AC,MATCH(ROW()-1,Analyslista!AP:AP,0)),""))</f>
        <v/>
      </c>
      <c r="D181" s="201" t="str">
        <f>IF(IFERROR(INDEX(Analyslista!AS:AS,MATCH(ROW()-1,Analyslista!AP:AP,0)),"")=0,"",IFERROR(INDEX(Analyslista!AS:AS,MATCH(ROW()-1,Analyslista!AP:AP,0)),""))</f>
        <v/>
      </c>
      <c r="F181" s="201" t="str">
        <f>IF(IFERROR(INDEX(Analyslista!N:N,MATCH(ROW()-1,Analyslista!AP:AP,0)),"")=0,"",IFERROR(INDEX(Analyslista!N:N,MATCH(ROW()-1,Analyslista!AP:AP,0)),""))</f>
        <v>Gul (serum m gel) 3,5 mL</v>
      </c>
      <c r="G181" s="201" t="str">
        <f>IF(IFERROR(INDEX(Analyslista!K:K,MATCH(ROW()-1,Analyslista!AP:AP,0)),"")=0,"",IFERROR(INDEX(Analyslista!K:K,MATCH(ROW()-1,Analyslista!AP:AP,0)),""))</f>
        <v/>
      </c>
      <c r="H181" s="224" t="str">
        <f>IF(IFERROR(INDEX(Analyslista!J:J,MATCH(ROW()-1,Analyslista!AP:AP,0)),"")=0,"",IFERROR(INDEX(Analyslista!J:J,MATCH(ROW()-1,Analyslista!AP:AP,0)),""))</f>
        <v/>
      </c>
      <c r="I181" s="201" t="str">
        <f>IF(IFERROR(INDEX(Analyslista!V:V,MATCH(ROW()-1,Analyslista!AP:AP,0)),"")=0,"",IFERROR(INDEX(Analyslista!V:V,MATCH(ROW()-1,Analyslista!AP:AP,0)),""))</f>
        <v>Laboratoriemedicin, Skåne</v>
      </c>
      <c r="J181" s="201"/>
      <c r="K181" s="201"/>
    </row>
    <row r="182" spans="1:11" ht="30" x14ac:dyDescent="0.25">
      <c r="A182" s="201" t="str">
        <f>IF(IFERROR(INDEX(Analyslista!D:D,MATCH(ROW()-1,Analyslista!AP:AP,0)),"")&amp;IFERROR(INDEX(Analyslista!B:B,MATCH(ROW()-1,Analyslista!AP:AP,0)),"")="","",IFERROR(INDEX(Analyslista!D:D,MATCH(ROW()-1,Analyslista!AP:AP,0)),"")&amp;IFERROR(INDEX(Analyslista!B:B,MATCH(ROW()-1,Analyslista!AP:AP,0)),"")&amp;" (EXT)")</f>
        <v>S-Legionella (serologi) (EXT)</v>
      </c>
      <c r="B182" s="201" t="str">
        <f>IFERROR(INDEX(Analyslista!D:D,MATCH(ROW()-1,Analyslista!AP:AP,0)),"")&amp;IFERROR(INDEX(Analyslista!B:B,MATCH(ROW()-1,Analyslista!AP:AP,0)),"")</f>
        <v>S-Legionella (serologi)</v>
      </c>
      <c r="C182" s="201" t="str">
        <f>IF(IFERROR(INDEX(Analyslista!AC:AC,MATCH(ROW()-1,Analyslista!AP:AP,0)),"")=0,"",IFERROR(INDEX(Analyslista!AC:AC,MATCH(ROW()-1,Analyslista!AP:AP,0)),""))</f>
        <v/>
      </c>
      <c r="D182" s="201" t="str">
        <f>IF(IFERROR(INDEX(Analyslista!AS:AS,MATCH(ROW()-1,Analyslista!AP:AP,0)),"")=0,"",IFERROR(INDEX(Analyslista!AS:AS,MATCH(ROW()-1,Analyslista!AP:AP,0)),""))</f>
        <v/>
      </c>
      <c r="F182" s="201" t="str">
        <f>IF(IFERROR(INDEX(Analyslista!N:N,MATCH(ROW()-1,Analyslista!AP:AP,0)),"")=0,"",IFERROR(INDEX(Analyslista!N:N,MATCH(ROW()-1,Analyslista!AP:AP,0)),""))</f>
        <v>Röd (Serum u t) 6 mL</v>
      </c>
      <c r="G182" s="201" t="str">
        <f>IF(IFERROR(INDEX(Analyslista!K:K,MATCH(ROW()-1,Analyslista!AP:AP,0)),"")=0,"",IFERROR(INDEX(Analyslista!K:K,MATCH(ROW()-1,Analyslista!AP:AP,0)),""))</f>
        <v/>
      </c>
      <c r="H182" s="224" t="str">
        <f>IF(IFERROR(INDEX(Analyslista!J:J,MATCH(ROW()-1,Analyslista!AP:AP,0)),"")=0,"",IFERROR(INDEX(Analyslista!J:J,MATCH(ROW()-1,Analyslista!AP:AP,0)),""))</f>
        <v>Insjukningsdatum, eventuell antibiotikabehandling och epidemiologisk information [FRITEXT]</v>
      </c>
      <c r="I182" s="201" t="str">
        <f>IF(IFERROR(INDEX(Analyslista!V:V,MATCH(ROW()-1,Analyslista!AP:AP,0)),"")=0,"",IFERROR(INDEX(Analyslista!V:V,MATCH(ROW()-1,Analyslista!AP:AP,0)),""))</f>
        <v>Akademiska Sjukhuset</v>
      </c>
      <c r="J182" s="201"/>
      <c r="K182" s="201"/>
    </row>
    <row r="183" spans="1:11" ht="90" x14ac:dyDescent="0.25">
      <c r="A183" s="201" t="str">
        <f>IF(IFERROR(INDEX(Analyslista!D:D,MATCH(ROW()-1,Analyslista!AP:AP,0)),"")&amp;IFERROR(INDEX(Analyslista!B:B,MATCH(ROW()-1,Analyslista!AP:AP,0)),"")="","",IFERROR(INDEX(Analyslista!D:D,MATCH(ROW()-1,Analyslista!AP:AP,0)),"")&amp;IFERROR(INDEX(Analyslista!B:B,MATCH(ROW()-1,Analyslista!AP:AP,0)),"")&amp;" (EXT)")</f>
        <v>S-Leishmania (serologi) (EXT)</v>
      </c>
      <c r="B183" s="201" t="str">
        <f>IFERROR(INDEX(Analyslista!D:D,MATCH(ROW()-1,Analyslista!AP:AP,0)),"")&amp;IFERROR(INDEX(Analyslista!B:B,MATCH(ROW()-1,Analyslista!AP:AP,0)),"")</f>
        <v>S-Leishmania (serologi)</v>
      </c>
      <c r="C183" s="201" t="str">
        <f>IF(IFERROR(INDEX(Analyslista!AC:AC,MATCH(ROW()-1,Analyslista!AP:AP,0)),"")=0,"",IFERROR(INDEX(Analyslista!AC:AC,MATCH(ROW()-1,Analyslista!AP:AP,0)),""))</f>
        <v/>
      </c>
      <c r="D183" s="201" t="str">
        <f>IF(IFERROR(INDEX(Analyslista!AS:AS,MATCH(ROW()-1,Analyslista!AP:AP,0)),"")=0,"",IFERROR(INDEX(Analyslista!AS:AS,MATCH(ROW()-1,Analyslista!AP:AP,0)),""))</f>
        <v/>
      </c>
      <c r="F183" s="201" t="str">
        <f>IF(IFERROR(INDEX(Analyslista!N:N,MATCH(ROW()-1,Analyslista!AP:AP,0)),"")=0,"",IFERROR(INDEX(Analyslista!N:N,MATCH(ROW()-1,Analyslista!AP:AP,0)),""))</f>
        <v>Röd (Serum u t) 6 mL</v>
      </c>
      <c r="G183" s="201" t="str">
        <f>IF(IFERROR(INDEX(Analyslista!K:K,MATCH(ROW()-1,Analyslista!AP:AP,0)),"")=0,"",IFERROR(INDEX(Analyslista!K:K,MATCH(ROW()-1,Analyslista!AP:AP,0)),""))</f>
        <v/>
      </c>
      <c r="H183" s="224" t="str">
        <f>IF(IFERROR(INDEX(Analyslista!J:J,MATCH(ROW()-1,Analyslista!AP:AP,0)),"")=0,"",IFERROR(INDEX(Analyslista!J:J,MATCH(ROW()-1,Analyslista!AP:AP,0)),""))</f>
        <v>Utlandsvistelse/epidemiologisk bakgrund [FRITEXT]
Immunsuppression, orsakad av? [FRITEXT]
Ungefärlig tidpunkt för insjuknande [DATE]
Eventuell behandling (antibiotika) [FRITEXT]
Symtom, kliniska fynd och tidigare laboratorieresultat [FRITEXT]</v>
      </c>
      <c r="I183" s="201" t="str">
        <f>IF(IFERROR(INDEX(Analyslista!V:V,MATCH(ROW()-1,Analyslista!AP:AP,0)),"")=0,"",IFERROR(INDEX(Analyslista!V:V,MATCH(ROW()-1,Analyslista!AP:AP,0)),""))</f>
        <v>Folkhälsomyndigheten</v>
      </c>
      <c r="J183" s="201"/>
      <c r="K183" s="201"/>
    </row>
    <row r="184" spans="1:11" ht="30" x14ac:dyDescent="0.25">
      <c r="A184" s="201" t="str">
        <f>IF(IFERROR(INDEX(Analyslista!D:D,MATCH(ROW()-1,Analyslista!AP:AP,0)),"")&amp;IFERROR(INDEX(Analyslista!B:B,MATCH(ROW()-1,Analyslista!AP:AP,0)),"")="","",IFERROR(INDEX(Analyslista!D:D,MATCH(ROW()-1,Analyslista!AP:AP,0)),"")&amp;IFERROR(INDEX(Analyslista!B:B,MATCH(ROW()-1,Analyslista!AP:AP,0)),"")&amp;" (EXT)")</f>
        <v>S-Leptospira (serologi) (EXT)</v>
      </c>
      <c r="B184" s="201" t="str">
        <f>IFERROR(INDEX(Analyslista!D:D,MATCH(ROW()-1,Analyslista!AP:AP,0)),"")&amp;IFERROR(INDEX(Analyslista!B:B,MATCH(ROW()-1,Analyslista!AP:AP,0)),"")</f>
        <v>S-Leptospira (serologi)</v>
      </c>
      <c r="C184" s="201" t="str">
        <f>IF(IFERROR(INDEX(Analyslista!AC:AC,MATCH(ROW()-1,Analyslista!AP:AP,0)),"")=0,"",IFERROR(INDEX(Analyslista!AC:AC,MATCH(ROW()-1,Analyslista!AP:AP,0)),""))</f>
        <v/>
      </c>
      <c r="D184" s="201" t="str">
        <f>IF(IFERROR(INDEX(Analyslista!AS:AS,MATCH(ROW()-1,Analyslista!AP:AP,0)),"")=0,"",IFERROR(INDEX(Analyslista!AS:AS,MATCH(ROW()-1,Analyslista!AP:AP,0)),""))</f>
        <v/>
      </c>
      <c r="F184" s="201" t="str">
        <f>IF(IFERROR(INDEX(Analyslista!N:N,MATCH(ROW()-1,Analyslista!AP:AP,0)),"")=0,"",IFERROR(INDEX(Analyslista!N:N,MATCH(ROW()-1,Analyslista!AP:AP,0)),""))</f>
        <v>Röd (Serum u t) 6 mL</v>
      </c>
      <c r="G184" s="201" t="str">
        <f>IF(IFERROR(INDEX(Analyslista!K:K,MATCH(ROW()-1,Analyslista!AP:AP,0)),"")=0,"",IFERROR(INDEX(Analyslista!K:K,MATCH(ROW()-1,Analyslista!AP:AP,0)),""))</f>
        <v/>
      </c>
      <c r="H184" s="224" t="str">
        <f>IF(IFERROR(INDEX(Analyslista!J:J,MATCH(ROW()-1,Analyslista!AP:AP,0)),"")=0,"",IFERROR(INDEX(Analyslista!J:J,MATCH(ROW()-1,Analyslista!AP:AP,0)),""))</f>
        <v>Anamnestiska data inklusive insjukningsdatum och utlandsvistelse* [FRITEXT]</v>
      </c>
      <c r="I184" s="201" t="str">
        <f>IF(IFERROR(INDEX(Analyslista!V:V,MATCH(ROW()-1,Analyslista!AP:AP,0)),"")=0,"",IFERROR(INDEX(Analyslista!V:V,MATCH(ROW()-1,Analyslista!AP:AP,0)),""))</f>
        <v>Folkhälsomyndigheten</v>
      </c>
      <c r="J184" s="201"/>
      <c r="K184" s="201"/>
    </row>
    <row r="185" spans="1:11" ht="120" x14ac:dyDescent="0.25">
      <c r="A185" s="201" t="str">
        <f>IF(IFERROR(INDEX(Analyslista!D:D,MATCH(ROW()-1,Analyslista!AP:AP,0)),"")&amp;IFERROR(INDEX(Analyslista!B:B,MATCH(ROW()-1,Analyslista!AP:AP,0)),"")="","",IFERROR(INDEX(Analyslista!D:D,MATCH(ROW()-1,Analyslista!AP:AP,0)),"")&amp;IFERROR(INDEX(Analyslista!B:B,MATCH(ROW()-1,Analyslista!AP:AP,0)),"")&amp;" (EXT)")</f>
        <v>S-Etambutol (koncentrationsbestämning) (EXT)</v>
      </c>
      <c r="B185" s="201" t="str">
        <f>IFERROR(INDEX(Analyslista!D:D,MATCH(ROW()-1,Analyslista!AP:AP,0)),"")&amp;IFERROR(INDEX(Analyslista!B:B,MATCH(ROW()-1,Analyslista!AP:AP,0)),"")</f>
        <v>S-Etambutol (koncentrationsbestämning)</v>
      </c>
      <c r="C185" s="201" t="str">
        <f>IF(IFERROR(INDEX(Analyslista!AC:AC,MATCH(ROW()-1,Analyslista!AP:AP,0)),"")=0,"",IFERROR(INDEX(Analyslista!AC:AC,MATCH(ROW()-1,Analyslista!AP:AP,0)),""))</f>
        <v/>
      </c>
      <c r="D185" s="201" t="str">
        <f>IF(IFERROR(INDEX(Analyslista!AS:AS,MATCH(ROW()-1,Analyslista!AP:AP,0)),"")=0,"",IFERROR(INDEX(Analyslista!AS:AS,MATCH(ROW()-1,Analyslista!AP:AP,0)),""))</f>
        <v/>
      </c>
      <c r="F185" s="201" t="str">
        <f>IF(IFERROR(INDEX(Analyslista!N:N,MATCH(ROW()-1,Analyslista!AP:AP,0)),"")=0,"",IFERROR(INDEX(Analyslista!N:N,MATCH(ROW()-1,Analyslista!AP:AP,0)),""))</f>
        <v>Röd (Serum u t) 6 mL</v>
      </c>
      <c r="G185" s="201" t="str">
        <f>IF(IFERROR(INDEX(Analyslista!K:K,MATCH(ROW()-1,Analyslista!AP:AP,0)),"")=0,"",IFERROR(INDEX(Analyslista!K:K,MATCH(ROW()-1,Analyslista!AP:AP,0)),""))</f>
        <v/>
      </c>
      <c r="H185" s="224" t="str">
        <f>IF(IFERROR(INDEX(Analyslista!J:J,MATCH(ROW()-1,Analyslista!AP:AP,0)),"")=0,"",IFERROR(INDEX(Analyslista!J:J,MATCH(ROW()-1,Analyslista!AP:AP,0)),""))</f>
        <v>Provagning före dos.
datum och klockslag för senast intagen dos [DATE:TIME]
aktuell dos  [FRITEXT]
datum för senaste dosjustering och föregående dosering [FRITEXT]
övriga läkemedel [FRITEXT]
frågeställning [FRITEXT]</v>
      </c>
      <c r="I185" s="201" t="str">
        <f>IF(IFERROR(INDEX(Analyslista!V:V,MATCH(ROW()-1,Analyslista!AP:AP,0)),"")=0,"",IFERROR(INDEX(Analyslista!V:V,MATCH(ROW()-1,Analyslista!AP:AP,0)),""))</f>
        <v>Karolinska Universitetssjukhuset</v>
      </c>
      <c r="J185" s="201"/>
      <c r="K185" s="201"/>
    </row>
    <row r="186" spans="1:11" ht="30" x14ac:dyDescent="0.25">
      <c r="A186" s="201" t="str">
        <f>IF(IFERROR(INDEX(Analyslista!D:D,MATCH(ROW()-1,Analyslista!AP:AP,0)),"")&amp;IFERROR(INDEX(Analyslista!B:B,MATCH(ROW()-1,Analyslista!AP:AP,0)),"")="","",IFERROR(INDEX(Analyslista!D:D,MATCH(ROW()-1,Analyslista!AP:AP,0)),"")&amp;IFERROR(INDEX(Analyslista!B:B,MATCH(ROW()-1,Analyslista!AP:AP,0)),"")&amp;" (EXT)")</f>
        <v>S-Nephropathia epidemica (serologi) (EXT)</v>
      </c>
      <c r="B186" s="201" t="str">
        <f>IFERROR(INDEX(Analyslista!D:D,MATCH(ROW()-1,Analyslista!AP:AP,0)),"")&amp;IFERROR(INDEX(Analyslista!B:B,MATCH(ROW()-1,Analyslista!AP:AP,0)),"")</f>
        <v>S-Nephropathia epidemica (serologi)</v>
      </c>
      <c r="C186" s="201" t="str">
        <f>IF(IFERROR(INDEX(Analyslista!AC:AC,MATCH(ROW()-1,Analyslista!AP:AP,0)),"")=0,"",IFERROR(INDEX(Analyslista!AC:AC,MATCH(ROW()-1,Analyslista!AP:AP,0)),""))</f>
        <v/>
      </c>
      <c r="D186" s="201" t="str">
        <f>IF(IFERROR(INDEX(Analyslista!AS:AS,MATCH(ROW()-1,Analyslista!AP:AP,0)),"")=0,"",IFERROR(INDEX(Analyslista!AS:AS,MATCH(ROW()-1,Analyslista!AP:AP,0)),""))</f>
        <v/>
      </c>
      <c r="F186" s="201" t="str">
        <f>IF(IFERROR(INDEX(Analyslista!N:N,MATCH(ROW()-1,Analyslista!AP:AP,0)),"")=0,"",IFERROR(INDEX(Analyslista!N:N,MATCH(ROW()-1,Analyslista!AP:AP,0)),""))</f>
        <v>Gul (serum m gel) 3,5 mL</v>
      </c>
      <c r="G186" s="201" t="str">
        <f>IF(IFERROR(INDEX(Analyslista!K:K,MATCH(ROW()-1,Analyslista!AP:AP,0)),"")=0,"",IFERROR(INDEX(Analyslista!K:K,MATCH(ROW()-1,Analyslista!AP:AP,0)),""))</f>
        <v/>
      </c>
      <c r="H186" s="224" t="str">
        <f>IF(IFERROR(INDEX(Analyslista!J:J,MATCH(ROW()-1,Analyslista!AP:AP,0)),"")=0,"",IFERROR(INDEX(Analyslista!J:J,MATCH(ROW()-1,Analyslista!AP:AP,0)),""))</f>
        <v>Anamnestiska data inklusive insjukningsdatum och utlandsvistelse* [FRITEXT]</v>
      </c>
      <c r="I186" s="201" t="str">
        <f>IF(IFERROR(INDEX(Analyslista!V:V,MATCH(ROW()-1,Analyslista!AP:AP,0)),"")=0,"",IFERROR(INDEX(Analyslista!V:V,MATCH(ROW()-1,Analyslista!AP:AP,0)),""))</f>
        <v>Folkhälsomyndigheten</v>
      </c>
      <c r="J186" s="201"/>
      <c r="K186" s="201"/>
    </row>
    <row r="187" spans="1:11" ht="30" x14ac:dyDescent="0.25">
      <c r="A187" s="201" t="str">
        <f>IF(IFERROR(INDEX(Analyslista!D:D,MATCH(ROW()-1,Analyslista!AP:AP,0)),"")&amp;IFERROR(INDEX(Analyslista!B:B,MATCH(ROW()-1,Analyslista!AP:AP,0)),"")="","",IFERROR(INDEX(Analyslista!D:D,MATCH(ROW()-1,Analyslista!AP:AP,0)),"")&amp;IFERROR(INDEX(Analyslista!B:B,MATCH(ROW()-1,Analyslista!AP:AP,0)),"")&amp;" (EXT)")</f>
        <v>fS-Pankreaspolypeptid (EXT)</v>
      </c>
      <c r="B187" s="201" t="str">
        <f>IFERROR(INDEX(Analyslista!D:D,MATCH(ROW()-1,Analyslista!AP:AP,0)),"")&amp;IFERROR(INDEX(Analyslista!B:B,MATCH(ROW()-1,Analyslista!AP:AP,0)),"")</f>
        <v>fS-Pankreaspolypeptid</v>
      </c>
      <c r="C187" s="201" t="str">
        <f>IF(IFERROR(INDEX(Analyslista!AC:AC,MATCH(ROW()-1,Analyslista!AP:AP,0)),"")=0,"",IFERROR(INDEX(Analyslista!AC:AC,MATCH(ROW()-1,Analyslista!AP:AP,0)),""))</f>
        <v/>
      </c>
      <c r="D187" s="201" t="str">
        <f>IF(IFERROR(INDEX(Analyslista!AS:AS,MATCH(ROW()-1,Analyslista!AP:AP,0)),"")=0,"",IFERROR(INDEX(Analyslista!AS:AS,MATCH(ROW()-1,Analyslista!AP:AP,0)),""))</f>
        <v/>
      </c>
      <c r="F187" s="201" t="str">
        <f>IF(IFERROR(INDEX(Analyslista!N:N,MATCH(ROW()-1,Analyslista!AP:AP,0)),"")=0,"",IFERROR(INDEX(Analyslista!N:N,MATCH(ROW()-1,Analyslista!AP:AP,0)),""))</f>
        <v>Gul (serum m gel) 3,5 mL</v>
      </c>
      <c r="G187" s="201" t="str">
        <f>IF(IFERROR(INDEX(Analyslista!K:K,MATCH(ROW()-1,Analyslista!AP:AP,0)),"")=0,"",IFERROR(INDEX(Analyslista!K:K,MATCH(ROW()-1,Analyslista!AP:AP,0)),""))</f>
        <v>S-Hydroxiprogesteron 17 -alfa, fS-Proinsulin, S-GPH fri alfaenhet</v>
      </c>
      <c r="H187" s="224" t="str">
        <f>IF(IFERROR(INDEX(Analyslista!J:J,MATCH(ROW()-1,Analyslista!AP:AP,0)),"")=0,"",IFERROR(INDEX(Analyslista!J:J,MATCH(ROW()-1,Analyslista!AP:AP,0)),""))</f>
        <v>Fasteprov.
Lämnas till Klinisk kemi inom 1 timme.</v>
      </c>
      <c r="I187" s="201" t="str">
        <f>IF(IFERROR(INDEX(Analyslista!V:V,MATCH(ROW()-1,Analyslista!AP:AP,0)),"")=0,"",IFERROR(INDEX(Analyslista!V:V,MATCH(ROW()-1,Analyslista!AP:AP,0)),""))</f>
        <v>Akademiska Sjukhuset</v>
      </c>
      <c r="J187" s="201"/>
      <c r="K187" s="201"/>
    </row>
    <row r="188" spans="1:11" ht="60" x14ac:dyDescent="0.25">
      <c r="A188" s="201" t="str">
        <f>IF(IFERROR(INDEX(Analyslista!D:D,MATCH(ROW()-1,Analyslista!AP:AP,0)),"")&amp;IFERROR(INDEX(Analyslista!B:B,MATCH(ROW()-1,Analyslista!AP:AP,0)),"")="","",IFERROR(INDEX(Analyslista!D:D,MATCH(ROW()-1,Analyslista!AP:AP,0)),"")&amp;IFERROR(INDEX(Analyslista!B:B,MATCH(ROW()-1,Analyslista!AP:AP,0)),"")&amp;" (EXT)")</f>
        <v>P-Parathormonliknande peptid (EXT)</v>
      </c>
      <c r="B188" s="201" t="str">
        <f>IFERROR(INDEX(Analyslista!D:D,MATCH(ROW()-1,Analyslista!AP:AP,0)),"")&amp;IFERROR(INDEX(Analyslista!B:B,MATCH(ROW()-1,Analyslista!AP:AP,0)),"")</f>
        <v>P-Parathormonliknande peptid</v>
      </c>
      <c r="C188" s="201" t="str">
        <f>IF(IFERROR(INDEX(Analyslista!AC:AC,MATCH(ROW()-1,Analyslista!AP:AP,0)),"")=0,"",IFERROR(INDEX(Analyslista!AC:AC,MATCH(ROW()-1,Analyslista!AP:AP,0)),""))</f>
        <v/>
      </c>
      <c r="D188" s="201" t="str">
        <f>IF(IFERROR(INDEX(Analyslista!AS:AS,MATCH(ROW()-1,Analyslista!AP:AP,0)),"")=0,"",IFERROR(INDEX(Analyslista!AS:AS,MATCH(ROW()-1,Analyslista!AP:AP,0)),""))</f>
        <v/>
      </c>
      <c r="F188" s="201" t="str">
        <f>IF(IFERROR(INDEX(Analyslista!N:N,MATCH(ROW()-1,Analyslista!AP:AP,0)),"")=0,"",IFERROR(INDEX(Analyslista!N:N,MATCH(ROW()-1,Analyslista!AP:AP,0)),""))</f>
        <v>Lila (EDTA) 4 mL</v>
      </c>
      <c r="G188" s="201" t="str">
        <f>IF(IFERROR(INDEX(Analyslista!K:K,MATCH(ROW()-1,Analyslista!AP:AP,0)),"")=0,"",IFERROR(INDEX(Analyslista!K:K,MATCH(ROW()-1,Analyslista!AP:AP,0)),""))</f>
        <v/>
      </c>
      <c r="H188" s="224" t="str">
        <f>IF(IFERROR(INDEX(Analyslista!J:J,MATCH(ROW()-1,Analyslista!AP:AP,0)),"")=0,"",IFERROR(INDEX(Analyslista!J:J,MATCH(ROW()-1,Analyslista!AP:AP,0)),""))</f>
        <v xml:space="preserve">OBS! Se särskilda provtagningsföreskrifter för PTHrP-rör.
Ring KlinKem Västerås innan provtagning för att de ska hinna förbereda för kylcentrifugering. </v>
      </c>
      <c r="I188" s="201" t="str">
        <f>IF(IFERROR(INDEX(Analyslista!V:V,MATCH(ROW()-1,Analyslista!AP:AP,0)),"")=0,"",IFERROR(INDEX(Analyslista!V:V,MATCH(ROW()-1,Analyslista!AP:AP,0)),""))</f>
        <v/>
      </c>
      <c r="J188" s="201"/>
      <c r="K188" s="201"/>
    </row>
    <row r="189" spans="1:11" x14ac:dyDescent="0.25">
      <c r="A189" s="201" t="str">
        <f>IF(IFERROR(INDEX(Analyslista!D:D,MATCH(ROW()-1,Analyslista!AP:AP,0)),"")&amp;IFERROR(INDEX(Analyslista!B:B,MATCH(ROW()-1,Analyslista!AP:AP,0)),"")="","",IFERROR(INDEX(Analyslista!D:D,MATCH(ROW()-1,Analyslista!AP:AP,0)),"")&amp;IFERROR(INDEX(Analyslista!B:B,MATCH(ROW()-1,Analyslista!AP:AP,0)),"")&amp;" (EXT)")</f>
        <v>S-Pneumokocker (serologi) (EXT)</v>
      </c>
      <c r="B189" s="201" t="str">
        <f>IFERROR(INDEX(Analyslista!D:D,MATCH(ROW()-1,Analyslista!AP:AP,0)),"")&amp;IFERROR(INDEX(Analyslista!B:B,MATCH(ROW()-1,Analyslista!AP:AP,0)),"")</f>
        <v>S-Pneumokocker (serologi)</v>
      </c>
      <c r="C189" s="201" t="str">
        <f>IF(IFERROR(INDEX(Analyslista!AC:AC,MATCH(ROW()-1,Analyslista!AP:AP,0)),"")=0,"",IFERROR(INDEX(Analyslista!AC:AC,MATCH(ROW()-1,Analyslista!AP:AP,0)),""))</f>
        <v/>
      </c>
      <c r="D189" s="201" t="str">
        <f>IF(IFERROR(INDEX(Analyslista!AS:AS,MATCH(ROW()-1,Analyslista!AP:AP,0)),"")=0,"",IFERROR(INDEX(Analyslista!AS:AS,MATCH(ROW()-1,Analyslista!AP:AP,0)),""))</f>
        <v/>
      </c>
      <c r="F189" s="201" t="str">
        <f>IF(IFERROR(INDEX(Analyslista!N:N,MATCH(ROW()-1,Analyslista!AP:AP,0)),"")=0,"",IFERROR(INDEX(Analyslista!N:N,MATCH(ROW()-1,Analyslista!AP:AP,0)),""))</f>
        <v>Gul (serum m gel) 3,5 mL</v>
      </c>
      <c r="G189" s="201" t="str">
        <f>IF(IFERROR(INDEX(Analyslista!K:K,MATCH(ROW()-1,Analyslista!AP:AP,0)),"")=0,"",IFERROR(INDEX(Analyslista!K:K,MATCH(ROW()-1,Analyslista!AP:AP,0)),""))</f>
        <v/>
      </c>
      <c r="H189" s="224" t="str">
        <f>IF(IFERROR(INDEX(Analyslista!J:J,MATCH(ROW()-1,Analyslista!AP:AP,0)),"")=0,"",IFERROR(INDEX(Analyslista!J:J,MATCH(ROW()-1,Analyslista!AP:AP,0)),""))</f>
        <v/>
      </c>
      <c r="I189" s="201" t="str">
        <f>IF(IFERROR(INDEX(Analyslista!V:V,MATCH(ROW()-1,Analyslista!AP:AP,0)),"")=0,"",IFERROR(INDEX(Analyslista!V:V,MATCH(ROW()-1,Analyslista!AP:AP,0)),""))</f>
        <v>Laboratoriemedicin, Skåne</v>
      </c>
      <c r="J189" s="201"/>
      <c r="K189" s="201"/>
    </row>
    <row r="190" spans="1:11" ht="30" x14ac:dyDescent="0.25">
      <c r="A190" s="201" t="str">
        <f>IF(IFERROR(INDEX(Analyslista!D:D,MATCH(ROW()-1,Analyslista!AP:AP,0)),"")&amp;IFERROR(INDEX(Analyslista!B:B,MATCH(ROW()-1,Analyslista!AP:AP,0)),"")="","",IFERROR(INDEX(Analyslista!D:D,MATCH(ROW()-1,Analyslista!AP:AP,0)),"")&amp;IFERROR(INDEX(Analyslista!B:B,MATCH(ROW()-1,Analyslista!AP:AP,0)),"")&amp;" (EXT)")</f>
        <v>S-Etylenglykol (EXT)</v>
      </c>
      <c r="B190" s="201" t="str">
        <f>IFERROR(INDEX(Analyslista!D:D,MATCH(ROW()-1,Analyslista!AP:AP,0)),"")&amp;IFERROR(INDEX(Analyslista!B:B,MATCH(ROW()-1,Analyslista!AP:AP,0)),"")</f>
        <v>S-Etylenglykol</v>
      </c>
      <c r="C190" s="201" t="str">
        <f>IF(IFERROR(INDEX(Analyslista!AC:AC,MATCH(ROW()-1,Analyslista!AP:AP,0)),"")=0,"",IFERROR(INDEX(Analyslista!AC:AC,MATCH(ROW()-1,Analyslista!AP:AP,0)),""))</f>
        <v/>
      </c>
      <c r="D190" s="201" t="str">
        <f>IF(IFERROR(INDEX(Analyslista!AS:AS,MATCH(ROW()-1,Analyslista!AP:AP,0)),"")=0,"",IFERROR(INDEX(Analyslista!AS:AS,MATCH(ROW()-1,Analyslista!AP:AP,0)),""))</f>
        <v/>
      </c>
      <c r="F190" s="201" t="str">
        <f>IF(IFERROR(INDEX(Analyslista!N:N,MATCH(ROW()-1,Analyslista!AP:AP,0)),"")=0,"",IFERROR(INDEX(Analyslista!N:N,MATCH(ROW()-1,Analyslista!AP:AP,0)),""))</f>
        <v>Gul (serum m gel) 3,5 mL</v>
      </c>
      <c r="G190" s="201" t="str">
        <f>IF(IFERROR(INDEX(Analyslista!K:K,MATCH(ROW()-1,Analyslista!AP:AP,0)),"")=0,"",IFERROR(INDEX(Analyslista!K:K,MATCH(ROW()-1,Analyslista!AP:AP,0)),""))</f>
        <v/>
      </c>
      <c r="H190" s="224" t="str">
        <f>IF(IFERROR(INDEX(Analyslista!J:J,MATCH(ROW()-1,Analyslista!AP:AP,0)),"")=0,"",IFERROR(INDEX(Analyslista!J:J,MATCH(ROW()-1,Analyslista!AP:AP,0)),""))</f>
        <v>OBS! Punktionsstället får ej tvättas med alkoholhaltigt desinfektionsmedel!</v>
      </c>
      <c r="I190" s="201" t="str">
        <f>IF(IFERROR(INDEX(Analyslista!V:V,MATCH(ROW()-1,Analyslista!AP:AP,0)),"")=0,"",IFERROR(INDEX(Analyslista!V:V,MATCH(ROW()-1,Analyslista!AP:AP,0)),""))</f>
        <v>Karolinska Universitetssjukhuset</v>
      </c>
      <c r="J190" s="201"/>
      <c r="K190" s="201"/>
    </row>
    <row r="191" spans="1:11" ht="60" x14ac:dyDescent="0.25">
      <c r="A191" s="201" t="str">
        <f>IF(IFERROR(INDEX(Analyslista!D:D,MATCH(ROW()-1,Analyslista!AP:AP,0)),"")&amp;IFERROR(INDEX(Analyslista!B:B,MATCH(ROW()-1,Analyslista!AP:AP,0)),"")="","",IFERROR(INDEX(Analyslista!D:D,MATCH(ROW()-1,Analyslista!AP:AP,0)),"")&amp;IFERROR(INDEX(Analyslista!B:B,MATCH(ROW()-1,Analyslista!AP:AP,0)),"")&amp;" (EXT)")</f>
        <v>fP-Pyridoxal-5-fosfat (EXT)</v>
      </c>
      <c r="B191" s="201" t="str">
        <f>IFERROR(INDEX(Analyslista!D:D,MATCH(ROW()-1,Analyslista!AP:AP,0)),"")&amp;IFERROR(INDEX(Analyslista!B:B,MATCH(ROW()-1,Analyslista!AP:AP,0)),"")</f>
        <v>fP-Pyridoxal-5-fosfat</v>
      </c>
      <c r="C191" s="201" t="str">
        <f>IF(IFERROR(INDEX(Analyslista!AC:AC,MATCH(ROW()-1,Analyslista!AP:AP,0)),"")=0,"",IFERROR(INDEX(Analyslista!AC:AC,MATCH(ROW()-1,Analyslista!AP:AP,0)),""))</f>
        <v/>
      </c>
      <c r="D191" s="201" t="str">
        <f>IF(IFERROR(INDEX(Analyslista!AS:AS,MATCH(ROW()-1,Analyslista!AP:AP,0)),"")=0,"",IFERROR(INDEX(Analyslista!AS:AS,MATCH(ROW()-1,Analyslista!AP:AP,0)),""))</f>
        <v/>
      </c>
      <c r="F191" s="201" t="str">
        <f>IF(IFERROR(INDEX(Analyslista!N:N,MATCH(ROW()-1,Analyslista!AP:AP,0)),"")=0,"",IFERROR(INDEX(Analyslista!N:N,MATCH(ROW()-1,Analyslista!AP:AP,0)),""))</f>
        <v>Lila (EDTA) 4 mL</v>
      </c>
      <c r="G191" s="201" t="str">
        <f>IF(IFERROR(INDEX(Analyslista!K:K,MATCH(ROW()-1,Analyslista!AP:AP,0)),"")=0,"",IFERROR(INDEX(Analyslista!K:K,MATCH(ROW()-1,Analyslista!AP:AP,0)),""))</f>
        <v/>
      </c>
      <c r="H191" s="224" t="str">
        <f>IF(IFERROR(INDEX(Analyslista!J:J,MATCH(ROW()-1,Analyslista!AP:AP,0)),"")=0,"",IFERROR(INDEX(Analyslista!J:J,MATCH(ROW()-1,Analyslista!AP:AP,0)),""))</f>
        <v>Venblod tas på morgonen. Patienten ska vara fastande och provet ska tas innan eventuella medikamentintag.
Ljusskyddas!
Lämnas Omedelbart. till Klinisk kemi</v>
      </c>
      <c r="I191" s="201" t="str">
        <f>IF(IFERROR(INDEX(Analyslista!V:V,MATCH(ROW()-1,Analyslista!AP:AP,0)),"")=0,"",IFERROR(INDEX(Analyslista!V:V,MATCH(ROW()-1,Analyslista!AP:AP,0)),""))</f>
        <v/>
      </c>
      <c r="J191" s="201"/>
      <c r="K191" s="201"/>
    </row>
    <row r="192" spans="1:11" x14ac:dyDescent="0.25">
      <c r="A192" s="201" t="str">
        <f>IF(IFERROR(INDEX(Analyslista!D:D,MATCH(ROW()-1,Analyslista!AP:AP,0)),"")&amp;IFERROR(INDEX(Analyslista!B:B,MATCH(ROW()-1,Analyslista!AP:AP,0)),"")="","",IFERROR(INDEX(Analyslista!D:D,MATCH(ROW()-1,Analyslista!AP:AP,0)),"")&amp;IFERROR(INDEX(Analyslista!B:B,MATCH(ROW()-1,Analyslista!AP:AP,0)),"")&amp;" (EXT)")</f>
        <v>S-Rabiesvirus (serologi) (EXT)</v>
      </c>
      <c r="B192" s="201" t="str">
        <f>IFERROR(INDEX(Analyslista!D:D,MATCH(ROW()-1,Analyslista!AP:AP,0)),"")&amp;IFERROR(INDEX(Analyslista!B:B,MATCH(ROW()-1,Analyslista!AP:AP,0)),"")</f>
        <v>S-Rabiesvirus (serologi)</v>
      </c>
      <c r="C192" s="201" t="str">
        <f>IF(IFERROR(INDEX(Analyslista!AC:AC,MATCH(ROW()-1,Analyslista!AP:AP,0)),"")=0,"",IFERROR(INDEX(Analyslista!AC:AC,MATCH(ROW()-1,Analyslista!AP:AP,0)),""))</f>
        <v/>
      </c>
      <c r="D192" s="201" t="str">
        <f>IF(IFERROR(INDEX(Analyslista!AS:AS,MATCH(ROW()-1,Analyslista!AP:AP,0)),"")=0,"",IFERROR(INDEX(Analyslista!AS:AS,MATCH(ROW()-1,Analyslista!AP:AP,0)),""))</f>
        <v/>
      </c>
      <c r="F192" s="201" t="str">
        <f>IF(IFERROR(INDEX(Analyslista!N:N,MATCH(ROW()-1,Analyslista!AP:AP,0)),"")=0,"",IFERROR(INDEX(Analyslista!N:N,MATCH(ROW()-1,Analyslista!AP:AP,0)),""))</f>
        <v>Röd (Serum u t) 6 mL</v>
      </c>
      <c r="G192" s="201" t="str">
        <f>IF(IFERROR(INDEX(Analyslista!K:K,MATCH(ROW()-1,Analyslista!AP:AP,0)),"")=0,"",IFERROR(INDEX(Analyslista!K:K,MATCH(ROW()-1,Analyslista!AP:AP,0)),""))</f>
        <v/>
      </c>
      <c r="H192" s="224" t="str">
        <f>IF(IFERROR(INDEX(Analyslista!J:J,MATCH(ROW()-1,Analyslista!AP:AP,0)),"")=0,"",IFERROR(INDEX(Analyslista!J:J,MATCH(ROW()-1,Analyslista!AP:AP,0)),""))</f>
        <v/>
      </c>
      <c r="I192" s="201" t="str">
        <f>IF(IFERROR(INDEX(Analyslista!V:V,MATCH(ROW()-1,Analyslista!AP:AP,0)),"")=0,"",IFERROR(INDEX(Analyslista!V:V,MATCH(ROW()-1,Analyslista!AP:AP,0)),""))</f>
        <v>Folkhälsomyndigheten</v>
      </c>
      <c r="J192" s="201"/>
      <c r="K192" s="201"/>
    </row>
    <row r="193" spans="1:11" ht="75" x14ac:dyDescent="0.25">
      <c r="A193" s="201" t="str">
        <f>IF(IFERROR(INDEX(Analyslista!D:D,MATCH(ROW()-1,Analyslista!AP:AP,0)),"")&amp;IFERROR(INDEX(Analyslista!B:B,MATCH(ROW()-1,Analyslista!AP:AP,0)),"")="","",IFERROR(INDEX(Analyslista!D:D,MATCH(ROW()-1,Analyslista!AP:AP,0)),"")&amp;IFERROR(INDEX(Analyslista!B:B,MATCH(ROW()-1,Analyslista!AP:AP,0)),"")&amp;" (EXT)")</f>
        <v>U-Etylglukuronid (EXT)</v>
      </c>
      <c r="B193" s="201" t="str">
        <f>IFERROR(INDEX(Analyslista!D:D,MATCH(ROW()-1,Analyslista!AP:AP,0)),"")&amp;IFERROR(INDEX(Analyslista!B:B,MATCH(ROW()-1,Analyslista!AP:AP,0)),"")</f>
        <v>U-Etylglukuronid</v>
      </c>
      <c r="C193" s="201" t="str">
        <f>IF(IFERROR(INDEX(Analyslista!AC:AC,MATCH(ROW()-1,Analyslista!AP:AP,0)),"")=0,"",IFERROR(INDEX(Analyslista!AC:AC,MATCH(ROW()-1,Analyslista!AP:AP,0)),""))</f>
        <v/>
      </c>
      <c r="D193" s="201" t="str">
        <f>IF(IFERROR(INDEX(Analyslista!AS:AS,MATCH(ROW()-1,Analyslista!AP:AP,0)),"")=0,"",IFERROR(INDEX(Analyslista!AS:AS,MATCH(ROW()-1,Analyslista!AP:AP,0)),""))</f>
        <v/>
      </c>
      <c r="F193" s="201" t="str">
        <f>IF(IFERROR(INDEX(Analyslista!N:N,MATCH(ROW()-1,Analyslista!AP:AP,0)),"")=0,"",IFERROR(INDEX(Analyslista!N:N,MATCH(ROW()-1,Analyslista!AP:AP,0)),""))</f>
        <v>Urinrör gul kork 10 mL</v>
      </c>
      <c r="G193" s="201" t="str">
        <f>IF(IFERROR(INDEX(Analyslista!K:K,MATCH(ROW()-1,Analyslista!AP:AP,0)),"")=0,"",IFERROR(INDEX(Analyslista!K:K,MATCH(ROW()-1,Analyslista!AP:AP,0)),""))</f>
        <v>U-Anabola androgena steroider, U-Bensodiazepiner, U-Buprenorfin, U-Missbruksläkemedel, U-Spicemetaboliter, U-Urinscreening missbruksmedel</v>
      </c>
      <c r="H193" s="224" t="str">
        <f>IF(IFERROR(INDEX(Analyslista!J:J,MATCH(ROW()-1,Analyslista!AP:AP,0)),"")=0,"",IFERROR(INDEX(Analyslista!J:J,MATCH(ROW()-1,Analyslista!AP:AP,0)),""))</f>
        <v>Övervakad provtagning.
Frågeställning [FRITEXT]
Anamnes [FRITEXT]
Remitterande läkare [FRITEXT]</v>
      </c>
      <c r="I193" s="201" t="str">
        <f>IF(IFERROR(INDEX(Analyslista!V:V,MATCH(ROW()-1,Analyslista!AP:AP,0)),"")=0,"",IFERROR(INDEX(Analyslista!V:V,MATCH(ROW()-1,Analyslista!AP:AP,0)),""))</f>
        <v>Karolinska Universitetssjukhuset</v>
      </c>
      <c r="J193" s="201"/>
      <c r="K193" s="201"/>
    </row>
    <row r="194" spans="1:11" ht="30" x14ac:dyDescent="0.25">
      <c r="A194" s="201" t="str">
        <f>IF(IFERROR(INDEX(Analyslista!D:D,MATCH(ROW()-1,Analyslista!AP:AP,0)),"")&amp;IFERROR(INDEX(Analyslista!B:B,MATCH(ROW()-1,Analyslista!AP:AP,0)),"")="","",IFERROR(INDEX(Analyslista!D:D,MATCH(ROW()-1,Analyslista!AP:AP,0)),"")&amp;IFERROR(INDEX(Analyslista!B:B,MATCH(ROW()-1,Analyslista!AP:AP,0)),"")&amp;" (EXT)")</f>
        <v>S-Rickettsia (serologi) (EXT)</v>
      </c>
      <c r="B194" s="201" t="str">
        <f>IFERROR(INDEX(Analyslista!D:D,MATCH(ROW()-1,Analyslista!AP:AP,0)),"")&amp;IFERROR(INDEX(Analyslista!B:B,MATCH(ROW()-1,Analyslista!AP:AP,0)),"")</f>
        <v>S-Rickettsia (serologi)</v>
      </c>
      <c r="C194" s="201" t="str">
        <f>IF(IFERROR(INDEX(Analyslista!AC:AC,MATCH(ROW()-1,Analyslista!AP:AP,0)),"")=0,"",IFERROR(INDEX(Analyslista!AC:AC,MATCH(ROW()-1,Analyslista!AP:AP,0)),""))</f>
        <v/>
      </c>
      <c r="D194" s="201" t="str">
        <f>IF(IFERROR(INDEX(Analyslista!AS:AS,MATCH(ROW()-1,Analyslista!AP:AP,0)),"")=0,"",IFERROR(INDEX(Analyslista!AS:AS,MATCH(ROW()-1,Analyslista!AP:AP,0)),""))</f>
        <v/>
      </c>
      <c r="F194" s="201" t="str">
        <f>IF(IFERROR(INDEX(Analyslista!N:N,MATCH(ROW()-1,Analyslista!AP:AP,0)),"")=0,"",IFERROR(INDEX(Analyslista!N:N,MATCH(ROW()-1,Analyslista!AP:AP,0)),""))</f>
        <v>Röd (Serum u t) 6 mL</v>
      </c>
      <c r="G194" s="201" t="str">
        <f>IF(IFERROR(INDEX(Analyslista!K:K,MATCH(ROW()-1,Analyslista!AP:AP,0)),"")=0,"",IFERROR(INDEX(Analyslista!K:K,MATCH(ROW()-1,Analyslista!AP:AP,0)),""))</f>
        <v/>
      </c>
      <c r="H194" s="224" t="str">
        <f>IF(IFERROR(INDEX(Analyslista!J:J,MATCH(ROW()-1,Analyslista!AP:AP,0)),"")=0,"",IFERROR(INDEX(Analyslista!J:J,MATCH(ROW()-1,Analyslista!AP:AP,0)),""))</f>
        <v>Insjukningsdag [DATE]
Kliniska data [FRITEXT]</v>
      </c>
      <c r="I194" s="201" t="str">
        <f>IF(IFERROR(INDEX(Analyslista!V:V,MATCH(ROW()-1,Analyslista!AP:AP,0)),"")=0,"",IFERROR(INDEX(Analyslista!V:V,MATCH(ROW()-1,Analyslista!AP:AP,0)),""))</f>
        <v>Akademiska Sjukhuset</v>
      </c>
      <c r="J194" s="201"/>
      <c r="K194" s="201"/>
    </row>
    <row r="195" spans="1:11" x14ac:dyDescent="0.25">
      <c r="A195" s="201" t="str">
        <f>IF(IFERROR(INDEX(Analyslista!D:D,MATCH(ROW()-1,Analyslista!AP:AP,0)),"")&amp;IFERROR(INDEX(Analyslista!B:B,MATCH(ROW()-1,Analyslista!AP:AP,0)),"")="","",IFERROR(INDEX(Analyslista!D:D,MATCH(ROW()-1,Analyslista!AP:AP,0)),"")&amp;IFERROR(INDEX(Analyslista!B:B,MATCH(ROW()-1,Analyslista!AP:AP,0)),"")&amp;" (EXT)")</f>
        <v>S-RNA-polymeras (serologi) (EXT)</v>
      </c>
      <c r="B195" s="201" t="str">
        <f>IFERROR(INDEX(Analyslista!D:D,MATCH(ROW()-1,Analyslista!AP:AP,0)),"")&amp;IFERROR(INDEX(Analyslista!B:B,MATCH(ROW()-1,Analyslista!AP:AP,0)),"")</f>
        <v>S-RNA-polymeras (serologi)</v>
      </c>
      <c r="C195" s="201" t="str">
        <f>IF(IFERROR(INDEX(Analyslista!AC:AC,MATCH(ROW()-1,Analyslista!AP:AP,0)),"")=0,"",IFERROR(INDEX(Analyslista!AC:AC,MATCH(ROW()-1,Analyslista!AP:AP,0)),""))</f>
        <v/>
      </c>
      <c r="D195" s="201" t="str">
        <f>IF(IFERROR(INDEX(Analyslista!AS:AS,MATCH(ROW()-1,Analyslista!AP:AP,0)),"")=0,"",IFERROR(INDEX(Analyslista!AS:AS,MATCH(ROW()-1,Analyslista!AP:AP,0)),""))</f>
        <v/>
      </c>
      <c r="F195" s="201" t="str">
        <f>IF(IFERROR(INDEX(Analyslista!N:N,MATCH(ROW()-1,Analyslista!AP:AP,0)),"")=0,"",IFERROR(INDEX(Analyslista!N:N,MATCH(ROW()-1,Analyslista!AP:AP,0)),""))</f>
        <v>Gul (serum m gel) 3,5 mL</v>
      </c>
      <c r="G195" s="201" t="str">
        <f>IF(IFERROR(INDEX(Analyslista!K:K,MATCH(ROW()-1,Analyslista!AP:AP,0)),"")=0,"",IFERROR(INDEX(Analyslista!K:K,MATCH(ROW()-1,Analyslista!AP:AP,0)),""))</f>
        <v/>
      </c>
      <c r="H195" s="224" t="str">
        <f>IF(IFERROR(INDEX(Analyslista!J:J,MATCH(ROW()-1,Analyslista!AP:AP,0)),"")=0,"",IFERROR(INDEX(Analyslista!J:J,MATCH(ROW()-1,Analyslista!AP:AP,0)),""))</f>
        <v/>
      </c>
      <c r="I195" s="201" t="str">
        <f>IF(IFERROR(INDEX(Analyslista!V:V,MATCH(ROW()-1,Analyslista!AP:AP,0)),"")=0,"",IFERROR(INDEX(Analyslista!V:V,MATCH(ROW()-1,Analyslista!AP:AP,0)),""))</f>
        <v>Laboratoriemedicin, Skåne</v>
      </c>
      <c r="J195" s="201"/>
      <c r="K195" s="201"/>
    </row>
    <row r="196" spans="1:11" ht="30" x14ac:dyDescent="0.25">
      <c r="A196" s="201" t="str">
        <f>IF(IFERROR(INDEX(Analyslista!D:D,MATCH(ROW()-1,Analyslista!AP:AP,0)),"")&amp;IFERROR(INDEX(Analyslista!B:B,MATCH(ROW()-1,Analyslista!AP:AP,0)),"")="","",IFERROR(INDEX(Analyslista!D:D,MATCH(ROW()-1,Analyslista!AP:AP,0)),"")&amp;IFERROR(INDEX(Analyslista!B:B,MATCH(ROW()-1,Analyslista!AP:AP,0)),"")&amp;" (EXT)")</f>
        <v>U-Schistosoma hematobium (mikroskopi) (EXT)</v>
      </c>
      <c r="B196" s="201" t="str">
        <f>IFERROR(INDEX(Analyslista!D:D,MATCH(ROW()-1,Analyslista!AP:AP,0)),"")&amp;IFERROR(INDEX(Analyslista!B:B,MATCH(ROW()-1,Analyslista!AP:AP,0)),"")</f>
        <v>U-Schistosoma hematobium (mikroskopi)</v>
      </c>
      <c r="C196" s="201" t="str">
        <f>IF(IFERROR(INDEX(Analyslista!AC:AC,MATCH(ROW()-1,Analyslista!AP:AP,0)),"")=0,"",IFERROR(INDEX(Analyslista!AC:AC,MATCH(ROW()-1,Analyslista!AP:AP,0)),""))</f>
        <v/>
      </c>
      <c r="D196" s="201" t="str">
        <f>IF(IFERROR(INDEX(Analyslista!AS:AS,MATCH(ROW()-1,Analyslista!AP:AP,0)),"")=0,"",IFERROR(INDEX(Analyslista!AS:AS,MATCH(ROW()-1,Analyslista!AP:AP,0)),""))</f>
        <v/>
      </c>
      <c r="F196" s="201" t="str">
        <f>IF(IFERROR(INDEX(Analyslista!N:N,MATCH(ROW()-1,Analyslista!AP:AP,0)),"")=0,"",IFERROR(INDEX(Analyslista!N:N,MATCH(ROW()-1,Analyslista!AP:AP,0)),""))</f>
        <v>Flaska plast 250 mL med skruvlock</v>
      </c>
      <c r="G196" s="201" t="str">
        <f>IF(IFERROR(INDEX(Analyslista!K:K,MATCH(ROW()-1,Analyslista!AP:AP,0)),"")=0,"",IFERROR(INDEX(Analyslista!K:K,MATCH(ROW()-1,Analyslista!AP:AP,0)),""))</f>
        <v/>
      </c>
      <c r="H196" s="224" t="str">
        <f>IF(IFERROR(INDEX(Analyslista!J:J,MATCH(ROW()-1,Analyslista!AP:AP,0)),"")=0,"",IFERROR(INDEX(Analyslista!J:J,MATCH(ROW()-1,Analyslista!AP:AP,0)),""))</f>
        <v>Kliniska data och eventuell utlandsvistelse [FRITEXT]</v>
      </c>
      <c r="I196" s="201" t="str">
        <f>IF(IFERROR(INDEX(Analyslista!V:V,MATCH(ROW()-1,Analyslista!AP:AP,0)),"")=0,"",IFERROR(INDEX(Analyslista!V:V,MATCH(ROW()-1,Analyslista!AP:AP,0)),""))</f>
        <v>Akademiska Sjukhuset</v>
      </c>
      <c r="J196" s="201"/>
      <c r="K196" s="201"/>
    </row>
    <row r="197" spans="1:11" x14ac:dyDescent="0.25">
      <c r="A197" s="201" t="str">
        <f>IF(IFERROR(INDEX(Analyslista!D:D,MATCH(ROW()-1,Analyslista!AP:AP,0)),"")&amp;IFERROR(INDEX(Analyslista!B:B,MATCH(ROW()-1,Analyslista!AP:AP,0)),"")="","",IFERROR(INDEX(Analyslista!D:D,MATCH(ROW()-1,Analyslista!AP:AP,0)),"")&amp;IFERROR(INDEX(Analyslista!B:B,MATCH(ROW()-1,Analyslista!AP:AP,0)),"")&amp;" (EXT)")</f>
        <v>S-Schistosoma spp. (serologi) (EXT)</v>
      </c>
      <c r="B197" s="201" t="str">
        <f>IFERROR(INDEX(Analyslista!D:D,MATCH(ROW()-1,Analyslista!AP:AP,0)),"")&amp;IFERROR(INDEX(Analyslista!B:B,MATCH(ROW()-1,Analyslista!AP:AP,0)),"")</f>
        <v>S-Schistosoma spp. (serologi)</v>
      </c>
      <c r="C197" s="201" t="str">
        <f>IF(IFERROR(INDEX(Analyslista!AC:AC,MATCH(ROW()-1,Analyslista!AP:AP,0)),"")=0,"",IFERROR(INDEX(Analyslista!AC:AC,MATCH(ROW()-1,Analyslista!AP:AP,0)),""))</f>
        <v/>
      </c>
      <c r="D197" s="201" t="str">
        <f>IF(IFERROR(INDEX(Analyslista!AS:AS,MATCH(ROW()-1,Analyslista!AP:AP,0)),"")=0,"",IFERROR(INDEX(Analyslista!AS:AS,MATCH(ROW()-1,Analyslista!AP:AP,0)),""))</f>
        <v/>
      </c>
      <c r="F197" s="201" t="str">
        <f>IF(IFERROR(INDEX(Analyslista!N:N,MATCH(ROW()-1,Analyslista!AP:AP,0)),"")=0,"",IFERROR(INDEX(Analyslista!N:N,MATCH(ROW()-1,Analyslista!AP:AP,0)),""))</f>
        <v>Röd (Serum u t) 6 mL</v>
      </c>
      <c r="G197" s="201" t="str">
        <f>IF(IFERROR(INDEX(Analyslista!K:K,MATCH(ROW()-1,Analyslista!AP:AP,0)),"")=0,"",IFERROR(INDEX(Analyslista!K:K,MATCH(ROW()-1,Analyslista!AP:AP,0)),""))</f>
        <v/>
      </c>
      <c r="H197" s="224" t="str">
        <f>IF(IFERROR(INDEX(Analyslista!J:J,MATCH(ROW()-1,Analyslista!AP:AP,0)),"")=0,"",IFERROR(INDEX(Analyslista!J:J,MATCH(ROW()-1,Analyslista!AP:AP,0)),""))</f>
        <v>Prov tas 6-8 veckor efter infektionstillfället.</v>
      </c>
      <c r="I197" s="201" t="str">
        <f>IF(IFERROR(INDEX(Analyslista!V:V,MATCH(ROW()-1,Analyslista!AP:AP,0)),"")=0,"",IFERROR(INDEX(Analyslista!V:V,MATCH(ROW()-1,Analyslista!AP:AP,0)),""))</f>
        <v>Folkhälsomyndigheten</v>
      </c>
      <c r="J197" s="201"/>
      <c r="K197" s="201"/>
    </row>
    <row r="198" spans="1:11" ht="135" x14ac:dyDescent="0.25">
      <c r="A198" s="201" t="str">
        <f>IF(IFERROR(INDEX(Analyslista!D:D,MATCH(ROW()-1,Analyslista!AP:AP,0)),"")&amp;IFERROR(INDEX(Analyslista!B:B,MATCH(ROW()-1,Analyslista!AP:AP,0)),"")="","",IFERROR(INDEX(Analyslista!D:D,MATCH(ROW()-1,Analyslista!AP:AP,0)),"")&amp;IFERROR(INDEX(Analyslista!B:B,MATCH(ROW()-1,Analyslista!AP:AP,0)),"")&amp;" (EXT)")</f>
        <v>B-Everolimus (Vid prov från övriga beställare) (EXT)</v>
      </c>
      <c r="B198" s="201" t="str">
        <f>IFERROR(INDEX(Analyslista!D:D,MATCH(ROW()-1,Analyslista!AP:AP,0)),"")&amp;IFERROR(INDEX(Analyslista!B:B,MATCH(ROW()-1,Analyslista!AP:AP,0)),"")</f>
        <v>B-Everolimus (Vid prov från övriga beställare)</v>
      </c>
      <c r="C198" s="201" t="str">
        <f>IF(IFERROR(INDEX(Analyslista!AC:AC,MATCH(ROW()-1,Analyslista!AP:AP,0)),"")=0,"",IFERROR(INDEX(Analyslista!AC:AC,MATCH(ROW()-1,Analyslista!AP:AP,0)),""))</f>
        <v/>
      </c>
      <c r="D198" s="201" t="str">
        <f>IF(IFERROR(INDEX(Analyslista!AS:AS,MATCH(ROW()-1,Analyslista!AP:AP,0)),"")=0,"",IFERROR(INDEX(Analyslista!AS:AS,MATCH(ROW()-1,Analyslista!AP:AP,0)),""))</f>
        <v/>
      </c>
      <c r="F198" s="201" t="str">
        <f>IF(IFERROR(INDEX(Analyslista!N:N,MATCH(ROW()-1,Analyslista!AP:AP,0)),"")=0,"",IFERROR(INDEX(Analyslista!N:N,MATCH(ROW()-1,Analyslista!AP:AP,0)),""))</f>
        <v>Lila (EDTA) 4 mL</v>
      </c>
      <c r="G198" s="201" t="str">
        <f>IF(IFERROR(INDEX(Analyslista!K:K,MATCH(ROW()-1,Analyslista!AP:AP,0)),"")=0,"",IFERROR(INDEX(Analyslista!K:K,MATCH(ROW()-1,Analyslista!AP:AP,0)),""))</f>
        <v/>
      </c>
      <c r="H198" s="224" t="str">
        <f>IF(IFERROR(INDEX(Analyslista!J:J,MATCH(ROW()-1,Analyslista!AP:AP,0)),"")=0,"",IFERROR(INDEX(Analyslista!J:J,MATCH(ROW()-1,Analyslista!AP:AP,0)),""))</f>
        <v>Provtagning före dos.
datum och tid för senaste dosintag [DATE:TIME]
nuvarande dosering [FRITEXT]
datum för senaste dosjustering och föregående dosering [FRITEXT]
övriga läkemedel [FRITEXT]
vikt [kg]
S-kreatinin [umol/L]
frågeställning [FRITEXT]</v>
      </c>
      <c r="I198" s="201" t="str">
        <f>IF(IFERROR(INDEX(Analyslista!V:V,MATCH(ROW()-1,Analyslista!AP:AP,0)),"")=0,"",IFERROR(INDEX(Analyslista!V:V,MATCH(ROW()-1,Analyslista!AP:AP,0)),""))</f>
        <v>Karolinska Universitetssjukhuset</v>
      </c>
      <c r="J198" s="201"/>
      <c r="K198" s="201"/>
    </row>
    <row r="199" spans="1:11" ht="60" x14ac:dyDescent="0.25">
      <c r="A199" s="201" t="str">
        <f>IF(IFERROR(INDEX(Analyslista!D:D,MATCH(ROW()-1,Analyslista!AP:AP,0)),"")&amp;IFERROR(INDEX(Analyslista!B:B,MATCH(ROW()-1,Analyslista!AP:AP,0)),"")="","",IFERROR(INDEX(Analyslista!D:D,MATCH(ROW()-1,Analyslista!AP:AP,0)),"")&amp;IFERROR(INDEX(Analyslista!B:B,MATCH(ROW()-1,Analyslista!AP:AP,0)),"")&amp;" (EXT)")</f>
        <v>P-Faktor II (EXT)</v>
      </c>
      <c r="B199" s="201" t="str">
        <f>IFERROR(INDEX(Analyslista!D:D,MATCH(ROW()-1,Analyslista!AP:AP,0)),"")&amp;IFERROR(INDEX(Analyslista!B:B,MATCH(ROW()-1,Analyslista!AP:AP,0)),"")</f>
        <v>P-Faktor II</v>
      </c>
      <c r="C199" s="201" t="str">
        <f>IF(IFERROR(INDEX(Analyslista!AC:AC,MATCH(ROW()-1,Analyslista!AP:AP,0)),"")=0,"",IFERROR(INDEX(Analyslista!AC:AC,MATCH(ROW()-1,Analyslista!AP:AP,0)),""))</f>
        <v/>
      </c>
      <c r="D199" s="201" t="str">
        <f>IF(IFERROR(INDEX(Analyslista!AS:AS,MATCH(ROW()-1,Analyslista!AP:AP,0)),"")=0,"",IFERROR(INDEX(Analyslista!AS:AS,MATCH(ROW()-1,Analyslista!AP:AP,0)),""))</f>
        <v/>
      </c>
      <c r="F199" s="201" t="str">
        <f>IF(IFERROR(INDEX(Analyslista!N:N,MATCH(ROW()-1,Analyslista!AP:AP,0)),"")=0,"",IFERROR(INDEX(Analyslista!N:N,MATCH(ROW()-1,Analyslista!AP:AP,0)),""))</f>
        <v>Ljusblå/svart (NaCitrat) 3,5 mL</v>
      </c>
      <c r="G199" s="201" t="str">
        <f>IF(IFERROR(INDEX(Analyslista!K:K,MATCH(ROW()-1,Analyslista!AP:AP,0)),"")=0,"",IFERROR(INDEX(Analyslista!K:K,MATCH(ROW()-1,Analyslista!AP:AP,0)),""))</f>
        <v>P-Faktor V (koag), P-Faktor VII (koag), P-Faktor X (koag)</v>
      </c>
      <c r="H19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199" s="201" t="str">
        <f>IF(IFERROR(INDEX(Analyslista!V:V,MATCH(ROW()-1,Analyslista!AP:AP,0)),"")=0,"",IFERROR(INDEX(Analyslista!V:V,MATCH(ROW()-1,Analyslista!AP:AP,0)),""))</f>
        <v>Karolinska Universitetssjukhuset</v>
      </c>
      <c r="J199" s="201"/>
      <c r="K199" s="201"/>
    </row>
    <row r="200" spans="1:11" x14ac:dyDescent="0.25">
      <c r="A200" s="201" t="str">
        <f>IF(IFERROR(INDEX(Analyslista!D:D,MATCH(ROW()-1,Analyslista!AP:AP,0)),"")&amp;IFERROR(INDEX(Analyslista!B:B,MATCH(ROW()-1,Analyslista!AP:AP,0)),"")="","",IFERROR(INDEX(Analyslista!D:D,MATCH(ROW()-1,Analyslista!AP:AP,0)),"")&amp;IFERROR(INDEX(Analyslista!B:B,MATCH(ROW()-1,Analyslista!AP:AP,0)),"")&amp;" (EXT)")</f>
        <v>U-TBE (PCR) (EXT)</v>
      </c>
      <c r="B200" s="201" t="str">
        <f>IFERROR(INDEX(Analyslista!D:D,MATCH(ROW()-1,Analyslista!AP:AP,0)),"")&amp;IFERROR(INDEX(Analyslista!B:B,MATCH(ROW()-1,Analyslista!AP:AP,0)),"")</f>
        <v>U-TBE (PCR)</v>
      </c>
      <c r="C200" s="201" t="str">
        <f>IF(IFERROR(INDEX(Analyslista!AC:AC,MATCH(ROW()-1,Analyslista!AP:AP,0)),"")=0,"",IFERROR(INDEX(Analyslista!AC:AC,MATCH(ROW()-1,Analyslista!AP:AP,0)),""))</f>
        <v/>
      </c>
      <c r="D200" s="201" t="str">
        <f>IF(IFERROR(INDEX(Analyslista!AS:AS,MATCH(ROW()-1,Analyslista!AP:AP,0)),"")=0,"",IFERROR(INDEX(Analyslista!AS:AS,MATCH(ROW()-1,Analyslista!AP:AP,0)),""))</f>
        <v/>
      </c>
      <c r="F200" s="201" t="str">
        <f>IF(IFERROR(INDEX(Analyslista!N:N,MATCH(ROW()-1,Analyslista!AP:AP,0)),"")=0,"",IFERROR(INDEX(Analyslista!N:N,MATCH(ROW()-1,Analyslista!AP:AP,0)),""))</f>
        <v>2-5 mL urin utan tillsats.</v>
      </c>
      <c r="G200" s="201" t="str">
        <f>IF(IFERROR(INDEX(Analyslista!K:K,MATCH(ROW()-1,Analyslista!AP:AP,0)),"")=0,"",IFERROR(INDEX(Analyslista!K:K,MATCH(ROW()-1,Analyslista!AP:AP,0)),""))</f>
        <v/>
      </c>
      <c r="H200" s="224" t="str">
        <f>IF(IFERROR(INDEX(Analyslista!J:J,MATCH(ROW()-1,Analyslista!AP:AP,0)),"")=0,"",IFERROR(INDEX(Analyslista!J:J,MATCH(ROW()-1,Analyslista!AP:AP,0)),""))</f>
        <v/>
      </c>
      <c r="I200" s="201" t="str">
        <f>IF(IFERROR(INDEX(Analyslista!V:V,MATCH(ROW()-1,Analyslista!AP:AP,0)),"")=0,"",IFERROR(INDEX(Analyslista!V:V,MATCH(ROW()-1,Analyslista!AP:AP,0)),""))</f>
        <v>Sahlgrenska Universitetssjukhuset</v>
      </c>
      <c r="J200" s="201"/>
      <c r="K200" s="201"/>
    </row>
    <row r="201" spans="1:11" x14ac:dyDescent="0.25">
      <c r="A201" s="201" t="str">
        <f>IF(IFERROR(INDEX(Analyslista!D:D,MATCH(ROW()-1,Analyslista!AP:AP,0)),"")&amp;IFERROR(INDEX(Analyslista!B:B,MATCH(ROW()-1,Analyslista!AP:AP,0)),"")="","",IFERROR(INDEX(Analyslista!D:D,MATCH(ROW()-1,Analyslista!AP:AP,0)),"")&amp;IFERROR(INDEX(Analyslista!B:B,MATCH(ROW()-1,Analyslista!AP:AP,0)),"")&amp;" (EXT)")</f>
        <v>S-, U-TBE (PCR) (EXT)</v>
      </c>
      <c r="B201" s="201" t="str">
        <f>IFERROR(INDEX(Analyslista!D:D,MATCH(ROW()-1,Analyslista!AP:AP,0)),"")&amp;IFERROR(INDEX(Analyslista!B:B,MATCH(ROW()-1,Analyslista!AP:AP,0)),"")</f>
        <v>S-, U-TBE (PCR)</v>
      </c>
      <c r="C201" s="201" t="str">
        <f>IF(IFERROR(INDEX(Analyslista!AC:AC,MATCH(ROW()-1,Analyslista!AP:AP,0)),"")=0,"",IFERROR(INDEX(Analyslista!AC:AC,MATCH(ROW()-1,Analyslista!AP:AP,0)),""))</f>
        <v/>
      </c>
      <c r="D201" s="201" t="str">
        <f>IF(IFERROR(INDEX(Analyslista!AS:AS,MATCH(ROW()-1,Analyslista!AP:AP,0)),"")=0,"",IFERROR(INDEX(Analyslista!AS:AS,MATCH(ROW()-1,Analyslista!AP:AP,0)),""))</f>
        <v/>
      </c>
      <c r="F201" s="201" t="str">
        <f>IF(IFERROR(INDEX(Analyslista!N:N,MATCH(ROW()-1,Analyslista!AP:AP,0)),"")=0,"",IFERROR(INDEX(Analyslista!N:N,MATCH(ROW()-1,Analyslista!AP:AP,0)),""))</f>
        <v>Röd (Serum u t) 6 mL</v>
      </c>
      <c r="G201" s="201" t="str">
        <f>IF(IFERROR(INDEX(Analyslista!K:K,MATCH(ROW()-1,Analyslista!AP:AP,0)),"")=0,"",IFERROR(INDEX(Analyslista!K:K,MATCH(ROW()-1,Analyslista!AP:AP,0)),""))</f>
        <v/>
      </c>
      <c r="H201" s="224" t="str">
        <f>IF(IFERROR(INDEX(Analyslista!J:J,MATCH(ROW()-1,Analyslista!AP:AP,0)),"")=0,"",IFERROR(INDEX(Analyslista!J:J,MATCH(ROW()-1,Analyslista!AP:AP,0)),""))</f>
        <v/>
      </c>
      <c r="I201" s="201" t="str">
        <f>IF(IFERROR(INDEX(Analyslista!V:V,MATCH(ROW()-1,Analyslista!AP:AP,0)),"")=0,"",IFERROR(INDEX(Analyslista!V:V,MATCH(ROW()-1,Analyslista!AP:AP,0)),""))</f>
        <v>Sahlgrenska Universitetssjukhuset</v>
      </c>
      <c r="J201" s="201"/>
      <c r="K201" s="201"/>
    </row>
    <row r="202" spans="1:11" x14ac:dyDescent="0.25">
      <c r="A202" s="201" t="str">
        <f>IF(IFERROR(INDEX(Analyslista!D:D,MATCH(ROW()-1,Analyslista!AP:AP,0)),"")&amp;IFERROR(INDEX(Analyslista!B:B,MATCH(ROW()-1,Analyslista!AP:AP,0)),"")="","",IFERROR(INDEX(Analyslista!D:D,MATCH(ROW()-1,Analyslista!AP:AP,0)),"")&amp;IFERROR(INDEX(Analyslista!B:B,MATCH(ROW()-1,Analyslista!AP:AP,0)),"")&amp;" (EXT)")</f>
        <v>S-Toxocara spp. (serologi) (EXT)</v>
      </c>
      <c r="B202" s="201" t="str">
        <f>IFERROR(INDEX(Analyslista!D:D,MATCH(ROW()-1,Analyslista!AP:AP,0)),"")&amp;IFERROR(INDEX(Analyslista!B:B,MATCH(ROW()-1,Analyslista!AP:AP,0)),"")</f>
        <v>S-Toxocara spp. (serologi)</v>
      </c>
      <c r="C202" s="201" t="str">
        <f>IF(IFERROR(INDEX(Analyslista!AC:AC,MATCH(ROW()-1,Analyslista!AP:AP,0)),"")=0,"",IFERROR(INDEX(Analyslista!AC:AC,MATCH(ROW()-1,Analyslista!AP:AP,0)),""))</f>
        <v/>
      </c>
      <c r="D202" s="201" t="str">
        <f>IF(IFERROR(INDEX(Analyslista!AS:AS,MATCH(ROW()-1,Analyslista!AP:AP,0)),"")=0,"",IFERROR(INDEX(Analyslista!AS:AS,MATCH(ROW()-1,Analyslista!AP:AP,0)),""))</f>
        <v/>
      </c>
      <c r="F202" s="201" t="str">
        <f>IF(IFERROR(INDEX(Analyslista!N:N,MATCH(ROW()-1,Analyslista!AP:AP,0)),"")=0,"",IFERROR(INDEX(Analyslista!N:N,MATCH(ROW()-1,Analyslista!AP:AP,0)),""))</f>
        <v>Röd (Serum u t) 6 mL</v>
      </c>
      <c r="G202" s="201" t="str">
        <f>IF(IFERROR(INDEX(Analyslista!K:K,MATCH(ROW()-1,Analyslista!AP:AP,0)),"")=0,"",IFERROR(INDEX(Analyslista!K:K,MATCH(ROW()-1,Analyslista!AP:AP,0)),""))</f>
        <v/>
      </c>
      <c r="H202" s="224" t="str">
        <f>IF(IFERROR(INDEX(Analyslista!J:J,MATCH(ROW()-1,Analyslista!AP:AP,0)),"")=0,"",IFERROR(INDEX(Analyslista!J:J,MATCH(ROW()-1,Analyslista!AP:AP,0)),""))</f>
        <v/>
      </c>
      <c r="I202" s="201" t="str">
        <f>IF(IFERROR(INDEX(Analyslista!V:V,MATCH(ROW()-1,Analyslista!AP:AP,0)),"")=0,"",IFERROR(INDEX(Analyslista!V:V,MATCH(ROW()-1,Analyslista!AP:AP,0)),""))</f>
        <v>Folkhälsomyndigheten</v>
      </c>
      <c r="J202" s="201"/>
      <c r="K202" s="201"/>
    </row>
    <row r="203" spans="1:11" x14ac:dyDescent="0.25">
      <c r="A203" s="201" t="str">
        <f>IF(IFERROR(INDEX(Analyslista!D:D,MATCH(ROW()-1,Analyslista!AP:AP,0)),"")&amp;IFERROR(INDEX(Analyslista!B:B,MATCH(ROW()-1,Analyslista!AP:AP,0)),"")="","",IFERROR(INDEX(Analyslista!D:D,MATCH(ROW()-1,Analyslista!AP:AP,0)),"")&amp;IFERROR(INDEX(Analyslista!B:B,MATCH(ROW()-1,Analyslista!AP:AP,0)),"")&amp;" (EXT)")</f>
        <v>S-Trichinella spp. (serologi) (EXT)</v>
      </c>
      <c r="B203" s="201" t="str">
        <f>IFERROR(INDEX(Analyslista!D:D,MATCH(ROW()-1,Analyslista!AP:AP,0)),"")&amp;IFERROR(INDEX(Analyslista!B:B,MATCH(ROW()-1,Analyslista!AP:AP,0)),"")</f>
        <v>S-Trichinella spp. (serologi)</v>
      </c>
      <c r="C203" s="201" t="str">
        <f>IF(IFERROR(INDEX(Analyslista!AC:AC,MATCH(ROW()-1,Analyslista!AP:AP,0)),"")=0,"",IFERROR(INDEX(Analyslista!AC:AC,MATCH(ROW()-1,Analyslista!AP:AP,0)),""))</f>
        <v/>
      </c>
      <c r="D203" s="201" t="str">
        <f>IF(IFERROR(INDEX(Analyslista!AS:AS,MATCH(ROW()-1,Analyslista!AP:AP,0)),"")=0,"",IFERROR(INDEX(Analyslista!AS:AS,MATCH(ROW()-1,Analyslista!AP:AP,0)),""))</f>
        <v/>
      </c>
      <c r="F203" s="201" t="str">
        <f>IF(IFERROR(INDEX(Analyslista!N:N,MATCH(ROW()-1,Analyslista!AP:AP,0)),"")=0,"",IFERROR(INDEX(Analyslista!N:N,MATCH(ROW()-1,Analyslista!AP:AP,0)),""))</f>
        <v>Röd (Serum u t) 6 mL</v>
      </c>
      <c r="G203" s="201" t="str">
        <f>IF(IFERROR(INDEX(Analyslista!K:K,MATCH(ROW()-1,Analyslista!AP:AP,0)),"")=0,"",IFERROR(INDEX(Analyslista!K:K,MATCH(ROW()-1,Analyslista!AP:AP,0)),""))</f>
        <v/>
      </c>
      <c r="H203" s="224" t="str">
        <f>IF(IFERROR(INDEX(Analyslista!J:J,MATCH(ROW()-1,Analyslista!AP:AP,0)),"")=0,"",IFERROR(INDEX(Analyslista!J:J,MATCH(ROW()-1,Analyslista!AP:AP,0)),""))</f>
        <v/>
      </c>
      <c r="I203" s="201" t="str">
        <f>IF(IFERROR(INDEX(Analyslista!V:V,MATCH(ROW()-1,Analyslista!AP:AP,0)),"")=0,"",IFERROR(INDEX(Analyslista!V:V,MATCH(ROW()-1,Analyslista!AP:AP,0)),""))</f>
        <v>Folkhälsomyndigheten</v>
      </c>
      <c r="J203" s="201"/>
      <c r="K203" s="201"/>
    </row>
    <row r="204" spans="1:11" x14ac:dyDescent="0.25">
      <c r="A204" s="201" t="str">
        <f>IF(IFERROR(INDEX(Analyslista!D:D,MATCH(ROW()-1,Analyslista!AP:AP,0)),"")&amp;IFERROR(INDEX(Analyslista!B:B,MATCH(ROW()-1,Analyslista!AP:AP,0)),"")="","",IFERROR(INDEX(Analyslista!D:D,MATCH(ROW()-1,Analyslista!AP:AP,0)),"")&amp;IFERROR(INDEX(Analyslista!B:B,MATCH(ROW()-1,Analyslista!AP:AP,0)),"")&amp;" (EXT)")</f>
        <v>S-Trypanosoma cruzi (serologi) (EXT)</v>
      </c>
      <c r="B204" s="201" t="str">
        <f>IFERROR(INDEX(Analyslista!D:D,MATCH(ROW()-1,Analyslista!AP:AP,0)),"")&amp;IFERROR(INDEX(Analyslista!B:B,MATCH(ROW()-1,Analyslista!AP:AP,0)),"")</f>
        <v>S-Trypanosoma cruzi (serologi)</v>
      </c>
      <c r="C204" s="201" t="str">
        <f>IF(IFERROR(INDEX(Analyslista!AC:AC,MATCH(ROW()-1,Analyslista!AP:AP,0)),"")=0,"",IFERROR(INDEX(Analyslista!AC:AC,MATCH(ROW()-1,Analyslista!AP:AP,0)),""))</f>
        <v/>
      </c>
      <c r="D204" s="201" t="str">
        <f>IF(IFERROR(INDEX(Analyslista!AS:AS,MATCH(ROW()-1,Analyslista!AP:AP,0)),"")=0,"",IFERROR(INDEX(Analyslista!AS:AS,MATCH(ROW()-1,Analyslista!AP:AP,0)),""))</f>
        <v/>
      </c>
      <c r="F204" s="201" t="str">
        <f>IF(IFERROR(INDEX(Analyslista!N:N,MATCH(ROW()-1,Analyslista!AP:AP,0)),"")=0,"",IFERROR(INDEX(Analyslista!N:N,MATCH(ROW()-1,Analyslista!AP:AP,0)),""))</f>
        <v>Röd (Serum u t) 6 mL</v>
      </c>
      <c r="G204" s="201" t="str">
        <f>IF(IFERROR(INDEX(Analyslista!K:K,MATCH(ROW()-1,Analyslista!AP:AP,0)),"")=0,"",IFERROR(INDEX(Analyslista!K:K,MATCH(ROW()-1,Analyslista!AP:AP,0)),""))</f>
        <v/>
      </c>
      <c r="H204" s="224" t="str">
        <f>IF(IFERROR(INDEX(Analyslista!J:J,MATCH(ROW()-1,Analyslista!AP:AP,0)),"")=0,"",IFERROR(INDEX(Analyslista!J:J,MATCH(ROW()-1,Analyslista!AP:AP,0)),""))</f>
        <v/>
      </c>
      <c r="I204" s="201" t="str">
        <f>IF(IFERROR(INDEX(Analyslista!V:V,MATCH(ROW()-1,Analyslista!AP:AP,0)),"")=0,"",IFERROR(INDEX(Analyslista!V:V,MATCH(ROW()-1,Analyslista!AP:AP,0)),""))</f>
        <v>Folkhälsomyndigheten</v>
      </c>
      <c r="J204" s="201"/>
      <c r="K204" s="201"/>
    </row>
    <row r="205" spans="1:11" ht="45" x14ac:dyDescent="0.25">
      <c r="A205" s="201" t="str">
        <f>IF(IFERROR(INDEX(Analyslista!D:D,MATCH(ROW()-1,Analyslista!AP:AP,0)),"")&amp;IFERROR(INDEX(Analyslista!B:B,MATCH(ROW()-1,Analyslista!AP:AP,0)),"")="","",IFERROR(INDEX(Analyslista!D:D,MATCH(ROW()-1,Analyslista!AP:AP,0)),"")&amp;IFERROR(INDEX(Analyslista!B:B,MATCH(ROW()-1,Analyslista!AP:AP,0)),"")&amp;" (EXT)")</f>
        <v>S-Tyreoglobulin-antikroppar (EXT)</v>
      </c>
      <c r="B205" s="201" t="str">
        <f>IFERROR(INDEX(Analyslista!D:D,MATCH(ROW()-1,Analyslista!AP:AP,0)),"")&amp;IFERROR(INDEX(Analyslista!B:B,MATCH(ROW()-1,Analyslista!AP:AP,0)),"")</f>
        <v>S-Tyreoglobulin-antikroppar</v>
      </c>
      <c r="C205" s="201" t="str">
        <f>IF(IFERROR(INDEX(Analyslista!AC:AC,MATCH(ROW()-1,Analyslista!AP:AP,0)),"")=0,"",IFERROR(INDEX(Analyslista!AC:AC,MATCH(ROW()-1,Analyslista!AP:AP,0)),""))</f>
        <v/>
      </c>
      <c r="D205" s="201" t="str">
        <f>IF(IFERROR(INDEX(Analyslista!AS:AS,MATCH(ROW()-1,Analyslista!AP:AP,0)),"")=0,"",IFERROR(INDEX(Analyslista!AS:AS,MATCH(ROW()-1,Analyslista!AP:AP,0)),""))</f>
        <v/>
      </c>
      <c r="F205" s="201" t="str">
        <f>IF(IFERROR(INDEX(Analyslista!N:N,MATCH(ROW()-1,Analyslista!AP:AP,0)),"")=0,"",IFERROR(INDEX(Analyslista!N:N,MATCH(ROW()-1,Analyslista!AP:AP,0)),""))</f>
        <v>Gul (serum m gel) 3,5 mL</v>
      </c>
      <c r="G205" s="201" t="str">
        <f>IF(IFERROR(INDEX(Analyslista!K:K,MATCH(ROW()-1,Analyslista!AP:AP,0)),"")=0,"",IFERROR(INDEX(Analyslista!K:K,MATCH(ROW()-1,Analyslista!AP:AP,0)),""))</f>
        <v>S-Tyreoglobulin, S-CA15-3, S-CA 72-4, S-CrossLaps beta-, S-Osteokalcin, S-Kalcitonin</v>
      </c>
      <c r="H205" s="224" t="str">
        <f>IF(IFERROR(INDEX(Analyslista!J:J,MATCH(ROW()-1,Analyslista!AP:AP,0)),"")=0,"",IFERROR(INDEX(Analyslista!J:J,MATCH(ROW()-1,Analyslista!AP:AP,0)),""))</f>
        <v/>
      </c>
      <c r="I205" s="201" t="str">
        <f>IF(IFERROR(INDEX(Analyslista!V:V,MATCH(ROW()-1,Analyslista!AP:AP,0)),"")=0,"",IFERROR(INDEX(Analyslista!V:V,MATCH(ROW()-1,Analyslista!AP:AP,0)),""))</f>
        <v>Akademiska Sjukhuset</v>
      </c>
      <c r="J205" s="201"/>
      <c r="K205" s="201"/>
    </row>
    <row r="206" spans="1:11" ht="30" x14ac:dyDescent="0.25">
      <c r="A206" s="201" t="str">
        <f>IF(IFERROR(INDEX(Analyslista!D:D,MATCH(ROW()-1,Analyslista!AP:AP,0)),"")&amp;IFERROR(INDEX(Analyslista!B:B,MATCH(ROW()-1,Analyslista!AP:AP,0)),"")="","",IFERROR(INDEX(Analyslista!D:D,MATCH(ROW()-1,Analyslista!AP:AP,0)),"")&amp;IFERROR(INDEX(Analyslista!B:B,MATCH(ROW()-1,Analyslista!AP:AP,0)),"")&amp;" (EXT)")</f>
        <v>U-Uran (EXT)</v>
      </c>
      <c r="B206" s="201" t="str">
        <f>IFERROR(INDEX(Analyslista!D:D,MATCH(ROW()-1,Analyslista!AP:AP,0)),"")&amp;IFERROR(INDEX(Analyslista!B:B,MATCH(ROW()-1,Analyslista!AP:AP,0)),"")</f>
        <v>U-Uran</v>
      </c>
      <c r="C206" s="201" t="str">
        <f>IF(IFERROR(INDEX(Analyslista!AC:AC,MATCH(ROW()-1,Analyslista!AP:AP,0)),"")=0,"",IFERROR(INDEX(Analyslista!AC:AC,MATCH(ROW()-1,Analyslista!AP:AP,0)),""))</f>
        <v/>
      </c>
      <c r="D206" s="201" t="str">
        <f>IF(IFERROR(INDEX(Analyslista!AS:AS,MATCH(ROW()-1,Analyslista!AP:AP,0)),"")=0,"",IFERROR(INDEX(Analyslista!AS:AS,MATCH(ROW()-1,Analyslista!AP:AP,0)),""))</f>
        <v/>
      </c>
      <c r="F206" s="201" t="str">
        <f>IF(IFERROR(INDEX(Analyslista!N:N,MATCH(ROW()-1,Analyslista!AP:AP,0)),"")=0,"",IFERROR(INDEX(Analyslista!N:N,MATCH(ROW()-1,Analyslista!AP:AP,0)),""))</f>
        <v>Urin i syradiskad plastflaska.</v>
      </c>
      <c r="G206" s="201" t="str">
        <f>IF(IFERROR(INDEX(Analyslista!K:K,MATCH(ROW()-1,Analyslista!AP:AP,0)),"")=0,"",IFERROR(INDEX(Analyslista!K:K,MATCH(ROW()-1,Analyslista!AP:AP,0)),""))</f>
        <v/>
      </c>
      <c r="H206" s="224" t="str">
        <f>IF(IFERROR(INDEX(Analyslista!J:J,MATCH(ROW()-1,Analyslista!AP:AP,0)),"")=0,"",IFERROR(INDEX(Analyslista!J:J,MATCH(ROW()-1,Analyslista!AP:AP,0)),""))</f>
        <v>Stickprov lämnas i slutet av veckan efter arbetsdagens slut.</v>
      </c>
      <c r="I206" s="201" t="str">
        <f>IF(IFERROR(INDEX(Analyslista!V:V,MATCH(ROW()-1,Analyslista!AP:AP,0)),"")=0,"",IFERROR(INDEX(Analyslista!V:V,MATCH(ROW()-1,Analyslista!AP:AP,0)),""))</f>
        <v>ALS Scandinavia, Luleå</v>
      </c>
      <c r="J206" s="201"/>
      <c r="K206" s="201"/>
    </row>
    <row r="207" spans="1:11" ht="60" x14ac:dyDescent="0.25">
      <c r="A207" s="201" t="str">
        <f>IF(IFERROR(INDEX(Analyslista!D:D,MATCH(ROW()-1,Analyslista!AP:AP,0)),"")&amp;IFERROR(INDEX(Analyslista!B:B,MATCH(ROW()-1,Analyslista!AP:AP,0)),"")="","",IFERROR(INDEX(Analyslista!D:D,MATCH(ROW()-1,Analyslista!AP:AP,0)),"")&amp;IFERROR(INDEX(Analyslista!B:B,MATCH(ROW()-1,Analyslista!AP:AP,0)),"")&amp;" (EXT)")</f>
        <v>P-Faktor VII (koag) (EXT)</v>
      </c>
      <c r="B207" s="201" t="str">
        <f>IFERROR(INDEX(Analyslista!D:D,MATCH(ROW()-1,Analyslista!AP:AP,0)),"")&amp;IFERROR(INDEX(Analyslista!B:B,MATCH(ROW()-1,Analyslista!AP:AP,0)),"")</f>
        <v>P-Faktor VII (koag)</v>
      </c>
      <c r="C207" s="201" t="str">
        <f>IF(IFERROR(INDEX(Analyslista!AC:AC,MATCH(ROW()-1,Analyslista!AP:AP,0)),"")=0,"",IFERROR(INDEX(Analyslista!AC:AC,MATCH(ROW()-1,Analyslista!AP:AP,0)),""))</f>
        <v/>
      </c>
      <c r="D207" s="201" t="str">
        <f>IF(IFERROR(INDEX(Analyslista!AS:AS,MATCH(ROW()-1,Analyslista!AP:AP,0)),"")=0,"",IFERROR(INDEX(Analyslista!AS:AS,MATCH(ROW()-1,Analyslista!AP:AP,0)),""))</f>
        <v/>
      </c>
      <c r="F207" s="201" t="str">
        <f>IF(IFERROR(INDEX(Analyslista!N:N,MATCH(ROW()-1,Analyslista!AP:AP,0)),"")=0,"",IFERROR(INDEX(Analyslista!N:N,MATCH(ROW()-1,Analyslista!AP:AP,0)),""))</f>
        <v>Ljusblå/svart (NaCitrat) 3,5 mL</v>
      </c>
      <c r="G207" s="201" t="str">
        <f>IF(IFERROR(INDEX(Analyslista!K:K,MATCH(ROW()-1,Analyslista!AP:AP,0)),"")=0,"",IFERROR(INDEX(Analyslista!K:K,MATCH(ROW()-1,Analyslista!AP:AP,0)),""))</f>
        <v>P-Protrombin (FII), P-Faktor V (koag), P-Faktor X (koag)</v>
      </c>
      <c r="H207"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07" s="201" t="str">
        <f>IF(IFERROR(INDEX(Analyslista!V:V,MATCH(ROW()-1,Analyslista!AP:AP,0)),"")=0,"",IFERROR(INDEX(Analyslista!V:V,MATCH(ROW()-1,Analyslista!AP:AP,0)),""))</f>
        <v>Karolinska Universitetssjukhuset</v>
      </c>
      <c r="J207" s="201"/>
      <c r="K207" s="201"/>
    </row>
    <row r="208" spans="1:11" ht="75" x14ac:dyDescent="0.25">
      <c r="A208" s="201" t="str">
        <f>IF(IFERROR(INDEX(Analyslista!D:D,MATCH(ROW()-1,Analyslista!AP:AP,0)),"")&amp;IFERROR(INDEX(Analyslista!B:B,MATCH(ROW()-1,Analyslista!AP:AP,0)),"")="","",IFERROR(INDEX(Analyslista!D:D,MATCH(ROW()-1,Analyslista!AP:AP,0)),"")&amp;IFERROR(INDEX(Analyslista!B:B,MATCH(ROW()-1,Analyslista!AP:AP,0)),"")&amp;" (EXT)")</f>
        <v>fP-VIP (EXT)</v>
      </c>
      <c r="B208" s="201" t="str">
        <f>IFERROR(INDEX(Analyslista!D:D,MATCH(ROW()-1,Analyslista!AP:AP,0)),"")&amp;IFERROR(INDEX(Analyslista!B:B,MATCH(ROW()-1,Analyslista!AP:AP,0)),"")</f>
        <v>fP-VIP</v>
      </c>
      <c r="C208" s="201" t="str">
        <f>IF(IFERROR(INDEX(Analyslista!AC:AC,MATCH(ROW()-1,Analyslista!AP:AP,0)),"")=0,"",IFERROR(INDEX(Analyslista!AC:AC,MATCH(ROW()-1,Analyslista!AP:AP,0)),""))</f>
        <v/>
      </c>
      <c r="D208" s="201" t="str">
        <f>IF(IFERROR(INDEX(Analyslista!AS:AS,MATCH(ROW()-1,Analyslista!AP:AP,0)),"")=0,"",IFERROR(INDEX(Analyslista!AS:AS,MATCH(ROW()-1,Analyslista!AP:AP,0)),""))</f>
        <v/>
      </c>
      <c r="F208" s="201" t="str">
        <f>IF(IFERROR(INDEX(Analyslista!N:N,MATCH(ROW()-1,Analyslista!AP:AP,0)),"")=0,"",IFERROR(INDEX(Analyslista!N:N,MATCH(ROW()-1,Analyslista!AP:AP,0)),""))</f>
        <v>Mörkblå (NaHeparin) 4 mL</v>
      </c>
      <c r="G208" s="201" t="str">
        <f>IF(IFERROR(INDEX(Analyslista!K:K,MATCH(ROW()-1,Analyslista!AP:AP,0)),"")=0,"",IFERROR(INDEX(Analyslista!K:K,MATCH(ROW()-1,Analyslista!AP:AP,0)),""))</f>
        <v/>
      </c>
      <c r="H208" s="224" t="str">
        <f>IF(IFERROR(INDEX(Analyslista!J:J,MATCH(ROW()-1,Analyslista!AP:AP,0)),"")=0,"",IFERROR(INDEX(Analyslista!J:J,MATCH(ROW()-1,Analyslista!AP:AP,0)),""))</f>
        <v xml:space="preserve">Fasteprov.
Prov tas i iskylt rör och transporteras i isbad Omedelbart. till Klinisk kemi
Ring KlinKem Västerås innan provtagning för att de ska hinna förbereda för kylcentrifugering. </v>
      </c>
      <c r="I208" s="201" t="str">
        <f>IF(IFERROR(INDEX(Analyslista!V:V,MATCH(ROW()-1,Analyslista!AP:AP,0)),"")=0,"",IFERROR(INDEX(Analyslista!V:V,MATCH(ROW()-1,Analyslista!AP:AP,0)),""))</f>
        <v>Akademiska Sjukhuset</v>
      </c>
      <c r="J208" s="201"/>
      <c r="K208" s="201"/>
    </row>
    <row r="209" spans="1:11" ht="150" x14ac:dyDescent="0.25">
      <c r="A209" s="201" t="str">
        <f>IF(IFERROR(INDEX(Analyslista!D:D,MATCH(ROW()-1,Analyslista!AP:AP,0)),"")&amp;IFERROR(INDEX(Analyslista!B:B,MATCH(ROW()-1,Analyslista!AP:AP,0)),"")="","",IFERROR(INDEX(Analyslista!D:D,MATCH(ROW()-1,Analyslista!AP:AP,0)),"")&amp;IFERROR(INDEX(Analyslista!B:B,MATCH(ROW()-1,Analyslista!AP:AP,0)),"")&amp;" (EXT)")</f>
        <v>U-Zikavirus (PCR) (EXT)</v>
      </c>
      <c r="B209" s="201" t="str">
        <f>IFERROR(INDEX(Analyslista!D:D,MATCH(ROW()-1,Analyslista!AP:AP,0)),"")&amp;IFERROR(INDEX(Analyslista!B:B,MATCH(ROW()-1,Analyslista!AP:AP,0)),"")</f>
        <v>U-Zikavirus (PCR)</v>
      </c>
      <c r="C209" s="201" t="str">
        <f>IF(IFERROR(INDEX(Analyslista!AC:AC,MATCH(ROW()-1,Analyslista!AP:AP,0)),"")=0,"",IFERROR(INDEX(Analyslista!AC:AC,MATCH(ROW()-1,Analyslista!AP:AP,0)),""))</f>
        <v/>
      </c>
      <c r="D209" s="201" t="str">
        <f>IF(IFERROR(INDEX(Analyslista!AS:AS,MATCH(ROW()-1,Analyslista!AP:AP,0)),"")=0,"",IFERROR(INDEX(Analyslista!AS:AS,MATCH(ROW()-1,Analyslista!AP:AP,0)),""))</f>
        <v/>
      </c>
      <c r="F209" s="201" t="str">
        <f>IF(IFERROR(INDEX(Analyslista!N:N,MATCH(ROW()-1,Analyslista!AP:AP,0)),"")=0,"",IFERROR(INDEX(Analyslista!N:N,MATCH(ROW()-1,Analyslista!AP:AP,0)),""))</f>
        <v>5-10 mL urin utan tillsats</v>
      </c>
      <c r="G209" s="201" t="str">
        <f>IF(IFERROR(INDEX(Analyslista!K:K,MATCH(ROW()-1,Analyslista!AP:AP,0)),"")=0,"",IFERROR(INDEX(Analyslista!K:K,MATCH(ROW()-1,Analyslista!AP:AP,0)),""))</f>
        <v/>
      </c>
      <c r="H209"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09" s="201" t="str">
        <f>IF(IFERROR(INDEX(Analyslista!V:V,MATCH(ROW()-1,Analyslista!AP:AP,0)),"")=0,"",IFERROR(INDEX(Analyslista!V:V,MATCH(ROW()-1,Analyslista!AP:AP,0)),""))</f>
        <v>Folkhälsomyndigheten</v>
      </c>
      <c r="J209" s="201"/>
      <c r="K209" s="201"/>
    </row>
    <row r="210" spans="1:11" ht="150" x14ac:dyDescent="0.25">
      <c r="A210" s="201" t="str">
        <f>IF(IFERROR(INDEX(Analyslista!D:D,MATCH(ROW()-1,Analyslista!AP:AP,0)),"")&amp;IFERROR(INDEX(Analyslista!B:B,MATCH(ROW()-1,Analyslista!AP:AP,0)),"")="","",IFERROR(INDEX(Analyslista!D:D,MATCH(ROW()-1,Analyslista!AP:AP,0)),"")&amp;IFERROR(INDEX(Analyslista!B:B,MATCH(ROW()-1,Analyslista!AP:AP,0)),"")&amp;" (EXT)")</f>
        <v>S-Zikavirus (PCR) (EXT)</v>
      </c>
      <c r="B210" s="201" t="str">
        <f>IFERROR(INDEX(Analyslista!D:D,MATCH(ROW()-1,Analyslista!AP:AP,0)),"")&amp;IFERROR(INDEX(Analyslista!B:B,MATCH(ROW()-1,Analyslista!AP:AP,0)),"")</f>
        <v>S-Zikavirus (PCR)</v>
      </c>
      <c r="C210" s="201" t="str">
        <f>IF(IFERROR(INDEX(Analyslista!AC:AC,MATCH(ROW()-1,Analyslista!AP:AP,0)),"")=0,"",IFERROR(INDEX(Analyslista!AC:AC,MATCH(ROW()-1,Analyslista!AP:AP,0)),""))</f>
        <v/>
      </c>
      <c r="D210" s="201" t="str">
        <f>IF(IFERROR(INDEX(Analyslista!AS:AS,MATCH(ROW()-1,Analyslista!AP:AP,0)),"")=0,"",IFERROR(INDEX(Analyslista!AS:AS,MATCH(ROW()-1,Analyslista!AP:AP,0)),""))</f>
        <v/>
      </c>
      <c r="F210" s="201" t="str">
        <f>IF(IFERROR(INDEX(Analyslista!N:N,MATCH(ROW()-1,Analyslista!AP:AP,0)),"")=0,"",IFERROR(INDEX(Analyslista!N:N,MATCH(ROW()-1,Analyslista!AP:AP,0)),""))</f>
        <v>Gul (serum m gel) 5 mL</v>
      </c>
      <c r="G210" s="201" t="str">
        <f>IF(IFERROR(INDEX(Analyslista!K:K,MATCH(ROW()-1,Analyslista!AP:AP,0)),"")=0,"",IFERROR(INDEX(Analyslista!K:K,MATCH(ROW()-1,Analyslista!AP:AP,0)),""))</f>
        <v/>
      </c>
      <c r="H210" s="224" t="str">
        <f>IF(IFERROR(INDEX(Analyslista!J:J,MATCH(ROW()-1,Analyslista!AP:AP,0)),"")=0,"",IFERROR(INDEX(Analyslista!J:J,MATCH(ROW()-1,Analyslista!AP:AP,0)),""))</f>
        <v xml:space="preserve">Insjukningsdatum [DATE]
Reseanamnes det senaste året [FRITEXT]
Avresedatum från område där zikavirus sprids [DATE]
Tidigare känd genomgången infektion med TBE/dengue/west nile eller japansk encefalit-virus [JA/NEJ]
Vaccination mot japansk encefalit/TBE och gula febern [JA/NEJ]
Gravid? [JA/NEJ] Vecka [FRITEXT]
</v>
      </c>
      <c r="I210" s="201" t="str">
        <f>IF(IFERROR(INDEX(Analyslista!V:V,MATCH(ROW()-1,Analyslista!AP:AP,0)),"")=0,"",IFERROR(INDEX(Analyslista!V:V,MATCH(ROW()-1,Analyslista!AP:AP,0)),""))</f>
        <v>Folkhälsomyndigheten</v>
      </c>
      <c r="J210" s="201"/>
      <c r="K210" s="201"/>
    </row>
    <row r="211" spans="1:11" x14ac:dyDescent="0.25">
      <c r="A211" s="201" t="str">
        <f>IF(IFERROR(INDEX(Analyslista!D:D,MATCH(ROW()-1,Analyslista!AP:AP,0)),"")&amp;IFERROR(INDEX(Analyslista!B:B,MATCH(ROW()-1,Analyslista!AP:AP,0)),"")="","",IFERROR(INDEX(Analyslista!D:D,MATCH(ROW()-1,Analyslista!AP:AP,0)),"")&amp;IFERROR(INDEX(Analyslista!B:B,MATCH(ROW()-1,Analyslista!AP:AP,0)),"")&amp;" (EXT)")</f>
        <v>S-Zolpidem (EXT)</v>
      </c>
      <c r="B211" s="201" t="str">
        <f>IFERROR(INDEX(Analyslista!D:D,MATCH(ROW()-1,Analyslista!AP:AP,0)),"")&amp;IFERROR(INDEX(Analyslista!B:B,MATCH(ROW()-1,Analyslista!AP:AP,0)),"")</f>
        <v>S-Zolpidem</v>
      </c>
      <c r="C211" s="201" t="str">
        <f>IF(IFERROR(INDEX(Analyslista!AC:AC,MATCH(ROW()-1,Analyslista!AP:AP,0)),"")=0,"",IFERROR(INDEX(Analyslista!AC:AC,MATCH(ROW()-1,Analyslista!AP:AP,0)),""))</f>
        <v/>
      </c>
      <c r="D211" s="201" t="str">
        <f>IF(IFERROR(INDEX(Analyslista!AS:AS,MATCH(ROW()-1,Analyslista!AP:AP,0)),"")=0,"",IFERROR(INDEX(Analyslista!AS:AS,MATCH(ROW()-1,Analyslista!AP:AP,0)),""))</f>
        <v/>
      </c>
      <c r="F211" s="201" t="str">
        <f>IF(IFERROR(INDEX(Analyslista!N:N,MATCH(ROW()-1,Analyslista!AP:AP,0)),"")=0,"",IFERROR(INDEX(Analyslista!N:N,MATCH(ROW()-1,Analyslista!AP:AP,0)),""))</f>
        <v>Röd (Serum u t) 6 mL</v>
      </c>
      <c r="G211" s="201" t="str">
        <f>IF(IFERROR(INDEX(Analyslista!K:K,MATCH(ROW()-1,Analyslista!AP:AP,0)),"")=0,"",IFERROR(INDEX(Analyslista!K:K,MATCH(ROW()-1,Analyslista!AP:AP,0)),""))</f>
        <v>S-Zopiklon</v>
      </c>
      <c r="H211" s="224" t="str">
        <f>IF(IFERROR(INDEX(Analyslista!J:J,MATCH(ROW()-1,Analyslista!AP:AP,0)),"")=0,"",IFERROR(INDEX(Analyslista!J:J,MATCH(ROW()-1,Analyslista!AP:AP,0)),""))</f>
        <v>Prov tas omedelbart före dos.</v>
      </c>
      <c r="I211" s="201" t="str">
        <f>IF(IFERROR(INDEX(Analyslista!V:V,MATCH(ROW()-1,Analyslista!AP:AP,0)),"")=0,"",IFERROR(INDEX(Analyslista!V:V,MATCH(ROW()-1,Analyslista!AP:AP,0)),""))</f>
        <v>Laboratoriemedicin, Skåne</v>
      </c>
      <c r="J211" s="201"/>
      <c r="K211" s="201"/>
    </row>
    <row r="212" spans="1:11" ht="60" x14ac:dyDescent="0.25">
      <c r="A212" s="201" t="str">
        <f>IF(IFERROR(INDEX(Analyslista!D:D,MATCH(ROW()-1,Analyslista!AP:AP,0)),"")&amp;IFERROR(INDEX(Analyslista!B:B,MATCH(ROW()-1,Analyslista!AP:AP,0)),"")="","",IFERROR(INDEX(Analyslista!D:D,MATCH(ROW()-1,Analyslista!AP:AP,0)),"")&amp;IFERROR(INDEX(Analyslista!B:B,MATCH(ROW()-1,Analyslista!AP:AP,0)),"")&amp;" (EXT)")</f>
        <v>P-Faktor VIII (enz) (EXT)</v>
      </c>
      <c r="B212" s="201" t="str">
        <f>IFERROR(INDEX(Analyslista!D:D,MATCH(ROW()-1,Analyslista!AP:AP,0)),"")&amp;IFERROR(INDEX(Analyslista!B:B,MATCH(ROW()-1,Analyslista!AP:AP,0)),"")</f>
        <v>P-Faktor VIII (enz)</v>
      </c>
      <c r="C212" s="201" t="str">
        <f>IF(IFERROR(INDEX(Analyslista!AC:AC,MATCH(ROW()-1,Analyslista!AP:AP,0)),"")=0,"",IFERROR(INDEX(Analyslista!AC:AC,MATCH(ROW()-1,Analyslista!AP:AP,0)),""))</f>
        <v/>
      </c>
      <c r="D212" s="201" t="str">
        <f>IF(IFERROR(INDEX(Analyslista!AS:AS,MATCH(ROW()-1,Analyslista!AP:AP,0)),"")=0,"",IFERROR(INDEX(Analyslista!AS:AS,MATCH(ROW()-1,Analyslista!AP:AP,0)),""))</f>
        <v/>
      </c>
      <c r="F212" s="201" t="str">
        <f>IF(IFERROR(INDEX(Analyslista!N:N,MATCH(ROW()-1,Analyslista!AP:AP,0)),"")=0,"",IFERROR(INDEX(Analyslista!N:N,MATCH(ROW()-1,Analyslista!AP:AP,0)),""))</f>
        <v>Ljusblå/svart (NaCitrat) 3,5 mL</v>
      </c>
      <c r="G212" s="201" t="str">
        <f>IF(IFERROR(INDEX(Analyslista!K:K,MATCH(ROW()-1,Analyslista!AP:AP,0)),"")=0,"",IFERROR(INDEX(Analyslista!K:K,MATCH(ROW()-1,Analyslista!AP:AP,0)),""))</f>
        <v/>
      </c>
      <c r="H212"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2" s="201" t="str">
        <f>IF(IFERROR(INDEX(Analyslista!V:V,MATCH(ROW()-1,Analyslista!AP:AP,0)),"")=0,"",IFERROR(INDEX(Analyslista!V:V,MATCH(ROW()-1,Analyslista!AP:AP,0)),""))</f>
        <v>Karolinska Universitetssjukhuset</v>
      </c>
      <c r="J212" s="201"/>
      <c r="K212" s="201"/>
    </row>
    <row r="213" spans="1:11" x14ac:dyDescent="0.25">
      <c r="A213" s="201" t="str">
        <f>IF(IFERROR(INDEX(Analyslista!D:D,MATCH(ROW()-1,Analyslista!AP:AP,0)),"")&amp;IFERROR(INDEX(Analyslista!B:B,MATCH(ROW()-1,Analyslista!AP:AP,0)),"")="","",IFERROR(INDEX(Analyslista!D:D,MATCH(ROW()-1,Analyslista!AP:AP,0)),"")&amp;IFERROR(INDEX(Analyslista!B:B,MATCH(ROW()-1,Analyslista!AP:AP,0)),"")&amp;" (EXT)")</f>
        <v>B-Isoagglutininer (EXT)</v>
      </c>
      <c r="B213" s="201" t="str">
        <f>IFERROR(INDEX(Analyslista!D:D,MATCH(ROW()-1,Analyslista!AP:AP,0)),"")&amp;IFERROR(INDEX(Analyslista!B:B,MATCH(ROW()-1,Analyslista!AP:AP,0)),"")</f>
        <v>B-Isoagglutininer</v>
      </c>
      <c r="C213" s="201" t="str">
        <f>IF(IFERROR(INDEX(Analyslista!AC:AC,MATCH(ROW()-1,Analyslista!AP:AP,0)),"")=0,"",IFERROR(INDEX(Analyslista!AC:AC,MATCH(ROW()-1,Analyslista!AP:AP,0)),""))</f>
        <v/>
      </c>
      <c r="D213" s="201" t="str">
        <f>IF(IFERROR(INDEX(Analyslista!AS:AS,MATCH(ROW()-1,Analyslista!AP:AP,0)),"")=0,"",IFERROR(INDEX(Analyslista!AS:AS,MATCH(ROW()-1,Analyslista!AP:AP,0)),""))</f>
        <v/>
      </c>
      <c r="F213" s="201" t="str">
        <f>IF(IFERROR(INDEX(Analyslista!N:N,MATCH(ROW()-1,Analyslista!AP:AP,0)),"")=0,"",IFERROR(INDEX(Analyslista!N:N,MATCH(ROW()-1,Analyslista!AP:AP,0)),""))</f>
        <v>Lila (EDTA) 6 mL</v>
      </c>
      <c r="G213" s="201" t="str">
        <f>IF(IFERROR(INDEX(Analyslista!K:K,MATCH(ROW()-1,Analyslista!AP:AP,0)),"")=0,"",IFERROR(INDEX(Analyslista!K:K,MATCH(ROW()-1,Analyslista!AP:AP,0)),""))</f>
        <v/>
      </c>
      <c r="H213" s="224" t="str">
        <f>IF(IFERROR(INDEX(Analyslista!J:J,MATCH(ROW()-1,Analyslista!AP:AP,0)),"")=0,"",IFERROR(INDEX(Analyslista!J:J,MATCH(ROW()-1,Analyslista!AP:AP,0)),""))</f>
        <v>OBS! ID-kontroll = Namnunderskrift!</v>
      </c>
      <c r="I213" s="201" t="str">
        <f>IF(IFERROR(INDEX(Analyslista!V:V,MATCH(ROW()-1,Analyslista!AP:AP,0)),"")=0,"",IFERROR(INDEX(Analyslista!V:V,MATCH(ROW()-1,Analyslista!AP:AP,0)),""))</f>
        <v>Akademiska Sjukhuset</v>
      </c>
      <c r="J213" s="201"/>
      <c r="K213" s="201"/>
    </row>
    <row r="214" spans="1:11" ht="30" x14ac:dyDescent="0.25">
      <c r="A214" s="201" t="str">
        <f>IF(IFERROR(INDEX(Analyslista!D:D,MATCH(ROW()-1,Analyslista!AP:AP,0)),"")&amp;IFERROR(INDEX(Analyslista!B:B,MATCH(ROW()-1,Analyslista!AP:AP,0)),"")="","",IFERROR(INDEX(Analyslista!D:D,MATCH(ROW()-1,Analyslista!AP:AP,0)),"")&amp;IFERROR(INDEX(Analyslista!B:B,MATCH(ROW()-1,Analyslista!AP:AP,0)),"")&amp;" (EXT)")</f>
        <v>Saliv-Kortisol (EXT)</v>
      </c>
      <c r="B214" s="201" t="str">
        <f>IFERROR(INDEX(Analyslista!D:D,MATCH(ROW()-1,Analyslista!AP:AP,0)),"")&amp;IFERROR(INDEX(Analyslista!B:B,MATCH(ROW()-1,Analyslista!AP:AP,0)),"")</f>
        <v>Saliv-Kortisol</v>
      </c>
      <c r="C214" s="201" t="str">
        <f>IF(IFERROR(INDEX(Analyslista!AC:AC,MATCH(ROW()-1,Analyslista!AP:AP,0)),"")=0,"",IFERROR(INDEX(Analyslista!AC:AC,MATCH(ROW()-1,Analyslista!AP:AP,0)),""))</f>
        <v/>
      </c>
      <c r="D214" s="201" t="str">
        <f>IF(IFERROR(INDEX(Analyslista!AS:AS,MATCH(ROW()-1,Analyslista!AP:AP,0)),"")=0,"",IFERROR(INDEX(Analyslista!AS:AS,MATCH(ROW()-1,Analyslista!AP:AP,0)),""))</f>
        <v/>
      </c>
      <c r="F214" s="201" t="str">
        <f>IF(IFERROR(INDEX(Analyslista!N:N,MATCH(ROW()-1,Analyslista!AP:AP,0)),"")=0,"",IFERROR(INDEX(Analyslista!N:N,MATCH(ROW()-1,Analyslista!AP:AP,0)),""))</f>
        <v>Salivetterör (blå propp)</v>
      </c>
      <c r="G214" s="201" t="str">
        <f>IF(IFERROR(INDEX(Analyslista!K:K,MATCH(ROW()-1,Analyslista!AP:AP,0)),"")=0,"",IFERROR(INDEX(Analyslista!K:K,MATCH(ROW()-1,Analyslista!AP:AP,0)),""))</f>
        <v/>
      </c>
      <c r="H214" s="224" t="str">
        <f>IF(IFERROR(INDEX(Analyslista!J:J,MATCH(ROW()-1,Analyslista!AP:AP,0)),"")=0,"",IFERROR(INDEX(Analyslista!J:J,MATCH(ROW()-1,Analyslista!AP:AP,0)),""))</f>
        <v>Ingenting i munnen (varken mat, dryck eller snus) 30 minuter före provtagning.</v>
      </c>
      <c r="I214" s="201" t="str">
        <f>IF(IFERROR(INDEX(Analyslista!V:V,MATCH(ROW()-1,Analyslista!AP:AP,0)),"")=0,"",IFERROR(INDEX(Analyslista!V:V,MATCH(ROW()-1,Analyslista!AP:AP,0)),""))</f>
        <v>Akademiska Sjukhuset</v>
      </c>
      <c r="J214" s="201"/>
      <c r="K214" s="201"/>
    </row>
    <row r="215" spans="1:11" x14ac:dyDescent="0.25">
      <c r="A215" s="201" t="str">
        <f>IF(IFERROR(INDEX(Analyslista!D:D,MATCH(ROW()-1,Analyslista!AP:AP,0)),"")&amp;IFERROR(INDEX(Analyslista!B:B,MATCH(ROW()-1,Analyslista!AP:AP,0)),"")="","",IFERROR(INDEX(Analyslista!D:D,MATCH(ROW()-1,Analyslista!AP:AP,0)),"")&amp;IFERROR(INDEX(Analyslista!B:B,MATCH(ROW()-1,Analyslista!AP:AP,0)),"")&amp;" (EXT)")</f>
        <v>S-Nitisinon (EXT)</v>
      </c>
      <c r="B215" s="201" t="str">
        <f>IFERROR(INDEX(Analyslista!D:D,MATCH(ROW()-1,Analyslista!AP:AP,0)),"")&amp;IFERROR(INDEX(Analyslista!B:B,MATCH(ROW()-1,Analyslista!AP:AP,0)),"")</f>
        <v>S-Nitisinon</v>
      </c>
      <c r="C215" s="201" t="str">
        <f>IF(IFERROR(INDEX(Analyslista!AC:AC,MATCH(ROW()-1,Analyslista!AP:AP,0)),"")=0,"",IFERROR(INDEX(Analyslista!AC:AC,MATCH(ROW()-1,Analyslista!AP:AP,0)),""))</f>
        <v/>
      </c>
      <c r="D215" s="201" t="str">
        <f>IF(IFERROR(INDEX(Analyslista!AS:AS,MATCH(ROW()-1,Analyslista!AP:AP,0)),"")=0,"",IFERROR(INDEX(Analyslista!AS:AS,MATCH(ROW()-1,Analyslista!AP:AP,0)),""))</f>
        <v/>
      </c>
      <c r="F215" s="201" t="str">
        <f>IF(IFERROR(INDEX(Analyslista!N:N,MATCH(ROW()-1,Analyslista!AP:AP,0)),"")=0,"",IFERROR(INDEX(Analyslista!N:N,MATCH(ROW()-1,Analyslista!AP:AP,0)),""))</f>
        <v>Gul (serum m gel) 5 mL</v>
      </c>
      <c r="G215" s="201" t="str">
        <f>IF(IFERROR(INDEX(Analyslista!K:K,MATCH(ROW()-1,Analyslista!AP:AP,0)),"")=0,"",IFERROR(INDEX(Analyslista!K:K,MATCH(ROW()-1,Analyslista!AP:AP,0)),""))</f>
        <v/>
      </c>
      <c r="H215" s="224" t="str">
        <f>IF(IFERROR(INDEX(Analyslista!J:J,MATCH(ROW()-1,Analyslista!AP:AP,0)),"")=0,"",IFERROR(INDEX(Analyslista!J:J,MATCH(ROW()-1,Analyslista!AP:AP,0)),""))</f>
        <v>Lämnas till Klinisk kemi inom en timme.</v>
      </c>
      <c r="I215" s="201" t="str">
        <f>IF(IFERROR(INDEX(Analyslista!V:V,MATCH(ROW()-1,Analyslista!AP:AP,0)),"")=0,"",IFERROR(INDEX(Analyslista!V:V,MATCH(ROW()-1,Analyslista!AP:AP,0)),""))</f>
        <v/>
      </c>
      <c r="J215" s="201"/>
      <c r="K215" s="201"/>
    </row>
    <row r="216" spans="1:11" ht="60" x14ac:dyDescent="0.25">
      <c r="A216" s="201" t="str">
        <f>IF(IFERROR(INDEX(Analyslista!D:D,MATCH(ROW()-1,Analyslista!AP:AP,0)),"")&amp;IFERROR(INDEX(Analyslista!B:B,MATCH(ROW()-1,Analyslista!AP:AP,0)),"")="","",IFERROR(INDEX(Analyslista!D:D,MATCH(ROW()-1,Analyslista!AP:AP,0)),"")&amp;IFERROR(INDEX(Analyslista!B:B,MATCH(ROW()-1,Analyslista!AP:AP,0)),"")&amp;" (EXT)")</f>
        <v>P-Faktor VIII-antikropp (EXT)</v>
      </c>
      <c r="B216" s="201" t="str">
        <f>IFERROR(INDEX(Analyslista!D:D,MATCH(ROW()-1,Analyslista!AP:AP,0)),"")&amp;IFERROR(INDEX(Analyslista!B:B,MATCH(ROW()-1,Analyslista!AP:AP,0)),"")</f>
        <v>P-Faktor VIII-antikropp</v>
      </c>
      <c r="C216" s="201" t="str">
        <f>IF(IFERROR(INDEX(Analyslista!AC:AC,MATCH(ROW()-1,Analyslista!AP:AP,0)),"")=0,"",IFERROR(INDEX(Analyslista!AC:AC,MATCH(ROW()-1,Analyslista!AP:AP,0)),""))</f>
        <v/>
      </c>
      <c r="D216" s="201" t="str">
        <f>IF(IFERROR(INDEX(Analyslista!AS:AS,MATCH(ROW()-1,Analyslista!AP:AP,0)),"")=0,"",IFERROR(INDEX(Analyslista!AS:AS,MATCH(ROW()-1,Analyslista!AP:AP,0)),""))</f>
        <v/>
      </c>
      <c r="F216" s="201" t="str">
        <f>IF(IFERROR(INDEX(Analyslista!N:N,MATCH(ROW()-1,Analyslista!AP:AP,0)),"")=0,"",IFERROR(INDEX(Analyslista!N:N,MATCH(ROW()-1,Analyslista!AP:AP,0)),""))</f>
        <v>Ljusblå/svart (NaCitrat) 3,5 mL</v>
      </c>
      <c r="G216" s="201" t="str">
        <f>IF(IFERROR(INDEX(Analyslista!K:K,MATCH(ROW()-1,Analyslista!AP:AP,0)),"")=0,"",IFERROR(INDEX(Analyslista!K:K,MATCH(ROW()-1,Analyslista!AP:AP,0)),""))</f>
        <v/>
      </c>
      <c r="H216"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6" s="201" t="str">
        <f>IF(IFERROR(INDEX(Analyslista!V:V,MATCH(ROW()-1,Analyslista!AP:AP,0)),"")=0,"",IFERROR(INDEX(Analyslista!V:V,MATCH(ROW()-1,Analyslista!AP:AP,0)),""))</f>
        <v>Karolinska Universitetssjukhuset</v>
      </c>
      <c r="J216" s="201"/>
      <c r="K216" s="201"/>
    </row>
    <row r="217" spans="1:11" ht="30" x14ac:dyDescent="0.25">
      <c r="A217" s="201" t="str">
        <f>IF(IFERROR(INDEX(Analyslista!D:D,MATCH(ROW()-1,Analyslista!AP:AP,0)),"")&amp;IFERROR(INDEX(Analyslista!B:B,MATCH(ROW()-1,Analyslista!AP:AP,0)),"")="","",IFERROR(INDEX(Analyslista!D:D,MATCH(ROW()-1,Analyslista!AP:AP,0)),"")&amp;IFERROR(INDEX(Analyslista!B:B,MATCH(ROW()-1,Analyslista!AP:AP,0)),"")&amp;" (EXT)")</f>
        <v>Csv-Orexin-A (EXT)</v>
      </c>
      <c r="B217" s="201" t="str">
        <f>IFERROR(INDEX(Analyslista!D:D,MATCH(ROW()-1,Analyslista!AP:AP,0)),"")&amp;IFERROR(INDEX(Analyslista!B:B,MATCH(ROW()-1,Analyslista!AP:AP,0)),"")</f>
        <v>Csv-Orexin-A</v>
      </c>
      <c r="C217" s="201" t="str">
        <f>IF(IFERROR(INDEX(Analyslista!AC:AC,MATCH(ROW()-1,Analyslista!AP:AP,0)),"")=0,"",IFERROR(INDEX(Analyslista!AC:AC,MATCH(ROW()-1,Analyslista!AP:AP,0)),""))</f>
        <v/>
      </c>
      <c r="D217" s="201" t="str">
        <f>IF(IFERROR(INDEX(Analyslista!AS:AS,MATCH(ROW()-1,Analyslista!AP:AP,0)),"")=0,"",IFERROR(INDEX(Analyslista!AS:AS,MATCH(ROW()-1,Analyslista!AP:AP,0)),""))</f>
        <v/>
      </c>
      <c r="F217" s="201" t="str">
        <f>IF(IFERROR(INDEX(Analyslista!N:N,MATCH(ROW()-1,Analyslista!AP:AP,0)),"")=0,"",IFERROR(INDEX(Analyslista!N:N,MATCH(ROW()-1,Analyslista!AP:AP,0)),""))</f>
        <v>Csv i polypropenrör med gul skruvkork</v>
      </c>
      <c r="G217" s="201" t="str">
        <f>IF(IFERROR(INDEX(Analyslista!K:K,MATCH(ROW()-1,Analyslista!AP:AP,0)),"")=0,"",IFERROR(INDEX(Analyslista!K:K,MATCH(ROW()-1,Analyslista!AP:AP,0)),""))</f>
        <v/>
      </c>
      <c r="H217" s="224" t="str">
        <f>IF(IFERROR(INDEX(Analyslista!J:J,MATCH(ROW()-1,Analyslista!AP:AP,0)),"")=0,"",IFERROR(INDEX(Analyslista!J:J,MATCH(ROW()-1,Analyslista!AP:AP,0)),""))</f>
        <v/>
      </c>
      <c r="I217" s="201" t="str">
        <f>IF(IFERROR(INDEX(Analyslista!V:V,MATCH(ROW()-1,Analyslista!AP:AP,0)),"")=0,"",IFERROR(INDEX(Analyslista!V:V,MATCH(ROW()-1,Analyslista!AP:AP,0)),""))</f>
        <v>Sahlgrenska Universitetssjukhuset</v>
      </c>
      <c r="J217" s="201"/>
      <c r="K217" s="201"/>
    </row>
    <row r="218" spans="1:11" ht="45" x14ac:dyDescent="0.25">
      <c r="A218" s="201" t="str">
        <f>IF(IFERROR(INDEX(Analyslista!D:D,MATCH(ROW()-1,Analyslista!AP:AP,0)),"")&amp;IFERROR(INDEX(Analyslista!B:B,MATCH(ROW()-1,Analyslista!AP:AP,0)),"")="","",IFERROR(INDEX(Analyslista!D:D,MATCH(ROW()-1,Analyslista!AP:AP,0)),"")&amp;IFERROR(INDEX(Analyslista!B:B,MATCH(ROW()-1,Analyslista!AP:AP,0)),"")&amp;" (EXT)")</f>
        <v>S-Osteokalcin (EXT)</v>
      </c>
      <c r="B218" s="201" t="str">
        <f>IFERROR(INDEX(Analyslista!D:D,MATCH(ROW()-1,Analyslista!AP:AP,0)),"")&amp;IFERROR(INDEX(Analyslista!B:B,MATCH(ROW()-1,Analyslista!AP:AP,0)),"")</f>
        <v>S-Osteokalcin</v>
      </c>
      <c r="C218" s="201" t="str">
        <f>IF(IFERROR(INDEX(Analyslista!AC:AC,MATCH(ROW()-1,Analyslista!AP:AP,0)),"")=0,"",IFERROR(INDEX(Analyslista!AC:AC,MATCH(ROW()-1,Analyslista!AP:AP,0)),""))</f>
        <v/>
      </c>
      <c r="D218" s="201" t="str">
        <f>IF(IFERROR(INDEX(Analyslista!AS:AS,MATCH(ROW()-1,Analyslista!AP:AP,0)),"")=0,"",IFERROR(INDEX(Analyslista!AS:AS,MATCH(ROW()-1,Analyslista!AP:AP,0)),""))</f>
        <v/>
      </c>
      <c r="F218" s="201" t="str">
        <f>IF(IFERROR(INDEX(Analyslista!N:N,MATCH(ROW()-1,Analyslista!AP:AP,0)),"")=0,"",IFERROR(INDEX(Analyslista!N:N,MATCH(ROW()-1,Analyslista!AP:AP,0)),""))</f>
        <v>Gul (serum m gel) 3,5 mL</v>
      </c>
      <c r="G218" s="201" t="str">
        <f>IF(IFERROR(INDEX(Analyslista!K:K,MATCH(ROW()-1,Analyslista!AP:AP,0)),"")=0,"",IFERROR(INDEX(Analyslista!K:K,MATCH(ROW()-1,Analyslista!AP:AP,0)),""))</f>
        <v>S-Tyreoglobulin, S-Tyreoglobulin-antikroppar, S-CA15-3, S-CA 72-4, S-CrossLaps beta-, S-Kalcitonin</v>
      </c>
      <c r="H218" s="224" t="str">
        <f>IF(IFERROR(INDEX(Analyslista!J:J,MATCH(ROW()-1,Analyslista!AP:AP,0)),"")=0,"",IFERROR(INDEX(Analyslista!J:J,MATCH(ROW()-1,Analyslista!AP:AP,0)),""))</f>
        <v>Provet rekommenderas att tas som fastande på morgonen.</v>
      </c>
      <c r="I218" s="201" t="str">
        <f>IF(IFERROR(INDEX(Analyslista!V:V,MATCH(ROW()-1,Analyslista!AP:AP,0)),"")=0,"",IFERROR(INDEX(Analyslista!V:V,MATCH(ROW()-1,Analyslista!AP:AP,0)),""))</f>
        <v>Akademiska Sjukhuset</v>
      </c>
      <c r="J218" s="201"/>
      <c r="K218" s="201"/>
    </row>
    <row r="219" spans="1:11" ht="60" x14ac:dyDescent="0.25">
      <c r="A219" s="201" t="str">
        <f>IF(IFERROR(INDEX(Analyslista!D:D,MATCH(ROW()-1,Analyslista!AP:AP,0)),"")&amp;IFERROR(INDEX(Analyslista!B:B,MATCH(ROW()-1,Analyslista!AP:AP,0)),"")="","",IFERROR(INDEX(Analyslista!D:D,MATCH(ROW()-1,Analyslista!AP:AP,0)),"")&amp;IFERROR(INDEX(Analyslista!B:B,MATCH(ROW()-1,Analyslista!AP:AP,0)),"")&amp;" (EXT)")</f>
        <v>P-Faktor X (koag) (EXT)</v>
      </c>
      <c r="B219" s="201" t="str">
        <f>IFERROR(INDEX(Analyslista!D:D,MATCH(ROW()-1,Analyslista!AP:AP,0)),"")&amp;IFERROR(INDEX(Analyslista!B:B,MATCH(ROW()-1,Analyslista!AP:AP,0)),"")</f>
        <v>P-Faktor X (koag)</v>
      </c>
      <c r="C219" s="201" t="str">
        <f>IF(IFERROR(INDEX(Analyslista!AC:AC,MATCH(ROW()-1,Analyslista!AP:AP,0)),"")=0,"",IFERROR(INDEX(Analyslista!AC:AC,MATCH(ROW()-1,Analyslista!AP:AP,0)),""))</f>
        <v/>
      </c>
      <c r="D219" s="201" t="str">
        <f>IF(IFERROR(INDEX(Analyslista!AS:AS,MATCH(ROW()-1,Analyslista!AP:AP,0)),"")=0,"",IFERROR(INDEX(Analyslista!AS:AS,MATCH(ROW()-1,Analyslista!AP:AP,0)),""))</f>
        <v/>
      </c>
      <c r="F219" s="201" t="str">
        <f>IF(IFERROR(INDEX(Analyslista!N:N,MATCH(ROW()-1,Analyslista!AP:AP,0)),"")=0,"",IFERROR(INDEX(Analyslista!N:N,MATCH(ROW()-1,Analyslista!AP:AP,0)),""))</f>
        <v>Ljusblå/svart (NaCitrat) 3,5 mL</v>
      </c>
      <c r="G219" s="201" t="str">
        <f>IF(IFERROR(INDEX(Analyslista!K:K,MATCH(ROW()-1,Analyslista!AP:AP,0)),"")=0,"",IFERROR(INDEX(Analyslista!K:K,MATCH(ROW()-1,Analyslista!AP:AP,0)),""))</f>
        <v>P-Protrombin (FII), P-Faktor V (koag), P-Faktor VII (koag)</v>
      </c>
      <c r="H219"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19" s="201" t="str">
        <f>IF(IFERROR(INDEX(Analyslista!V:V,MATCH(ROW()-1,Analyslista!AP:AP,0)),"")=0,"",IFERROR(INDEX(Analyslista!V:V,MATCH(ROW()-1,Analyslista!AP:AP,0)),""))</f>
        <v>Karolinska Universitetssjukhuset</v>
      </c>
      <c r="J219" s="201"/>
      <c r="K219" s="201"/>
    </row>
    <row r="220" spans="1:11" ht="60" x14ac:dyDescent="0.25">
      <c r="A220" s="201" t="str">
        <f>IF(IFERROR(INDEX(Analyslista!D:D,MATCH(ROW()-1,Analyslista!AP:AP,0)),"")&amp;IFERROR(INDEX(Analyslista!B:B,MATCH(ROW()-1,Analyslista!AP:AP,0)),"")="","",IFERROR(INDEX(Analyslista!D:D,MATCH(ROW()-1,Analyslista!AP:AP,0)),"")&amp;IFERROR(INDEX(Analyslista!B:B,MATCH(ROW()-1,Analyslista!AP:AP,0)),"")&amp;" (EXT)")</f>
        <v>P-Faktor XI (koag) (EXT)</v>
      </c>
      <c r="B220" s="201" t="str">
        <f>IFERROR(INDEX(Analyslista!D:D,MATCH(ROW()-1,Analyslista!AP:AP,0)),"")&amp;IFERROR(INDEX(Analyslista!B:B,MATCH(ROW()-1,Analyslista!AP:AP,0)),"")</f>
        <v>P-Faktor XI (koag)</v>
      </c>
      <c r="C220" s="201" t="str">
        <f>IF(IFERROR(INDEX(Analyslista!AC:AC,MATCH(ROW()-1,Analyslista!AP:AP,0)),"")=0,"",IFERROR(INDEX(Analyslista!AC:AC,MATCH(ROW()-1,Analyslista!AP:AP,0)),""))</f>
        <v/>
      </c>
      <c r="D220" s="201" t="str">
        <f>IF(IFERROR(INDEX(Analyslista!AS:AS,MATCH(ROW()-1,Analyslista!AP:AP,0)),"")=0,"",IFERROR(INDEX(Analyslista!AS:AS,MATCH(ROW()-1,Analyslista!AP:AP,0)),""))</f>
        <v/>
      </c>
      <c r="F220" s="201" t="str">
        <f>IF(IFERROR(INDEX(Analyslista!N:N,MATCH(ROW()-1,Analyslista!AP:AP,0)),"")=0,"",IFERROR(INDEX(Analyslista!N:N,MATCH(ROW()-1,Analyslista!AP:AP,0)),""))</f>
        <v>Ljusblå/svart (NaCitrat) 3,5 mL</v>
      </c>
      <c r="G220" s="201" t="str">
        <f>IF(IFERROR(INDEX(Analyslista!K:K,MATCH(ROW()-1,Analyslista!AP:AP,0)),"")=0,"",IFERROR(INDEX(Analyslista!K:K,MATCH(ROW()-1,Analyslista!AP:AP,0)),""))</f>
        <v>P-Faktor XII (koag)</v>
      </c>
      <c r="H22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0" s="201" t="str">
        <f>IF(IFERROR(INDEX(Analyslista!V:V,MATCH(ROW()-1,Analyslista!AP:AP,0)),"")=0,"",IFERROR(INDEX(Analyslista!V:V,MATCH(ROW()-1,Analyslista!AP:AP,0)),""))</f>
        <v>Karolinska Universitetssjukhuset</v>
      </c>
      <c r="J220" s="201"/>
      <c r="K220" s="201"/>
    </row>
    <row r="221" spans="1:11" ht="60" x14ac:dyDescent="0.25">
      <c r="A221" s="201" t="str">
        <f>IF(IFERROR(INDEX(Analyslista!D:D,MATCH(ROW()-1,Analyslista!AP:AP,0)),"")&amp;IFERROR(INDEX(Analyslista!B:B,MATCH(ROW()-1,Analyslista!AP:AP,0)),"")="","",IFERROR(INDEX(Analyslista!D:D,MATCH(ROW()-1,Analyslista!AP:AP,0)),"")&amp;IFERROR(INDEX(Analyslista!B:B,MATCH(ROW()-1,Analyslista!AP:AP,0)),"")&amp;" (EXT)")</f>
        <v>P-Faktor XII (koag) (EXT)</v>
      </c>
      <c r="B221" s="201" t="str">
        <f>IFERROR(INDEX(Analyslista!D:D,MATCH(ROW()-1,Analyslista!AP:AP,0)),"")&amp;IFERROR(INDEX(Analyslista!B:B,MATCH(ROW()-1,Analyslista!AP:AP,0)),"")</f>
        <v>P-Faktor XII (koag)</v>
      </c>
      <c r="C221" s="201" t="str">
        <f>IF(IFERROR(INDEX(Analyslista!AC:AC,MATCH(ROW()-1,Analyslista!AP:AP,0)),"")=0,"",IFERROR(INDEX(Analyslista!AC:AC,MATCH(ROW()-1,Analyslista!AP:AP,0)),""))</f>
        <v/>
      </c>
      <c r="D221" s="201" t="str">
        <f>IF(IFERROR(INDEX(Analyslista!AS:AS,MATCH(ROW()-1,Analyslista!AP:AP,0)),"")=0,"",IFERROR(INDEX(Analyslista!AS:AS,MATCH(ROW()-1,Analyslista!AP:AP,0)),""))</f>
        <v/>
      </c>
      <c r="F221" s="201" t="str">
        <f>IF(IFERROR(INDEX(Analyslista!N:N,MATCH(ROW()-1,Analyslista!AP:AP,0)),"")=0,"",IFERROR(INDEX(Analyslista!N:N,MATCH(ROW()-1,Analyslista!AP:AP,0)),""))</f>
        <v>Ljusblå/svart (NaCitrat) 3,5 mL</v>
      </c>
      <c r="G221" s="201" t="str">
        <f>IF(IFERROR(INDEX(Analyslista!K:K,MATCH(ROW()-1,Analyslista!AP:AP,0)),"")=0,"",IFERROR(INDEX(Analyslista!K:K,MATCH(ROW()-1,Analyslista!AP:AP,0)),""))</f>
        <v>P-Faktor XI (koag)</v>
      </c>
      <c r="H221"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1" s="201" t="str">
        <f>IF(IFERROR(INDEX(Analyslista!V:V,MATCH(ROW()-1,Analyslista!AP:AP,0)),"")=0,"",IFERROR(INDEX(Analyslista!V:V,MATCH(ROW()-1,Analyslista!AP:AP,0)),""))</f>
        <v>Karolinska Universitetssjukhuset</v>
      </c>
      <c r="J221" s="201"/>
      <c r="K221" s="201"/>
    </row>
    <row r="222" spans="1:11" ht="75" x14ac:dyDescent="0.25">
      <c r="A222" s="201" t="str">
        <f>IF(IFERROR(INDEX(Analyslista!D:D,MATCH(ROW()-1,Analyslista!AP:AP,0)),"")&amp;IFERROR(INDEX(Analyslista!B:B,MATCH(ROW()-1,Analyslista!AP:AP,0)),"")="","",IFERROR(INDEX(Analyslista!D:D,MATCH(ROW()-1,Analyslista!AP:AP,0)),"")&amp;IFERROR(INDEX(Analyslista!B:B,MATCH(ROW()-1,Analyslista!AP:AP,0)),"")&amp;" (EXT)")</f>
        <v>Csv-Ptau (EXT)</v>
      </c>
      <c r="B222" s="201" t="str">
        <f>IFERROR(INDEX(Analyslista!D:D,MATCH(ROW()-1,Analyslista!AP:AP,0)),"")&amp;IFERROR(INDEX(Analyslista!B:B,MATCH(ROW()-1,Analyslista!AP:AP,0)),"")</f>
        <v>Csv-Ptau</v>
      </c>
      <c r="C222" s="201" t="str">
        <f>IF(IFERROR(INDEX(Analyslista!AC:AC,MATCH(ROW()-1,Analyslista!AP:AP,0)),"")=0,"",IFERROR(INDEX(Analyslista!AC:AC,MATCH(ROW()-1,Analyslista!AP:AP,0)),""))</f>
        <v/>
      </c>
      <c r="D222" s="201" t="str">
        <f>IF(IFERROR(INDEX(Analyslista!AS:AS,MATCH(ROW()-1,Analyslista!AP:AP,0)),"")=0,"",IFERROR(INDEX(Analyslista!AS:AS,MATCH(ROW()-1,Analyslista!AP:AP,0)),""))</f>
        <v/>
      </c>
      <c r="F222" s="201" t="str">
        <f>IF(IFERROR(INDEX(Analyslista!N:N,MATCH(ROW()-1,Analyslista!AP:AP,0)),"")=0,"",IFERROR(INDEX(Analyslista!N:N,MATCH(ROW()-1,Analyslista!AP:AP,0)),""))</f>
        <v>Csv i polypropenrör med gul skruvkork</v>
      </c>
      <c r="G222" s="201" t="str">
        <f>IF(IFERROR(INDEX(Analyslista!K:K,MATCH(ROW()-1,Analyslista!AP:AP,0)),"")=0,"",IFERROR(INDEX(Analyslista!K:K,MATCH(ROW()-1,Analyslista!AP:AP,0)),""))</f>
        <v>Csv- Alzheimermarkörer, Csv-Tau, Csv-ß-Amyloid, Csv-Fosfo-tau (Ptau), Csv-NFL, Csv-Parenkymskademarkörer, Csv-Gliafibrillärt protein</v>
      </c>
      <c r="H222" s="224" t="str">
        <f>IF(IFERROR(INDEX(Analyslista!J:J,MATCH(ROW()-1,Analyslista!AP:AP,0)),"")=0,"",IFERROR(INDEX(Analyslista!J:J,MATCH(ROW()-1,Analyslista!AP:AP,0)),""))</f>
        <v/>
      </c>
      <c r="I222" s="201" t="str">
        <f>IF(IFERROR(INDEX(Analyslista!V:V,MATCH(ROW()-1,Analyslista!AP:AP,0)),"")=0,"",IFERROR(INDEX(Analyslista!V:V,MATCH(ROW()-1,Analyslista!AP:AP,0)),""))</f>
        <v>Sahlgrenska Universitetssjukhuset</v>
      </c>
      <c r="J222" s="201"/>
      <c r="K222" s="201"/>
    </row>
    <row r="223" spans="1:11" ht="60" x14ac:dyDescent="0.25">
      <c r="A223" s="201" t="str">
        <f>IF(IFERROR(INDEX(Analyslista!D:D,MATCH(ROW()-1,Analyslista!AP:AP,0)),"")&amp;IFERROR(INDEX(Analyslista!B:B,MATCH(ROW()-1,Analyslista!AP:AP,0)),"")="","",IFERROR(INDEX(Analyslista!D:D,MATCH(ROW()-1,Analyslista!AP:AP,0)),"")&amp;IFERROR(INDEX(Analyslista!B:B,MATCH(ROW()-1,Analyslista!AP:AP,0)),"")&amp;" (EXT)")</f>
        <v>P-Faktor XIII (enz) (EXT)</v>
      </c>
      <c r="B223" s="201" t="str">
        <f>IFERROR(INDEX(Analyslista!D:D,MATCH(ROW()-1,Analyslista!AP:AP,0)),"")&amp;IFERROR(INDEX(Analyslista!B:B,MATCH(ROW()-1,Analyslista!AP:AP,0)),"")</f>
        <v>P-Faktor XIII (enz)</v>
      </c>
      <c r="C223" s="201" t="str">
        <f>IF(IFERROR(INDEX(Analyslista!AC:AC,MATCH(ROW()-1,Analyslista!AP:AP,0)),"")=0,"",IFERROR(INDEX(Analyslista!AC:AC,MATCH(ROW()-1,Analyslista!AP:AP,0)),""))</f>
        <v/>
      </c>
      <c r="D223" s="201" t="str">
        <f>IF(IFERROR(INDEX(Analyslista!AS:AS,MATCH(ROW()-1,Analyslista!AP:AP,0)),"")=0,"",IFERROR(INDEX(Analyslista!AS:AS,MATCH(ROW()-1,Analyslista!AP:AP,0)),""))</f>
        <v/>
      </c>
      <c r="F223" s="201" t="str">
        <f>IF(IFERROR(INDEX(Analyslista!N:N,MATCH(ROW()-1,Analyslista!AP:AP,0)),"")=0,"",IFERROR(INDEX(Analyslista!N:N,MATCH(ROW()-1,Analyslista!AP:AP,0)),""))</f>
        <v>Ljusblå/svart (NaCitrat) 3,5 mL</v>
      </c>
      <c r="G223" s="201" t="str">
        <f>IF(IFERROR(INDEX(Analyslista!K:K,MATCH(ROW()-1,Analyslista!AP:AP,0)),"")=0,"",IFERROR(INDEX(Analyslista!K:K,MATCH(ROW()-1,Analyslista!AP:AP,0)),""))</f>
        <v/>
      </c>
      <c r="H223"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v>
      </c>
      <c r="I223" s="201" t="str">
        <f>IF(IFERROR(INDEX(Analyslista!V:V,MATCH(ROW()-1,Analyslista!AP:AP,0)),"")=0,"",IFERROR(INDEX(Analyslista!V:V,MATCH(ROW()-1,Analyslista!AP:AP,0)),""))</f>
        <v>Karolinska Universitetssjukhuset</v>
      </c>
      <c r="J223" s="201"/>
      <c r="K223" s="201"/>
    </row>
    <row r="224" spans="1:11" ht="105" x14ac:dyDescent="0.25">
      <c r="A224" s="201" t="str">
        <f>IF(IFERROR(INDEX(Analyslista!D:D,MATCH(ROW()-1,Analyslista!AP:AP,0)),"")&amp;IFERROR(INDEX(Analyslista!B:B,MATCH(ROW()-1,Analyslista!AP:AP,0)),"")="","",IFERROR(INDEX(Analyslista!D:D,MATCH(ROW()-1,Analyslista!AP:AP,0)),"")&amp;IFERROR(INDEX(Analyslista!B:B,MATCH(ROW()-1,Analyslista!AP:AP,0)),"")&amp;" (EXT)")</f>
        <v>B-Reboxetin (EXT)</v>
      </c>
      <c r="B224" s="201" t="str">
        <f>IFERROR(INDEX(Analyslista!D:D,MATCH(ROW()-1,Analyslista!AP:AP,0)),"")&amp;IFERROR(INDEX(Analyslista!B:B,MATCH(ROW()-1,Analyslista!AP:AP,0)),"")</f>
        <v>B-Reboxetin</v>
      </c>
      <c r="C224" s="201" t="str">
        <f>IF(IFERROR(INDEX(Analyslista!AC:AC,MATCH(ROW()-1,Analyslista!AP:AP,0)),"")=0,"",IFERROR(INDEX(Analyslista!AC:AC,MATCH(ROW()-1,Analyslista!AP:AP,0)),""))</f>
        <v/>
      </c>
      <c r="D224" s="201" t="str">
        <f>IF(IFERROR(INDEX(Analyslista!AS:AS,MATCH(ROW()-1,Analyslista!AP:AP,0)),"")=0,"",IFERROR(INDEX(Analyslista!AS:AS,MATCH(ROW()-1,Analyslista!AP:AP,0)),""))</f>
        <v/>
      </c>
      <c r="F224" s="201" t="str">
        <f>IF(IFERROR(INDEX(Analyslista!N:N,MATCH(ROW()-1,Analyslista!AP:AP,0)),"")=0,"",IFERROR(INDEX(Analyslista!N:N,MATCH(ROW()-1,Analyslista!AP:AP,0)),""))</f>
        <v>Lila (EDTA) 6 mL</v>
      </c>
      <c r="G224" s="201" t="str">
        <f>IF(IFERROR(INDEX(Analyslista!K:K,MATCH(ROW()-1,Analyslista!AP:AP,0)),"")=0,"",IFERROR(INDEX(Analyslista!K:K,MATCH(ROW()-1,Analyslista!AP:AP,0)),""))</f>
        <v/>
      </c>
      <c r="H224" s="224" t="str">
        <f>IF(IFERROR(INDEX(Analyslista!J:J,MATCH(ROW()-1,Analyslista!AP:AP,0)),"")=0,"",IFERROR(INDEX(Analyslista!J:J,MATCH(ROW()-1,Analyslista!AP:AP,0)),""))</f>
        <v>Prov tas vanligen strax innan nästa dosintag.
Aktuell dos [FRITEXT]
Datum/klockslag för senaste intagen dos [DATE:TIME]
Datum för senaste dosjustering [DATE]
Övriga läkemedel [FRITEXT]
Frågeställning [FRITEXT]</v>
      </c>
      <c r="I224" s="201" t="str">
        <f>IF(IFERROR(INDEX(Analyslista!V:V,MATCH(ROW()-1,Analyslista!AP:AP,0)),"")=0,"",IFERROR(INDEX(Analyslista!V:V,MATCH(ROW()-1,Analyslista!AP:AP,0)),""))</f>
        <v>Universitetssjukhuset Linköping</v>
      </c>
      <c r="J224" s="201"/>
      <c r="K224" s="201"/>
    </row>
    <row r="225" spans="1:11" ht="30" x14ac:dyDescent="0.25">
      <c r="A225" s="201" t="str">
        <f>IF(IFERROR(INDEX(Analyslista!D:D,MATCH(ROW()-1,Analyslista!AP:AP,0)),"")&amp;IFERROR(INDEX(Analyslista!B:B,MATCH(ROW()-1,Analyslista!AP:AP,0)),"")="","",IFERROR(INDEX(Analyslista!D:D,MATCH(ROW()-1,Analyslista!AP:AP,0)),"")&amp;IFERROR(INDEX(Analyslista!B:B,MATCH(ROW()-1,Analyslista!AP:AP,0)),"")&amp;" (EXT)")</f>
        <v>Ret(B)-Retikulocyt-MCH (Hemoglobin) (EXT)</v>
      </c>
      <c r="B225" s="201" t="str">
        <f>IFERROR(INDEX(Analyslista!D:D,MATCH(ROW()-1,Analyslista!AP:AP,0)),"")&amp;IFERROR(INDEX(Analyslista!B:B,MATCH(ROW()-1,Analyslista!AP:AP,0)),"")</f>
        <v>Ret(B)-Retikulocyt-MCH (Hemoglobin)</v>
      </c>
      <c r="C225" s="201" t="str">
        <f>IF(IFERROR(INDEX(Analyslista!AC:AC,MATCH(ROW()-1,Analyslista!AP:AP,0)),"")=0,"",IFERROR(INDEX(Analyslista!AC:AC,MATCH(ROW()-1,Analyslista!AP:AP,0)),""))</f>
        <v/>
      </c>
      <c r="D225" s="201" t="str">
        <f>IF(IFERROR(INDEX(Analyslista!AS:AS,MATCH(ROW()-1,Analyslista!AP:AP,0)),"")=0,"",IFERROR(INDEX(Analyslista!AS:AS,MATCH(ROW()-1,Analyslista!AP:AP,0)),""))</f>
        <v/>
      </c>
      <c r="F225" s="201" t="str">
        <f>IF(IFERROR(INDEX(Analyslista!N:N,MATCH(ROW()-1,Analyslista!AP:AP,0)),"")=0,"",IFERROR(INDEX(Analyslista!N:N,MATCH(ROW()-1,Analyslista!AP:AP,0)),""))</f>
        <v>Lila (EDTA) 4 mL</v>
      </c>
      <c r="G225" s="201" t="str">
        <f>IF(IFERROR(INDEX(Analyslista!K:K,MATCH(ROW()-1,Analyslista!AP:AP,0)),"")=0,"",IFERROR(INDEX(Analyslista!K:K,MATCH(ROW()-1,Analyslista!AP:AP,0)),""))</f>
        <v/>
      </c>
      <c r="H225" s="224" t="str">
        <f>IF(IFERROR(INDEX(Analyslista!J:J,MATCH(ROW()-1,Analyslista!AP:AP,0)),"")=0,"",IFERROR(INDEX(Analyslista!J:J,MATCH(ROW()-1,Analyslista!AP:AP,0)),""))</f>
        <v/>
      </c>
      <c r="I225" s="201" t="str">
        <f>IF(IFERROR(INDEX(Analyslista!V:V,MATCH(ROW()-1,Analyslista!AP:AP,0)),"")=0,"",IFERROR(INDEX(Analyslista!V:V,MATCH(ROW()-1,Analyslista!AP:AP,0)),""))</f>
        <v>Akademiska Sjukhuset</v>
      </c>
      <c r="J225" s="201"/>
      <c r="K225" s="201"/>
    </row>
    <row r="226" spans="1:11" ht="45" x14ac:dyDescent="0.25">
      <c r="A226" s="201" t="str">
        <f>IF(IFERROR(INDEX(Analyslista!D:D,MATCH(ROW()-1,Analyslista!AP:AP,0)),"")&amp;IFERROR(INDEX(Analyslista!B:B,MATCH(ROW()-1,Analyslista!AP:AP,0)),"")="","",IFERROR(INDEX(Analyslista!D:D,MATCH(ROW()-1,Analyslista!AP:AP,0)),"")&amp;IFERROR(INDEX(Analyslista!B:B,MATCH(ROW()-1,Analyslista!AP:AP,0)),"")&amp;" (EXT)")</f>
        <v>FASCIA (EXT)</v>
      </c>
      <c r="B226" s="201" t="str">
        <f>IFERROR(INDEX(Analyslista!D:D,MATCH(ROW()-1,Analyslista!AP:AP,0)),"")&amp;IFERROR(INDEX(Analyslista!B:B,MATCH(ROW()-1,Analyslista!AP:AP,0)),"")</f>
        <v>FASCIA</v>
      </c>
      <c r="C226" s="201" t="str">
        <f>IF(IFERROR(INDEX(Analyslista!AC:AC,MATCH(ROW()-1,Analyslista!AP:AP,0)),"")=0,"",IFERROR(INDEX(Analyslista!AC:AC,MATCH(ROW()-1,Analyslista!AP:AP,0)),""))</f>
        <v/>
      </c>
      <c r="D226" s="201" t="str">
        <f>IF(IFERROR(INDEX(Analyslista!AS:AS,MATCH(ROW()-1,Analyslista!AP:AP,0)),"")=0,"",IFERROR(INDEX(Analyslista!AS:AS,MATCH(ROW()-1,Analyslista!AP:AP,0)),""))</f>
        <v/>
      </c>
      <c r="F226" s="201" t="str">
        <f>IF(IFERROR(INDEX(Analyslista!N:N,MATCH(ROW()-1,Analyslista!AP:AP,0)),"")=0,"",IFERROR(INDEX(Analyslista!N:N,MATCH(ROW()-1,Analyslista!AP:AP,0)),""))</f>
        <v>Mörkblå (NaHeparin) 4 mL</v>
      </c>
      <c r="G226" s="201" t="str">
        <f>IF(IFERROR(INDEX(Analyslista!K:K,MATCH(ROW()-1,Analyslista!AP:AP,0)),"")=0,"",IFERROR(INDEX(Analyslista!K:K,MATCH(ROW()-1,Analyslista!AP:AP,0)),""))</f>
        <v/>
      </c>
      <c r="H226" s="224" t="str">
        <f>IF(IFERROR(INDEX(Analyslista!J:J,MATCH(ROW()-1,Analyslista!AP:AP,0)),"")=0,"",IFERROR(INDEX(Analyslista!J:J,MATCH(ROW()-1,Analyslista!AP:AP,0)),""))</f>
        <v>Provet måste analyseras inom 24h. Kontakta klinisk kemi Västerås innan provtagning för att försäkra om att provet kan ankomma till Karolinska inom utsatt tid.</v>
      </c>
      <c r="I226" s="201" t="str">
        <f>IF(IFERROR(INDEX(Analyslista!V:V,MATCH(ROW()-1,Analyslista!AP:AP,0)),"")=0,"",IFERROR(INDEX(Analyslista!V:V,MATCH(ROW()-1,Analyslista!AP:AP,0)),""))</f>
        <v>Karolinska Universitetssjukhuset</v>
      </c>
      <c r="J226" s="201"/>
      <c r="K226" s="201"/>
    </row>
    <row r="227" spans="1:11" ht="75" x14ac:dyDescent="0.25">
      <c r="A227" s="201" t="str">
        <f>IF(IFERROR(INDEX(Analyslista!D:D,MATCH(ROW()-1,Analyslista!AP:AP,0)),"")&amp;IFERROR(INDEX(Analyslista!B:B,MATCH(ROW()-1,Analyslista!AP:AP,0)),"")="","",IFERROR(INDEX(Analyslista!D:D,MATCH(ROW()-1,Analyslista!AP:AP,0)),"")&amp;IFERROR(INDEX(Analyslista!B:B,MATCH(ROW()-1,Analyslista!AP:AP,0)),"")&amp;" (EXT)")</f>
        <v>P-Rivaroxaban, akut (EXT)</v>
      </c>
      <c r="B227" s="201" t="str">
        <f>IFERROR(INDEX(Analyslista!D:D,MATCH(ROW()-1,Analyslista!AP:AP,0)),"")&amp;IFERROR(INDEX(Analyslista!B:B,MATCH(ROW()-1,Analyslista!AP:AP,0)),"")</f>
        <v>P-Rivaroxaban, akut</v>
      </c>
      <c r="C227" s="201" t="str">
        <f>IF(IFERROR(INDEX(Analyslista!AC:AC,MATCH(ROW()-1,Analyslista!AP:AP,0)),"")=0,"",IFERROR(INDEX(Analyslista!AC:AC,MATCH(ROW()-1,Analyslista!AP:AP,0)),""))</f>
        <v/>
      </c>
      <c r="D227" s="201" t="str">
        <f>IF(IFERROR(INDEX(Analyslista!AS:AS,MATCH(ROW()-1,Analyslista!AP:AP,0)),"")=0,"",IFERROR(INDEX(Analyslista!AS:AS,MATCH(ROW()-1,Analyslista!AP:AP,0)),""))</f>
        <v/>
      </c>
      <c r="F227" s="201" t="str">
        <f>IF(IFERROR(INDEX(Analyslista!N:N,MATCH(ROW()-1,Analyslista!AP:AP,0)),"")=0,"",IFERROR(INDEX(Analyslista!N:N,MATCH(ROW()-1,Analyslista!AP:AP,0)),""))</f>
        <v>Ljusblå/svart (NaCitrat) 3,5 mL</v>
      </c>
      <c r="G227" s="201" t="str">
        <f>IF(IFERROR(INDEX(Analyslista!K:K,MATCH(ROW()-1,Analyslista!AP:AP,0)),"")=0,"",IFERROR(INDEX(Analyslista!K:K,MATCH(ROW()-1,Analyslista!AP:AP,0)),""))</f>
        <v/>
      </c>
      <c r="H227" s="224" t="str">
        <f>IF(IFERROR(INDEX(Analyslista!J:J,MATCH(ROW()-1,Analyslista!AP:AP,0)),"")=0,"",IFERROR(INDEX(Analyslista!J:J,MATCH(ROW()-1,Analyslista!AP:AP,0)),""))</f>
        <v>Provtagning cirka 2 timmar efter Rivaroxaban-intag återspeglar i regel maximal plasmakoncentration. 
Ta provet genom direkt venpunktion, ej via inneliggande kanyl. 
Lämnas omedelbart till Klinisk kemi</v>
      </c>
      <c r="I227" s="201" t="str">
        <f>IF(IFERROR(INDEX(Analyslista!V:V,MATCH(ROW()-1,Analyslista!AP:AP,0)),"")=0,"",IFERROR(INDEX(Analyslista!V:V,MATCH(ROW()-1,Analyslista!AP:AP,0)),""))</f>
        <v/>
      </c>
      <c r="J227" s="201"/>
      <c r="K227" s="201"/>
    </row>
    <row r="228" spans="1:11" x14ac:dyDescent="0.25">
      <c r="A228" s="201" t="str">
        <f>IF(IFERROR(INDEX(Analyslista!D:D,MATCH(ROW()-1,Analyslista!AP:AP,0)),"")&amp;IFERROR(INDEX(Analyslista!B:B,MATCH(ROW()-1,Analyslista!AP:AP,0)),"")="","",IFERROR(INDEX(Analyslista!D:D,MATCH(ROW()-1,Analyslista!AP:AP,0)),"")&amp;IFERROR(INDEX(Analyslista!B:B,MATCH(ROW()-1,Analyslista!AP:AP,0)),"")&amp;" (EXT)")</f>
        <v>S-RPP-ak (EXT)</v>
      </c>
      <c r="B228" s="201" t="str">
        <f>IFERROR(INDEX(Analyslista!D:D,MATCH(ROW()-1,Analyslista!AP:AP,0)),"")&amp;IFERROR(INDEX(Analyslista!B:B,MATCH(ROW()-1,Analyslista!AP:AP,0)),"")</f>
        <v>S-RPP-ak</v>
      </c>
      <c r="C228" s="201" t="str">
        <f>IF(IFERROR(INDEX(Analyslista!AC:AC,MATCH(ROW()-1,Analyslista!AP:AP,0)),"")=0,"",IFERROR(INDEX(Analyslista!AC:AC,MATCH(ROW()-1,Analyslista!AP:AP,0)),""))</f>
        <v/>
      </c>
      <c r="D228" s="201" t="str">
        <f>IF(IFERROR(INDEX(Analyslista!AS:AS,MATCH(ROW()-1,Analyslista!AP:AP,0)),"")=0,"",IFERROR(INDEX(Analyslista!AS:AS,MATCH(ROW()-1,Analyslista!AP:AP,0)),""))</f>
        <v/>
      </c>
      <c r="F228" s="201" t="str">
        <f>IF(IFERROR(INDEX(Analyslista!N:N,MATCH(ROW()-1,Analyslista!AP:AP,0)),"")=0,"",IFERROR(INDEX(Analyslista!N:N,MATCH(ROW()-1,Analyslista!AP:AP,0)),""))</f>
        <v>Gul (serum m gel) 3,5 mL</v>
      </c>
      <c r="G228" s="201" t="str">
        <f>IF(IFERROR(INDEX(Analyslista!K:K,MATCH(ROW()-1,Analyslista!AP:AP,0)),"")=0,"",IFERROR(INDEX(Analyslista!K:K,MATCH(ROW()-1,Analyslista!AP:AP,0)),""))</f>
        <v/>
      </c>
      <c r="H228" s="224" t="str">
        <f>IF(IFERROR(INDEX(Analyslista!J:J,MATCH(ROW()-1,Analyslista!AP:AP,0)),"")=0,"",IFERROR(INDEX(Analyslista!J:J,MATCH(ROW()-1,Analyslista!AP:AP,0)),""))</f>
        <v/>
      </c>
      <c r="I228" s="201" t="str">
        <f>IF(IFERROR(INDEX(Analyslista!V:V,MATCH(ROW()-1,Analyslista!AP:AP,0)),"")=0,"",IFERROR(INDEX(Analyslista!V:V,MATCH(ROW()-1,Analyslista!AP:AP,0)),""))</f>
        <v/>
      </c>
      <c r="J228" s="201"/>
      <c r="K228" s="201"/>
    </row>
    <row r="229" spans="1:11" ht="60" x14ac:dyDescent="0.25">
      <c r="A229" s="201" t="str">
        <f>IF(IFERROR(INDEX(Analyslista!D:D,MATCH(ROW()-1,Analyslista!AP:AP,0)),"")&amp;IFERROR(INDEX(Analyslista!B:B,MATCH(ROW()-1,Analyslista!AP:AP,0)),"")="","",IFERROR(INDEX(Analyslista!D:D,MATCH(ROW()-1,Analyslista!AP:AP,0)),"")&amp;IFERROR(INDEX(Analyslista!B:B,MATCH(ROW()-1,Analyslista!AP:AP,0)),"")&amp;" (EXT)")</f>
        <v>P-Fettsyrasammansättning, fosfolipider (EXT)</v>
      </c>
      <c r="B229" s="201" t="str">
        <f>IFERROR(INDEX(Analyslista!D:D,MATCH(ROW()-1,Analyslista!AP:AP,0)),"")&amp;IFERROR(INDEX(Analyslista!B:B,MATCH(ROW()-1,Analyslista!AP:AP,0)),"")</f>
        <v>P-Fettsyrasammansättning, fosfolipider</v>
      </c>
      <c r="C229" s="201" t="str">
        <f>IF(IFERROR(INDEX(Analyslista!AC:AC,MATCH(ROW()-1,Analyslista!AP:AP,0)),"")=0,"",IFERROR(INDEX(Analyslista!AC:AC,MATCH(ROW()-1,Analyslista!AP:AP,0)),""))</f>
        <v/>
      </c>
      <c r="D229" s="201" t="str">
        <f>IF(IFERROR(INDEX(Analyslista!AS:AS,MATCH(ROW()-1,Analyslista!AP:AP,0)),"")=0,"",IFERROR(INDEX(Analyslista!AS:AS,MATCH(ROW()-1,Analyslista!AP:AP,0)),""))</f>
        <v/>
      </c>
      <c r="F229" s="201" t="str">
        <f>IF(IFERROR(INDEX(Analyslista!N:N,MATCH(ROW()-1,Analyslista!AP:AP,0)),"")=0,"",IFERROR(INDEX(Analyslista!N:N,MATCH(ROW()-1,Analyslista!AP:AP,0)),""))</f>
        <v>Mörkblå (NaHeparin) 4 mL</v>
      </c>
      <c r="G229" s="201" t="str">
        <f>IF(IFERROR(INDEX(Analyslista!K:K,MATCH(ROW()-1,Analyslista!AP:AP,0)),"")=0,"",IFERROR(INDEX(Analyslista!K:K,MATCH(ROW()-1,Analyslista!AP:AP,0)),""))</f>
        <v/>
      </c>
      <c r="H229" s="224" t="str">
        <f>IF(IFERROR(INDEX(Analyslista!J:J,MATCH(ROW()-1,Analyslista!AP:AP,0)),"")=0,"",IFERROR(INDEX(Analyslista!J:J,MATCH(ROW()-1,Analyslista!AP:AP,0)),""))</f>
        <v>Lämnas omedelbart till Klinisk Kemi.
Önskemål/frågeställning/diagnos [FRITEXT]
Kortfattat kliniska data [FRITEXT] 
Medicinering [FRITEXT]</v>
      </c>
      <c r="I229" s="201" t="str">
        <f>IF(IFERROR(INDEX(Analyslista!V:V,MATCH(ROW()-1,Analyslista!AP:AP,0)),"")=0,"",IFERROR(INDEX(Analyslista!V:V,MATCH(ROW()-1,Analyslista!AP:AP,0)),""))</f>
        <v>Karolinska Universitetssjukhuset</v>
      </c>
      <c r="J229" s="201"/>
      <c r="K229" s="201"/>
    </row>
    <row r="230" spans="1:11" ht="60" x14ac:dyDescent="0.25">
      <c r="A230" s="201" t="str">
        <f>IF(IFERROR(INDEX(Analyslista!D:D,MATCH(ROW()-1,Analyslista!AP:AP,0)),"")&amp;IFERROR(INDEX(Analyslista!B:B,MATCH(ROW()-1,Analyslista!AP:AP,0)),"")="","",IFERROR(INDEX(Analyslista!D:D,MATCH(ROW()-1,Analyslista!AP:AP,0)),"")&amp;IFERROR(INDEX(Analyslista!B:B,MATCH(ROW()-1,Analyslista!AP:AP,0)),"")&amp;" (EXT)")</f>
        <v>P-Fettsyror, mycket långkedjiga (EXT)</v>
      </c>
      <c r="B230" s="201" t="str">
        <f>IFERROR(INDEX(Analyslista!D:D,MATCH(ROW()-1,Analyslista!AP:AP,0)),"")&amp;IFERROR(INDEX(Analyslista!B:B,MATCH(ROW()-1,Analyslista!AP:AP,0)),"")</f>
        <v>P-Fettsyror, mycket långkedjiga</v>
      </c>
      <c r="C230" s="201" t="str">
        <f>IF(IFERROR(INDEX(Analyslista!AC:AC,MATCH(ROW()-1,Analyslista!AP:AP,0)),"")=0,"",IFERROR(INDEX(Analyslista!AC:AC,MATCH(ROW()-1,Analyslista!AP:AP,0)),""))</f>
        <v/>
      </c>
      <c r="D230" s="201" t="str">
        <f>IF(IFERROR(INDEX(Analyslista!AS:AS,MATCH(ROW()-1,Analyslista!AP:AP,0)),"")=0,"",IFERROR(INDEX(Analyslista!AS:AS,MATCH(ROW()-1,Analyslista!AP:AP,0)),""))</f>
        <v/>
      </c>
      <c r="F230" s="201" t="str">
        <f>IF(IFERROR(INDEX(Analyslista!N:N,MATCH(ROW()-1,Analyslista!AP:AP,0)),"")=0,"",IFERROR(INDEX(Analyslista!N:N,MATCH(ROW()-1,Analyslista!AP:AP,0)),""))</f>
        <v>Mörkblå (NaHeparin) 4 mL</v>
      </c>
      <c r="G230" s="201" t="str">
        <f>IF(IFERROR(INDEX(Analyslista!K:K,MATCH(ROW()-1,Analyslista!AP:AP,0)),"")=0,"",IFERROR(INDEX(Analyslista!K:K,MATCH(ROW()-1,Analyslista!AP:AP,0)),""))</f>
        <v/>
      </c>
      <c r="H230" s="224" t="str">
        <f>IF(IFERROR(INDEX(Analyslista!J:J,MATCH(ROW()-1,Analyslista!AP:AP,0)),"")=0,"",IFERROR(INDEX(Analyslista!J:J,MATCH(ROW()-1,Analyslista!AP:AP,0)),""))</f>
        <v>Lämnas omedelbart till Klinisk Kemi.
Önskemål/frågeställning/diagnos [FRITEXT]
Kortfattat kliniska data [FRITEXT] 
Medicinering [FRITEXT]</v>
      </c>
      <c r="I230" s="201" t="str">
        <f>IF(IFERROR(INDEX(Analyslista!V:V,MATCH(ROW()-1,Analyslista!AP:AP,0)),"")=0,"",IFERROR(INDEX(Analyslista!V:V,MATCH(ROW()-1,Analyslista!AP:AP,0)),""))</f>
        <v>Karolinska Universitetssjukhuset</v>
      </c>
      <c r="J230" s="201"/>
      <c r="K230" s="201"/>
    </row>
    <row r="231" spans="1:11" x14ac:dyDescent="0.25">
      <c r="A231" s="201" t="str">
        <f>IF(IFERROR(INDEX(Analyslista!D:D,MATCH(ROW()-1,Analyslista!AP:AP,0)),"")&amp;IFERROR(INDEX(Analyslista!B:B,MATCH(ROW()-1,Analyslista!AP:AP,0)),"")="","",IFERROR(INDEX(Analyslista!D:D,MATCH(ROW()-1,Analyslista!AP:AP,0)),"")&amp;IFERROR(INDEX(Analyslista!B:B,MATCH(ROW()-1,Analyslista!AP:AP,0)),"")&amp;" (EXT)")</f>
        <v>U-Succinylaceton (EXT)</v>
      </c>
      <c r="B231" s="201" t="str">
        <f>IFERROR(INDEX(Analyslista!D:D,MATCH(ROW()-1,Analyslista!AP:AP,0)),"")&amp;IFERROR(INDEX(Analyslista!B:B,MATCH(ROW()-1,Analyslista!AP:AP,0)),"")</f>
        <v>U-Succinylaceton</v>
      </c>
      <c r="C231" s="201" t="str">
        <f>IF(IFERROR(INDEX(Analyslista!AC:AC,MATCH(ROW()-1,Analyslista!AP:AP,0)),"")=0,"",IFERROR(INDEX(Analyslista!AC:AC,MATCH(ROW()-1,Analyslista!AP:AP,0)),""))</f>
        <v/>
      </c>
      <c r="D231" s="201" t="str">
        <f>IF(IFERROR(INDEX(Analyslista!AS:AS,MATCH(ROW()-1,Analyslista!AP:AP,0)),"")=0,"",IFERROR(INDEX(Analyslista!AS:AS,MATCH(ROW()-1,Analyslista!AP:AP,0)),""))</f>
        <v/>
      </c>
      <c r="F231" s="201" t="str">
        <f>IF(IFERROR(INDEX(Analyslista!N:N,MATCH(ROW()-1,Analyslista!AP:AP,0)),"")=0,"",IFERROR(INDEX(Analyslista!N:N,MATCH(ROW()-1,Analyslista!AP:AP,0)),""))</f>
        <v>Urin utan tillsats 10 mL</v>
      </c>
      <c r="G231" s="201" t="str">
        <f>IF(IFERROR(INDEX(Analyslista!K:K,MATCH(ROW()-1,Analyslista!AP:AP,0)),"")=0,"",IFERROR(INDEX(Analyslista!K:K,MATCH(ROW()-1,Analyslista!AP:AP,0)),""))</f>
        <v/>
      </c>
      <c r="H231" s="224" t="str">
        <f>IF(IFERROR(INDEX(Analyslista!J:J,MATCH(ROW()-1,Analyslista!AP:AP,0)),"")=0,"",IFERROR(INDEX(Analyslista!J:J,MATCH(ROW()-1,Analyslista!AP:AP,0)),""))</f>
        <v>Aktuell medicinering [FRITEXT]</v>
      </c>
      <c r="I231" s="201" t="str">
        <f>IF(IFERROR(INDEX(Analyslista!V:V,MATCH(ROW()-1,Analyslista!AP:AP,0)),"")=0,"",IFERROR(INDEX(Analyslista!V:V,MATCH(ROW()-1,Analyslista!AP:AP,0)),""))</f>
        <v>Sahlgrenska Universitetssjukhuset</v>
      </c>
      <c r="J231" s="201"/>
      <c r="K231" s="201"/>
    </row>
    <row r="232" spans="1:11" ht="75" x14ac:dyDescent="0.25">
      <c r="A232" s="201" t="str">
        <f>IF(IFERROR(INDEX(Analyslista!D:D,MATCH(ROW()-1,Analyslista!AP:AP,0)),"")&amp;IFERROR(INDEX(Analyslista!B:B,MATCH(ROW()-1,Analyslista!AP:AP,0)),"")="","",IFERROR(INDEX(Analyslista!D:D,MATCH(ROW()-1,Analyslista!AP:AP,0)),"")&amp;IFERROR(INDEX(Analyslista!B:B,MATCH(ROW()-1,Analyslista!AP:AP,0)),"")&amp;" (EXT)")</f>
        <v>Csv-Tau (EXT)</v>
      </c>
      <c r="B232" s="201" t="str">
        <f>IFERROR(INDEX(Analyslista!D:D,MATCH(ROW()-1,Analyslista!AP:AP,0)),"")&amp;IFERROR(INDEX(Analyslista!B:B,MATCH(ROW()-1,Analyslista!AP:AP,0)),"")</f>
        <v>Csv-Tau</v>
      </c>
      <c r="C232" s="201" t="str">
        <f>IF(IFERROR(INDEX(Analyslista!AC:AC,MATCH(ROW()-1,Analyslista!AP:AP,0)),"")=0,"",IFERROR(INDEX(Analyslista!AC:AC,MATCH(ROW()-1,Analyslista!AP:AP,0)),""))</f>
        <v/>
      </c>
      <c r="D232" s="201" t="str">
        <f>IF(IFERROR(INDEX(Analyslista!AS:AS,MATCH(ROW()-1,Analyslista!AP:AP,0)),"")=0,"",IFERROR(INDEX(Analyslista!AS:AS,MATCH(ROW()-1,Analyslista!AP:AP,0)),""))</f>
        <v/>
      </c>
      <c r="F232" s="201" t="str">
        <f>IF(IFERROR(INDEX(Analyslista!N:N,MATCH(ROW()-1,Analyslista!AP:AP,0)),"")=0,"",IFERROR(INDEX(Analyslista!N:N,MATCH(ROW()-1,Analyslista!AP:AP,0)),""))</f>
        <v>Csv i polypropenrör med gul skruvkork</v>
      </c>
      <c r="G232" s="201" t="str">
        <f>IF(IFERROR(INDEX(Analyslista!K:K,MATCH(ROW()-1,Analyslista!AP:AP,0)),"")=0,"",IFERROR(INDEX(Analyslista!K:K,MATCH(ROW()-1,Analyslista!AP:AP,0)),""))</f>
        <v>Csv- Alzheimermarkörer, Csv-Tau, Csv-ß-Amyloid, Csv-Fosfo-tau (Ptau), Csv-NFL, Csv-Parenkymskademarkörer, Csv-Gliafibrillärt protein</v>
      </c>
      <c r="H232" s="224" t="str">
        <f>IF(IFERROR(INDEX(Analyslista!J:J,MATCH(ROW()-1,Analyslista!AP:AP,0)),"")=0,"",IFERROR(INDEX(Analyslista!J:J,MATCH(ROW()-1,Analyslista!AP:AP,0)),""))</f>
        <v>Måste analyseras inom 24 timmar, vid osäkerhet kontrollera med Klinisk kemi Västerås så att prov kan skickas och analyseras inom tidsgränsen.</v>
      </c>
      <c r="I232" s="201" t="str">
        <f>IF(IFERROR(INDEX(Analyslista!V:V,MATCH(ROW()-1,Analyslista!AP:AP,0)),"")=0,"",IFERROR(INDEX(Analyslista!V:V,MATCH(ROW()-1,Analyslista!AP:AP,0)),""))</f>
        <v>Sahlgrenska Universitetssjukhuset</v>
      </c>
      <c r="J232" s="201"/>
      <c r="K232" s="201"/>
    </row>
    <row r="233" spans="1:11" ht="210" x14ac:dyDescent="0.25">
      <c r="A233" s="201" t="str">
        <f>IF(IFERROR(INDEX(Analyslista!D:D,MATCH(ROW()-1,Analyslista!AP:AP,0)),"")&amp;IFERROR(INDEX(Analyslista!B:B,MATCH(ROW()-1,Analyslista!AP:AP,0)),"")="","",IFERROR(INDEX(Analyslista!D:D,MATCH(ROW()-1,Analyslista!AP:AP,0)),"")&amp;IFERROR(INDEX(Analyslista!B:B,MATCH(ROW()-1,Analyslista!AP:AP,0)),"")&amp;" (EXT)")</f>
        <v>S-Flukloxacillin (koncentrationsbestämning) (EXT)</v>
      </c>
      <c r="B233" s="201" t="str">
        <f>IFERROR(INDEX(Analyslista!D:D,MATCH(ROW()-1,Analyslista!AP:AP,0)),"")&amp;IFERROR(INDEX(Analyslista!B:B,MATCH(ROW()-1,Analyslista!AP:AP,0)),"")</f>
        <v>S-Flukloxacillin (koncentrationsbestämning)</v>
      </c>
      <c r="C233" s="201" t="str">
        <f>IF(IFERROR(INDEX(Analyslista!AC:AC,MATCH(ROW()-1,Analyslista!AP:AP,0)),"")=0,"",IFERROR(INDEX(Analyslista!AC:AC,MATCH(ROW()-1,Analyslista!AP:AP,0)),""))</f>
        <v/>
      </c>
      <c r="D233" s="201" t="str">
        <f>IF(IFERROR(INDEX(Analyslista!AS:AS,MATCH(ROW()-1,Analyslista!AP:AP,0)),"")=0,"",IFERROR(INDEX(Analyslista!AS:AS,MATCH(ROW()-1,Analyslista!AP:AP,0)),""))</f>
        <v/>
      </c>
      <c r="F233" s="201" t="str">
        <f>IF(IFERROR(INDEX(Analyslista!N:N,MATCH(ROW()-1,Analyslista!AP:AP,0)),"")=0,"",IFERROR(INDEX(Analyslista!N:N,MATCH(ROW()-1,Analyslista!AP:AP,0)),""))</f>
        <v>Röd (Serum u t) 6 mL</v>
      </c>
      <c r="G233" s="201" t="str">
        <f>IF(IFERROR(INDEX(Analyslista!K:K,MATCH(ROW()-1,Analyslista!AP:AP,0)),"")=0,"",IFERROR(INDEX(Analyslista!K:K,MATCH(ROW()-1,Analyslista!AP:AP,0)),""))</f>
        <v/>
      </c>
      <c r="H233" s="224" t="str">
        <f>IF(IFERROR(INDEX(Analyslista!J:J,MATCH(ROW()-1,Analyslista!AP:AP,0)),"")=0,"",IFERROR(INDEX(Analyslista!J:J,MATCH(ROW()-1,Analyslista!AP:AP,0)),""))</f>
        <v xml:space="preserve">Provtagning rekommenderas innan ny dos (dalvärde) vid misstanke ackumulering, men vid teraspisvikt rekommenderas istället provtagning både efter halva dosintervallet liksom inför ny dos, dvs vanligen 4 respektive 8 timmar efter senaste dos. 
datum och klockslag för senast intagen dos [DATE:TIME]
datum för senaste dosjustering och föregående dos [FRITEXT]
övriga läkemedel [FRITEXT]
vikt [kg]
längd [cm] 
S-kreatinin [umol/L]
frågeställning [FRITEXT] </v>
      </c>
      <c r="I233" s="201" t="str">
        <f>IF(IFERROR(INDEX(Analyslista!V:V,MATCH(ROW()-1,Analyslista!AP:AP,0)),"")=0,"",IFERROR(INDEX(Analyslista!V:V,MATCH(ROW()-1,Analyslista!AP:AP,0)),""))</f>
        <v>Karolinska Universitetssjukhuset</v>
      </c>
      <c r="J233" s="201"/>
      <c r="K233" s="201"/>
    </row>
    <row r="234" spans="1:11" ht="210" x14ac:dyDescent="0.25">
      <c r="A234" s="201" t="str">
        <f>IF(IFERROR(INDEX(Analyslista!D:D,MATCH(ROW()-1,Analyslista!AP:AP,0)),"")&amp;IFERROR(INDEX(Analyslista!B:B,MATCH(ROW()-1,Analyslista!AP:AP,0)),"")="","",IFERROR(INDEX(Analyslista!D:D,MATCH(ROW()-1,Analyslista!AP:AP,0)),"")&amp;IFERROR(INDEX(Analyslista!B:B,MATCH(ROW()-1,Analyslista!AP:AP,0)),"")&amp;" (EXT)")</f>
        <v>P-/S-Flukonazol (EXT)</v>
      </c>
      <c r="B234" s="201" t="str">
        <f>IFERROR(INDEX(Analyslista!D:D,MATCH(ROW()-1,Analyslista!AP:AP,0)),"")&amp;IFERROR(INDEX(Analyslista!B:B,MATCH(ROW()-1,Analyslista!AP:AP,0)),"")</f>
        <v>P-/S-Flukonazol</v>
      </c>
      <c r="C234" s="201" t="str">
        <f>IF(IFERROR(INDEX(Analyslista!AC:AC,MATCH(ROW()-1,Analyslista!AP:AP,0)),"")=0,"",IFERROR(INDEX(Analyslista!AC:AC,MATCH(ROW()-1,Analyslista!AP:AP,0)),""))</f>
        <v/>
      </c>
      <c r="D234" s="201" t="str">
        <f>IF(IFERROR(INDEX(Analyslista!AS:AS,MATCH(ROW()-1,Analyslista!AP:AP,0)),"")=0,"",IFERROR(INDEX(Analyslista!AS:AS,MATCH(ROW()-1,Analyslista!AP:AP,0)),""))</f>
        <v/>
      </c>
      <c r="F234" s="201" t="str">
        <f>IF(IFERROR(INDEX(Analyslista!N:N,MATCH(ROW()-1,Analyslista!AP:AP,0)),"")=0,"",IFERROR(INDEX(Analyslista!N:N,MATCH(ROW()-1,Analyslista!AP:AP,0)),""))</f>
        <v>Mörkblå (NaHeparin) 4 mL</v>
      </c>
      <c r="G234" s="201" t="str">
        <f>IF(IFERROR(INDEX(Analyslista!K:K,MATCH(ROW()-1,Analyslista!AP:AP,0)),"")=0,"",IFERROR(INDEX(Analyslista!K:K,MATCH(ROW()-1,Analyslista!AP:AP,0)),""))</f>
        <v/>
      </c>
      <c r="H23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
Typ av dialys om förekommande [FRITEXT]
Tidpunkt för genomförd senaste dialys, om intermittent [DATE:TIME]</v>
      </c>
      <c r="I234" s="201" t="str">
        <f>IF(IFERROR(INDEX(Analyslista!V:V,MATCH(ROW()-1,Analyslista!AP:AP,0)),"")=0,"",IFERROR(INDEX(Analyslista!V:V,MATCH(ROW()-1,Analyslista!AP:AP,0)),""))</f>
        <v>Karolinska Universitetssjukhuset</v>
      </c>
      <c r="J234" s="201"/>
      <c r="K234" s="201"/>
    </row>
    <row r="235" spans="1:11" ht="30" x14ac:dyDescent="0.25">
      <c r="A235" s="201" t="str">
        <f>IF(IFERROR(INDEX(Analyslista!D:D,MATCH(ROW()-1,Analyslista!AP:AP,0)),"")&amp;IFERROR(INDEX(Analyslista!B:B,MATCH(ROW()-1,Analyslista!AP:AP,0)),"")="","",IFERROR(INDEX(Analyslista!D:D,MATCH(ROW()-1,Analyslista!AP:AP,0)),"")&amp;IFERROR(INDEX(Analyslista!B:B,MATCH(ROW()-1,Analyslista!AP:AP,0)),"")&amp;" (EXT)")</f>
        <v>S-Tissue Polypeptide Specific antigen (EXT)</v>
      </c>
      <c r="B235" s="201" t="str">
        <f>IFERROR(INDEX(Analyslista!D:D,MATCH(ROW()-1,Analyslista!AP:AP,0)),"")&amp;IFERROR(INDEX(Analyslista!B:B,MATCH(ROW()-1,Analyslista!AP:AP,0)),"")</f>
        <v>S-Tissue Polypeptide Specific antigen</v>
      </c>
      <c r="C235" s="201" t="str">
        <f>IF(IFERROR(INDEX(Analyslista!AC:AC,MATCH(ROW()-1,Analyslista!AP:AP,0)),"")=0,"",IFERROR(INDEX(Analyslista!AC:AC,MATCH(ROW()-1,Analyslista!AP:AP,0)),""))</f>
        <v/>
      </c>
      <c r="D235" s="201" t="str">
        <f>IF(IFERROR(INDEX(Analyslista!AS:AS,MATCH(ROW()-1,Analyslista!AP:AP,0)),"")=0,"",IFERROR(INDEX(Analyslista!AS:AS,MATCH(ROW()-1,Analyslista!AP:AP,0)),""))</f>
        <v/>
      </c>
      <c r="F235" s="201" t="str">
        <f>IF(IFERROR(INDEX(Analyslista!N:N,MATCH(ROW()-1,Analyslista!AP:AP,0)),"")=0,"",IFERROR(INDEX(Analyslista!N:N,MATCH(ROW()-1,Analyslista!AP:AP,0)),""))</f>
        <v>Röd (Serum u t) 6 mL</v>
      </c>
      <c r="G235" s="201" t="str">
        <f>IF(IFERROR(INDEX(Analyslista!K:K,MATCH(ROW()-1,Analyslista!AP:AP,0)),"")=0,"",IFERROR(INDEX(Analyslista!K:K,MATCH(ROW()-1,Analyslista!AP:AP,0)),""))</f>
        <v/>
      </c>
      <c r="H235" s="224" t="str">
        <f>IF(IFERROR(INDEX(Analyslista!J:J,MATCH(ROW()-1,Analyslista!AP:AP,0)),"")=0,"",IFERROR(INDEX(Analyslista!J:J,MATCH(ROW()-1,Analyslista!AP:AP,0)),""))</f>
        <v/>
      </c>
      <c r="I235" s="201" t="str">
        <f>IF(IFERROR(INDEX(Analyslista!V:V,MATCH(ROW()-1,Analyslista!AP:AP,0)),"")=0,"",IFERROR(INDEX(Analyslista!V:V,MATCH(ROW()-1,Analyslista!AP:AP,0)),""))</f>
        <v>Kalmar</v>
      </c>
      <c r="J235" s="201"/>
      <c r="K235" s="201"/>
    </row>
    <row r="236" spans="1:11" x14ac:dyDescent="0.25">
      <c r="A236" s="201" t="str">
        <f>IF(IFERROR(INDEX(Analyslista!D:D,MATCH(ROW()-1,Analyslista!AP:AP,0)),"")&amp;IFERROR(INDEX(Analyslista!B:B,MATCH(ROW()-1,Analyslista!AP:AP,0)),"")="","",IFERROR(INDEX(Analyslista!D:D,MATCH(ROW()-1,Analyslista!AP:AP,0)),"")&amp;IFERROR(INDEX(Analyslista!B:B,MATCH(ROW()-1,Analyslista!AP:AP,0)),"")&amp;" (EXT)")</f>
        <v>Sekret-Trace protein, beta- (EXT)</v>
      </c>
      <c r="B236" s="201" t="str">
        <f>IFERROR(INDEX(Analyslista!D:D,MATCH(ROW()-1,Analyslista!AP:AP,0)),"")&amp;IFERROR(INDEX(Analyslista!B:B,MATCH(ROW()-1,Analyslista!AP:AP,0)),"")</f>
        <v>Sekret-Trace protein, beta-</v>
      </c>
      <c r="C236" s="201" t="str">
        <f>IF(IFERROR(INDEX(Analyslista!AC:AC,MATCH(ROW()-1,Analyslista!AP:AP,0)),"")=0,"",IFERROR(INDEX(Analyslista!AC:AC,MATCH(ROW()-1,Analyslista!AP:AP,0)),""))</f>
        <v/>
      </c>
      <c r="D236" s="201" t="str">
        <f>IF(IFERROR(INDEX(Analyslista!AS:AS,MATCH(ROW()-1,Analyslista!AP:AP,0)),"")=0,"",IFERROR(INDEX(Analyslista!AS:AS,MATCH(ROW()-1,Analyslista!AP:AP,0)),""))</f>
        <v/>
      </c>
      <c r="F236" s="201" t="str">
        <f>IF(IFERROR(INDEX(Analyslista!N:N,MATCH(ROW()-1,Analyslista!AP:AP,0)),"")=0,"",IFERROR(INDEX(Analyslista!N:N,MATCH(ROW()-1,Analyslista!AP:AP,0)),""))</f>
        <v>Salivetterör (blå propp)</v>
      </c>
      <c r="G236" s="201" t="str">
        <f>IF(IFERROR(INDEX(Analyslista!K:K,MATCH(ROW()-1,Analyslista!AP:AP,0)),"")=0,"",IFERROR(INDEX(Analyslista!K:K,MATCH(ROW()-1,Analyslista!AP:AP,0)),""))</f>
        <v/>
      </c>
      <c r="H236" s="224" t="str">
        <f>IF(IFERROR(INDEX(Analyslista!J:J,MATCH(ROW()-1,Analyslista!AP:AP,0)),"")=0,"",IFERROR(INDEX(Analyslista!J:J,MATCH(ROW()-1,Analyslista!AP:AP,0)),""))</f>
        <v/>
      </c>
      <c r="I236" s="201" t="str">
        <f>IF(IFERROR(INDEX(Analyslista!V:V,MATCH(ROW()-1,Analyslista!AP:AP,0)),"")=0,"",IFERROR(INDEX(Analyslista!V:V,MATCH(ROW()-1,Analyslista!AP:AP,0)),""))</f>
        <v/>
      </c>
      <c r="J236" s="201"/>
      <c r="K236" s="201"/>
    </row>
    <row r="237" spans="1:11" ht="135" x14ac:dyDescent="0.25">
      <c r="A237" s="201" t="str">
        <f>IF(IFERROR(INDEX(Analyslista!D:D,MATCH(ROW()-1,Analyslista!AP:AP,0)),"")&amp;IFERROR(INDEX(Analyslista!B:B,MATCH(ROW()-1,Analyslista!AP:AP,0)),"")="","",IFERROR(INDEX(Analyslista!D:D,MATCH(ROW()-1,Analyslista!AP:AP,0)),"")&amp;IFERROR(INDEX(Analyslista!B:B,MATCH(ROW()-1,Analyslista!AP:AP,0)),"")&amp;" (EXT)")</f>
        <v>P-/S-Fluoxetin  (EXT)</v>
      </c>
      <c r="B237" s="201" t="str">
        <f>IFERROR(INDEX(Analyslista!D:D,MATCH(ROW()-1,Analyslista!AP:AP,0)),"")&amp;IFERROR(INDEX(Analyslista!B:B,MATCH(ROW()-1,Analyslista!AP:AP,0)),"")</f>
        <v xml:space="preserve">P-/S-Fluoxetin </v>
      </c>
      <c r="C237" s="201" t="str">
        <f>IF(IFERROR(INDEX(Analyslista!AC:AC,MATCH(ROW()-1,Analyslista!AP:AP,0)),"")=0,"",IFERROR(INDEX(Analyslista!AC:AC,MATCH(ROW()-1,Analyslista!AP:AP,0)),""))</f>
        <v/>
      </c>
      <c r="D237" s="201" t="str">
        <f>IF(IFERROR(INDEX(Analyslista!AS:AS,MATCH(ROW()-1,Analyslista!AP:AP,0)),"")=0,"",IFERROR(INDEX(Analyslista!AS:AS,MATCH(ROW()-1,Analyslista!AP:AP,0)),""))</f>
        <v/>
      </c>
      <c r="F237" s="201" t="str">
        <f>IF(IFERROR(INDEX(Analyslista!N:N,MATCH(ROW()-1,Analyslista!AP:AP,0)),"")=0,"",IFERROR(INDEX(Analyslista!N:N,MATCH(ROW()-1,Analyslista!AP:AP,0)),""))</f>
        <v>Mörkblå (NaHeparin) 4 mL</v>
      </c>
      <c r="G237" s="201" t="str">
        <f>IF(IFERROR(INDEX(Analyslista!K:K,MATCH(ROW()-1,Analyslista!AP:AP,0)),"")=0,"",IFERROR(INDEX(Analyslista!K:K,MATCH(ROW()-1,Analyslista!AP:AP,0)),""))</f>
        <v/>
      </c>
      <c r="H23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37" s="201" t="str">
        <f>IF(IFERROR(INDEX(Analyslista!V:V,MATCH(ROW()-1,Analyslista!AP:AP,0)),"")=0,"",IFERROR(INDEX(Analyslista!V:V,MATCH(ROW()-1,Analyslista!AP:AP,0)),""))</f>
        <v>Karolinska Universitetssjukhuset</v>
      </c>
      <c r="J237" s="201"/>
      <c r="K237" s="201"/>
    </row>
    <row r="238" spans="1:11" x14ac:dyDescent="0.25">
      <c r="A238" s="201" t="str">
        <f>IF(IFERROR(INDEX(Analyslista!D:D,MATCH(ROW()-1,Analyslista!AP:AP,0)),"")&amp;IFERROR(INDEX(Analyslista!B:B,MATCH(ROW()-1,Analyslista!AP:AP,0)),"")="","",IFERROR(INDEX(Analyslista!D:D,MATCH(ROW()-1,Analyslista!AP:AP,0)),"")&amp;IFERROR(INDEX(Analyslista!B:B,MATCH(ROW()-1,Analyslista!AP:AP,0)),"")&amp;" (EXT)")</f>
        <v>Csv-Vancomycin i Likvor (EXT)</v>
      </c>
      <c r="B238" s="201" t="str">
        <f>IFERROR(INDEX(Analyslista!D:D,MATCH(ROW()-1,Analyslista!AP:AP,0)),"")&amp;IFERROR(INDEX(Analyslista!B:B,MATCH(ROW()-1,Analyslista!AP:AP,0)),"")</f>
        <v>Csv-Vancomycin i Likvor</v>
      </c>
      <c r="C238" s="201" t="str">
        <f>IF(IFERROR(INDEX(Analyslista!AC:AC,MATCH(ROW()-1,Analyslista!AP:AP,0)),"")=0,"",IFERROR(INDEX(Analyslista!AC:AC,MATCH(ROW()-1,Analyslista!AP:AP,0)),""))</f>
        <v/>
      </c>
      <c r="D238" s="201" t="str">
        <f>IF(IFERROR(INDEX(Analyslista!AS:AS,MATCH(ROW()-1,Analyslista!AP:AP,0)),"")=0,"",IFERROR(INDEX(Analyslista!AS:AS,MATCH(ROW()-1,Analyslista!AP:AP,0)),""))</f>
        <v/>
      </c>
      <c r="F238" s="201" t="str">
        <f>IF(IFERROR(INDEX(Analyslista!N:N,MATCH(ROW()-1,Analyslista!AP:AP,0)),"")=0,"",IFERROR(INDEX(Analyslista!N:N,MATCH(ROW()-1,Analyslista!AP:AP,0)),""))</f>
        <v>Csv i sterilt plaströr</v>
      </c>
      <c r="G238" s="201" t="str">
        <f>IF(IFERROR(INDEX(Analyslista!K:K,MATCH(ROW()-1,Analyslista!AP:AP,0)),"")=0,"",IFERROR(INDEX(Analyslista!K:K,MATCH(ROW()-1,Analyslista!AP:AP,0)),""))</f>
        <v/>
      </c>
      <c r="H238" s="224" t="str">
        <f>IF(IFERROR(INDEX(Analyslista!J:J,MATCH(ROW()-1,Analyslista!AP:AP,0)),"")=0,"",IFERROR(INDEX(Analyslista!J:J,MATCH(ROW()-1,Analyslista!AP:AP,0)),""))</f>
        <v/>
      </c>
      <c r="I238" s="201" t="str">
        <f>IF(IFERROR(INDEX(Analyslista!V:V,MATCH(ROW()-1,Analyslista!AP:AP,0)),"")=0,"",IFERROR(INDEX(Analyslista!V:V,MATCH(ROW()-1,Analyslista!AP:AP,0)),""))</f>
        <v>Akademiska Sjukhuset</v>
      </c>
      <c r="J238" s="201"/>
      <c r="K238" s="201"/>
    </row>
    <row r="239" spans="1:11" x14ac:dyDescent="0.25">
      <c r="A239" s="201" t="str">
        <f>IF(IFERROR(INDEX(Analyslista!D:D,MATCH(ROW()-1,Analyslista!AP:AP,0)),"")&amp;IFERROR(INDEX(Analyslista!B:B,MATCH(ROW()-1,Analyslista!AP:AP,0)),"")="","",IFERROR(INDEX(Analyslista!D:D,MATCH(ROW()-1,Analyslista!AP:AP,0)),"")&amp;IFERROR(INDEX(Analyslista!B:B,MATCH(ROW()-1,Analyslista!AP:AP,0)),"")&amp;" (EXT)")</f>
        <v>S-VEGF (EXT)</v>
      </c>
      <c r="B239" s="201" t="str">
        <f>IFERROR(INDEX(Analyslista!D:D,MATCH(ROW()-1,Analyslista!AP:AP,0)),"")&amp;IFERROR(INDEX(Analyslista!B:B,MATCH(ROW()-1,Analyslista!AP:AP,0)),"")</f>
        <v>S-VEGF</v>
      </c>
      <c r="C239" s="201" t="str">
        <f>IF(IFERROR(INDEX(Analyslista!AC:AC,MATCH(ROW()-1,Analyslista!AP:AP,0)),"")=0,"",IFERROR(INDEX(Analyslista!AC:AC,MATCH(ROW()-1,Analyslista!AP:AP,0)),""))</f>
        <v/>
      </c>
      <c r="D239" s="201" t="str">
        <f>IF(IFERROR(INDEX(Analyslista!AS:AS,MATCH(ROW()-1,Analyslista!AP:AP,0)),"")=0,"",IFERROR(INDEX(Analyslista!AS:AS,MATCH(ROW()-1,Analyslista!AP:AP,0)),""))</f>
        <v/>
      </c>
      <c r="F239" s="201" t="str">
        <f>IF(IFERROR(INDEX(Analyslista!N:N,MATCH(ROW()-1,Analyslista!AP:AP,0)),"")=0,"",IFERROR(INDEX(Analyslista!N:N,MATCH(ROW()-1,Analyslista!AP:AP,0)),""))</f>
        <v>Gul (serum m gel) 5 mL</v>
      </c>
      <c r="G239" s="201" t="str">
        <f>IF(IFERROR(INDEX(Analyslista!K:K,MATCH(ROW()-1,Analyslista!AP:AP,0)),"")=0,"",IFERROR(INDEX(Analyslista!K:K,MATCH(ROW()-1,Analyslista!AP:AP,0)),""))</f>
        <v/>
      </c>
      <c r="H239" s="224" t="str">
        <f>IF(IFERROR(INDEX(Analyslista!J:J,MATCH(ROW()-1,Analyslista!AP:AP,0)),"")=0,"",IFERROR(INDEX(Analyslista!J:J,MATCH(ROW()-1,Analyslista!AP:AP,0)),""))</f>
        <v/>
      </c>
      <c r="I239" s="201" t="str">
        <f>IF(IFERROR(INDEX(Analyslista!V:V,MATCH(ROW()-1,Analyslista!AP:AP,0)),"")=0,"",IFERROR(INDEX(Analyslista!V:V,MATCH(ROW()-1,Analyslista!AP:AP,0)),""))</f>
        <v>Sahlgrenska Universitetssjukhuset</v>
      </c>
      <c r="J239" s="201"/>
      <c r="K239" s="201"/>
    </row>
    <row r="240" spans="1:11" x14ac:dyDescent="0.25">
      <c r="A240" s="201" t="str">
        <f>IF(IFERROR(INDEX(Analyslista!D:D,MATCH(ROW()-1,Analyslista!AP:AP,0)),"")&amp;IFERROR(INDEX(Analyslista!B:B,MATCH(ROW()-1,Analyslista!AP:AP,0)),"")="","",IFERROR(INDEX(Analyslista!D:D,MATCH(ROW()-1,Analyslista!AP:AP,0)),"")&amp;IFERROR(INDEX(Analyslista!B:B,MATCH(ROW()-1,Analyslista!AP:AP,0)),"")&amp;" (EXT)")</f>
        <v>B-von Hippel-Lindau syndrom (EXT)</v>
      </c>
      <c r="B240" s="201" t="str">
        <f>IFERROR(INDEX(Analyslista!D:D,MATCH(ROW()-1,Analyslista!AP:AP,0)),"")&amp;IFERROR(INDEX(Analyslista!B:B,MATCH(ROW()-1,Analyslista!AP:AP,0)),"")</f>
        <v>B-von Hippel-Lindau syndrom</v>
      </c>
      <c r="C240" s="201" t="str">
        <f>IF(IFERROR(INDEX(Analyslista!AC:AC,MATCH(ROW()-1,Analyslista!AP:AP,0)),"")=0,"",IFERROR(INDEX(Analyslista!AC:AC,MATCH(ROW()-1,Analyslista!AP:AP,0)),""))</f>
        <v/>
      </c>
      <c r="D240" s="201" t="str">
        <f>IF(IFERROR(INDEX(Analyslista!AS:AS,MATCH(ROW()-1,Analyslista!AP:AP,0)),"")=0,"",IFERROR(INDEX(Analyslista!AS:AS,MATCH(ROW()-1,Analyslista!AP:AP,0)),""))</f>
        <v/>
      </c>
      <c r="F240" s="201" t="str">
        <f>IF(IFERROR(INDEX(Analyslista!N:N,MATCH(ROW()-1,Analyslista!AP:AP,0)),"")=0,"",IFERROR(INDEX(Analyslista!N:N,MATCH(ROW()-1,Analyslista!AP:AP,0)),""))</f>
        <v>Lila (EDTA) 4 mL</v>
      </c>
      <c r="G240" s="201" t="str">
        <f>IF(IFERROR(INDEX(Analyslista!K:K,MATCH(ROW()-1,Analyslista!AP:AP,0)),"")=0,"",IFERROR(INDEX(Analyslista!K:K,MATCH(ROW()-1,Analyslista!AP:AP,0)),""))</f>
        <v/>
      </c>
      <c r="H240" s="224" t="str">
        <f>IF(IFERROR(INDEX(Analyslista!J:J,MATCH(ROW()-1,Analyslista!AP:AP,0)),"")=0,"",IFERROR(INDEX(Analyslista!J:J,MATCH(ROW()-1,Analyslista!AP:AP,0)),""))</f>
        <v/>
      </c>
      <c r="I240" s="201" t="str">
        <f>IF(IFERROR(INDEX(Analyslista!V:V,MATCH(ROW()-1,Analyslista!AP:AP,0)),"")=0,"",IFERROR(INDEX(Analyslista!V:V,MATCH(ROW()-1,Analyslista!AP:AP,0)),""))</f>
        <v>Sahlgrenska Universitetssjukhuset</v>
      </c>
      <c r="J240" s="201"/>
      <c r="K240" s="201"/>
    </row>
    <row r="241" spans="1:11" x14ac:dyDescent="0.25">
      <c r="A241" s="201" t="str">
        <f>IF(IFERROR(INDEX(Analyslista!D:D,MATCH(ROW()-1,Analyslista!AP:AP,0)),"")&amp;IFERROR(INDEX(Analyslista!B:B,MATCH(ROW()-1,Analyslista!AP:AP,0)),"")="","",IFERROR(INDEX(Analyslista!D:D,MATCH(ROW()-1,Analyslista!AP:AP,0)),"")&amp;IFERROR(INDEX(Analyslista!B:B,MATCH(ROW()-1,Analyslista!AP:AP,0)),"")&amp;" (EXT)")</f>
        <v>S-Zopiklon (EXT)</v>
      </c>
      <c r="B241" s="201" t="str">
        <f>IFERROR(INDEX(Analyslista!D:D,MATCH(ROW()-1,Analyslista!AP:AP,0)),"")&amp;IFERROR(INDEX(Analyslista!B:B,MATCH(ROW()-1,Analyslista!AP:AP,0)),"")</f>
        <v>S-Zopiklon</v>
      </c>
      <c r="C241" s="201" t="str">
        <f>IF(IFERROR(INDEX(Analyslista!AC:AC,MATCH(ROW()-1,Analyslista!AP:AP,0)),"")=0,"",IFERROR(INDEX(Analyslista!AC:AC,MATCH(ROW()-1,Analyslista!AP:AP,0)),""))</f>
        <v/>
      </c>
      <c r="D241" s="201" t="str">
        <f>IF(IFERROR(INDEX(Analyslista!AS:AS,MATCH(ROW()-1,Analyslista!AP:AP,0)),"")=0,"",IFERROR(INDEX(Analyslista!AS:AS,MATCH(ROW()-1,Analyslista!AP:AP,0)),""))</f>
        <v/>
      </c>
      <c r="F241" s="201" t="str">
        <f>IF(IFERROR(INDEX(Analyslista!N:N,MATCH(ROW()-1,Analyslista!AP:AP,0)),"")=0,"",IFERROR(INDEX(Analyslista!N:N,MATCH(ROW()-1,Analyslista!AP:AP,0)),""))</f>
        <v>Röd (Serum u t) 6 mL</v>
      </c>
      <c r="G241" s="201" t="str">
        <f>IF(IFERROR(INDEX(Analyslista!K:K,MATCH(ROW()-1,Analyslista!AP:AP,0)),"")=0,"",IFERROR(INDEX(Analyslista!K:K,MATCH(ROW()-1,Analyslista!AP:AP,0)),""))</f>
        <v>S-Zolpidem</v>
      </c>
      <c r="H241" s="224" t="str">
        <f>IF(IFERROR(INDEX(Analyslista!J:J,MATCH(ROW()-1,Analyslista!AP:AP,0)),"")=0,"",IFERROR(INDEX(Analyslista!J:J,MATCH(ROW()-1,Analyslista!AP:AP,0)),""))</f>
        <v>Prov tas omedelbart före dos.</v>
      </c>
      <c r="I241" s="201" t="str">
        <f>IF(IFERROR(INDEX(Analyslista!V:V,MATCH(ROW()-1,Analyslista!AP:AP,0)),"")=0,"",IFERROR(INDEX(Analyslista!V:V,MATCH(ROW()-1,Analyslista!AP:AP,0)),""))</f>
        <v>Laboratoriemedicin, Skåne</v>
      </c>
      <c r="J241" s="201"/>
      <c r="K241" s="201"/>
    </row>
    <row r="242" spans="1:11" x14ac:dyDescent="0.25">
      <c r="A242" s="201" t="str">
        <f>IF(IFERROR(INDEX(Analyslista!D:D,MATCH(ROW()-1,Analyslista!AP:AP,0)),"")&amp;IFERROR(INDEX(Analyslista!B:B,MATCH(ROW()-1,Analyslista!AP:AP,0)),"")="","",IFERROR(INDEX(Analyslista!D:D,MATCH(ROW()-1,Analyslista!AP:AP,0)),"")&amp;IFERROR(INDEX(Analyslista!B:B,MATCH(ROW()-1,Analyslista!AP:AP,0)),"")&amp;" (EXT)")</f>
        <v>S-Krom (EXT)</v>
      </c>
      <c r="B242" s="201" t="str">
        <f>IFERROR(INDEX(Analyslista!D:D,MATCH(ROW()-1,Analyslista!AP:AP,0)),"")&amp;IFERROR(INDEX(Analyslista!B:B,MATCH(ROW()-1,Analyslista!AP:AP,0)),"")</f>
        <v>S-Krom</v>
      </c>
      <c r="C242" s="201" t="str">
        <f>IF(IFERROR(INDEX(Analyslista!AC:AC,MATCH(ROW()-1,Analyslista!AP:AP,0)),"")=0,"",IFERROR(INDEX(Analyslista!AC:AC,MATCH(ROW()-1,Analyslista!AP:AP,0)),""))</f>
        <v/>
      </c>
      <c r="D242" s="201" t="str">
        <f>IF(IFERROR(INDEX(Analyslista!AS:AS,MATCH(ROW()-1,Analyslista!AP:AP,0)),"")=0,"",IFERROR(INDEX(Analyslista!AS:AS,MATCH(ROW()-1,Analyslista!AP:AP,0)),""))</f>
        <v/>
      </c>
      <c r="F242" s="201" t="str">
        <f>IF(IFERROR(INDEX(Analyslista!N:N,MATCH(ROW()-1,Analyslista!AP:AP,0)),"")=0,"",IFERROR(INDEX(Analyslista!N:N,MATCH(ROW()-1,Analyslista!AP:AP,0)),""))</f>
        <v>Helt utan tillsats (Vit/svart)</v>
      </c>
      <c r="G242" s="201" t="str">
        <f>IF(IFERROR(INDEX(Analyslista!K:K,MATCH(ROW()-1,Analyslista!AP:AP,0)),"")=0,"",IFERROR(INDEX(Analyslista!K:K,MATCH(ROW()-1,Analyslista!AP:AP,0)),""))</f>
        <v/>
      </c>
      <c r="H242" s="224" t="str">
        <f>IF(IFERROR(INDEX(Analyslista!J:J,MATCH(ROW()-1,Analyslista!AP:AP,0)),"")=0,"",IFERROR(INDEX(Analyslista!J:J,MATCH(ROW()-1,Analyslista!AP:AP,0)),""))</f>
        <v/>
      </c>
      <c r="I242" s="201" t="str">
        <f>IF(IFERROR(INDEX(Analyslista!V:V,MATCH(ROW()-1,Analyslista!AP:AP,0)),"")=0,"",IFERROR(INDEX(Analyslista!V:V,MATCH(ROW()-1,Analyslista!AP:AP,0)),""))</f>
        <v/>
      </c>
      <c r="J242" s="201"/>
      <c r="K242" s="201"/>
    </row>
    <row r="243" spans="1:11" ht="120" x14ac:dyDescent="0.25">
      <c r="A243" s="201" t="str">
        <f>IF(IFERROR(INDEX(Analyslista!D:D,MATCH(ROW()-1,Analyslista!AP:AP,0)),"")&amp;IFERROR(INDEX(Analyslista!B:B,MATCH(ROW()-1,Analyslista!AP:AP,0)),"")="","",IFERROR(INDEX(Analyslista!D:D,MATCH(ROW()-1,Analyslista!AP:AP,0)),"")&amp;IFERROR(INDEX(Analyslista!B:B,MATCH(ROW()-1,Analyslista!AP:AP,0)),"")&amp;" (EXT)")</f>
        <v>Benm-Kromosomanalys (EXT)</v>
      </c>
      <c r="B243" s="201" t="str">
        <f>IFERROR(INDEX(Analyslista!D:D,MATCH(ROW()-1,Analyslista!AP:AP,0)),"")&amp;IFERROR(INDEX(Analyslista!B:B,MATCH(ROW()-1,Analyslista!AP:AP,0)),"")</f>
        <v>Benm-Kromosomanalys</v>
      </c>
      <c r="C243" s="201" t="str">
        <f>IF(IFERROR(INDEX(Analyslista!AC:AC,MATCH(ROW()-1,Analyslista!AP:AP,0)),"")=0,"",IFERROR(INDEX(Analyslista!AC:AC,MATCH(ROW()-1,Analyslista!AP:AP,0)),""))</f>
        <v/>
      </c>
      <c r="D243" s="201" t="str">
        <f>IF(IFERROR(INDEX(Analyslista!AS:AS,MATCH(ROW()-1,Analyslista!AP:AP,0)),"")=0,"",IFERROR(INDEX(Analyslista!AS:AS,MATCH(ROW()-1,Analyslista!AP:AP,0)),""))</f>
        <v/>
      </c>
      <c r="F243" s="201" t="str">
        <f>IF(IFERROR(INDEX(Analyslista!N:N,MATCH(ROW()-1,Analyslista!AP:AP,0)),"")=0,"",IFERROR(INDEX(Analyslista!N:N,MATCH(ROW()-1,Analyslista!AP:AP,0)),""))</f>
        <v>NaHeparinrör med 3-5 ml steril, rumstempererad fysiologisk koksaltlösning.</v>
      </c>
      <c r="G243" s="201" t="str">
        <f>IF(IFERROR(INDEX(Analyslista!K:K,MATCH(ROW()-1,Analyslista!AP:AP,0)),"")=0,"",IFERROR(INDEX(Analyslista!K:K,MATCH(ROW()-1,Analyslista!AP:AP,0)),""))</f>
        <v/>
      </c>
      <c r="H243" s="224" t="str">
        <f>IF(IFERROR(INDEX(Analyslista!J:J,MATCH(ROW()-1,Analyslista!AP:AP,0)),"")=0,"",IFERROR(INDEX(Analyslista!J:J,MATCH(ROW()-1,Analyslista!AP:AP,0)),""))</f>
        <v>Prov måste vara laboratoriet i Uppsala tillhanda senast klockan 15.00 Måndag-Fredag. Vid osäkerhet kontrollera med Klinisk Kemi Västerås så att prov kan skickas och analyseras inom tidsgränsen.
Remitterande läkare och telefonnummer [FRITEXT]
Diagnos/frågeställning/anamnes [FRITEXT]
Samtycke till biobank [JA/NEJ]</v>
      </c>
      <c r="I243" s="201" t="str">
        <f>IF(IFERROR(INDEX(Analyslista!V:V,MATCH(ROW()-1,Analyslista!AP:AP,0)),"")=0,"",IFERROR(INDEX(Analyslista!V:V,MATCH(ROW()-1,Analyslista!AP:AP,0)),""))</f>
        <v>Akademiska Sjukhuset</v>
      </c>
      <c r="J243" s="201"/>
      <c r="K243" s="201"/>
    </row>
    <row r="244" spans="1:11" ht="135" x14ac:dyDescent="0.25">
      <c r="A244" s="201" t="str">
        <f>IF(IFERROR(INDEX(Analyslista!D:D,MATCH(ROW()-1,Analyslista!AP:AP,0)),"")&amp;IFERROR(INDEX(Analyslista!B:B,MATCH(ROW()-1,Analyslista!AP:AP,0)),"")="","",IFERROR(INDEX(Analyslista!D:D,MATCH(ROW()-1,Analyslista!AP:AP,0)),"")&amp;IFERROR(INDEX(Analyslista!B:B,MATCH(ROW()-1,Analyslista!AP:AP,0)),"")&amp;" (EXT)")</f>
        <v>P-/S-Flupentixol (EXT)</v>
      </c>
      <c r="B244" s="201" t="str">
        <f>IFERROR(INDEX(Analyslista!D:D,MATCH(ROW()-1,Analyslista!AP:AP,0)),"")&amp;IFERROR(INDEX(Analyslista!B:B,MATCH(ROW()-1,Analyslista!AP:AP,0)),"")</f>
        <v>P-/S-Flupentixol</v>
      </c>
      <c r="C244" s="201" t="str">
        <f>IF(IFERROR(INDEX(Analyslista!AC:AC,MATCH(ROW()-1,Analyslista!AP:AP,0)),"")=0,"",IFERROR(INDEX(Analyslista!AC:AC,MATCH(ROW()-1,Analyslista!AP:AP,0)),""))</f>
        <v/>
      </c>
      <c r="D244" s="201" t="str">
        <f>IF(IFERROR(INDEX(Analyslista!AS:AS,MATCH(ROW()-1,Analyslista!AP:AP,0)),"")=0,"",IFERROR(INDEX(Analyslista!AS:AS,MATCH(ROW()-1,Analyslista!AP:AP,0)),""))</f>
        <v/>
      </c>
      <c r="F244" s="201" t="str">
        <f>IF(IFERROR(INDEX(Analyslista!N:N,MATCH(ROW()-1,Analyslista!AP:AP,0)),"")=0,"",IFERROR(INDEX(Analyslista!N:N,MATCH(ROW()-1,Analyslista!AP:AP,0)),""))</f>
        <v>Mörkblå (NaHeparin) 6 mL</v>
      </c>
      <c r="G244" s="201" t="str">
        <f>IF(IFERROR(INDEX(Analyslista!K:K,MATCH(ROW()-1,Analyslista!AP:AP,0)),"")=0,"",IFERROR(INDEX(Analyslista!K:K,MATCH(ROW()-1,Analyslista!AP:AP,0)),""))</f>
        <v/>
      </c>
      <c r="H24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244" s="201" t="str">
        <f>IF(IFERROR(INDEX(Analyslista!V:V,MATCH(ROW()-1,Analyslista!AP:AP,0)),"")=0,"",IFERROR(INDEX(Analyslista!V:V,MATCH(ROW()-1,Analyslista!AP:AP,0)),""))</f>
        <v>Karolinska Universitetssjukhuset</v>
      </c>
      <c r="J244" s="201"/>
      <c r="K244" s="201"/>
    </row>
    <row r="245" spans="1:11" x14ac:dyDescent="0.25">
      <c r="A245" s="201" t="str">
        <f>IF(IFERROR(INDEX(Analyslista!D:D,MATCH(ROW()-1,Analyslista!AP:AP,0)),"")&amp;IFERROR(INDEX(Analyslista!B:B,MATCH(ROW()-1,Analyslista!AP:AP,0)),"")="","",IFERROR(INDEX(Analyslista!D:D,MATCH(ROW()-1,Analyslista!AP:AP,0)),"")&amp;IFERROR(INDEX(Analyslista!B:B,MATCH(ROW()-1,Analyslista!AP:AP,0)),"")&amp;" (EXT)")</f>
        <v>S-LD isoenzymer (EXT)</v>
      </c>
      <c r="B245" s="201" t="str">
        <f>IFERROR(INDEX(Analyslista!D:D,MATCH(ROW()-1,Analyslista!AP:AP,0)),"")&amp;IFERROR(INDEX(Analyslista!B:B,MATCH(ROW()-1,Analyslista!AP:AP,0)),"")</f>
        <v>S-LD isoenzymer</v>
      </c>
      <c r="C245" s="201" t="str">
        <f>IF(IFERROR(INDEX(Analyslista!AC:AC,MATCH(ROW()-1,Analyslista!AP:AP,0)),"")=0,"",IFERROR(INDEX(Analyslista!AC:AC,MATCH(ROW()-1,Analyslista!AP:AP,0)),""))</f>
        <v/>
      </c>
      <c r="D245" s="201" t="str">
        <f>IF(IFERROR(INDEX(Analyslista!AS:AS,MATCH(ROW()-1,Analyslista!AP:AP,0)),"")=0,"",IFERROR(INDEX(Analyslista!AS:AS,MATCH(ROW()-1,Analyslista!AP:AP,0)),""))</f>
        <v/>
      </c>
      <c r="F245" s="201" t="str">
        <f>IF(IFERROR(INDEX(Analyslista!N:N,MATCH(ROW()-1,Analyslista!AP:AP,0)),"")=0,"",IFERROR(INDEX(Analyslista!N:N,MATCH(ROW()-1,Analyslista!AP:AP,0)),""))</f>
        <v>Gul (serum m gel) 5 mL</v>
      </c>
      <c r="G245" s="201" t="str">
        <f>IF(IFERROR(INDEX(Analyslista!K:K,MATCH(ROW()-1,Analyslista!AP:AP,0)),"")=0,"",IFERROR(INDEX(Analyslista!K:K,MATCH(ROW()-1,Analyslista!AP:AP,0)),""))</f>
        <v/>
      </c>
      <c r="H245" s="224" t="str">
        <f>IF(IFERROR(INDEX(Analyslista!J:J,MATCH(ROW()-1,Analyslista!AP:AP,0)),"")=0,"",IFERROR(INDEX(Analyslista!J:J,MATCH(ROW()-1,Analyslista!AP:AP,0)),""))</f>
        <v/>
      </c>
      <c r="I245" s="201" t="str">
        <f>IF(IFERROR(INDEX(Analyslista!V:V,MATCH(ROW()-1,Analyslista!AP:AP,0)),"")=0,"",IFERROR(INDEX(Analyslista!V:V,MATCH(ROW()-1,Analyslista!AP:AP,0)),""))</f>
        <v>Sahlgrenska Universitetssjukhuset</v>
      </c>
      <c r="J245" s="201"/>
      <c r="K245" s="201"/>
    </row>
    <row r="246" spans="1:11" x14ac:dyDescent="0.25">
      <c r="A246" s="201" t="str">
        <f>IF(IFERROR(INDEX(Analyslista!D:D,MATCH(ROW()-1,Analyslista!AP:AP,0)),"")&amp;IFERROR(INDEX(Analyslista!B:B,MATCH(ROW()-1,Analyslista!AP:AP,0)),"")="","",IFERROR(INDEX(Analyslista!D:D,MATCH(ROW()-1,Analyslista!AP:AP,0)),"")&amp;IFERROR(INDEX(Analyslista!B:B,MATCH(ROW()-1,Analyslista!AP:AP,0)),"")&amp;" (EXT)")</f>
        <v>B-Fosfolipas-A2-receptor-ak (EXT)</v>
      </c>
      <c r="B246" s="201" t="str">
        <f>IFERROR(INDEX(Analyslista!D:D,MATCH(ROW()-1,Analyslista!AP:AP,0)),"")&amp;IFERROR(INDEX(Analyslista!B:B,MATCH(ROW()-1,Analyslista!AP:AP,0)),"")</f>
        <v>B-Fosfolipas-A2-receptor-ak</v>
      </c>
      <c r="C246" s="201" t="str">
        <f>IF(IFERROR(INDEX(Analyslista!AC:AC,MATCH(ROW()-1,Analyslista!AP:AP,0)),"")=0,"",IFERROR(INDEX(Analyslista!AC:AC,MATCH(ROW()-1,Analyslista!AP:AP,0)),""))</f>
        <v/>
      </c>
      <c r="D246" s="201" t="str">
        <f>IF(IFERROR(INDEX(Analyslista!AS:AS,MATCH(ROW()-1,Analyslista!AP:AP,0)),"")=0,"",IFERROR(INDEX(Analyslista!AS:AS,MATCH(ROW()-1,Analyslista!AP:AP,0)),""))</f>
        <v/>
      </c>
      <c r="F246" s="201" t="str">
        <f>IF(IFERROR(INDEX(Analyslista!N:N,MATCH(ROW()-1,Analyslista!AP:AP,0)),"")=0,"",IFERROR(INDEX(Analyslista!N:N,MATCH(ROW()-1,Analyslista!AP:AP,0)),""))</f>
        <v>Gul (serum m gel) 5 mL</v>
      </c>
      <c r="G246" s="201" t="str">
        <f>IF(IFERROR(INDEX(Analyslista!K:K,MATCH(ROW()-1,Analyslista!AP:AP,0)),"")=0,"",IFERROR(INDEX(Analyslista!K:K,MATCH(ROW()-1,Analyslista!AP:AP,0)),""))</f>
        <v/>
      </c>
      <c r="H246" s="224" t="str">
        <f>IF(IFERROR(INDEX(Analyslista!J:J,MATCH(ROW()-1,Analyslista!AP:AP,0)),"")=0,"",IFERROR(INDEX(Analyslista!J:J,MATCH(ROW()-1,Analyslista!AP:AP,0)),""))</f>
        <v/>
      </c>
      <c r="I246" s="201" t="str">
        <f>IF(IFERROR(INDEX(Analyslista!V:V,MATCH(ROW()-1,Analyslista!AP:AP,0)),"")=0,"",IFERROR(INDEX(Analyslista!V:V,MATCH(ROW()-1,Analyslista!AP:AP,0)),""))</f>
        <v>Karolinska Universitetssjukhuset</v>
      </c>
      <c r="J246" s="201"/>
      <c r="K246" s="201"/>
    </row>
    <row r="247" spans="1:11" ht="30" x14ac:dyDescent="0.25">
      <c r="A247" s="201" t="str">
        <f>IF(IFERROR(INDEX(Analyslista!D:D,MATCH(ROW()-1,Analyslista!AP:AP,0)),"")&amp;IFERROR(INDEX(Analyslista!B:B,MATCH(ROW()-1,Analyslista!AP:AP,0)),"")="","",IFERROR(INDEX(Analyslista!D:D,MATCH(ROW()-1,Analyslista!AP:AP,0)),"")&amp;IFERROR(INDEX(Analyslista!B:B,MATCH(ROW()-1,Analyslista!AP:AP,0)),"")&amp;" (EXT)")</f>
        <v>Benm-Leukemidiagnostik (DNA-analys) (EXT)</v>
      </c>
      <c r="B247" s="201" t="str">
        <f>IFERROR(INDEX(Analyslista!D:D,MATCH(ROW()-1,Analyslista!AP:AP,0)),"")&amp;IFERROR(INDEX(Analyslista!B:B,MATCH(ROW()-1,Analyslista!AP:AP,0)),"")</f>
        <v>Benm-Leukemidiagnostik (DNA-analys)</v>
      </c>
      <c r="C247" s="201" t="str">
        <f>IF(IFERROR(INDEX(Analyslista!AC:AC,MATCH(ROW()-1,Analyslista!AP:AP,0)),"")=0,"",IFERROR(INDEX(Analyslista!AC:AC,MATCH(ROW()-1,Analyslista!AP:AP,0)),""))</f>
        <v/>
      </c>
      <c r="D247" s="201" t="str">
        <f>IF(IFERROR(INDEX(Analyslista!AS:AS,MATCH(ROW()-1,Analyslista!AP:AP,0)),"")=0,"",IFERROR(INDEX(Analyslista!AS:AS,MATCH(ROW()-1,Analyslista!AP:AP,0)),""))</f>
        <v/>
      </c>
      <c r="F247" s="201" t="str">
        <f>IF(IFERROR(INDEX(Analyslista!N:N,MATCH(ROW()-1,Analyslista!AP:AP,0)),"")=0,"",IFERROR(INDEX(Analyslista!N:N,MATCH(ROW()-1,Analyslista!AP:AP,0)),""))</f>
        <v>Lila (EDTA) 6 mL</v>
      </c>
      <c r="G247" s="201" t="str">
        <f>IF(IFERROR(INDEX(Analyslista!K:K,MATCH(ROW()-1,Analyslista!AP:AP,0)),"")=0,"",IFERROR(INDEX(Analyslista!K:K,MATCH(ROW()-1,Analyslista!AP:AP,0)),""))</f>
        <v/>
      </c>
      <c r="H247" s="224" t="str">
        <f>IF(IFERROR(INDEX(Analyslista!J:J,MATCH(ROW()-1,Analyslista!AP:AP,0)),"")=0,"",IFERROR(INDEX(Analyslista!J:J,MATCH(ROW()-1,Analyslista!AP:AP,0)),""))</f>
        <v>Diagnos/frågeställning/anamnes [FRITEXT]
Samtycke till biobank [JA/NEJ]</v>
      </c>
      <c r="I247" s="201" t="str">
        <f>IF(IFERROR(INDEX(Analyslista!V:V,MATCH(ROW()-1,Analyslista!AP:AP,0)),"")=0,"",IFERROR(INDEX(Analyslista!V:V,MATCH(ROW()-1,Analyslista!AP:AP,0)),""))</f>
        <v>Akademiska Sjukhuset</v>
      </c>
      <c r="J247" s="201"/>
      <c r="K247" s="201"/>
    </row>
    <row r="248" spans="1:11" ht="75" x14ac:dyDescent="0.25">
      <c r="A248" s="201" t="str">
        <f>IF(IFERROR(INDEX(Analyslista!D:D,MATCH(ROW()-1,Analyslista!AP:AP,0)),"")&amp;IFERROR(INDEX(Analyslista!B:B,MATCH(ROW()-1,Analyslista!AP:AP,0)),"")="","",IFERROR(INDEX(Analyslista!D:D,MATCH(ROW()-1,Analyslista!AP:AP,0)),"")&amp;IFERROR(INDEX(Analyslista!B:B,MATCH(ROW()-1,Analyslista!AP:AP,0)),"")&amp;" (EXT)")</f>
        <v>S-Levetiracetam (EXT)</v>
      </c>
      <c r="B248" s="201" t="str">
        <f>IFERROR(INDEX(Analyslista!D:D,MATCH(ROW()-1,Analyslista!AP:AP,0)),"")&amp;IFERROR(INDEX(Analyslista!B:B,MATCH(ROW()-1,Analyslista!AP:AP,0)),"")</f>
        <v>S-Levetiracetam</v>
      </c>
      <c r="C248" s="201" t="str">
        <f>IF(IFERROR(INDEX(Analyslista!AC:AC,MATCH(ROW()-1,Analyslista!AP:AP,0)),"")=0,"",IFERROR(INDEX(Analyslista!AC:AC,MATCH(ROW()-1,Analyslista!AP:AP,0)),""))</f>
        <v/>
      </c>
      <c r="D248" s="201" t="str">
        <f>IF(IFERROR(INDEX(Analyslista!AS:AS,MATCH(ROW()-1,Analyslista!AP:AP,0)),"")=0,"",IFERROR(INDEX(Analyslista!AS:AS,MATCH(ROW()-1,Analyslista!AP:AP,0)),""))</f>
        <v/>
      </c>
      <c r="F248" s="201" t="str">
        <f>IF(IFERROR(INDEX(Analyslista!N:N,MATCH(ROW()-1,Analyslista!AP:AP,0)),"")=0,"",IFERROR(INDEX(Analyslista!N:N,MATCH(ROW()-1,Analyslista!AP:AP,0)),""))</f>
        <v>Röd (Serum u t) 6 mL</v>
      </c>
      <c r="G248" s="201" t="str">
        <f>IF(IFERROR(INDEX(Analyslista!K:K,MATCH(ROW()-1,Analyslista!AP:AP,0)),"")=0,"",IFERROR(INDEX(Analyslista!K:K,MATCH(ROW()-1,Analyslista!AP:AP,0)),""))</f>
        <v/>
      </c>
      <c r="H248" s="224" t="str">
        <f>IF(IFERROR(INDEX(Analyslista!J:J,MATCH(ROW()-1,Analyslista!AP:AP,0)),"")=0,"",IFERROR(INDEX(Analyslista!J:J,MATCH(ROW()-1,Analyslista!AP:AP,0)),""))</f>
        <v>Provtagning före morgondos.
Tid för senaste dosintag [DATE:TIME]
Medicinering (preparat, dos, tidpunkt för in-sättning/dosändring) [FRITEXT]</v>
      </c>
      <c r="I248" s="201" t="str">
        <f>IF(IFERROR(INDEX(Analyslista!V:V,MATCH(ROW()-1,Analyslista!AP:AP,0)),"")=0,"",IFERROR(INDEX(Analyslista!V:V,MATCH(ROW()-1,Analyslista!AP:AP,0)),""))</f>
        <v>Akademiska Sjukhuset</v>
      </c>
      <c r="J248" s="201"/>
      <c r="K248" s="201"/>
    </row>
    <row r="249" spans="1:11" ht="45" x14ac:dyDescent="0.25">
      <c r="A249" s="201" t="str">
        <f>IF(IFERROR(INDEX(Analyslista!D:D,MATCH(ROW()-1,Analyslista!AP:AP,0)),"")&amp;IFERROR(INDEX(Analyslista!B:B,MATCH(ROW()-1,Analyslista!AP:AP,0)),"")="","",IFERROR(INDEX(Analyslista!D:D,MATCH(ROW()-1,Analyslista!AP:AP,0)),"")&amp;IFERROR(INDEX(Analyslista!B:B,MATCH(ROW()-1,Analyslista!AP:AP,0)),"")&amp;" (EXT)")</f>
        <v>B-Levomepromazin (EXT)</v>
      </c>
      <c r="B249" s="201" t="str">
        <f>IFERROR(INDEX(Analyslista!D:D,MATCH(ROW()-1,Analyslista!AP:AP,0)),"")&amp;IFERROR(INDEX(Analyslista!B:B,MATCH(ROW()-1,Analyslista!AP:AP,0)),"")</f>
        <v>B-Levomepromazin</v>
      </c>
      <c r="C249" s="201" t="str">
        <f>IF(IFERROR(INDEX(Analyslista!AC:AC,MATCH(ROW()-1,Analyslista!AP:AP,0)),"")=0,"",IFERROR(INDEX(Analyslista!AC:AC,MATCH(ROW()-1,Analyslista!AP:AP,0)),""))</f>
        <v/>
      </c>
      <c r="D249" s="201" t="str">
        <f>IF(IFERROR(INDEX(Analyslista!AS:AS,MATCH(ROW()-1,Analyslista!AP:AP,0)),"")=0,"",IFERROR(INDEX(Analyslista!AS:AS,MATCH(ROW()-1,Analyslista!AP:AP,0)),""))</f>
        <v/>
      </c>
      <c r="F249" s="201" t="str">
        <f>IF(IFERROR(INDEX(Analyslista!N:N,MATCH(ROW()-1,Analyslista!AP:AP,0)),"")=0,"",IFERROR(INDEX(Analyslista!N:N,MATCH(ROW()-1,Analyslista!AP:AP,0)),""))</f>
        <v>Grå (NaF-KOx) 4 mL, 2 stycken</v>
      </c>
      <c r="G249" s="201" t="str">
        <f>IF(IFERROR(INDEX(Analyslista!K:K,MATCH(ROW()-1,Analyslista!AP:AP,0)),"")=0,"",IFERROR(INDEX(Analyslista!K:K,MATCH(ROW()-1,Analyslista!AP:AP,0)),""))</f>
        <v/>
      </c>
      <c r="H249" s="224" t="str">
        <f>IF(IFERROR(INDEX(Analyslista!J:J,MATCH(ROW()-1,Analyslista!AP:AP,0)),"")=0,"",IFERROR(INDEX(Analyslista!J:J,MATCH(ROW()-1,Analyslista!AP:AP,0)),""))</f>
        <v xml:space="preserve">Kort beskrivning av bakrunden till varför provet tas [FRITEXT]
</v>
      </c>
      <c r="I249" s="201" t="str">
        <f>IF(IFERROR(INDEX(Analyslista!V:V,MATCH(ROW()-1,Analyslista!AP:AP,0)),"")=0,"",IFERROR(INDEX(Analyslista!V:V,MATCH(ROW()-1,Analyslista!AP:AP,0)),""))</f>
        <v>Rättsmedicinalverket, Linköping</v>
      </c>
      <c r="J249" s="201"/>
      <c r="K249" s="201"/>
    </row>
    <row r="250" spans="1:11" x14ac:dyDescent="0.25">
      <c r="A250" s="201" t="str">
        <f>IF(IFERROR(INDEX(Analyslista!D:D,MATCH(ROW()-1,Analyslista!AP:AP,0)),"")&amp;IFERROR(INDEX(Analyslista!B:B,MATCH(ROW()-1,Analyslista!AP:AP,0)),"")="","",IFERROR(INDEX(Analyslista!D:D,MATCH(ROW()-1,Analyslista!AP:AP,0)),"")&amp;IFERROR(INDEX(Analyslista!B:B,MATCH(ROW()-1,Analyslista!AP:AP,0)),"")&amp;" (EXT)")</f>
        <v>B-G-6-PD, screening kvalitativ (EXT)</v>
      </c>
      <c r="B250" s="201" t="str">
        <f>IFERROR(INDEX(Analyslista!D:D,MATCH(ROW()-1,Analyslista!AP:AP,0)),"")&amp;IFERROR(INDEX(Analyslista!B:B,MATCH(ROW()-1,Analyslista!AP:AP,0)),"")</f>
        <v>B-G-6-PD, screening kvalitativ</v>
      </c>
      <c r="C250" s="201" t="str">
        <f>IF(IFERROR(INDEX(Analyslista!AC:AC,MATCH(ROW()-1,Analyslista!AP:AP,0)),"")=0,"",IFERROR(INDEX(Analyslista!AC:AC,MATCH(ROW()-1,Analyslista!AP:AP,0)),""))</f>
        <v/>
      </c>
      <c r="D250" s="201" t="str">
        <f>IF(IFERROR(INDEX(Analyslista!AS:AS,MATCH(ROW()-1,Analyslista!AP:AP,0)),"")=0,"",IFERROR(INDEX(Analyslista!AS:AS,MATCH(ROW()-1,Analyslista!AP:AP,0)),""))</f>
        <v/>
      </c>
      <c r="F250" s="201" t="str">
        <f>IF(IFERROR(INDEX(Analyslista!N:N,MATCH(ROW()-1,Analyslista!AP:AP,0)),"")=0,"",IFERROR(INDEX(Analyslista!N:N,MATCH(ROW()-1,Analyslista!AP:AP,0)),""))</f>
        <v>Lila (EDTA) 4 mL</v>
      </c>
      <c r="G250" s="201" t="str">
        <f>IF(IFERROR(INDEX(Analyslista!K:K,MATCH(ROW()-1,Analyslista!AP:AP,0)),"")=0,"",IFERROR(INDEX(Analyslista!K:K,MATCH(ROW()-1,Analyslista!AP:AP,0)),""))</f>
        <v/>
      </c>
      <c r="H250" s="224" t="str">
        <f>IF(IFERROR(INDEX(Analyslista!J:J,MATCH(ROW()-1,Analyslista!AP:AP,0)),"")=0,"",IFERROR(INDEX(Analyslista!J:J,MATCH(ROW()-1,Analyslista!AP:AP,0)),""))</f>
        <v/>
      </c>
      <c r="I250" s="201" t="str">
        <f>IF(IFERROR(INDEX(Analyslista!V:V,MATCH(ROW()-1,Analyslista!AP:AP,0)),"")=0,"",IFERROR(INDEX(Analyslista!V:V,MATCH(ROW()-1,Analyslista!AP:AP,0)),""))</f>
        <v>Karolinska Universitetssjukhuset</v>
      </c>
      <c r="J250" s="201"/>
      <c r="K250" s="201"/>
    </row>
    <row r="251" spans="1:11" x14ac:dyDescent="0.25">
      <c r="A251" s="201" t="str">
        <f>IF(IFERROR(INDEX(Analyslista!D:D,MATCH(ROW()-1,Analyslista!AP:AP,0)),"")&amp;IFERROR(INDEX(Analyslista!B:B,MATCH(ROW()-1,Analyslista!AP:AP,0)),"")="","",IFERROR(INDEX(Analyslista!D:D,MATCH(ROW()-1,Analyslista!AP:AP,0)),"")&amp;IFERROR(INDEX(Analyslista!B:B,MATCH(ROW()-1,Analyslista!AP:AP,0)),"")&amp;" (EXT)")</f>
        <v>S-Lysozym (EXT)</v>
      </c>
      <c r="B251" s="201" t="str">
        <f>IFERROR(INDEX(Analyslista!D:D,MATCH(ROW()-1,Analyslista!AP:AP,0)),"")&amp;IFERROR(INDEX(Analyslista!B:B,MATCH(ROW()-1,Analyslista!AP:AP,0)),"")</f>
        <v>S-Lysozym</v>
      </c>
      <c r="C251" s="201" t="str">
        <f>IF(IFERROR(INDEX(Analyslista!AC:AC,MATCH(ROW()-1,Analyslista!AP:AP,0)),"")=0,"",IFERROR(INDEX(Analyslista!AC:AC,MATCH(ROW()-1,Analyslista!AP:AP,0)),""))</f>
        <v/>
      </c>
      <c r="D251" s="201" t="str">
        <f>IF(IFERROR(INDEX(Analyslista!AS:AS,MATCH(ROW()-1,Analyslista!AP:AP,0)),"")=0,"",IFERROR(INDEX(Analyslista!AS:AS,MATCH(ROW()-1,Analyslista!AP:AP,0)),""))</f>
        <v/>
      </c>
      <c r="F251" s="201" t="str">
        <f>IF(IFERROR(INDEX(Analyslista!N:N,MATCH(ROW()-1,Analyslista!AP:AP,0)),"")=0,"",IFERROR(INDEX(Analyslista!N:N,MATCH(ROW()-1,Analyslista!AP:AP,0)),""))</f>
        <v>Gul (serum m gel) 3,5 mL</v>
      </c>
      <c r="G251" s="201" t="str">
        <f>IF(IFERROR(INDEX(Analyslista!K:K,MATCH(ROW()-1,Analyslista!AP:AP,0)),"")=0,"",IFERROR(INDEX(Analyslista!K:K,MATCH(ROW()-1,Analyslista!AP:AP,0)),""))</f>
        <v>S-ECP, S-Tryptas</v>
      </c>
      <c r="H251" s="224" t="str">
        <f>IF(IFERROR(INDEX(Analyslista!J:J,MATCH(ROW()-1,Analyslista!AP:AP,0)),"")=0,"",IFERROR(INDEX(Analyslista!J:J,MATCH(ROW()-1,Analyslista!AP:AP,0)),""))</f>
        <v>Lämnas omedelbart till klinisk kemi.</v>
      </c>
      <c r="I251" s="201" t="str">
        <f>IF(IFERROR(INDEX(Analyslista!V:V,MATCH(ROW()-1,Analyslista!AP:AP,0)),"")=0,"",IFERROR(INDEX(Analyslista!V:V,MATCH(ROW()-1,Analyslista!AP:AP,0)),""))</f>
        <v>Akademiska Sjukhuset</v>
      </c>
      <c r="J251" s="201"/>
      <c r="K251" s="201"/>
    </row>
    <row r="252" spans="1:11" ht="30" x14ac:dyDescent="0.25">
      <c r="A252" s="201" t="str">
        <f>IF(IFERROR(INDEX(Analyslista!D:D,MATCH(ROW()-1,Analyslista!AP:AP,0)),"")&amp;IFERROR(INDEX(Analyslista!B:B,MATCH(ROW()-1,Analyslista!AP:AP,0)),"")="","",IFERROR(INDEX(Analyslista!D:D,MATCH(ROW()-1,Analyslista!AP:AP,0)),"")&amp;IFERROR(INDEX(Analyslista!B:B,MATCH(ROW()-1,Analyslista!AP:AP,0)),"")&amp;" (EXT)")</f>
        <v>U-Lysozym (EXT)</v>
      </c>
      <c r="B252" s="201" t="str">
        <f>IFERROR(INDEX(Analyslista!D:D,MATCH(ROW()-1,Analyslista!AP:AP,0)),"")&amp;IFERROR(INDEX(Analyslista!B:B,MATCH(ROW()-1,Analyslista!AP:AP,0)),"")</f>
        <v>U-Lysozym</v>
      </c>
      <c r="C252" s="201" t="str">
        <f>IF(IFERROR(INDEX(Analyslista!AC:AC,MATCH(ROW()-1,Analyslista!AP:AP,0)),"")=0,"",IFERROR(INDEX(Analyslista!AC:AC,MATCH(ROW()-1,Analyslista!AP:AP,0)),""))</f>
        <v/>
      </c>
      <c r="D252" s="201" t="str">
        <f>IF(IFERROR(INDEX(Analyslista!AS:AS,MATCH(ROW()-1,Analyslista!AP:AP,0)),"")=0,"",IFERROR(INDEX(Analyslista!AS:AS,MATCH(ROW()-1,Analyslista!AP:AP,0)),""))</f>
        <v/>
      </c>
      <c r="F252" s="201" t="str">
        <f>IF(IFERROR(INDEX(Analyslista!N:N,MATCH(ROW()-1,Analyslista!AP:AP,0)),"")=0,"",IFERROR(INDEX(Analyslista!N:N,MATCH(ROW()-1,Analyslista!AP:AP,0)),""))</f>
        <v>Urin utan tillsats (beige propp) 7mL</v>
      </c>
      <c r="G252" s="201" t="str">
        <f>IF(IFERROR(INDEX(Analyslista!K:K,MATCH(ROW()-1,Analyslista!AP:AP,0)),"")=0,"",IFERROR(INDEX(Analyslista!K:K,MATCH(ROW()-1,Analyslista!AP:AP,0)),""))</f>
        <v/>
      </c>
      <c r="H252" s="224" t="str">
        <f>IF(IFERROR(INDEX(Analyslista!J:J,MATCH(ROW()-1,Analyslista!AP:AP,0)),"")=0,"",IFERROR(INDEX(Analyslista!J:J,MATCH(ROW()-1,Analyslista!AP:AP,0)),""))</f>
        <v/>
      </c>
      <c r="I252" s="201" t="str">
        <f>IF(IFERROR(INDEX(Analyslista!V:V,MATCH(ROW()-1,Analyslista!AP:AP,0)),"")=0,"",IFERROR(INDEX(Analyslista!V:V,MATCH(ROW()-1,Analyslista!AP:AP,0)),""))</f>
        <v>Akademiska Sjukhuset</v>
      </c>
      <c r="J252" s="201"/>
      <c r="K252" s="201"/>
    </row>
    <row r="253" spans="1:11" ht="30" x14ac:dyDescent="0.25">
      <c r="A253" s="201" t="str">
        <f>IF(IFERROR(INDEX(Analyslista!D:D,MATCH(ROW()-1,Analyslista!AP:AP,0)),"")&amp;IFERROR(INDEX(Analyslista!B:B,MATCH(ROW()-1,Analyslista!AP:AP,0)),"")="","",IFERROR(INDEX(Analyslista!D:D,MATCH(ROW()-1,Analyslista!AP:AP,0)),"")&amp;IFERROR(INDEX(Analyslista!B:B,MATCH(ROW()-1,Analyslista!AP:AP,0)),"")&amp;" (EXT)")</f>
        <v>S-Metanol (EXT)</v>
      </c>
      <c r="B253" s="201" t="str">
        <f>IFERROR(INDEX(Analyslista!D:D,MATCH(ROW()-1,Analyslista!AP:AP,0)),"")&amp;IFERROR(INDEX(Analyslista!B:B,MATCH(ROW()-1,Analyslista!AP:AP,0)),"")</f>
        <v>S-Metanol</v>
      </c>
      <c r="C253" s="201" t="str">
        <f>IF(IFERROR(INDEX(Analyslista!AC:AC,MATCH(ROW()-1,Analyslista!AP:AP,0)),"")=0,"",IFERROR(INDEX(Analyslista!AC:AC,MATCH(ROW()-1,Analyslista!AP:AP,0)),""))</f>
        <v/>
      </c>
      <c r="D253" s="201" t="str">
        <f>IF(IFERROR(INDEX(Analyslista!AS:AS,MATCH(ROW()-1,Analyslista!AP:AP,0)),"")=0,"",IFERROR(INDEX(Analyslista!AS:AS,MATCH(ROW()-1,Analyslista!AP:AP,0)),""))</f>
        <v/>
      </c>
      <c r="F253" s="201" t="str">
        <f>IF(IFERROR(INDEX(Analyslista!N:N,MATCH(ROW()-1,Analyslista!AP:AP,0)),"")=0,"",IFERROR(INDEX(Analyslista!N:N,MATCH(ROW()-1,Analyslista!AP:AP,0)),""))</f>
        <v>Gul (serum m gel) 5 mL</v>
      </c>
      <c r="G253" s="201" t="str">
        <f>IF(IFERROR(INDEX(Analyslista!K:K,MATCH(ROW()-1,Analyslista!AP:AP,0)),"")=0,"",IFERROR(INDEX(Analyslista!K:K,MATCH(ROW()-1,Analyslista!AP:AP,0)),""))</f>
        <v>S-Isopropanol</v>
      </c>
      <c r="H253" s="224" t="str">
        <f>IF(IFERROR(INDEX(Analyslista!J:J,MATCH(ROW()-1,Analyslista!AP:AP,0)),"")=0,"",IFERROR(INDEX(Analyslista!J:J,MATCH(ROW()-1,Analyslista!AP:AP,0)),""))</f>
        <v>OBS! Punktionsstället dår ej tvättas med alkoholhaltigt desinfektionsmedel.</v>
      </c>
      <c r="I253" s="201" t="str">
        <f>IF(IFERROR(INDEX(Analyslista!V:V,MATCH(ROW()-1,Analyslista!AP:AP,0)),"")=0,"",IFERROR(INDEX(Analyslista!V:V,MATCH(ROW()-1,Analyslista!AP:AP,0)),""))</f>
        <v>Unilabs</v>
      </c>
      <c r="J253" s="201"/>
      <c r="K253" s="201"/>
    </row>
    <row r="254" spans="1:11" x14ac:dyDescent="0.25">
      <c r="A254" s="201" t="str">
        <f>IF(IFERROR(INDEX(Analyslista!D:D,MATCH(ROW()-1,Analyslista!AP:AP,0)),"")&amp;IFERROR(INDEX(Analyslista!B:B,MATCH(ROW()-1,Analyslista!AP:AP,0)),"")="","",IFERROR(INDEX(Analyslista!D:D,MATCH(ROW()-1,Analyslista!AP:AP,0)),"")&amp;IFERROR(INDEX(Analyslista!B:B,MATCH(ROW()-1,Analyslista!AP:AP,0)),"")&amp;" (EXT)")</f>
        <v>S-Metformin (EXT)</v>
      </c>
      <c r="B254" s="201" t="str">
        <f>IFERROR(INDEX(Analyslista!D:D,MATCH(ROW()-1,Analyslista!AP:AP,0)),"")&amp;IFERROR(INDEX(Analyslista!B:B,MATCH(ROW()-1,Analyslista!AP:AP,0)),"")</f>
        <v>S-Metformin</v>
      </c>
      <c r="C254" s="201" t="str">
        <f>IF(IFERROR(INDEX(Analyslista!AC:AC,MATCH(ROW()-1,Analyslista!AP:AP,0)),"")=0,"",IFERROR(INDEX(Analyslista!AC:AC,MATCH(ROW()-1,Analyslista!AP:AP,0)),""))</f>
        <v/>
      </c>
      <c r="D254" s="201" t="str">
        <f>IF(IFERROR(INDEX(Analyslista!AS:AS,MATCH(ROW()-1,Analyslista!AP:AP,0)),"")=0,"",IFERROR(INDEX(Analyslista!AS:AS,MATCH(ROW()-1,Analyslista!AP:AP,0)),""))</f>
        <v/>
      </c>
      <c r="F254" s="201" t="str">
        <f>IF(IFERROR(INDEX(Analyslista!N:N,MATCH(ROW()-1,Analyslista!AP:AP,0)),"")=0,"",IFERROR(INDEX(Analyslista!N:N,MATCH(ROW()-1,Analyslista!AP:AP,0)),""))</f>
        <v>Röd (Serum u t) 6 mL</v>
      </c>
      <c r="G254" s="201" t="str">
        <f>IF(IFERROR(INDEX(Analyslista!K:K,MATCH(ROW()-1,Analyslista!AP:AP,0)),"")=0,"",IFERROR(INDEX(Analyslista!K:K,MATCH(ROW()-1,Analyslista!AP:AP,0)),""))</f>
        <v/>
      </c>
      <c r="H254" s="224" t="str">
        <f>IF(IFERROR(INDEX(Analyslista!J:J,MATCH(ROW()-1,Analyslista!AP:AP,0)),"")=0,"",IFERROR(INDEX(Analyslista!J:J,MATCH(ROW()-1,Analyslista!AP:AP,0)),""))</f>
        <v>Prov tas omedelbart före nästa dos.</v>
      </c>
      <c r="I254" s="201" t="str">
        <f>IF(IFERROR(INDEX(Analyslista!V:V,MATCH(ROW()-1,Analyslista!AP:AP,0)),"")=0,"",IFERROR(INDEX(Analyslista!V:V,MATCH(ROW()-1,Analyslista!AP:AP,0)),""))</f>
        <v>Laboratoriemedicin, Skåne</v>
      </c>
      <c r="J254" s="201"/>
      <c r="K254" s="201"/>
    </row>
    <row r="255" spans="1:11" x14ac:dyDescent="0.25">
      <c r="A255" s="201" t="str">
        <f>IF(IFERROR(INDEX(Analyslista!D:D,MATCH(ROW()-1,Analyslista!AP:AP,0)),"")&amp;IFERROR(INDEX(Analyslista!B:B,MATCH(ROW()-1,Analyslista!AP:AP,0)),"")="","",IFERROR(INDEX(Analyslista!D:D,MATCH(ROW()-1,Analyslista!AP:AP,0)),"")&amp;IFERROR(INDEX(Analyslista!B:B,MATCH(ROW()-1,Analyslista!AP:AP,0)),"")&amp;" (EXT)")</f>
        <v>U-Metoxikatekolaminer (EXT)</v>
      </c>
      <c r="B255" s="201" t="str">
        <f>IFERROR(INDEX(Analyslista!D:D,MATCH(ROW()-1,Analyslista!AP:AP,0)),"")&amp;IFERROR(INDEX(Analyslista!B:B,MATCH(ROW()-1,Analyslista!AP:AP,0)),"")</f>
        <v>U-Metoxikatekolaminer</v>
      </c>
      <c r="C255" s="201" t="str">
        <f>IF(IFERROR(INDEX(Analyslista!AC:AC,MATCH(ROW()-1,Analyslista!AP:AP,0)),"")=0,"",IFERROR(INDEX(Analyslista!AC:AC,MATCH(ROW()-1,Analyslista!AP:AP,0)),""))</f>
        <v/>
      </c>
      <c r="D255" s="201" t="str">
        <f>IF(IFERROR(INDEX(Analyslista!AS:AS,MATCH(ROW()-1,Analyslista!AP:AP,0)),"")=0,"",IFERROR(INDEX(Analyslista!AS:AS,MATCH(ROW()-1,Analyslista!AP:AP,0)),""))</f>
        <v/>
      </c>
      <c r="F255" s="201" t="str">
        <f>IF(IFERROR(INDEX(Analyslista!N:N,MATCH(ROW()-1,Analyslista!AP:AP,0)),"")=0,"",IFERROR(INDEX(Analyslista!N:N,MATCH(ROW()-1,Analyslista!AP:AP,0)),""))</f>
        <v>Urinsamling HCl</v>
      </c>
      <c r="G255" s="201" t="str">
        <f>IF(IFERROR(INDEX(Analyslista!K:K,MATCH(ROW()-1,Analyslista!AP:AP,0)),"")=0,"",IFERROR(INDEX(Analyslista!K:K,MATCH(ROW()-1,Analyslista!AP:AP,0)),""))</f>
        <v/>
      </c>
      <c r="H255" s="224" t="str">
        <f>IF(IFERROR(INDEX(Analyslista!J:J,MATCH(ROW()-1,Analyslista!AP:AP,0)),"")=0,"",IFERROR(INDEX(Analyslista!J:J,MATCH(ROW()-1,Analyslista!AP:AP,0)),""))</f>
        <v>Förekommande läkemedelsbehandling [FRITEXT]</v>
      </c>
      <c r="I255" s="201" t="str">
        <f>IF(IFERROR(INDEX(Analyslista!V:V,MATCH(ROW()-1,Analyslista!AP:AP,0)),"")=0,"",IFERROR(INDEX(Analyslista!V:V,MATCH(ROW()-1,Analyslista!AP:AP,0)),""))</f>
        <v>Akademiska Sjukhuset</v>
      </c>
      <c r="J255" s="201"/>
      <c r="K255" s="201"/>
    </row>
    <row r="256" spans="1:11" ht="165" x14ac:dyDescent="0.25">
      <c r="A256" s="201" t="str">
        <f>IF(IFERROR(INDEX(Analyslista!D:D,MATCH(ROW()-1,Analyslista!AP:AP,0)),"")&amp;IFERROR(INDEX(Analyslista!B:B,MATCH(ROW()-1,Analyslista!AP:AP,0)),"")="","",IFERROR(INDEX(Analyslista!D:D,MATCH(ROW()-1,Analyslista!AP:AP,0)),"")&amp;IFERROR(INDEX(Analyslista!B:B,MATCH(ROW()-1,Analyslista!AP:AP,0)),"")&amp;" (EXT)")</f>
        <v>P-/S-Gabapentin (EXT)</v>
      </c>
      <c r="B256" s="201" t="str">
        <f>IFERROR(INDEX(Analyslista!D:D,MATCH(ROW()-1,Analyslista!AP:AP,0)),"")&amp;IFERROR(INDEX(Analyslista!B:B,MATCH(ROW()-1,Analyslista!AP:AP,0)),"")</f>
        <v>P-/S-Gabapentin</v>
      </c>
      <c r="C256" s="201" t="str">
        <f>IF(IFERROR(INDEX(Analyslista!AC:AC,MATCH(ROW()-1,Analyslista!AP:AP,0)),"")=0,"",IFERROR(INDEX(Analyslista!AC:AC,MATCH(ROW()-1,Analyslista!AP:AP,0)),""))</f>
        <v/>
      </c>
      <c r="D256" s="201" t="str">
        <f>IF(IFERROR(INDEX(Analyslista!AS:AS,MATCH(ROW()-1,Analyslista!AP:AP,0)),"")=0,"",IFERROR(INDEX(Analyslista!AS:AS,MATCH(ROW()-1,Analyslista!AP:AP,0)),""))</f>
        <v/>
      </c>
      <c r="F256" s="201" t="str">
        <f>IF(IFERROR(INDEX(Analyslista!N:N,MATCH(ROW()-1,Analyslista!AP:AP,0)),"")=0,"",IFERROR(INDEX(Analyslista!N:N,MATCH(ROW()-1,Analyslista!AP:AP,0)),""))</f>
        <v>Mörkblå (NaHeparin) 4 mL</v>
      </c>
      <c r="G256" s="201" t="str">
        <f>IF(IFERROR(INDEX(Analyslista!K:K,MATCH(ROW()-1,Analyslista!AP:AP,0)),"")=0,"",IFERROR(INDEX(Analyslista!K:K,MATCH(ROW()-1,Analyslista!AP:AP,0)),""))</f>
        <v/>
      </c>
      <c r="H25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256" s="201" t="str">
        <f>IF(IFERROR(INDEX(Analyslista!V:V,MATCH(ROW()-1,Analyslista!AP:AP,0)),"")=0,"",IFERROR(INDEX(Analyslista!V:V,MATCH(ROW()-1,Analyslista!AP:AP,0)),""))</f>
        <v>Karolinska Universitetssjukhuset</v>
      </c>
      <c r="J256" s="201"/>
      <c r="K256" s="201"/>
    </row>
    <row r="257" spans="1:11" x14ac:dyDescent="0.25">
      <c r="A257" s="201" t="str">
        <f>IF(IFERROR(INDEX(Analyslista!D:D,MATCH(ROW()-1,Analyslista!AP:AP,0)),"")&amp;IFERROR(INDEX(Analyslista!B:B,MATCH(ROW()-1,Analyslista!AP:AP,0)),"")="","",IFERROR(INDEX(Analyslista!D:D,MATCH(ROW()-1,Analyslista!AP:AP,0)),"")&amp;IFERROR(INDEX(Analyslista!B:B,MATCH(ROW()-1,Analyslista!AP:AP,0)),"")&amp;" (EXT)")</f>
        <v>S-Mianserin (EXT)</v>
      </c>
      <c r="B257" s="201" t="str">
        <f>IFERROR(INDEX(Analyslista!D:D,MATCH(ROW()-1,Analyslista!AP:AP,0)),"")&amp;IFERROR(INDEX(Analyslista!B:B,MATCH(ROW()-1,Analyslista!AP:AP,0)),"")</f>
        <v>S-Mianserin</v>
      </c>
      <c r="C257" s="201" t="str">
        <f>IF(IFERROR(INDEX(Analyslista!AC:AC,MATCH(ROW()-1,Analyslista!AP:AP,0)),"")=0,"",IFERROR(INDEX(Analyslista!AC:AC,MATCH(ROW()-1,Analyslista!AP:AP,0)),""))</f>
        <v/>
      </c>
      <c r="D257" s="201" t="str">
        <f>IF(IFERROR(INDEX(Analyslista!AS:AS,MATCH(ROW()-1,Analyslista!AP:AP,0)),"")=0,"",IFERROR(INDEX(Analyslista!AS:AS,MATCH(ROW()-1,Analyslista!AP:AP,0)),""))</f>
        <v/>
      </c>
      <c r="F257" s="201" t="str">
        <f>IF(IFERROR(INDEX(Analyslista!N:N,MATCH(ROW()-1,Analyslista!AP:AP,0)),"")=0,"",IFERROR(INDEX(Analyslista!N:N,MATCH(ROW()-1,Analyslista!AP:AP,0)),""))</f>
        <v>Röd (Serum u t) 6 mL</v>
      </c>
      <c r="G257" s="201" t="str">
        <f>IF(IFERROR(INDEX(Analyslista!K:K,MATCH(ROW()-1,Analyslista!AP:AP,0)),"")=0,"",IFERROR(INDEX(Analyslista!K:K,MATCH(ROW()-1,Analyslista!AP:AP,0)),""))</f>
        <v/>
      </c>
      <c r="H257" s="224" t="str">
        <f>IF(IFERROR(INDEX(Analyslista!J:J,MATCH(ROW()-1,Analyslista!AP:AP,0)),"")=0,"",IFERROR(INDEX(Analyslista!J:J,MATCH(ROW()-1,Analyslista!AP:AP,0)),""))</f>
        <v/>
      </c>
      <c r="I257" s="201" t="str">
        <f>IF(IFERROR(INDEX(Analyslista!V:V,MATCH(ROW()-1,Analyslista!AP:AP,0)),"")=0,"",IFERROR(INDEX(Analyslista!V:V,MATCH(ROW()-1,Analyslista!AP:AP,0)),""))</f>
        <v>Laboratoriemedicin, Skåne</v>
      </c>
      <c r="J257" s="201"/>
      <c r="K257" s="201"/>
    </row>
    <row r="258" spans="1:11" ht="60" x14ac:dyDescent="0.25">
      <c r="A258" s="201" t="str">
        <f>IF(IFERROR(INDEX(Analyslista!D:D,MATCH(ROW()-1,Analyslista!AP:AP,0)),"")&amp;IFERROR(INDEX(Analyslista!B:B,MATCH(ROW()-1,Analyslista!AP:AP,0)),"")="","",IFERROR(INDEX(Analyslista!D:D,MATCH(ROW()-1,Analyslista!AP:AP,0)),"")&amp;IFERROR(INDEX(Analyslista!B:B,MATCH(ROW()-1,Analyslista!AP:AP,0)),"")&amp;" (EXT)")</f>
        <v>B-Moklobemid (EXT)</v>
      </c>
      <c r="B258" s="201" t="str">
        <f>IFERROR(INDEX(Analyslista!D:D,MATCH(ROW()-1,Analyslista!AP:AP,0)),"")&amp;IFERROR(INDEX(Analyslista!B:B,MATCH(ROW()-1,Analyslista!AP:AP,0)),"")</f>
        <v>B-Moklobemid</v>
      </c>
      <c r="C258" s="201" t="str">
        <f>IF(IFERROR(INDEX(Analyslista!AC:AC,MATCH(ROW()-1,Analyslista!AP:AP,0)),"")=0,"",IFERROR(INDEX(Analyslista!AC:AC,MATCH(ROW()-1,Analyslista!AP:AP,0)),""))</f>
        <v/>
      </c>
      <c r="D258" s="201" t="str">
        <f>IF(IFERROR(INDEX(Analyslista!AS:AS,MATCH(ROW()-1,Analyslista!AP:AP,0)),"")=0,"",IFERROR(INDEX(Analyslista!AS:AS,MATCH(ROW()-1,Analyslista!AP:AP,0)),""))</f>
        <v/>
      </c>
      <c r="F258" s="201" t="str">
        <f>IF(IFERROR(INDEX(Analyslista!N:N,MATCH(ROW()-1,Analyslista!AP:AP,0)),"")=0,"",IFERROR(INDEX(Analyslista!N:N,MATCH(ROW()-1,Analyslista!AP:AP,0)),""))</f>
        <v>Grå (NaF-KOx) 4 mL, 2 stycken</v>
      </c>
      <c r="G258" s="201" t="str">
        <f>IF(IFERROR(INDEX(Analyslista!K:K,MATCH(ROW()-1,Analyslista!AP:AP,0)),"")=0,"",IFERROR(INDEX(Analyslista!K:K,MATCH(ROW()-1,Analyslista!AP:AP,0)),""))</f>
        <v/>
      </c>
      <c r="H258" s="224" t="str">
        <f>IF(IFERROR(INDEX(Analyslista!J:J,MATCH(ROW()-1,Analyslista!AP:AP,0)),"")=0,"",IFERROR(INDEX(Analyslista!J:J,MATCH(ROW()-1,Analyslista!AP:AP,0)),""))</f>
        <v>Kort beskrivning av bakrunden till varför provet tas [FRITEXT]
Remittents kontaktuppgifter [FRITEXT]
Tid för senaste dos [DATE:TIME]</v>
      </c>
      <c r="I258" s="201" t="str">
        <f>IF(IFERROR(INDEX(Analyslista!V:V,MATCH(ROW()-1,Analyslista!AP:AP,0)),"")=0,"",IFERROR(INDEX(Analyslista!V:V,MATCH(ROW()-1,Analyslista!AP:AP,0)),""))</f>
        <v/>
      </c>
      <c r="J258" s="201"/>
      <c r="K258" s="201"/>
    </row>
    <row r="259" spans="1:11" ht="90" x14ac:dyDescent="0.25">
      <c r="A259" s="201" t="str">
        <f>IF(IFERROR(INDEX(Analyslista!D:D,MATCH(ROW()-1,Analyslista!AP:AP,0)),"")&amp;IFERROR(INDEX(Analyslista!B:B,MATCH(ROW()-1,Analyslista!AP:AP,0)),"")="","",IFERROR(INDEX(Analyslista!D:D,MATCH(ROW()-1,Analyslista!AP:AP,0)),"")&amp;IFERROR(INDEX(Analyslista!B:B,MATCH(ROW()-1,Analyslista!AP:AP,0)),"")&amp;" (EXT)")</f>
        <v>Csv-Monoaminbetaboliter i liquor (EXT)</v>
      </c>
      <c r="B259" s="201" t="str">
        <f>IFERROR(INDEX(Analyslista!D:D,MATCH(ROW()-1,Analyslista!AP:AP,0)),"")&amp;IFERROR(INDEX(Analyslista!B:B,MATCH(ROW()-1,Analyslista!AP:AP,0)),"")</f>
        <v>Csv-Monoaminbetaboliter i liquor</v>
      </c>
      <c r="C259" s="201" t="str">
        <f>IF(IFERROR(INDEX(Analyslista!AC:AC,MATCH(ROW()-1,Analyslista!AP:AP,0)),"")=0,"",IFERROR(INDEX(Analyslista!AC:AC,MATCH(ROW()-1,Analyslista!AP:AP,0)),""))</f>
        <v/>
      </c>
      <c r="D259" s="201" t="str">
        <f>IF(IFERROR(INDEX(Analyslista!AS:AS,MATCH(ROW()-1,Analyslista!AP:AP,0)),"")=0,"",IFERROR(INDEX(Analyslista!AS:AS,MATCH(ROW()-1,Analyslista!AP:AP,0)),""))</f>
        <v/>
      </c>
      <c r="F259" s="201" t="str">
        <f>IF(IFERROR(INDEX(Analyslista!N:N,MATCH(ROW()-1,Analyslista!AP:AP,0)),"")=0,"",IFERROR(INDEX(Analyslista!N:N,MATCH(ROW()-1,Analyslista!AP:AP,0)),""))</f>
        <v>Csv i polypropenrör med gul skruvkork</v>
      </c>
      <c r="G259" s="201" t="str">
        <f>IF(IFERROR(INDEX(Analyslista!K:K,MATCH(ROW()-1,Analyslista!AP:AP,0)),"")=0,"",IFERROR(INDEX(Analyslista!K:K,MATCH(ROW()-1,Analyslista!AP:AP,0)),""))</f>
        <v/>
      </c>
      <c r="H259" s="224" t="str">
        <f>IF(IFERROR(INDEX(Analyslista!J:J,MATCH(ROW()-1,Analyslista!AP:AP,0)),"")=0,"",IFERROR(INDEX(Analyslista!J:J,MATCH(ROW()-1,Analyslista!AP:AP,0)),""))</f>
        <v xml:space="preserve">Patientens längd [cm]
vikt [kg]
Måste analyseras inom 24 timmar, vid osäkerhet kontrollera med Klinisk kemi Västerås så att prov kan skickas och analyseras inom tidsgränsen.
</v>
      </c>
      <c r="I259" s="201" t="str">
        <f>IF(IFERROR(INDEX(Analyslista!V:V,MATCH(ROW()-1,Analyslista!AP:AP,0)),"")=0,"",IFERROR(INDEX(Analyslista!V:V,MATCH(ROW()-1,Analyslista!AP:AP,0)),""))</f>
        <v>Sahlgrenska Universitetssjukhuset</v>
      </c>
      <c r="J259" s="201"/>
      <c r="K259" s="201"/>
    </row>
    <row r="260" spans="1:11" ht="30" x14ac:dyDescent="0.25">
      <c r="A260" s="201" t="str">
        <f>IF(IFERROR(INDEX(Analyslista!D:D,MATCH(ROW()-1,Analyslista!AP:AP,0)),"")&amp;IFERROR(INDEX(Analyslista!B:B,MATCH(ROW()-1,Analyslista!AP:AP,0)),"")="","",IFERROR(INDEX(Analyslista!D:D,MATCH(ROW()-1,Analyslista!AP:AP,0)),"")&amp;IFERROR(INDEX(Analyslista!B:B,MATCH(ROW()-1,Analyslista!AP:AP,0)),"")&amp;" (EXT)")</f>
        <v>S-Muskelspecifikt tyrosinkinas-ak (IgG) (EXT)</v>
      </c>
      <c r="B260" s="201" t="str">
        <f>IFERROR(INDEX(Analyslista!D:D,MATCH(ROW()-1,Analyslista!AP:AP,0)),"")&amp;IFERROR(INDEX(Analyslista!B:B,MATCH(ROW()-1,Analyslista!AP:AP,0)),"")</f>
        <v>S-Muskelspecifikt tyrosinkinas-ak (IgG)</v>
      </c>
      <c r="C260" s="201" t="str">
        <f>IF(IFERROR(INDEX(Analyslista!AC:AC,MATCH(ROW()-1,Analyslista!AP:AP,0)),"")=0,"",IFERROR(INDEX(Analyslista!AC:AC,MATCH(ROW()-1,Analyslista!AP:AP,0)),""))</f>
        <v/>
      </c>
      <c r="D260" s="201" t="str">
        <f>IF(IFERROR(INDEX(Analyslista!AS:AS,MATCH(ROW()-1,Analyslista!AP:AP,0)),"")=0,"",IFERROR(INDEX(Analyslista!AS:AS,MATCH(ROW()-1,Analyslista!AP:AP,0)),""))</f>
        <v/>
      </c>
      <c r="F260" s="201" t="str">
        <f>IF(IFERROR(INDEX(Analyslista!N:N,MATCH(ROW()-1,Analyslista!AP:AP,0)),"")=0,"",IFERROR(INDEX(Analyslista!N:N,MATCH(ROW()-1,Analyslista!AP:AP,0)),""))</f>
        <v>Gul (serum m gel) 5 mL</v>
      </c>
      <c r="G260" s="201" t="str">
        <f>IF(IFERROR(INDEX(Analyslista!K:K,MATCH(ROW()-1,Analyslista!AP:AP,0)),"")=0,"",IFERROR(INDEX(Analyslista!K:K,MATCH(ROW()-1,Analyslista!AP:AP,0)),""))</f>
        <v/>
      </c>
      <c r="H260" s="224" t="str">
        <f>IF(IFERROR(INDEX(Analyslista!J:J,MATCH(ROW()-1,Analyslista!AP:AP,0)),"")=0,"",IFERROR(INDEX(Analyslista!J:J,MATCH(ROW()-1,Analyslista!AP:AP,0)),""))</f>
        <v/>
      </c>
      <c r="I260" s="201" t="str">
        <f>IF(IFERROR(INDEX(Analyslista!V:V,MATCH(ROW()-1,Analyslista!AP:AP,0)),"")=0,"",IFERROR(INDEX(Analyslista!V:V,MATCH(ROW()-1,Analyslista!AP:AP,0)),""))</f>
        <v/>
      </c>
      <c r="J260" s="201"/>
      <c r="K260" s="201"/>
    </row>
    <row r="261" spans="1:11" ht="45" x14ac:dyDescent="0.25">
      <c r="A261" s="201" t="str">
        <f>IF(IFERROR(INDEX(Analyslista!D:D,MATCH(ROW()-1,Analyslista!AP:AP,0)),"")&amp;IFERROR(INDEX(Analyslista!B:B,MATCH(ROW()-1,Analyslista!AP:AP,0)),"")="","",IFERROR(INDEX(Analyslista!D:D,MATCH(ROW()-1,Analyslista!AP:AP,0)),"")&amp;IFERROR(INDEX(Analyslista!B:B,MATCH(ROW()-1,Analyslista!AP:AP,0)),"")&amp;" (EXT)")</f>
        <v>P-Mykofenolsyra på SU (EXT)</v>
      </c>
      <c r="B261" s="201" t="str">
        <f>IFERROR(INDEX(Analyslista!D:D,MATCH(ROW()-1,Analyslista!AP:AP,0)),"")&amp;IFERROR(INDEX(Analyslista!B:B,MATCH(ROW()-1,Analyslista!AP:AP,0)),"")</f>
        <v>P-Mykofenolsyra på SU</v>
      </c>
      <c r="C261" s="201" t="str">
        <f>IF(IFERROR(INDEX(Analyslista!AC:AC,MATCH(ROW()-1,Analyslista!AP:AP,0)),"")=0,"",IFERROR(INDEX(Analyslista!AC:AC,MATCH(ROW()-1,Analyslista!AP:AP,0)),""))</f>
        <v/>
      </c>
      <c r="D261" s="201" t="str">
        <f>IF(IFERROR(INDEX(Analyslista!AS:AS,MATCH(ROW()-1,Analyslista!AP:AP,0)),"")=0,"",IFERROR(INDEX(Analyslista!AS:AS,MATCH(ROW()-1,Analyslista!AP:AP,0)),""))</f>
        <v/>
      </c>
      <c r="F261" s="201" t="str">
        <f>IF(IFERROR(INDEX(Analyslista!N:N,MATCH(ROW()-1,Analyslista!AP:AP,0)),"")=0,"",IFERROR(INDEX(Analyslista!N:N,MATCH(ROW()-1,Analyslista!AP:AP,0)),""))</f>
        <v>Lila (EDTA) 4 mL</v>
      </c>
      <c r="G261" s="201" t="str">
        <f>IF(IFERROR(INDEX(Analyslista!K:K,MATCH(ROW()-1,Analyslista!AP:AP,0)),"")=0,"",IFERROR(INDEX(Analyslista!K:K,MATCH(ROW()-1,Analyslista!AP:AP,0)),""))</f>
        <v/>
      </c>
      <c r="H261" s="224" t="str">
        <f>IF(IFERROR(INDEX(Analyslista!J:J,MATCH(ROW()-1,Analyslista!AP:AP,0)),"")=0,"",IFERROR(INDEX(Analyslista!J:J,MATCH(ROW()-1,Analyslista!AP:AP,0)),""))</f>
        <v>Isolerat dalvärde tas före dagens dos eller tidigast 12 h efter.
Tid för senaste dos [DATE:TIME]</v>
      </c>
      <c r="I261" s="201" t="str">
        <f>IF(IFERROR(INDEX(Analyslista!V:V,MATCH(ROW()-1,Analyslista!AP:AP,0)),"")=0,"",IFERROR(INDEX(Analyslista!V:V,MATCH(ROW()-1,Analyslista!AP:AP,0)),""))</f>
        <v>Sahlgrenska Universitetssjukhuset</v>
      </c>
      <c r="J261" s="201"/>
      <c r="K261" s="201"/>
    </row>
    <row r="262" spans="1:11" ht="45" x14ac:dyDescent="0.25">
      <c r="A262" s="201" t="str">
        <f>IF(IFERROR(INDEX(Analyslista!D:D,MATCH(ROW()-1,Analyslista!AP:AP,0)),"")&amp;IFERROR(INDEX(Analyslista!B:B,MATCH(ROW()-1,Analyslista!AP:AP,0)),"")="","",IFERROR(INDEX(Analyslista!D:D,MATCH(ROW()-1,Analyslista!AP:AP,0)),"")&amp;IFERROR(INDEX(Analyslista!B:B,MATCH(ROW()-1,Analyslista!AP:AP,0)),"")&amp;" (EXT)")</f>
        <v>P-Mykofenolsyra på UAS (EXT)</v>
      </c>
      <c r="B262" s="201" t="str">
        <f>IFERROR(INDEX(Analyslista!D:D,MATCH(ROW()-1,Analyslista!AP:AP,0)),"")&amp;IFERROR(INDEX(Analyslista!B:B,MATCH(ROW()-1,Analyslista!AP:AP,0)),"")</f>
        <v>P-Mykofenolsyra på UAS</v>
      </c>
      <c r="C262" s="201" t="str">
        <f>IF(IFERROR(INDEX(Analyslista!AC:AC,MATCH(ROW()-1,Analyslista!AP:AP,0)),"")=0,"",IFERROR(INDEX(Analyslista!AC:AC,MATCH(ROW()-1,Analyslista!AP:AP,0)),""))</f>
        <v/>
      </c>
      <c r="D262" s="201" t="str">
        <f>IF(IFERROR(INDEX(Analyslista!AS:AS,MATCH(ROW()-1,Analyslista!AP:AP,0)),"")=0,"",IFERROR(INDEX(Analyslista!AS:AS,MATCH(ROW()-1,Analyslista!AP:AP,0)),""))</f>
        <v/>
      </c>
      <c r="F262" s="201" t="str">
        <f>IF(IFERROR(INDEX(Analyslista!N:N,MATCH(ROW()-1,Analyslista!AP:AP,0)),"")=0,"",IFERROR(INDEX(Analyslista!N:N,MATCH(ROW()-1,Analyslista!AP:AP,0)),""))</f>
        <v>Lila (EDTA) 4 mL</v>
      </c>
      <c r="G262" s="201" t="str">
        <f>IF(IFERROR(INDEX(Analyslista!K:K,MATCH(ROW()-1,Analyslista!AP:AP,0)),"")=0,"",IFERROR(INDEX(Analyslista!K:K,MATCH(ROW()-1,Analyslista!AP:AP,0)),""))</f>
        <v/>
      </c>
      <c r="H262" s="224" t="str">
        <f>IF(IFERROR(INDEX(Analyslista!J:J,MATCH(ROW()-1,Analyslista!AP:AP,0)),"")=0,"",IFERROR(INDEX(Analyslista!J:J,MATCH(ROW()-1,Analyslista!AP:AP,0)),""))</f>
        <v>Prov tas på morgonen 10-12 h efter medicinering (före intag av ny medicindos).
Tid för senaste dos [DATE:TIME]</v>
      </c>
      <c r="I262" s="201" t="str">
        <f>IF(IFERROR(INDEX(Analyslista!V:V,MATCH(ROW()-1,Analyslista!AP:AP,0)),"")=0,"",IFERROR(INDEX(Analyslista!V:V,MATCH(ROW()-1,Analyslista!AP:AP,0)),""))</f>
        <v>Akademiska Sjukhuset</v>
      </c>
      <c r="J262" s="201"/>
      <c r="K262" s="201"/>
    </row>
    <row r="263" spans="1:11" x14ac:dyDescent="0.25">
      <c r="A263" s="201" t="str">
        <f>IF(IFERROR(INDEX(Analyslista!D:D,MATCH(ROW()-1,Analyslista!AP:AP,0)),"")&amp;IFERROR(INDEX(Analyslista!B:B,MATCH(ROW()-1,Analyslista!AP:AP,0)),"")="","",IFERROR(INDEX(Analyslista!D:D,MATCH(ROW()-1,Analyslista!AP:AP,0)),"")&amp;IFERROR(INDEX(Analyslista!B:B,MATCH(ROW()-1,Analyslista!AP:AP,0)),"")&amp;" (EXT)")</f>
        <v>S-Myosit-ak (IgG) (EXT)</v>
      </c>
      <c r="B263" s="201" t="str">
        <f>IFERROR(INDEX(Analyslista!D:D,MATCH(ROW()-1,Analyslista!AP:AP,0)),"")&amp;IFERROR(INDEX(Analyslista!B:B,MATCH(ROW()-1,Analyslista!AP:AP,0)),"")</f>
        <v>S-Myosit-ak (IgG)</v>
      </c>
      <c r="C263" s="201" t="str">
        <f>IF(IFERROR(INDEX(Analyslista!AC:AC,MATCH(ROW()-1,Analyslista!AP:AP,0)),"")=0,"",IFERROR(INDEX(Analyslista!AC:AC,MATCH(ROW()-1,Analyslista!AP:AP,0)),""))</f>
        <v/>
      </c>
      <c r="D263" s="201" t="str">
        <f>IF(IFERROR(INDEX(Analyslista!AS:AS,MATCH(ROW()-1,Analyslista!AP:AP,0)),"")=0,"",IFERROR(INDEX(Analyslista!AS:AS,MATCH(ROW()-1,Analyslista!AP:AP,0)),""))</f>
        <v/>
      </c>
      <c r="F263" s="201" t="str">
        <f>IF(IFERROR(INDEX(Analyslista!N:N,MATCH(ROW()-1,Analyslista!AP:AP,0)),"")=0,"",IFERROR(INDEX(Analyslista!N:N,MATCH(ROW()-1,Analyslista!AP:AP,0)),""))</f>
        <v>Gul (serum m gel) 3,5 mL</v>
      </c>
      <c r="G263" s="201" t="str">
        <f>IF(IFERROR(INDEX(Analyslista!K:K,MATCH(ROW()-1,Analyslista!AP:AP,0)),"")=0,"",IFERROR(INDEX(Analyslista!K:K,MATCH(ROW()-1,Analyslista!AP:AP,0)),""))</f>
        <v/>
      </c>
      <c r="H263" s="224" t="str">
        <f>IF(IFERROR(INDEX(Analyslista!J:J,MATCH(ROW()-1,Analyslista!AP:AP,0)),"")=0,"",IFERROR(INDEX(Analyslista!J:J,MATCH(ROW()-1,Analyslista!AP:AP,0)),""))</f>
        <v/>
      </c>
      <c r="I263" s="201" t="str">
        <f>IF(IFERROR(INDEX(Analyslista!V:V,MATCH(ROW()-1,Analyslista!AP:AP,0)),"")=0,"",IFERROR(INDEX(Analyslista!V:V,MATCH(ROW()-1,Analyslista!AP:AP,0)),""))</f>
        <v>Akademiska Sjukhuset</v>
      </c>
      <c r="J263" s="201"/>
      <c r="K263" s="201"/>
    </row>
    <row r="264" spans="1:11" ht="120" x14ac:dyDescent="0.25">
      <c r="A264" s="201" t="str">
        <f>IF(IFERROR(INDEX(Analyslista!D:D,MATCH(ROW()-1,Analyslista!AP:AP,0)),"")&amp;IFERROR(INDEX(Analyslista!B:B,MATCH(ROW()-1,Analyslista!AP:AP,0)),"")="","",IFERROR(INDEX(Analyslista!D:D,MATCH(ROW()-1,Analyslista!AP:AP,0)),"")&amp;IFERROR(INDEX(Analyslista!B:B,MATCH(ROW()-1,Analyslista!AP:AP,0)),"")&amp;" (EXT)")</f>
        <v>Pt(Lkc)-N-Acetyltransferas 2, genotyp (EXT)</v>
      </c>
      <c r="B264" s="201" t="str">
        <f>IFERROR(INDEX(Analyslista!D:D,MATCH(ROW()-1,Analyslista!AP:AP,0)),"")&amp;IFERROR(INDEX(Analyslista!B:B,MATCH(ROW()-1,Analyslista!AP:AP,0)),"")</f>
        <v>Pt(Lkc)-N-Acetyltransferas 2, genotyp</v>
      </c>
      <c r="C264" s="201" t="str">
        <f>IF(IFERROR(INDEX(Analyslista!AC:AC,MATCH(ROW()-1,Analyslista!AP:AP,0)),"")=0,"",IFERROR(INDEX(Analyslista!AC:AC,MATCH(ROW()-1,Analyslista!AP:AP,0)),""))</f>
        <v/>
      </c>
      <c r="D264" s="201" t="str">
        <f>IF(IFERROR(INDEX(Analyslista!AS:AS,MATCH(ROW()-1,Analyslista!AP:AP,0)),"")=0,"",IFERROR(INDEX(Analyslista!AS:AS,MATCH(ROW()-1,Analyslista!AP:AP,0)),""))</f>
        <v/>
      </c>
      <c r="F264" s="201" t="str">
        <f>IF(IFERROR(INDEX(Analyslista!N:N,MATCH(ROW()-1,Analyslista!AP:AP,0)),"")=0,"",IFERROR(INDEX(Analyslista!N:N,MATCH(ROW()-1,Analyslista!AP:AP,0)),""))</f>
        <v>Lila (EDTA) 4 mL</v>
      </c>
      <c r="G264"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MTHFR (genotyp), Protrombin (genotyp)</v>
      </c>
      <c r="H264" s="224" t="str">
        <f>IF(IFERROR(INDEX(Analyslista!J:J,MATCH(ROW()-1,Analyslista!AP:AP,0)),"")=0,"",IFERROR(INDEX(Analyslista!J:J,MATCH(ROW()-1,Analyslista!AP:AP,0)),""))</f>
        <v>Anamnes/frågeställning [FRITEXT]</v>
      </c>
      <c r="I264" s="201" t="str">
        <f>IF(IFERROR(INDEX(Analyslista!V:V,MATCH(ROW()-1,Analyslista!AP:AP,0)),"")=0,"",IFERROR(INDEX(Analyslista!V:V,MATCH(ROW()-1,Analyslista!AP:AP,0)),""))</f>
        <v>Akademiska Sjukhuset</v>
      </c>
      <c r="J264" s="201"/>
      <c r="K264" s="201"/>
    </row>
    <row r="265" spans="1:11" ht="30" x14ac:dyDescent="0.25">
      <c r="A265" s="201" t="str">
        <f>IF(IFERROR(INDEX(Analyslista!D:D,MATCH(ROW()-1,Analyslista!AP:AP,0)),"")&amp;IFERROR(INDEX(Analyslista!B:B,MATCH(ROW()-1,Analyslista!AP:AP,0)),"")="","",IFERROR(INDEX(Analyslista!D:D,MATCH(ROW()-1,Analyslista!AP:AP,0)),"")&amp;IFERROR(INDEX(Analyslista!B:B,MATCH(ROW()-1,Analyslista!AP:AP,0)),"")&amp;" (EXT)")</f>
        <v>S-Neuronala antikroppar (IgG) (Akademiska) (EXT)</v>
      </c>
      <c r="B265" s="201" t="str">
        <f>IFERROR(INDEX(Analyslista!D:D,MATCH(ROW()-1,Analyslista!AP:AP,0)),"")&amp;IFERROR(INDEX(Analyslista!B:B,MATCH(ROW()-1,Analyslista!AP:AP,0)),"")</f>
        <v>S-Neuronala antikroppar (IgG) (Akademiska)</v>
      </c>
      <c r="C265" s="201" t="str">
        <f>IF(IFERROR(INDEX(Analyslista!AC:AC,MATCH(ROW()-1,Analyslista!AP:AP,0)),"")=0,"",IFERROR(INDEX(Analyslista!AC:AC,MATCH(ROW()-1,Analyslista!AP:AP,0)),""))</f>
        <v/>
      </c>
      <c r="D265" s="201" t="str">
        <f>IF(IFERROR(INDEX(Analyslista!AS:AS,MATCH(ROW()-1,Analyslista!AP:AP,0)),"")=0,"",IFERROR(INDEX(Analyslista!AS:AS,MATCH(ROW()-1,Analyslista!AP:AP,0)),""))</f>
        <v/>
      </c>
      <c r="F265" s="201" t="str">
        <f>IF(IFERROR(INDEX(Analyslista!N:N,MATCH(ROW()-1,Analyslista!AP:AP,0)),"")=0,"",IFERROR(INDEX(Analyslista!N:N,MATCH(ROW()-1,Analyslista!AP:AP,0)),""))</f>
        <v>Gul (serum m gel) 3,5 mL</v>
      </c>
      <c r="G265" s="201" t="str">
        <f>IF(IFERROR(INDEX(Analyslista!K:K,MATCH(ROW()-1,Analyslista!AP:AP,0)),"")=0,"",IFERROR(INDEX(Analyslista!K:K,MATCH(ROW()-1,Analyslista!AP:AP,0)),""))</f>
        <v/>
      </c>
      <c r="H265" s="224" t="str">
        <f>IF(IFERROR(INDEX(Analyslista!J:J,MATCH(ROW()-1,Analyslista!AP:AP,0)),"")=0,"",IFERROR(INDEX(Analyslista!J:J,MATCH(ROW()-1,Analyslista!AP:AP,0)),""))</f>
        <v/>
      </c>
      <c r="I265" s="201" t="str">
        <f>IF(IFERROR(INDEX(Analyslista!V:V,MATCH(ROW()-1,Analyslista!AP:AP,0)),"")=0,"",IFERROR(INDEX(Analyslista!V:V,MATCH(ROW()-1,Analyslista!AP:AP,0)),""))</f>
        <v>Akademiska Sjukhuset</v>
      </c>
      <c r="J265" s="201"/>
      <c r="K265" s="201"/>
    </row>
    <row r="266" spans="1:11" ht="30" x14ac:dyDescent="0.25">
      <c r="A266" s="201" t="str">
        <f>IF(IFERROR(INDEX(Analyslista!D:D,MATCH(ROW()-1,Analyslista!AP:AP,0)),"")&amp;IFERROR(INDEX(Analyslista!B:B,MATCH(ROW()-1,Analyslista!AP:AP,0)),"")="","",IFERROR(INDEX(Analyslista!D:D,MATCH(ROW()-1,Analyslista!AP:AP,0)),"")&amp;IFERROR(INDEX(Analyslista!B:B,MATCH(ROW()-1,Analyslista!AP:AP,0)),"")&amp;" (EXT)")</f>
        <v>Csv-Neuronala antikroppar (IgG) (Akademiska) (EXT)</v>
      </c>
      <c r="B266" s="201" t="str">
        <f>IFERROR(INDEX(Analyslista!D:D,MATCH(ROW()-1,Analyslista!AP:AP,0)),"")&amp;IFERROR(INDEX(Analyslista!B:B,MATCH(ROW()-1,Analyslista!AP:AP,0)),"")</f>
        <v>Csv-Neuronala antikroppar (IgG) (Akademiska)</v>
      </c>
      <c r="C266" s="201" t="str">
        <f>IF(IFERROR(INDEX(Analyslista!AC:AC,MATCH(ROW()-1,Analyslista!AP:AP,0)),"")=0,"",IFERROR(INDEX(Analyslista!AC:AC,MATCH(ROW()-1,Analyslista!AP:AP,0)),""))</f>
        <v/>
      </c>
      <c r="D266" s="201" t="str">
        <f>IF(IFERROR(INDEX(Analyslista!AS:AS,MATCH(ROW()-1,Analyslista!AP:AP,0)),"")=0,"",IFERROR(INDEX(Analyslista!AS:AS,MATCH(ROW()-1,Analyslista!AP:AP,0)),""))</f>
        <v/>
      </c>
      <c r="F266" s="201" t="str">
        <f>IF(IFERROR(INDEX(Analyslista!N:N,MATCH(ROW()-1,Analyslista!AP:AP,0)),"")=0,"",IFERROR(INDEX(Analyslista!N:N,MATCH(ROW()-1,Analyslista!AP:AP,0)),""))</f>
        <v>Sterilt plaströr 10 mL, gul skruvkork</v>
      </c>
      <c r="G266" s="201" t="str">
        <f>IF(IFERROR(INDEX(Analyslista!K:K,MATCH(ROW()-1,Analyslista!AP:AP,0)),"")=0,"",IFERROR(INDEX(Analyslista!K:K,MATCH(ROW()-1,Analyslista!AP:AP,0)),""))</f>
        <v/>
      </c>
      <c r="H266" s="224" t="str">
        <f>IF(IFERROR(INDEX(Analyslista!J:J,MATCH(ROW()-1,Analyslista!AP:AP,0)),"")=0,"",IFERROR(INDEX(Analyslista!J:J,MATCH(ROW()-1,Analyslista!AP:AP,0)),""))</f>
        <v/>
      </c>
      <c r="I266" s="201" t="str">
        <f>IF(IFERROR(INDEX(Analyslista!V:V,MATCH(ROW()-1,Analyslista!AP:AP,0)),"")=0,"",IFERROR(INDEX(Analyslista!V:V,MATCH(ROW()-1,Analyslista!AP:AP,0)),""))</f>
        <v>Akademiska Sjukhuset</v>
      </c>
      <c r="J266" s="201"/>
      <c r="K266" s="201"/>
    </row>
    <row r="267" spans="1:11" ht="90" x14ac:dyDescent="0.25">
      <c r="A267" s="201" t="str">
        <f>IF(IFERROR(INDEX(Analyslista!D:D,MATCH(ROW()-1,Analyslista!AP:AP,0)),"")&amp;IFERROR(INDEX(Analyslista!B:B,MATCH(ROW()-1,Analyslista!AP:AP,0)),"")="","",IFERROR(INDEX(Analyslista!D:D,MATCH(ROW()-1,Analyslista!AP:AP,0)),"")&amp;IFERROR(INDEX(Analyslista!B:B,MATCH(ROW()-1,Analyslista!AP:AP,0)),"")&amp;" (EXT)")</f>
        <v>fP-Neuropeptid Y (EXT)</v>
      </c>
      <c r="B267" s="201" t="str">
        <f>IFERROR(INDEX(Analyslista!D:D,MATCH(ROW()-1,Analyslista!AP:AP,0)),"")&amp;IFERROR(INDEX(Analyslista!B:B,MATCH(ROW()-1,Analyslista!AP:AP,0)),"")</f>
        <v>fP-Neuropeptid Y</v>
      </c>
      <c r="C267" s="201" t="str">
        <f>IF(IFERROR(INDEX(Analyslista!AC:AC,MATCH(ROW()-1,Analyslista!AP:AP,0)),"")=0,"",IFERROR(INDEX(Analyslista!AC:AC,MATCH(ROW()-1,Analyslista!AP:AP,0)),""))</f>
        <v/>
      </c>
      <c r="D267" s="201" t="str">
        <f>IF(IFERROR(INDEX(Analyslista!AS:AS,MATCH(ROW()-1,Analyslista!AP:AP,0)),"")=0,"",IFERROR(INDEX(Analyslista!AS:AS,MATCH(ROW()-1,Analyslista!AP:AP,0)),""))</f>
        <v/>
      </c>
      <c r="F267" s="201" t="str">
        <f>IF(IFERROR(INDEX(Analyslista!N:N,MATCH(ROW()-1,Analyslista!AP:AP,0)),"")=0,"",IFERROR(INDEX(Analyslista!N:N,MATCH(ROW()-1,Analyslista!AP:AP,0)),""))</f>
        <v>Lila (EDTA) 4 mL</v>
      </c>
      <c r="G267" s="201" t="str">
        <f>IF(IFERROR(INDEX(Analyslista!K:K,MATCH(ROW()-1,Analyslista!AP:AP,0)),"")=0,"",IFERROR(INDEX(Analyslista!K:K,MATCH(ROW()-1,Analyslista!AP:AP,0)),""))</f>
        <v/>
      </c>
      <c r="H267" s="224" t="str">
        <f>IF(IFERROR(INDEX(Analyslista!J:J,MATCH(ROW()-1,Analyslista!AP:AP,0)),"")=0,"",IFERROR(INDEX(Analyslista!J:J,MATCH(ROW()-1,Analyslista!AP:AP,0)),""))</f>
        <v>Inget födoämnesintag (fastande) eller nikotinintag under 4h före provtagning. 
Kontakta KlinKem Västerås innan provtagning så de hinner förbereda kylcentrifugering.
Ställes på is efter provtagning och lämnas omedelbart till Klinisk kemi</v>
      </c>
      <c r="I267" s="201" t="str">
        <f>IF(IFERROR(INDEX(Analyslista!V:V,MATCH(ROW()-1,Analyslista!AP:AP,0)),"")=0,"",IFERROR(INDEX(Analyslista!V:V,MATCH(ROW()-1,Analyslista!AP:AP,0)),""))</f>
        <v>Sahlgrenska Universitetssjukhuset</v>
      </c>
      <c r="J267" s="201"/>
      <c r="K267" s="201"/>
    </row>
    <row r="268" spans="1:11" ht="105" x14ac:dyDescent="0.25">
      <c r="A268" s="201" t="str">
        <f>IF(IFERROR(INDEX(Analyslista!D:D,MATCH(ROW()-1,Analyslista!AP:AP,0)),"")&amp;IFERROR(INDEX(Analyslista!B:B,MATCH(ROW()-1,Analyslista!AP:AP,0)),"")="","",IFERROR(INDEX(Analyslista!D:D,MATCH(ROW()-1,Analyslista!AP:AP,0)),"")&amp;IFERROR(INDEX(Analyslista!B:B,MATCH(ROW()-1,Analyslista!AP:AP,0)),"")&amp;" (EXT)")</f>
        <v>Lkc-Galaktosidas, alfa- (EXT)</v>
      </c>
      <c r="B268" s="201" t="str">
        <f>IFERROR(INDEX(Analyslista!D:D,MATCH(ROW()-1,Analyslista!AP:AP,0)),"")&amp;IFERROR(INDEX(Analyslista!B:B,MATCH(ROW()-1,Analyslista!AP:AP,0)),"")</f>
        <v>Lkc-Galaktosidas, alfa-</v>
      </c>
      <c r="C268" s="201" t="str">
        <f>IF(IFERROR(INDEX(Analyslista!AC:AC,MATCH(ROW()-1,Analyslista!AP:AP,0)),"")=0,"",IFERROR(INDEX(Analyslista!AC:AC,MATCH(ROW()-1,Analyslista!AP:AP,0)),""))</f>
        <v/>
      </c>
      <c r="D268" s="201" t="str">
        <f>IF(IFERROR(INDEX(Analyslista!AS:AS,MATCH(ROW()-1,Analyslista!AP:AP,0)),"")=0,"",IFERROR(INDEX(Analyslista!AS:AS,MATCH(ROW()-1,Analyslista!AP:AP,0)),""))</f>
        <v/>
      </c>
      <c r="F268" s="201" t="str">
        <f>IF(IFERROR(INDEX(Analyslista!N:N,MATCH(ROW()-1,Analyslista!AP:AP,0)),"")=0,"",IFERROR(INDEX(Analyslista!N:N,MATCH(ROW()-1,Analyslista!AP:AP,0)),""))</f>
        <v>Lila (EDTA) 6 mL, 2 stycken</v>
      </c>
      <c r="G268" s="201" t="str">
        <f>IF(IFERROR(INDEX(Analyslista!K:K,MATCH(ROW()-1,Analyslista!AP:AP,0)),"")=0,"",IFERROR(INDEX(Analyslista!K:K,MATCH(ROW()-1,Analyslista!AP:AP,0)),""))</f>
        <v/>
      </c>
      <c r="H268" s="224" t="str">
        <f>IF(IFERROR(INDEX(Analyslista!J:J,MATCH(ROW()-1,Analyslista!AP:AP,0)),"")=0,"",IFERROR(INDEX(Analyslista!J:J,MATCH(ROW()-1,Analyslista!AP:AP,0)),""))</f>
        <v>Provtagning sker så att provet kan vara CMMS tillhanda mån-torsd före kl. 13.00.
Ring till CMMS innan provtagningen, tel. 08-517 714 48, då viss förberedelse krävs. 
Frågeställning/diagnos [FRITEXT]
Kortfattat kliniska data [FRITEXT]
Medicinering [FRITEXT]</v>
      </c>
      <c r="I268" s="201" t="str">
        <f>IF(IFERROR(INDEX(Analyslista!V:V,MATCH(ROW()-1,Analyslista!AP:AP,0)),"")=0,"",IFERROR(INDEX(Analyslista!V:V,MATCH(ROW()-1,Analyslista!AP:AP,0)),""))</f>
        <v>Karolinska Universitetssjukhuset</v>
      </c>
      <c r="J268" s="201"/>
      <c r="K268" s="201"/>
    </row>
    <row r="269" spans="1:11" ht="165" x14ac:dyDescent="0.25">
      <c r="A269" s="201" t="str">
        <f>IF(IFERROR(INDEX(Analyslista!D:D,MATCH(ROW()-1,Analyslista!AP:AP,0)),"")&amp;IFERROR(INDEX(Analyslista!B:B,MATCH(ROW()-1,Analyslista!AP:AP,0)),"")="","",IFERROR(INDEX(Analyslista!D:D,MATCH(ROW()-1,Analyslista!AP:AP,0)),"")&amp;IFERROR(INDEX(Analyslista!B:B,MATCH(ROW()-1,Analyslista!AP:AP,0)),"")&amp;" (EXT)")</f>
        <v>S-Ganciklovir (koncentrationsbestämning) (EXT)</v>
      </c>
      <c r="B269" s="201" t="str">
        <f>IFERROR(INDEX(Analyslista!D:D,MATCH(ROW()-1,Analyslista!AP:AP,0)),"")&amp;IFERROR(INDEX(Analyslista!B:B,MATCH(ROW()-1,Analyslista!AP:AP,0)),"")</f>
        <v>S-Ganciklovir (koncentrationsbestämning)</v>
      </c>
      <c r="C269" s="201" t="str">
        <f>IF(IFERROR(INDEX(Analyslista!AC:AC,MATCH(ROW()-1,Analyslista!AP:AP,0)),"")=0,"",IFERROR(INDEX(Analyslista!AC:AC,MATCH(ROW()-1,Analyslista!AP:AP,0)),""))</f>
        <v/>
      </c>
      <c r="D269" s="201" t="str">
        <f>IF(IFERROR(INDEX(Analyslista!AS:AS,MATCH(ROW()-1,Analyslista!AP:AP,0)),"")=0,"",IFERROR(INDEX(Analyslista!AS:AS,MATCH(ROW()-1,Analyslista!AP:AP,0)),""))</f>
        <v/>
      </c>
      <c r="F269" s="201" t="str">
        <f>IF(IFERROR(INDEX(Analyslista!N:N,MATCH(ROW()-1,Analyslista!AP:AP,0)),"")=0,"",IFERROR(INDEX(Analyslista!N:N,MATCH(ROW()-1,Analyslista!AP:AP,0)),""))</f>
        <v>Röd (Serum u t) 6 mL</v>
      </c>
      <c r="G269" s="201" t="str">
        <f>IF(IFERROR(INDEX(Analyslista!K:K,MATCH(ROW()-1,Analyslista!AP:AP,0)),"")=0,"",IFERROR(INDEX(Analyslista!K:K,MATCH(ROW()-1,Analyslista!AP:AP,0)),""))</f>
        <v/>
      </c>
      <c r="H269"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längd [cm] 
S-kreatinin [umol/L]
frågeställning [FRITEXT] </v>
      </c>
      <c r="I269" s="201" t="str">
        <f>IF(IFERROR(INDEX(Analyslista!V:V,MATCH(ROW()-1,Analyslista!AP:AP,0)),"")=0,"",IFERROR(INDEX(Analyslista!V:V,MATCH(ROW()-1,Analyslista!AP:AP,0)),""))</f>
        <v>Karolinska Universitetssjukhuset</v>
      </c>
      <c r="J269" s="201"/>
      <c r="K269" s="201"/>
    </row>
    <row r="270" spans="1:11" ht="45" x14ac:dyDescent="0.25">
      <c r="A270" s="201" t="str">
        <f>IF(IFERROR(INDEX(Analyslista!D:D,MATCH(ROW()-1,Analyslista!AP:AP,0)),"")&amp;IFERROR(INDEX(Analyslista!B:B,MATCH(ROW()-1,Analyslista!AP:AP,0)),"")="","",IFERROR(INDEX(Analyslista!D:D,MATCH(ROW()-1,Analyslista!AP:AP,0)),"")&amp;IFERROR(INDEX(Analyslista!B:B,MATCH(ROW()-1,Analyslista!AP:AP,0)),"")&amp;" (EXT)")</f>
        <v>S-Glykoproteinhormon, fri alfa-subenhet (EXT)</v>
      </c>
      <c r="B270" s="201" t="str">
        <f>IFERROR(INDEX(Analyslista!D:D,MATCH(ROW()-1,Analyslista!AP:AP,0)),"")&amp;IFERROR(INDEX(Analyslista!B:B,MATCH(ROW()-1,Analyslista!AP:AP,0)),"")</f>
        <v>S-Glykoproteinhormon, fri alfa-subenhet</v>
      </c>
      <c r="C270" s="201" t="str">
        <f>IF(IFERROR(INDEX(Analyslista!AC:AC,MATCH(ROW()-1,Analyslista!AP:AP,0)),"")=0,"",IFERROR(INDEX(Analyslista!AC:AC,MATCH(ROW()-1,Analyslista!AP:AP,0)),""))</f>
        <v/>
      </c>
      <c r="D270" s="201" t="str">
        <f>IF(IFERROR(INDEX(Analyslista!AS:AS,MATCH(ROW()-1,Analyslista!AP:AP,0)),"")=0,"",IFERROR(INDEX(Analyslista!AS:AS,MATCH(ROW()-1,Analyslista!AP:AP,0)),""))</f>
        <v/>
      </c>
      <c r="F270" s="201" t="str">
        <f>IF(IFERROR(INDEX(Analyslista!N:N,MATCH(ROW()-1,Analyslista!AP:AP,0)),"")=0,"",IFERROR(INDEX(Analyslista!N:N,MATCH(ROW()-1,Analyslista!AP:AP,0)),""))</f>
        <v>Gul (serum m gel) 3,5 mL</v>
      </c>
      <c r="G270" s="201" t="str">
        <f>IF(IFERROR(INDEX(Analyslista!K:K,MATCH(ROW()-1,Analyslista!AP:AP,0)),"")=0,"",IFERROR(INDEX(Analyslista!K:K,MATCH(ROW()-1,Analyslista!AP:AP,0)),""))</f>
        <v>S-Hydroxiprogesteron 17 -alfa, fS-Proinsulin, fS-Pankreaspolypeptid</v>
      </c>
      <c r="H270" s="224" t="str">
        <f>IF(IFERROR(INDEX(Analyslista!J:J,MATCH(ROW()-1,Analyslista!AP:AP,0)),"")=0,"",IFERROR(INDEX(Analyslista!J:J,MATCH(ROW()-1,Analyslista!AP:AP,0)),""))</f>
        <v>Lämnas Omedelbart. till Klinisk kemi</v>
      </c>
      <c r="I270" s="201" t="str">
        <f>IF(IFERROR(INDEX(Analyslista!V:V,MATCH(ROW()-1,Analyslista!AP:AP,0)),"")=0,"",IFERROR(INDEX(Analyslista!V:V,MATCH(ROW()-1,Analyslista!AP:AP,0)),""))</f>
        <v>Akademiska Sjukhuset</v>
      </c>
      <c r="J270" s="201"/>
      <c r="K270" s="201"/>
    </row>
    <row r="271" spans="1:11" ht="45" x14ac:dyDescent="0.25">
      <c r="A271" s="201" t="str">
        <f>IF(IFERROR(INDEX(Analyslista!D:D,MATCH(ROW()-1,Analyslista!AP:AP,0)),"")&amp;IFERROR(INDEX(Analyslista!B:B,MATCH(ROW()-1,Analyslista!AP:AP,0)),"")="","",IFERROR(INDEX(Analyslista!D:D,MATCH(ROW()-1,Analyslista!AP:AP,0)),"")&amp;IFERROR(INDEX(Analyslista!B:B,MATCH(ROW()-1,Analyslista!AP:AP,0)),"")&amp;" (EXT)")</f>
        <v>U-Glycerol (EXT)</v>
      </c>
      <c r="B271" s="201" t="str">
        <f>IFERROR(INDEX(Analyslista!D:D,MATCH(ROW()-1,Analyslista!AP:AP,0)),"")&amp;IFERROR(INDEX(Analyslista!B:B,MATCH(ROW()-1,Analyslista!AP:AP,0)),"")</f>
        <v>U-Glycerol</v>
      </c>
      <c r="C271" s="201" t="str">
        <f>IF(IFERROR(INDEX(Analyslista!AC:AC,MATCH(ROW()-1,Analyslista!AP:AP,0)),"")=0,"",IFERROR(INDEX(Analyslista!AC:AC,MATCH(ROW()-1,Analyslista!AP:AP,0)),""))</f>
        <v/>
      </c>
      <c r="D271" s="201" t="str">
        <f>IF(IFERROR(INDEX(Analyslista!AS:AS,MATCH(ROW()-1,Analyslista!AP:AP,0)),"")=0,"",IFERROR(INDEX(Analyslista!AS:AS,MATCH(ROW()-1,Analyslista!AP:AP,0)),""))</f>
        <v/>
      </c>
      <c r="F271" s="201" t="str">
        <f>IF(IFERROR(INDEX(Analyslista!N:N,MATCH(ROW()-1,Analyslista!AP:AP,0)),"")=0,"",IFERROR(INDEX(Analyslista!N:N,MATCH(ROW()-1,Analyslista!AP:AP,0)),""))</f>
        <v>2-10 mL urin utan tillsats</v>
      </c>
      <c r="G271" s="201" t="str">
        <f>IF(IFERROR(INDEX(Analyslista!K:K,MATCH(ROW()-1,Analyslista!AP:AP,0)),"")=0,"",IFERROR(INDEX(Analyslista!K:K,MATCH(ROW()-1,Analyslista!AP:AP,0)),""))</f>
        <v/>
      </c>
      <c r="H271" s="224" t="str">
        <f>IF(IFERROR(INDEX(Analyslista!J:J,MATCH(ROW()-1,Analyslista!AP:AP,0)),"")=0,"",IFERROR(INDEX(Analyslista!J:J,MATCH(ROW()-1,Analyslista!AP:AP,0)),""))</f>
        <v>Frågeställning/diagnos [FRITEXT]
Kortfattat kliniska data [FRITEXT]
Medicinering [FRITEXTI]</v>
      </c>
      <c r="I271" s="201" t="str">
        <f>IF(IFERROR(INDEX(Analyslista!V:V,MATCH(ROW()-1,Analyslista!AP:AP,0)),"")=0,"",IFERROR(INDEX(Analyslista!V:V,MATCH(ROW()-1,Analyslista!AP:AP,0)),""))</f>
        <v>Karolinska Universitetssjukhuset</v>
      </c>
      <c r="J271" s="201"/>
      <c r="K271" s="201"/>
    </row>
    <row r="272" spans="1:11" ht="75" x14ac:dyDescent="0.25">
      <c r="A272" s="201" t="str">
        <f>IF(IFERROR(INDEX(Analyslista!D:D,MATCH(ROW()-1,Analyslista!AP:AP,0)),"")&amp;IFERROR(INDEX(Analyslista!B:B,MATCH(ROW()-1,Analyslista!AP:AP,0)),"")="","",IFERROR(INDEX(Analyslista!D:D,MATCH(ROW()-1,Analyslista!AP:AP,0)),"")&amp;IFERROR(INDEX(Analyslista!B:B,MATCH(ROW()-1,Analyslista!AP:AP,0)),"")&amp;" (EXT)")</f>
        <v>B-Hemoglobin fetalt (EXT)</v>
      </c>
      <c r="B272" s="201" t="str">
        <f>IFERROR(INDEX(Analyslista!D:D,MATCH(ROW()-1,Analyslista!AP:AP,0)),"")&amp;IFERROR(INDEX(Analyslista!B:B,MATCH(ROW()-1,Analyslista!AP:AP,0)),"")</f>
        <v>B-Hemoglobin fetalt</v>
      </c>
      <c r="C272" s="201" t="str">
        <f>IF(IFERROR(INDEX(Analyslista!AC:AC,MATCH(ROW()-1,Analyslista!AP:AP,0)),"")=0,"",IFERROR(INDEX(Analyslista!AC:AC,MATCH(ROW()-1,Analyslista!AP:AP,0)),""))</f>
        <v/>
      </c>
      <c r="D272" s="201" t="str">
        <f>IF(IFERROR(INDEX(Analyslista!AS:AS,MATCH(ROW()-1,Analyslista!AP:AP,0)),"")=0,"",IFERROR(INDEX(Analyslista!AS:AS,MATCH(ROW()-1,Analyslista!AP:AP,0)),""))</f>
        <v/>
      </c>
      <c r="F272" s="201" t="str">
        <f>IF(IFERROR(INDEX(Analyslista!N:N,MATCH(ROW()-1,Analyslista!AP:AP,0)),"")=0,"",IFERROR(INDEX(Analyslista!N:N,MATCH(ROW()-1,Analyslista!AP:AP,0)),""))</f>
        <v>Lila (EDTA) 4 mL</v>
      </c>
      <c r="G272" s="201" t="str">
        <f>IF(IFERROR(INDEX(Analyslista!K:K,MATCH(ROW()-1,Analyslista!AP:AP,0)),"")=0,"",IFERROR(INDEX(Analyslista!K:K,MATCH(ROW()-1,Analyslista!AP:AP,0)),""))</f>
        <v/>
      </c>
      <c r="H272" s="224" t="str">
        <f>IF(IFERROR(INDEX(Analyslista!J:J,MATCH(ROW()-1,Analyslista!AP:AP,0)),"")=0,"",IFERROR(INDEX(Analyslista!J:J,MATCH(ROW()-1,Analyslista!AP:AP,0)),""))</f>
        <v>Diagnos (t ex intrauterin död/anemi hos foster eller nyfödd/nedsatt fosteraktivitet/hydrops/annat) [FRITEXT]
Har modern järnbristanemi eller hemoglobinopati [JA/NEJ]</v>
      </c>
      <c r="I272" s="201" t="str">
        <f>IF(IFERROR(INDEX(Analyslista!V:V,MATCH(ROW()-1,Analyslista!AP:AP,0)),"")=0,"",IFERROR(INDEX(Analyslista!V:V,MATCH(ROW()-1,Analyslista!AP:AP,0)),""))</f>
        <v>Akademiska Sjukhuset</v>
      </c>
      <c r="J272" s="201"/>
      <c r="K272" s="201"/>
    </row>
    <row r="273" spans="1:11" x14ac:dyDescent="0.25">
      <c r="A273" s="201" t="str">
        <f>IF(IFERROR(INDEX(Analyslista!D:D,MATCH(ROW()-1,Analyslista!AP:AP,0)),"")&amp;IFERROR(INDEX(Analyslista!B:B,MATCH(ROW()-1,Analyslista!AP:AP,0)),"")="","",IFERROR(INDEX(Analyslista!D:D,MATCH(ROW()-1,Analyslista!AP:AP,0)),"")&amp;IFERROR(INDEX(Analyslista!B:B,MATCH(ROW()-1,Analyslista!AP:AP,0)),"")&amp;" (EXT)")</f>
        <v>S-Hepcidin (EXT)</v>
      </c>
      <c r="B273" s="201" t="str">
        <f>IFERROR(INDEX(Analyslista!D:D,MATCH(ROW()-1,Analyslista!AP:AP,0)),"")&amp;IFERROR(INDEX(Analyslista!B:B,MATCH(ROW()-1,Analyslista!AP:AP,0)),"")</f>
        <v>S-Hepcidin</v>
      </c>
      <c r="C273" s="201" t="str">
        <f>IF(IFERROR(INDEX(Analyslista!AC:AC,MATCH(ROW()-1,Analyslista!AP:AP,0)),"")=0,"",IFERROR(INDEX(Analyslista!AC:AC,MATCH(ROW()-1,Analyslista!AP:AP,0)),""))</f>
        <v/>
      </c>
      <c r="D273" s="201" t="str">
        <f>IF(IFERROR(INDEX(Analyslista!AS:AS,MATCH(ROW()-1,Analyslista!AP:AP,0)),"")=0,"",IFERROR(INDEX(Analyslista!AS:AS,MATCH(ROW()-1,Analyslista!AP:AP,0)),""))</f>
        <v/>
      </c>
      <c r="F273" s="201" t="str">
        <f>IF(IFERROR(INDEX(Analyslista!N:N,MATCH(ROW()-1,Analyslista!AP:AP,0)),"")=0,"",IFERROR(INDEX(Analyslista!N:N,MATCH(ROW()-1,Analyslista!AP:AP,0)),""))</f>
        <v>Gul (serum m gel) 5 mL</v>
      </c>
      <c r="G273" s="201" t="str">
        <f>IF(IFERROR(INDEX(Analyslista!K:K,MATCH(ROW()-1,Analyslista!AP:AP,0)),"")=0,"",IFERROR(INDEX(Analyslista!K:K,MATCH(ROW()-1,Analyslista!AP:AP,0)),""))</f>
        <v/>
      </c>
      <c r="H273" s="224" t="str">
        <f>IF(IFERROR(INDEX(Analyslista!J:J,MATCH(ROW()-1,Analyslista!AP:AP,0)),"")=0,"",IFERROR(INDEX(Analyslista!J:J,MATCH(ROW()-1,Analyslista!AP:AP,0)),""))</f>
        <v/>
      </c>
      <c r="I273" s="201" t="str">
        <f>IF(IFERROR(INDEX(Analyslista!V:V,MATCH(ROW()-1,Analyslista!AP:AP,0)),"")=0,"",IFERROR(INDEX(Analyslista!V:V,MATCH(ROW()-1,Analyslista!AP:AP,0)),""))</f>
        <v>Laboratoriemedicin, Skåne</v>
      </c>
      <c r="J273" s="201"/>
      <c r="K273" s="201"/>
    </row>
    <row r="274" spans="1:11" ht="60" x14ac:dyDescent="0.25">
      <c r="A274" s="201" t="str">
        <f>IF(IFERROR(INDEX(Analyslista!D:D,MATCH(ROW()-1,Analyslista!AP:AP,0)),"")&amp;IFERROR(INDEX(Analyslista!B:B,MATCH(ROW()-1,Analyslista!AP:AP,0)),"")="","",IFERROR(INDEX(Analyslista!D:D,MATCH(ROW()-1,Analyslista!AP:AP,0)),"")&amp;IFERROR(INDEX(Analyslista!B:B,MATCH(ROW()-1,Analyslista!AP:AP,0)),"")&amp;" (EXT)")</f>
        <v>P-Glycerol (EXT)</v>
      </c>
      <c r="B274" s="201" t="str">
        <f>IFERROR(INDEX(Analyslista!D:D,MATCH(ROW()-1,Analyslista!AP:AP,0)),"")&amp;IFERROR(INDEX(Analyslista!B:B,MATCH(ROW()-1,Analyslista!AP:AP,0)),"")</f>
        <v>P-Glycerol</v>
      </c>
      <c r="C274" s="201" t="str">
        <f>IF(IFERROR(INDEX(Analyslista!AC:AC,MATCH(ROW()-1,Analyslista!AP:AP,0)),"")=0,"",IFERROR(INDEX(Analyslista!AC:AC,MATCH(ROW()-1,Analyslista!AP:AP,0)),""))</f>
        <v/>
      </c>
      <c r="D274" s="201" t="str">
        <f>IF(IFERROR(INDEX(Analyslista!AS:AS,MATCH(ROW()-1,Analyslista!AP:AP,0)),"")=0,"",IFERROR(INDEX(Analyslista!AS:AS,MATCH(ROW()-1,Analyslista!AP:AP,0)),""))</f>
        <v/>
      </c>
      <c r="F274" s="201" t="str">
        <f>IF(IFERROR(INDEX(Analyslista!N:N,MATCH(ROW()-1,Analyslista!AP:AP,0)),"")=0,"",IFERROR(INDEX(Analyslista!N:N,MATCH(ROW()-1,Analyslista!AP:AP,0)),""))</f>
        <v>Mörkblå (NaHeparin) 4 mL</v>
      </c>
      <c r="G274" s="201" t="str">
        <f>IF(IFERROR(INDEX(Analyslista!K:K,MATCH(ROW()-1,Analyslista!AP:AP,0)),"")=0,"",IFERROR(INDEX(Analyslista!K:K,MATCH(ROW()-1,Analyslista!AP:AP,0)),""))</f>
        <v/>
      </c>
      <c r="H274" s="224" t="str">
        <f>IF(IFERROR(INDEX(Analyslista!J:J,MATCH(ROW()-1,Analyslista!AP:AP,0)),"")=0,"",IFERROR(INDEX(Analyslista!J:J,MATCH(ROW()-1,Analyslista!AP:AP,0)),""))</f>
        <v>Lämnas omedelbart till Klinisk Kemi.
Önskemål/frågeställning/diagnos [FRITEXT]
Kortfattat kliniska data [FRITEXT] 
Medicinering [FRITEXT]</v>
      </c>
      <c r="I274" s="201" t="str">
        <f>IF(IFERROR(INDEX(Analyslista!V:V,MATCH(ROW()-1,Analyslista!AP:AP,0)),"")=0,"",IFERROR(INDEX(Analyslista!V:V,MATCH(ROW()-1,Analyslista!AP:AP,0)),""))</f>
        <v>Karolinska Universitetssjukhuset</v>
      </c>
      <c r="J274" s="201"/>
      <c r="K274" s="201"/>
    </row>
    <row r="275" spans="1:11" ht="30" x14ac:dyDescent="0.25">
      <c r="A275" s="201" t="str">
        <f>IF(IFERROR(INDEX(Analyslista!D:D,MATCH(ROW()-1,Analyslista!AP:AP,0)),"")&amp;IFERROR(INDEX(Analyslista!B:B,MATCH(ROW()-1,Analyslista!AP:AP,0)),"")="","",IFERROR(INDEX(Analyslista!D:D,MATCH(ROW()-1,Analyslista!AP:AP,0)),"")&amp;IFERROR(INDEX(Analyslista!B:B,MATCH(ROW()-1,Analyslista!AP:AP,0)),"")&amp;" (EXT)")</f>
        <v>B-HLA DR*, DQ*, DP*, (Klass II) typning  (EXT)</v>
      </c>
      <c r="B275" s="201" t="str">
        <f>IFERROR(INDEX(Analyslista!D:D,MATCH(ROW()-1,Analyslista!AP:AP,0)),"")&amp;IFERROR(INDEX(Analyslista!B:B,MATCH(ROW()-1,Analyslista!AP:AP,0)),"")</f>
        <v xml:space="preserve">B-HLA DR*, DQ*, DP*, (Klass II) typning </v>
      </c>
      <c r="C275" s="201" t="str">
        <f>IF(IFERROR(INDEX(Analyslista!AC:AC,MATCH(ROW()-1,Analyslista!AP:AP,0)),"")=0,"",IFERROR(INDEX(Analyslista!AC:AC,MATCH(ROW()-1,Analyslista!AP:AP,0)),""))</f>
        <v/>
      </c>
      <c r="D275" s="201" t="str">
        <f>IF(IFERROR(INDEX(Analyslista!AS:AS,MATCH(ROW()-1,Analyslista!AP:AP,0)),"")=0,"",IFERROR(INDEX(Analyslista!AS:AS,MATCH(ROW()-1,Analyslista!AP:AP,0)),""))</f>
        <v/>
      </c>
      <c r="F275" s="201" t="str">
        <f>IF(IFERROR(INDEX(Analyslista!N:N,MATCH(ROW()-1,Analyslista!AP:AP,0)),"")=0,"",IFERROR(INDEX(Analyslista!N:N,MATCH(ROW()-1,Analyslista!AP:AP,0)),""))</f>
        <v>Lila (EDTA) 4 mL</v>
      </c>
      <c r="G275" s="201" t="str">
        <f>IF(IFERROR(INDEX(Analyslista!K:K,MATCH(ROW()-1,Analyslista!AP:AP,0)),"")=0,"",IFERROR(INDEX(Analyslista!K:K,MATCH(ROW()-1,Analyslista!AP:AP,0)),""))</f>
        <v/>
      </c>
      <c r="H275" s="224" t="str">
        <f>IF(IFERROR(INDEX(Analyslista!J:J,MATCH(ROW()-1,Analyslista!AP:AP,0)),"")=0,"",IFERROR(INDEX(Analyslista!J:J,MATCH(ROW()-1,Analyslista!AP:AP,0)),""))</f>
        <v>Frågeställning [FRITEXT]</v>
      </c>
      <c r="I275" s="201" t="str">
        <f>IF(IFERROR(INDEX(Analyslista!V:V,MATCH(ROW()-1,Analyslista!AP:AP,0)),"")=0,"",IFERROR(INDEX(Analyslista!V:V,MATCH(ROW()-1,Analyslista!AP:AP,0)),""))</f>
        <v>Akademiska Sjukhuset</v>
      </c>
      <c r="J275" s="201"/>
      <c r="K275" s="201"/>
    </row>
    <row r="276" spans="1:11" x14ac:dyDescent="0.25">
      <c r="A276" s="201" t="str">
        <f>IF(IFERROR(INDEX(Analyslista!D:D,MATCH(ROW()-1,Analyslista!AP:AP,0)),"")&amp;IFERROR(INDEX(Analyslista!B:B,MATCH(ROW()-1,Analyslista!AP:AP,0)),"")="","",IFERROR(INDEX(Analyslista!D:D,MATCH(ROW()-1,Analyslista!AP:AP,0)),"")&amp;IFERROR(INDEX(Analyslista!B:B,MATCH(ROW()-1,Analyslista!AP:AP,0)),"")&amp;" (EXT)")</f>
        <v>B-HLA-B*57:01, typning (EXT)</v>
      </c>
      <c r="B276" s="201" t="str">
        <f>IFERROR(INDEX(Analyslista!D:D,MATCH(ROW()-1,Analyslista!AP:AP,0)),"")&amp;IFERROR(INDEX(Analyslista!B:B,MATCH(ROW()-1,Analyslista!AP:AP,0)),"")</f>
        <v>B-HLA-B*57:01, typning</v>
      </c>
      <c r="C276" s="201" t="str">
        <f>IF(IFERROR(INDEX(Analyslista!AC:AC,MATCH(ROW()-1,Analyslista!AP:AP,0)),"")=0,"",IFERROR(INDEX(Analyslista!AC:AC,MATCH(ROW()-1,Analyslista!AP:AP,0)),""))</f>
        <v/>
      </c>
      <c r="D276" s="201" t="str">
        <f>IF(IFERROR(INDEX(Analyslista!AS:AS,MATCH(ROW()-1,Analyslista!AP:AP,0)),"")=0,"",IFERROR(INDEX(Analyslista!AS:AS,MATCH(ROW()-1,Analyslista!AP:AP,0)),""))</f>
        <v/>
      </c>
      <c r="F276" s="201" t="str">
        <f>IF(IFERROR(INDEX(Analyslista!N:N,MATCH(ROW()-1,Analyslista!AP:AP,0)),"")=0,"",IFERROR(INDEX(Analyslista!N:N,MATCH(ROW()-1,Analyslista!AP:AP,0)),""))</f>
        <v>Lila (EDTA) 4 mL</v>
      </c>
      <c r="G276" s="201" t="str">
        <f>IF(IFERROR(INDEX(Analyslista!K:K,MATCH(ROW()-1,Analyslista!AP:AP,0)),"")=0,"",IFERROR(INDEX(Analyslista!K:K,MATCH(ROW()-1,Analyslista!AP:AP,0)),""))</f>
        <v/>
      </c>
      <c r="H276" s="224" t="str">
        <f>IF(IFERROR(INDEX(Analyslista!J:J,MATCH(ROW()-1,Analyslista!AP:AP,0)),"")=0,"",IFERROR(INDEX(Analyslista!J:J,MATCH(ROW()-1,Analyslista!AP:AP,0)),""))</f>
        <v>Frågeställning [FRITEXT]</v>
      </c>
      <c r="I276" s="201" t="str">
        <f>IF(IFERROR(INDEX(Analyslista!V:V,MATCH(ROW()-1,Analyslista!AP:AP,0)),"")=0,"",IFERROR(INDEX(Analyslista!V:V,MATCH(ROW()-1,Analyslista!AP:AP,0)),""))</f>
        <v>Akademiska Sjukhuset</v>
      </c>
      <c r="J276" s="201"/>
      <c r="K276" s="201"/>
    </row>
    <row r="277" spans="1:11" ht="45" x14ac:dyDescent="0.25">
      <c r="A277" s="201" t="str">
        <f>IF(IFERROR(INDEX(Analyslista!D:D,MATCH(ROW()-1,Analyslista!AP:AP,0)),"")&amp;IFERROR(INDEX(Analyslista!B:B,MATCH(ROW()-1,Analyslista!AP:AP,0)),"")="","",IFERROR(INDEX(Analyslista!D:D,MATCH(ROW()-1,Analyslista!AP:AP,0)),"")&amp;IFERROR(INDEX(Analyslista!B:B,MATCH(ROW()-1,Analyslista!AP:AP,0)),"")&amp;" (EXT)")</f>
        <v>B-HLA-B51 (EXT)</v>
      </c>
      <c r="B277" s="201" t="str">
        <f>IFERROR(INDEX(Analyslista!D:D,MATCH(ROW()-1,Analyslista!AP:AP,0)),"")&amp;IFERROR(INDEX(Analyslista!B:B,MATCH(ROW()-1,Analyslista!AP:AP,0)),"")</f>
        <v>B-HLA-B51</v>
      </c>
      <c r="C277" s="201" t="str">
        <f>IF(IFERROR(INDEX(Analyslista!AC:AC,MATCH(ROW()-1,Analyslista!AP:AP,0)),"")=0,"",IFERROR(INDEX(Analyslista!AC:AC,MATCH(ROW()-1,Analyslista!AP:AP,0)),""))</f>
        <v/>
      </c>
      <c r="D277" s="201" t="str">
        <f>IF(IFERROR(INDEX(Analyslista!AS:AS,MATCH(ROW()-1,Analyslista!AP:AP,0)),"")=0,"",IFERROR(INDEX(Analyslista!AS:AS,MATCH(ROW()-1,Analyslista!AP:AP,0)),""))</f>
        <v/>
      </c>
      <c r="F277" s="201" t="str">
        <f>IF(IFERROR(INDEX(Analyslista!N:N,MATCH(ROW()-1,Analyslista!AP:AP,0)),"")=0,"",IFERROR(INDEX(Analyslista!N:N,MATCH(ROW()-1,Analyslista!AP:AP,0)),""))</f>
        <v>Lila (EDTA) 4 mL</v>
      </c>
      <c r="G277" s="201" t="str">
        <f>IF(IFERROR(INDEX(Analyslista!K:K,MATCH(ROW()-1,Analyslista!AP:AP,0)),"")=0,"",IFERROR(INDEX(Analyslista!K:K,MATCH(ROW()-1,Analyslista!AP:AP,0)),""))</f>
        <v/>
      </c>
      <c r="H277" s="224" t="str">
        <f>IF(IFERROR(INDEX(Analyslista!J:J,MATCH(ROW()-1,Analyslista!AP:AP,0)),"")=0,"",IFERROR(INDEX(Analyslista!J:J,MATCH(ROW()-1,Analyslista!AP:AP,0)),""))</f>
        <v>Diagnos [FRITEXT]
HLA-antigen av intresse eller sjukdomsassociation [FRITEXT]</v>
      </c>
      <c r="I277" s="201" t="str">
        <f>IF(IFERROR(INDEX(Analyslista!V:V,MATCH(ROW()-1,Analyslista!AP:AP,0)),"")=0,"",IFERROR(INDEX(Analyslista!V:V,MATCH(ROW()-1,Analyslista!AP:AP,0)),""))</f>
        <v>Vävnadstypningslaboratoriet Sahlgrenska</v>
      </c>
      <c r="J277" s="201"/>
      <c r="K277" s="201"/>
    </row>
    <row r="278" spans="1:11" x14ac:dyDescent="0.25">
      <c r="A278" s="201" t="str">
        <f>IF(IFERROR(INDEX(Analyslista!D:D,MATCH(ROW()-1,Analyslista!AP:AP,0)),"")&amp;IFERROR(INDEX(Analyslista!B:B,MATCH(ROW()-1,Analyslista!AP:AP,0)),"")="","",IFERROR(INDEX(Analyslista!D:D,MATCH(ROW()-1,Analyslista!AP:AP,0)),"")&amp;IFERROR(INDEX(Analyslista!B:B,MATCH(ROW()-1,Analyslista!AP:AP,0)),"")&amp;" (EXT)")</f>
        <v>S-Holotranskobalamin (EXT)</v>
      </c>
      <c r="B278" s="201" t="str">
        <f>IFERROR(INDEX(Analyslista!D:D,MATCH(ROW()-1,Analyslista!AP:AP,0)),"")&amp;IFERROR(INDEX(Analyslista!B:B,MATCH(ROW()-1,Analyslista!AP:AP,0)),"")</f>
        <v>S-Holotranskobalamin</v>
      </c>
      <c r="C278" s="201" t="str">
        <f>IF(IFERROR(INDEX(Analyslista!AC:AC,MATCH(ROW()-1,Analyslista!AP:AP,0)),"")=0,"",IFERROR(INDEX(Analyslista!AC:AC,MATCH(ROW()-1,Analyslista!AP:AP,0)),""))</f>
        <v/>
      </c>
      <c r="D278" s="201" t="str">
        <f>IF(IFERROR(INDEX(Analyslista!AS:AS,MATCH(ROW()-1,Analyslista!AP:AP,0)),"")=0,"",IFERROR(INDEX(Analyslista!AS:AS,MATCH(ROW()-1,Analyslista!AP:AP,0)),""))</f>
        <v/>
      </c>
      <c r="F278" s="201" t="str">
        <f>IF(IFERROR(INDEX(Analyslista!N:N,MATCH(ROW()-1,Analyslista!AP:AP,0)),"")=0,"",IFERROR(INDEX(Analyslista!N:N,MATCH(ROW()-1,Analyslista!AP:AP,0)),""))</f>
        <v>Gul (serum m gel) 5 mL</v>
      </c>
      <c r="G278" s="201" t="str">
        <f>IF(IFERROR(INDEX(Analyslista!K:K,MATCH(ROW()-1,Analyslista!AP:AP,0)),"")=0,"",IFERROR(INDEX(Analyslista!K:K,MATCH(ROW()-1,Analyslista!AP:AP,0)),""))</f>
        <v/>
      </c>
      <c r="H278" s="224" t="str">
        <f>IF(IFERROR(INDEX(Analyslista!J:J,MATCH(ROW()-1,Analyslista!AP:AP,0)),"")=0,"",IFERROR(INDEX(Analyslista!J:J,MATCH(ROW()-1,Analyslista!AP:AP,0)),""))</f>
        <v/>
      </c>
      <c r="I278" s="201" t="str">
        <f>IF(IFERROR(INDEX(Analyslista!V:V,MATCH(ROW()-1,Analyslista!AP:AP,0)),"")=0,"",IFERROR(INDEX(Analyslista!V:V,MATCH(ROW()-1,Analyslista!AP:AP,0)),""))</f>
        <v>Sahlgrenska Universitetssjukhuset</v>
      </c>
      <c r="J278" s="201"/>
      <c r="K278" s="201"/>
    </row>
    <row r="279" spans="1:11" ht="45" x14ac:dyDescent="0.25">
      <c r="A279" s="201" t="str">
        <f>IF(IFERROR(INDEX(Analyslista!D:D,MATCH(ROW()-1,Analyslista!AP:AP,0)),"")&amp;IFERROR(INDEX(Analyslista!B:B,MATCH(ROW()-1,Analyslista!AP:AP,0)),"")="","",IFERROR(INDEX(Analyslista!D:D,MATCH(ROW()-1,Analyslista!AP:AP,0)),"")&amp;IFERROR(INDEX(Analyslista!B:B,MATCH(ROW()-1,Analyslista!AP:AP,0)),"")&amp;" (EXT)")</f>
        <v>B-Granulocyt-antikroppar (EXT)</v>
      </c>
      <c r="B279" s="201" t="str">
        <f>IFERROR(INDEX(Analyslista!D:D,MATCH(ROW()-1,Analyslista!AP:AP,0)),"")&amp;IFERROR(INDEX(Analyslista!B:B,MATCH(ROW()-1,Analyslista!AP:AP,0)),"")</f>
        <v>B-Granulocyt-antikroppar</v>
      </c>
      <c r="C279" s="201" t="str">
        <f>IF(IFERROR(INDEX(Analyslista!AC:AC,MATCH(ROW()-1,Analyslista!AP:AP,0)),"")=0,"",IFERROR(INDEX(Analyslista!AC:AC,MATCH(ROW()-1,Analyslista!AP:AP,0)),""))</f>
        <v/>
      </c>
      <c r="D279" s="201" t="str">
        <f>IF(IFERROR(INDEX(Analyslista!AS:AS,MATCH(ROW()-1,Analyslista!AP:AP,0)),"")=0,"",IFERROR(INDEX(Analyslista!AS:AS,MATCH(ROW()-1,Analyslista!AP:AP,0)),""))</f>
        <v/>
      </c>
      <c r="F279" s="201" t="str">
        <f>IF(IFERROR(INDEX(Analyslista!N:N,MATCH(ROW()-1,Analyslista!AP:AP,0)),"")=0,"",IFERROR(INDEX(Analyslista!N:N,MATCH(ROW()-1,Analyslista!AP:AP,0)),""))</f>
        <v>Lila (EDTA) 4 mL</v>
      </c>
      <c r="G279" s="201" t="str">
        <f>IF(IFERROR(INDEX(Analyslista!K:K,MATCH(ROW()-1,Analyslista!AP:AP,0)),"")=0,"",IFERROR(INDEX(Analyslista!K:K,MATCH(ROW()-1,Analyslista!AP:AP,0)),""))</f>
        <v/>
      </c>
      <c r="H279" s="224" t="str">
        <f>IF(IFERROR(INDEX(Analyslista!J:J,MATCH(ROW()-1,Analyslista!AP:AP,0)),"")=0,"",IFERROR(INDEX(Analyslista!J:J,MATCH(ROW()-1,Analyslista!AP:AP,0)),""))</f>
        <v>Måste analyseras inom 24 timmar, vid osäkerhet kontrollera med Klinisk Kemi Västerås så att prov kan skickas och analyseras inom tidsgränsen.</v>
      </c>
      <c r="I279" s="201" t="str">
        <f>IF(IFERROR(INDEX(Analyslista!V:V,MATCH(ROW()-1,Analyslista!AP:AP,0)),"")=0,"",IFERROR(INDEX(Analyslista!V:V,MATCH(ROW()-1,Analyslista!AP:AP,0)),""))</f>
        <v>Karolinska Universitetssjukhuset</v>
      </c>
      <c r="J279" s="201"/>
      <c r="K279" s="201"/>
    </row>
    <row r="280" spans="1:11" x14ac:dyDescent="0.25">
      <c r="A280" s="201" t="str">
        <f>IF(IFERROR(INDEX(Analyslista!D:D,MATCH(ROW()-1,Analyslista!AP:AP,0)),"")&amp;IFERROR(INDEX(Analyslista!B:B,MATCH(ROW()-1,Analyslista!AP:AP,0)),"")="","",IFERROR(INDEX(Analyslista!D:D,MATCH(ROW()-1,Analyslista!AP:AP,0)),"")&amp;IFERROR(INDEX(Analyslista!B:B,MATCH(ROW()-1,Analyslista!AP:AP,0)),"")&amp;" (EXT)")</f>
        <v>dU-Homovanillat (EXT)</v>
      </c>
      <c r="B280" s="201" t="str">
        <f>IFERROR(INDEX(Analyslista!D:D,MATCH(ROW()-1,Analyslista!AP:AP,0)),"")&amp;IFERROR(INDEX(Analyslista!B:B,MATCH(ROW()-1,Analyslista!AP:AP,0)),"")</f>
        <v>dU-Homovanillat</v>
      </c>
      <c r="C280" s="201" t="str">
        <f>IF(IFERROR(INDEX(Analyslista!AC:AC,MATCH(ROW()-1,Analyslista!AP:AP,0)),"")=0,"",IFERROR(INDEX(Analyslista!AC:AC,MATCH(ROW()-1,Analyslista!AP:AP,0)),""))</f>
        <v/>
      </c>
      <c r="D280" s="201" t="str">
        <f>IF(IFERROR(INDEX(Analyslista!AS:AS,MATCH(ROW()-1,Analyslista!AP:AP,0)),"")=0,"",IFERROR(INDEX(Analyslista!AS:AS,MATCH(ROW()-1,Analyslista!AP:AP,0)),""))</f>
        <v/>
      </c>
      <c r="F280" s="201" t="str">
        <f>IF(IFERROR(INDEX(Analyslista!N:N,MATCH(ROW()-1,Analyslista!AP:AP,0)),"")=0,"",IFERROR(INDEX(Analyslista!N:N,MATCH(ROW()-1,Analyslista!AP:AP,0)),""))</f>
        <v>Urinsamling HCl</v>
      </c>
      <c r="G280" s="201" t="str">
        <f>IF(IFERROR(INDEX(Analyslista!K:K,MATCH(ROW()-1,Analyslista!AP:AP,0)),"")=0,"",IFERROR(INDEX(Analyslista!K:K,MATCH(ROW()-1,Analyslista!AP:AP,0)),""))</f>
        <v/>
      </c>
      <c r="H280" s="224" t="str">
        <f>IF(IFERROR(INDEX(Analyslista!J:J,MATCH(ROW()-1,Analyslista!AP:AP,0)),"")=0,"",IFERROR(INDEX(Analyslista!J:J,MATCH(ROW()-1,Analyslista!AP:AP,0)),""))</f>
        <v>Förekommande läkemedelsbehandling [FRITEXT]</v>
      </c>
      <c r="I280" s="201" t="str">
        <f>IF(IFERROR(INDEX(Analyslista!V:V,MATCH(ROW()-1,Analyslista!AP:AP,0)),"")=0,"",IFERROR(INDEX(Analyslista!V:V,MATCH(ROW()-1,Analyslista!AP:AP,0)),""))</f>
        <v>Akademiska Sjukhuset</v>
      </c>
      <c r="J280" s="201"/>
      <c r="K280" s="201"/>
    </row>
    <row r="281" spans="1:11" x14ac:dyDescent="0.25">
      <c r="A281" s="201" t="str">
        <f>IF(IFERROR(INDEX(Analyslista!D:D,MATCH(ROW()-1,Analyslista!AP:AP,0)),"")&amp;IFERROR(INDEX(Analyslista!B:B,MATCH(ROW()-1,Analyslista!AP:AP,0)),"")="","",IFERROR(INDEX(Analyslista!D:D,MATCH(ROW()-1,Analyslista!AP:AP,0)),"")&amp;IFERROR(INDEX(Analyslista!B:B,MATCH(ROW()-1,Analyslista!AP:AP,0)),"")&amp;" (EXT)")</f>
        <v>S-HSP-70-ak (EXT)</v>
      </c>
      <c r="B281" s="201" t="str">
        <f>IFERROR(INDEX(Analyslista!D:D,MATCH(ROW()-1,Analyslista!AP:AP,0)),"")&amp;IFERROR(INDEX(Analyslista!B:B,MATCH(ROW()-1,Analyslista!AP:AP,0)),"")</f>
        <v>S-HSP-70-ak</v>
      </c>
      <c r="C281" s="201" t="str">
        <f>IF(IFERROR(INDEX(Analyslista!AC:AC,MATCH(ROW()-1,Analyslista!AP:AP,0)),"")=0,"",IFERROR(INDEX(Analyslista!AC:AC,MATCH(ROW()-1,Analyslista!AP:AP,0)),""))</f>
        <v/>
      </c>
      <c r="D281" s="201" t="str">
        <f>IF(IFERROR(INDEX(Analyslista!AS:AS,MATCH(ROW()-1,Analyslista!AP:AP,0)),"")=0,"",IFERROR(INDEX(Analyslista!AS:AS,MATCH(ROW()-1,Analyslista!AP:AP,0)),""))</f>
        <v/>
      </c>
      <c r="F281" s="201" t="str">
        <f>IF(IFERROR(INDEX(Analyslista!N:N,MATCH(ROW()-1,Analyslista!AP:AP,0)),"")=0,"",IFERROR(INDEX(Analyslista!N:N,MATCH(ROW()-1,Analyslista!AP:AP,0)),""))</f>
        <v>Gul (serum m gel) 3,5 mL</v>
      </c>
      <c r="G281" s="201" t="str">
        <f>IF(IFERROR(INDEX(Analyslista!K:K,MATCH(ROW()-1,Analyslista!AP:AP,0)),"")=0,"",IFERROR(INDEX(Analyslista!K:K,MATCH(ROW()-1,Analyslista!AP:AP,0)),""))</f>
        <v/>
      </c>
      <c r="H281" s="224" t="str">
        <f>IF(IFERROR(INDEX(Analyslista!J:J,MATCH(ROW()-1,Analyslista!AP:AP,0)),"")=0,"",IFERROR(INDEX(Analyslista!J:J,MATCH(ROW()-1,Analyslista!AP:AP,0)),""))</f>
        <v/>
      </c>
      <c r="I281" s="201" t="str">
        <f>IF(IFERROR(INDEX(Analyslista!V:V,MATCH(ROW()-1,Analyslista!AP:AP,0)),"")=0,"",IFERROR(INDEX(Analyslista!V:V,MATCH(ROW()-1,Analyslista!AP:AP,0)),""))</f>
        <v>Laboratoriemedicin, Skåne</v>
      </c>
      <c r="J281" s="201"/>
      <c r="K281" s="201"/>
    </row>
    <row r="282" spans="1:11" ht="135" x14ac:dyDescent="0.25">
      <c r="A282" s="201" t="str">
        <f>IF(IFERROR(INDEX(Analyslista!D:D,MATCH(ROW()-1,Analyslista!AP:AP,0)),"")&amp;IFERROR(INDEX(Analyslista!B:B,MATCH(ROW()-1,Analyslista!AP:AP,0)),"")="","",IFERROR(INDEX(Analyslista!D:D,MATCH(ROW()-1,Analyslista!AP:AP,0)),"")&amp;IFERROR(INDEX(Analyslista!B:B,MATCH(ROW()-1,Analyslista!AP:AP,0)),"")&amp;" (EXT)")</f>
        <v>P-/S-Haloperidol (EXT)</v>
      </c>
      <c r="B282" s="201" t="str">
        <f>IFERROR(INDEX(Analyslista!D:D,MATCH(ROW()-1,Analyslista!AP:AP,0)),"")&amp;IFERROR(INDEX(Analyslista!B:B,MATCH(ROW()-1,Analyslista!AP:AP,0)),"")</f>
        <v>P-/S-Haloperidol</v>
      </c>
      <c r="C282" s="201" t="str">
        <f>IF(IFERROR(INDEX(Analyslista!AC:AC,MATCH(ROW()-1,Analyslista!AP:AP,0)),"")=0,"",IFERROR(INDEX(Analyslista!AC:AC,MATCH(ROW()-1,Analyslista!AP:AP,0)),""))</f>
        <v/>
      </c>
      <c r="D282" s="201" t="str">
        <f>IF(IFERROR(INDEX(Analyslista!AS:AS,MATCH(ROW()-1,Analyslista!AP:AP,0)),"")=0,"",IFERROR(INDEX(Analyslista!AS:AS,MATCH(ROW()-1,Analyslista!AP:AP,0)),""))</f>
        <v/>
      </c>
      <c r="F282" s="201" t="str">
        <f>IF(IFERROR(INDEX(Analyslista!N:N,MATCH(ROW()-1,Analyslista!AP:AP,0)),"")=0,"",IFERROR(INDEX(Analyslista!N:N,MATCH(ROW()-1,Analyslista!AP:AP,0)),""))</f>
        <v>Mörkblå (NaHeparin) 4 mL</v>
      </c>
      <c r="G282" s="201" t="str">
        <f>IF(IFERROR(INDEX(Analyslista!K:K,MATCH(ROW()-1,Analyslista!AP:AP,0)),"")=0,"",IFERROR(INDEX(Analyslista!K:K,MATCH(ROW()-1,Analyslista!AP:AP,0)),""))</f>
        <v>P-/S-Risperidon, P-/S-Sertralin, P-/S-Zuklopentixol</v>
      </c>
      <c r="H282" s="224" t="str">
        <f>IF(IFERROR(INDEX(Analyslista!J:J,MATCH(ROW()-1,Analyslista!AP:AP,0)),"")=0,"",IFERROR(INDEX(Analyslista!J:J,MATCH(ROW()-1,Analyslista!AP:AP,0)),""))</f>
        <v>Prov tas före dos.
datum och klockslag för senast intagen dos  [DATE:TIME]
aktuell dos  [FRITEXT]
datum för senaste dosjustering och föregående dos [FRITEXT] 
övriga läkemedel [FRITEXT] 
frågeställning [FRITEXT]</v>
      </c>
      <c r="I282" s="201" t="str">
        <f>IF(IFERROR(INDEX(Analyslista!V:V,MATCH(ROW()-1,Analyslista!AP:AP,0)),"")=0,"",IFERROR(INDEX(Analyslista!V:V,MATCH(ROW()-1,Analyslista!AP:AP,0)),""))</f>
        <v>Karolinska Universitetssjukhuset</v>
      </c>
      <c r="J282" s="201"/>
      <c r="K282" s="201"/>
    </row>
    <row r="283" spans="1:11" ht="45" x14ac:dyDescent="0.25">
      <c r="A283" s="201" t="str">
        <f>IF(IFERROR(INDEX(Analyslista!D:D,MATCH(ROW()-1,Analyslista!AP:AP,0)),"")&amp;IFERROR(INDEX(Analyslista!B:B,MATCH(ROW()-1,Analyslista!AP:AP,0)),"")="","",IFERROR(INDEX(Analyslista!D:D,MATCH(ROW()-1,Analyslista!AP:AP,0)),"")&amp;IFERROR(INDEX(Analyslista!B:B,MATCH(ROW()-1,Analyslista!AP:AP,0)),"")&amp;" (EXT)")</f>
        <v>Hudbiopsi, vävnadsbundna ak (EXT)</v>
      </c>
      <c r="B283" s="201" t="str">
        <f>IFERROR(INDEX(Analyslista!D:D,MATCH(ROW()-1,Analyslista!AP:AP,0)),"")&amp;IFERROR(INDEX(Analyslista!B:B,MATCH(ROW()-1,Analyslista!AP:AP,0)),"")</f>
        <v>Hudbiopsi, vävnadsbundna ak</v>
      </c>
      <c r="C283" s="201" t="str">
        <f>IF(IFERROR(INDEX(Analyslista!AC:AC,MATCH(ROW()-1,Analyslista!AP:AP,0)),"")=0,"",IFERROR(INDEX(Analyslista!AC:AC,MATCH(ROW()-1,Analyslista!AP:AP,0)),""))</f>
        <v/>
      </c>
      <c r="D283" s="201" t="str">
        <f>IF(IFERROR(INDEX(Analyslista!AS:AS,MATCH(ROW()-1,Analyslista!AP:AP,0)),"")=0,"",IFERROR(INDEX(Analyslista!AS:AS,MATCH(ROW()-1,Analyslista!AP:AP,0)),""))</f>
        <v/>
      </c>
      <c r="F283" s="201" t="str">
        <f>IF(IFERROR(INDEX(Analyslista!N:N,MATCH(ROW()-1,Analyslista!AP:AP,0)),"")=0,"",IFERROR(INDEX(Analyslista!N:N,MATCH(ROW()-1,Analyslista!AP:AP,0)),""))</f>
        <v>Histoconrör 10mL</v>
      </c>
      <c r="G283" s="201" t="str">
        <f>IF(IFERROR(INDEX(Analyslista!K:K,MATCH(ROW()-1,Analyslista!AP:AP,0)),"")=0,"",IFERROR(INDEX(Analyslista!K:K,MATCH(ROW()-1,Analyslista!AP:AP,0)),""))</f>
        <v/>
      </c>
      <c r="H283" s="224" t="str">
        <f>IF(IFERROR(INDEX(Analyslista!J:J,MATCH(ROW()-1,Analyslista!AP:AP,0)),"")=0,"",IFERROR(INDEX(Analyslista!J:J,MATCH(ROW()-1,Analyslista!AP:AP,0)),""))</f>
        <v>Varifrån biopsin är tagen [FRITEXT]
Klinisk frågeställning och relevanta patientuppgifter* [FRITEXT]</v>
      </c>
      <c r="I283" s="201" t="str">
        <f>IF(IFERROR(INDEX(Analyslista!V:V,MATCH(ROW()-1,Analyslista!AP:AP,0)),"")=0,"",IFERROR(INDEX(Analyslista!V:V,MATCH(ROW()-1,Analyslista!AP:AP,0)),""))</f>
        <v>Akademiska Sjukhuset</v>
      </c>
      <c r="J283" s="201"/>
      <c r="K283" s="201"/>
    </row>
    <row r="284" spans="1:11" x14ac:dyDescent="0.25">
      <c r="A284" s="201" t="str">
        <f>IF(IFERROR(INDEX(Analyslista!D:D,MATCH(ROW()-1,Analyslista!AP:AP,0)),"")&amp;IFERROR(INDEX(Analyslista!B:B,MATCH(ROW()-1,Analyslista!AP:AP,0)),"")="","",IFERROR(INDEX(Analyslista!D:D,MATCH(ROW()-1,Analyslista!AP:AP,0)),"")&amp;IFERROR(INDEX(Analyslista!B:B,MATCH(ROW()-1,Analyslista!AP:AP,0)),"")&amp;" (EXT)")</f>
        <v>Histon-ak (IgG) (EXT)</v>
      </c>
      <c r="B284" s="201" t="str">
        <f>IFERROR(INDEX(Analyslista!D:D,MATCH(ROW()-1,Analyslista!AP:AP,0)),"")&amp;IFERROR(INDEX(Analyslista!B:B,MATCH(ROW()-1,Analyslista!AP:AP,0)),"")</f>
        <v>Histon-ak (IgG)</v>
      </c>
      <c r="C284" s="201" t="str">
        <f>IF(IFERROR(INDEX(Analyslista!AC:AC,MATCH(ROW()-1,Analyslista!AP:AP,0)),"")=0,"",IFERROR(INDEX(Analyslista!AC:AC,MATCH(ROW()-1,Analyslista!AP:AP,0)),""))</f>
        <v/>
      </c>
      <c r="D284" s="201" t="str">
        <f>IF(IFERROR(INDEX(Analyslista!AS:AS,MATCH(ROW()-1,Analyslista!AP:AP,0)),"")=0,"",IFERROR(INDEX(Analyslista!AS:AS,MATCH(ROW()-1,Analyslista!AP:AP,0)),""))</f>
        <v/>
      </c>
      <c r="F284" s="201" t="str">
        <f>IF(IFERROR(INDEX(Analyslista!N:N,MATCH(ROW()-1,Analyslista!AP:AP,0)),"")=0,"",IFERROR(INDEX(Analyslista!N:N,MATCH(ROW()-1,Analyslista!AP:AP,0)),""))</f>
        <v>Gul (serum m gel) 5 mL</v>
      </c>
      <c r="G284" s="201" t="str">
        <f>IF(IFERROR(INDEX(Analyslista!K:K,MATCH(ROW()-1,Analyslista!AP:AP,0)),"")=0,"",IFERROR(INDEX(Analyslista!K:K,MATCH(ROW()-1,Analyslista!AP:AP,0)),""))</f>
        <v/>
      </c>
      <c r="H284" s="224" t="str">
        <f>IF(IFERROR(INDEX(Analyslista!J:J,MATCH(ROW()-1,Analyslista!AP:AP,0)),"")=0,"",IFERROR(INDEX(Analyslista!J:J,MATCH(ROW()-1,Analyslista!AP:AP,0)),""))</f>
        <v/>
      </c>
      <c r="I284" s="201" t="str">
        <f>IF(IFERROR(INDEX(Analyslista!V:V,MATCH(ROW()-1,Analyslista!AP:AP,0)),"")=0,"",IFERROR(INDEX(Analyslista!V:V,MATCH(ROW()-1,Analyslista!AP:AP,0)),""))</f>
        <v>Karolinska Universitetssjukhuset</v>
      </c>
      <c r="J284" s="201"/>
      <c r="K284" s="201"/>
    </row>
    <row r="285" spans="1:11" ht="30" x14ac:dyDescent="0.25">
      <c r="A285" s="201" t="str">
        <f>IF(IFERROR(INDEX(Analyslista!D:D,MATCH(ROW()-1,Analyslista!AP:AP,0)),"")&amp;IFERROR(INDEX(Analyslista!B:B,MATCH(ROW()-1,Analyslista!AP:AP,0)),"")="","",IFERROR(INDEX(Analyslista!D:D,MATCH(ROW()-1,Analyslista!AP:AP,0)),"")&amp;IFERROR(INDEX(Analyslista!B:B,MATCH(ROW()-1,Analyslista!AP:AP,0)),"")&amp;" (EXT)")</f>
        <v>U-Hydroxyprolin (EXT)</v>
      </c>
      <c r="B285" s="201" t="str">
        <f>IFERROR(INDEX(Analyslista!D:D,MATCH(ROW()-1,Analyslista!AP:AP,0)),"")&amp;IFERROR(INDEX(Analyslista!B:B,MATCH(ROW()-1,Analyslista!AP:AP,0)),"")</f>
        <v>U-Hydroxyprolin</v>
      </c>
      <c r="C285" s="201" t="str">
        <f>IF(IFERROR(INDEX(Analyslista!AC:AC,MATCH(ROW()-1,Analyslista!AP:AP,0)),"")=0,"",IFERROR(INDEX(Analyslista!AC:AC,MATCH(ROW()-1,Analyslista!AP:AP,0)),""))</f>
        <v/>
      </c>
      <c r="D285" s="201" t="str">
        <f>IF(IFERROR(INDEX(Analyslista!AS:AS,MATCH(ROW()-1,Analyslista!AP:AP,0)),"")=0,"",IFERROR(INDEX(Analyslista!AS:AS,MATCH(ROW()-1,Analyslista!AP:AP,0)),""))</f>
        <v/>
      </c>
      <c r="F285" s="201" t="str">
        <f>IF(IFERROR(INDEX(Analyslista!N:N,MATCH(ROW()-1,Analyslista!AP:AP,0)),"")=0,"",IFERROR(INDEX(Analyslista!N:N,MATCH(ROW()-1,Analyslista!AP:AP,0)),""))</f>
        <v>2 mL urin utan tillsats</v>
      </c>
      <c r="G285" s="201" t="str">
        <f>IF(IFERROR(INDEX(Analyslista!K:K,MATCH(ROW()-1,Analyslista!AP:AP,0)),"")=0,"",IFERROR(INDEX(Analyslista!K:K,MATCH(ROW()-1,Analyslista!AP:AP,0)),""))</f>
        <v/>
      </c>
      <c r="H285" s="224" t="str">
        <f>IF(IFERROR(INDEX(Analyslista!J:J,MATCH(ROW()-1,Analyslista!AP:AP,0)),"")=0,"",IFERROR(INDEX(Analyslista!J:J,MATCH(ROW()-1,Analyslista!AP:AP,0)),""))</f>
        <v>Anamnes [FRITEXT]
Aktuell medicinering [FRITEXT]</v>
      </c>
      <c r="I285" s="201" t="str">
        <f>IF(IFERROR(INDEX(Analyslista!V:V,MATCH(ROW()-1,Analyslista!AP:AP,0)),"")=0,"",IFERROR(INDEX(Analyslista!V:V,MATCH(ROW()-1,Analyslista!AP:AP,0)),""))</f>
        <v>Sahlgrenska Universitetssjukhuset</v>
      </c>
      <c r="J285" s="201"/>
      <c r="K285" s="201"/>
    </row>
    <row r="286" spans="1:11" x14ac:dyDescent="0.25">
      <c r="A286" s="201" t="str">
        <f>IF(IFERROR(INDEX(Analyslista!D:D,MATCH(ROW()-1,Analyslista!AP:AP,0)),"")&amp;IFERROR(INDEX(Analyslista!B:B,MATCH(ROW()-1,Analyslista!AP:AP,0)),"")="","",IFERROR(INDEX(Analyslista!D:D,MATCH(ROW()-1,Analyslista!AP:AP,0)),"")&amp;IFERROR(INDEX(Analyslista!B:B,MATCH(ROW()-1,Analyslista!AP:AP,0)),"")&amp;" (EXT)")</f>
        <v>B-Hypertrof kardiomyopati (EXT)</v>
      </c>
      <c r="B286" s="201" t="str">
        <f>IFERROR(INDEX(Analyslista!D:D,MATCH(ROW()-1,Analyslista!AP:AP,0)),"")&amp;IFERROR(INDEX(Analyslista!B:B,MATCH(ROW()-1,Analyslista!AP:AP,0)),"")</f>
        <v>B-Hypertrof kardiomyopati</v>
      </c>
      <c r="C286" s="201" t="str">
        <f>IF(IFERROR(INDEX(Analyslista!AC:AC,MATCH(ROW()-1,Analyslista!AP:AP,0)),"")=0,"",IFERROR(INDEX(Analyslista!AC:AC,MATCH(ROW()-1,Analyslista!AP:AP,0)),""))</f>
        <v/>
      </c>
      <c r="D286" s="201" t="str">
        <f>IF(IFERROR(INDEX(Analyslista!AS:AS,MATCH(ROW()-1,Analyslista!AP:AP,0)),"")=0,"",IFERROR(INDEX(Analyslista!AS:AS,MATCH(ROW()-1,Analyslista!AP:AP,0)),""))</f>
        <v/>
      </c>
      <c r="F286" s="201" t="str">
        <f>IF(IFERROR(INDEX(Analyslista!N:N,MATCH(ROW()-1,Analyslista!AP:AP,0)),"")=0,"",IFERROR(INDEX(Analyslista!N:N,MATCH(ROW()-1,Analyslista!AP:AP,0)),""))</f>
        <v>Lila (EDTA) 6 mL</v>
      </c>
      <c r="G286" s="201" t="str">
        <f>IF(IFERROR(INDEX(Analyslista!K:K,MATCH(ROW()-1,Analyslista!AP:AP,0)),"")=0,"",IFERROR(INDEX(Analyslista!K:K,MATCH(ROW()-1,Analyslista!AP:AP,0)),""))</f>
        <v/>
      </c>
      <c r="H286" s="224" t="str">
        <f>IF(IFERROR(INDEX(Analyslista!J:J,MATCH(ROW()-1,Analyslista!AP:AP,0)),"")=0,"",IFERROR(INDEX(Analyslista!J:J,MATCH(ROW()-1,Analyslista!AP:AP,0)),""))</f>
        <v/>
      </c>
      <c r="I286" s="201" t="str">
        <f>IF(IFERROR(INDEX(Analyslista!V:V,MATCH(ROW()-1,Analyslista!AP:AP,0)),"")=0,"",IFERROR(INDEX(Analyslista!V:V,MATCH(ROW()-1,Analyslista!AP:AP,0)),""))</f>
        <v>Norrlands Universitetssjukhus</v>
      </c>
      <c r="J286" s="201"/>
      <c r="K286" s="201"/>
    </row>
    <row r="287" spans="1:11" ht="60" x14ac:dyDescent="0.25">
      <c r="A287" s="201" t="str">
        <f>IF(IFERROR(INDEX(Analyslista!D:D,MATCH(ROW()-1,Analyslista!AP:AP,0)),"")&amp;IFERROR(INDEX(Analyslista!B:B,MATCH(ROW()-1,Analyslista!AP:AP,0)),"")="","",IFERROR(INDEX(Analyslista!D:D,MATCH(ROW()-1,Analyslista!AP:AP,0)),"")&amp;IFERROR(INDEX(Analyslista!B:B,MATCH(ROW()-1,Analyslista!AP:AP,0)),"")&amp;" (EXT)")</f>
        <v>P-Homocystein och Metionin, kvant (EXT)</v>
      </c>
      <c r="B287" s="201" t="str">
        <f>IFERROR(INDEX(Analyslista!D:D,MATCH(ROW()-1,Analyslista!AP:AP,0)),"")&amp;IFERROR(INDEX(Analyslista!B:B,MATCH(ROW()-1,Analyslista!AP:AP,0)),"")</f>
        <v>P-Homocystein och Metionin, kvant</v>
      </c>
      <c r="C287" s="201" t="str">
        <f>IF(IFERROR(INDEX(Analyslista!AC:AC,MATCH(ROW()-1,Analyslista!AP:AP,0)),"")=0,"",IFERROR(INDEX(Analyslista!AC:AC,MATCH(ROW()-1,Analyslista!AP:AP,0)),""))</f>
        <v/>
      </c>
      <c r="D287" s="201" t="str">
        <f>IF(IFERROR(INDEX(Analyslista!AS:AS,MATCH(ROW()-1,Analyslista!AP:AP,0)),"")=0,"",IFERROR(INDEX(Analyslista!AS:AS,MATCH(ROW()-1,Analyslista!AP:AP,0)),""))</f>
        <v/>
      </c>
      <c r="F287" s="201" t="str">
        <f>IF(IFERROR(INDEX(Analyslista!N:N,MATCH(ROW()-1,Analyslista!AP:AP,0)),"")=0,"",IFERROR(INDEX(Analyslista!N:N,MATCH(ROW()-1,Analyslista!AP:AP,0)),""))</f>
        <v>Mörkblå (NaHeparin) 4 mL</v>
      </c>
      <c r="G287" s="201" t="str">
        <f>IF(IFERROR(INDEX(Analyslista!K:K,MATCH(ROW()-1,Analyslista!AP:AP,0)),"")=0,"",IFERROR(INDEX(Analyslista!K:K,MATCH(ROW()-1,Analyslista!AP:AP,0)),""))</f>
        <v/>
      </c>
      <c r="H287" s="224" t="str">
        <f>IF(IFERROR(INDEX(Analyslista!J:J,MATCH(ROW()-1,Analyslista!AP:AP,0)),"")=0,"",IFERROR(INDEX(Analyslista!J:J,MATCH(ROW()-1,Analyslista!AP:AP,0)),""))</f>
        <v>Lämnas omedelbart till klinisk kemi.
Frågeställning/diagnos [FRITEXT]
Kortfattat kliniska data [FRITEXT]
Medicinering [FRITEXTI]</v>
      </c>
      <c r="I287" s="201" t="str">
        <f>IF(IFERROR(INDEX(Analyslista!V:V,MATCH(ROW()-1,Analyslista!AP:AP,0)),"")=0,"",IFERROR(INDEX(Analyslista!V:V,MATCH(ROW()-1,Analyslista!AP:AP,0)),""))</f>
        <v>Karolinska Universitetssjukhuset</v>
      </c>
      <c r="J287" s="201"/>
      <c r="K287" s="201"/>
    </row>
    <row r="288" spans="1:11" ht="45" x14ac:dyDescent="0.25">
      <c r="A288" s="201" t="str">
        <f>IF(IFERROR(INDEX(Analyslista!D:D,MATCH(ROW()-1,Analyslista!AP:AP,0)),"")&amp;IFERROR(INDEX(Analyslista!B:B,MATCH(ROW()-1,Analyslista!AP:AP,0)),"")="","",IFERROR(INDEX(Analyslista!D:D,MATCH(ROW()-1,Analyslista!AP:AP,0)),"")&amp;IFERROR(INDEX(Analyslista!B:B,MATCH(ROW()-1,Analyslista!AP:AP,0)),"")&amp;" (EXT)")</f>
        <v>Hudbiopsi, metabol utredning (EXT)</v>
      </c>
      <c r="B288" s="201" t="str">
        <f>IFERROR(INDEX(Analyslista!D:D,MATCH(ROW()-1,Analyslista!AP:AP,0)),"")&amp;IFERROR(INDEX(Analyslista!B:B,MATCH(ROW()-1,Analyslista!AP:AP,0)),"")</f>
        <v>Hudbiopsi, metabol utredning</v>
      </c>
      <c r="C288" s="201" t="str">
        <f>IF(IFERROR(INDEX(Analyslista!AC:AC,MATCH(ROW()-1,Analyslista!AP:AP,0)),"")=0,"",IFERROR(INDEX(Analyslista!AC:AC,MATCH(ROW()-1,Analyslista!AP:AP,0)),""))</f>
        <v/>
      </c>
      <c r="D288" s="201" t="str">
        <f>IF(IFERROR(INDEX(Analyslista!AS:AS,MATCH(ROW()-1,Analyslista!AP:AP,0)),"")=0,"",IFERROR(INDEX(Analyslista!AS:AS,MATCH(ROW()-1,Analyslista!AP:AP,0)),""))</f>
        <v/>
      </c>
      <c r="F288" s="201" t="str">
        <f>IF(IFERROR(INDEX(Analyslista!N:N,MATCH(ROW()-1,Analyslista!AP:AP,0)),"")=0,"",IFERROR(INDEX(Analyslista!N:N,MATCH(ROW()-1,Analyslista!AP:AP,0)),""))</f>
        <v>Sterilt rör med koksaltlösning.</v>
      </c>
      <c r="G288" s="201" t="str">
        <f>IF(IFERROR(INDEX(Analyslista!K:K,MATCH(ROW()-1,Analyslista!AP:AP,0)),"")=0,"",IFERROR(INDEX(Analyslista!K:K,MATCH(ROW()-1,Analyslista!AP:AP,0)),""))</f>
        <v/>
      </c>
      <c r="H288" s="224" t="str">
        <f>IF(IFERROR(INDEX(Analyslista!J:J,MATCH(ROW()-1,Analyslista!AP:AP,0)),"")=0,"",IFERROR(INDEX(Analyslista!J:J,MATCH(ROW()-1,Analyslista!AP:AP,0)),""))</f>
        <v xml:space="preserve">Provtagning i början på veckan.
Ring till CMMS innan provtagningen,  tel. 08-517 714 48, då viss förberedelse krävs. </v>
      </c>
      <c r="I288" s="201" t="str">
        <f>IF(IFERROR(INDEX(Analyslista!V:V,MATCH(ROW()-1,Analyslista!AP:AP,0)),"")=0,"",IFERROR(INDEX(Analyslista!V:V,MATCH(ROW()-1,Analyslista!AP:AP,0)),""))</f>
        <v>Karolinska Universitetssjukhuset</v>
      </c>
      <c r="J288" s="201"/>
      <c r="K288" s="201"/>
    </row>
    <row r="289" spans="1:11" ht="30" x14ac:dyDescent="0.25">
      <c r="A289" s="201" t="str">
        <f>IF(IFERROR(INDEX(Analyslista!D:D,MATCH(ROW()-1,Analyslista!AP:AP,0)),"")&amp;IFERROR(INDEX(Analyslista!B:B,MATCH(ROW()-1,Analyslista!AP:AP,0)),"")="","",IFERROR(INDEX(Analyslista!D:D,MATCH(ROW()-1,Analyslista!AP:AP,0)),"")&amp;IFERROR(INDEX(Analyslista!B:B,MATCH(ROW()-1,Analyslista!AP:AP,0)),"")&amp;" (EXT)")</f>
        <v>S-IGFBP-3 (till Tillväxtlab, Sahlgrenska) (EXT)</v>
      </c>
      <c r="B289" s="201" t="str">
        <f>IFERROR(INDEX(Analyslista!D:D,MATCH(ROW()-1,Analyslista!AP:AP,0)),"")&amp;IFERROR(INDEX(Analyslista!B:B,MATCH(ROW()-1,Analyslista!AP:AP,0)),"")</f>
        <v>S-IGFBP-3 (till Tillväxtlab, Sahlgrenska)</v>
      </c>
      <c r="C289" s="201" t="str">
        <f>IF(IFERROR(INDEX(Analyslista!AC:AC,MATCH(ROW()-1,Analyslista!AP:AP,0)),"")=0,"",IFERROR(INDEX(Analyslista!AC:AC,MATCH(ROW()-1,Analyslista!AP:AP,0)),""))</f>
        <v/>
      </c>
      <c r="D289" s="201" t="str">
        <f>IF(IFERROR(INDEX(Analyslista!AS:AS,MATCH(ROW()-1,Analyslista!AP:AP,0)),"")=0,"",IFERROR(INDEX(Analyslista!AS:AS,MATCH(ROW()-1,Analyslista!AP:AP,0)),""))</f>
        <v/>
      </c>
      <c r="F289" s="201" t="str">
        <f>IF(IFERROR(INDEX(Analyslista!N:N,MATCH(ROW()-1,Analyslista!AP:AP,0)),"")=0,"",IFERROR(INDEX(Analyslista!N:N,MATCH(ROW()-1,Analyslista!AP:AP,0)),""))</f>
        <v>Gul (serum m gel) 3,5 mL</v>
      </c>
      <c r="G289" s="201" t="str">
        <f>IF(IFERROR(INDEX(Analyslista!K:K,MATCH(ROW()-1,Analyslista!AP:AP,0)),"")=0,"",IFERROR(INDEX(Analyslista!K:K,MATCH(ROW()-1,Analyslista!AP:AP,0)),""))</f>
        <v/>
      </c>
      <c r="H289" s="224" t="str">
        <f>IF(IFERROR(INDEX(Analyslista!J:J,MATCH(ROW()-1,Analyslista!AP:AP,0)),"")=0,"",IFERROR(INDEX(Analyslista!J:J,MATCH(ROW()-1,Analyslista!AP:AP,0)),""))</f>
        <v/>
      </c>
      <c r="I289" s="201" t="str">
        <f>IF(IFERROR(INDEX(Analyslista!V:V,MATCH(ROW()-1,Analyslista!AP:AP,0)),"")=0,"",IFERROR(INDEX(Analyslista!V:V,MATCH(ROW()-1,Analyslista!AP:AP,0)),""))</f>
        <v>Sahlgrenska Universitetssjukhuset</v>
      </c>
      <c r="J289" s="201"/>
      <c r="K289" s="201"/>
    </row>
    <row r="290" spans="1:11" x14ac:dyDescent="0.25">
      <c r="A290" s="201" t="str">
        <f>IF(IFERROR(INDEX(Analyslista!D:D,MATCH(ROW()-1,Analyslista!AP:AP,0)),"")&amp;IFERROR(INDEX(Analyslista!B:B,MATCH(ROW()-1,Analyslista!AP:AP,0)),"")="","",IFERROR(INDEX(Analyslista!D:D,MATCH(ROW()-1,Analyslista!AP:AP,0)),"")&amp;IFERROR(INDEX(Analyslista!B:B,MATCH(ROW()-1,Analyslista!AP:AP,0)),"")&amp;" (EXT)")</f>
        <v>S-Infliximab och -ak (EXT)</v>
      </c>
      <c r="B290" s="201" t="str">
        <f>IFERROR(INDEX(Analyslista!D:D,MATCH(ROW()-1,Analyslista!AP:AP,0)),"")&amp;IFERROR(INDEX(Analyslista!B:B,MATCH(ROW()-1,Analyslista!AP:AP,0)),"")</f>
        <v>S-Infliximab och -ak</v>
      </c>
      <c r="C290" s="201" t="str">
        <f>IF(IFERROR(INDEX(Analyslista!AC:AC,MATCH(ROW()-1,Analyslista!AP:AP,0)),"")=0,"",IFERROR(INDEX(Analyslista!AC:AC,MATCH(ROW()-1,Analyslista!AP:AP,0)),""))</f>
        <v/>
      </c>
      <c r="D290" s="201" t="str">
        <f>IF(IFERROR(INDEX(Analyslista!AS:AS,MATCH(ROW()-1,Analyslista!AP:AP,0)),"")=0,"",IFERROR(INDEX(Analyslista!AS:AS,MATCH(ROW()-1,Analyslista!AP:AP,0)),""))</f>
        <v/>
      </c>
      <c r="F290" s="201" t="str">
        <f>IF(IFERROR(INDEX(Analyslista!N:N,MATCH(ROW()-1,Analyslista!AP:AP,0)),"")=0,"",IFERROR(INDEX(Analyslista!N:N,MATCH(ROW()-1,Analyslista!AP:AP,0)),""))</f>
        <v>Gul (serum m gel) 5 mL</v>
      </c>
      <c r="G290" s="201" t="str">
        <f>IF(IFERROR(INDEX(Analyslista!K:K,MATCH(ROW()-1,Analyslista!AP:AP,0)),"")=0,"",IFERROR(INDEX(Analyslista!K:K,MATCH(ROW()-1,Analyslista!AP:AP,0)),""))</f>
        <v/>
      </c>
      <c r="H290" s="224" t="str">
        <f>IF(IFERROR(INDEX(Analyslista!J:J,MATCH(ROW()-1,Analyslista!AP:AP,0)),"")=0,"",IFERROR(INDEX(Analyslista!J:J,MATCH(ROW()-1,Analyslista!AP:AP,0)),""))</f>
        <v>datum för senaste behandling med läkemedlet [DATE]</v>
      </c>
      <c r="I290" s="201" t="str">
        <f>IF(IFERROR(INDEX(Analyslista!V:V,MATCH(ROW()-1,Analyslista!AP:AP,0)),"")=0,"",IFERROR(INDEX(Analyslista!V:V,MATCH(ROW()-1,Analyslista!AP:AP,0)),""))</f>
        <v/>
      </c>
      <c r="J290" s="201"/>
      <c r="K290" s="201"/>
    </row>
    <row r="291" spans="1:11" x14ac:dyDescent="0.25">
      <c r="A291" s="201" t="str">
        <f>IF(IFERROR(INDEX(Analyslista!D:D,MATCH(ROW()-1,Analyslista!AP:AP,0)),"")&amp;IFERROR(INDEX(Analyslista!B:B,MATCH(ROW()-1,Analyslista!AP:AP,0)),"")="","",IFERROR(INDEX(Analyslista!D:D,MATCH(ROW()-1,Analyslista!AP:AP,0)),"")&amp;IFERROR(INDEX(Analyslista!B:B,MATCH(ROW()-1,Analyslista!AP:AP,0)),"")&amp;" (EXT)")</f>
        <v>S-Inhibin B (EXT)</v>
      </c>
      <c r="B291" s="201" t="str">
        <f>IFERROR(INDEX(Analyslista!D:D,MATCH(ROW()-1,Analyslista!AP:AP,0)),"")&amp;IFERROR(INDEX(Analyslista!B:B,MATCH(ROW()-1,Analyslista!AP:AP,0)),"")</f>
        <v>S-Inhibin B</v>
      </c>
      <c r="C291" s="201" t="str">
        <f>IF(IFERROR(INDEX(Analyslista!AC:AC,MATCH(ROW()-1,Analyslista!AP:AP,0)),"")=0,"",IFERROR(INDEX(Analyslista!AC:AC,MATCH(ROW()-1,Analyslista!AP:AP,0)),""))</f>
        <v/>
      </c>
      <c r="D291" s="201" t="str">
        <f>IF(IFERROR(INDEX(Analyslista!AS:AS,MATCH(ROW()-1,Analyslista!AP:AP,0)),"")=0,"",IFERROR(INDEX(Analyslista!AS:AS,MATCH(ROW()-1,Analyslista!AP:AP,0)),""))</f>
        <v/>
      </c>
      <c r="F291" s="201" t="str">
        <f>IF(IFERROR(INDEX(Analyslista!N:N,MATCH(ROW()-1,Analyslista!AP:AP,0)),"")=0,"",IFERROR(INDEX(Analyslista!N:N,MATCH(ROW()-1,Analyslista!AP:AP,0)),""))</f>
        <v>Gul (serum m gel) 3,5 mL</v>
      </c>
      <c r="G291" s="201" t="str">
        <f>IF(IFERROR(INDEX(Analyslista!K:K,MATCH(ROW()-1,Analyslista!AP:AP,0)),"")=0,"",IFERROR(INDEX(Analyslista!K:K,MATCH(ROW()-1,Analyslista!AP:AP,0)),""))</f>
        <v>S-Deoxykortisol</v>
      </c>
      <c r="H291" s="224" t="str">
        <f>IF(IFERROR(INDEX(Analyslista!J:J,MATCH(ROW()-1,Analyslista!AP:AP,0)),"")=0,"",IFERROR(INDEX(Analyslista!J:J,MATCH(ROW()-1,Analyslista!AP:AP,0)),""))</f>
        <v/>
      </c>
      <c r="I291" s="201" t="str">
        <f>IF(IFERROR(INDEX(Analyslista!V:V,MATCH(ROW()-1,Analyslista!AP:AP,0)),"")=0,"",IFERROR(INDEX(Analyslista!V:V,MATCH(ROW()-1,Analyslista!AP:AP,0)),""))</f>
        <v>Laboratoriemedicin, Skåne</v>
      </c>
      <c r="J291" s="201"/>
      <c r="K291" s="201"/>
    </row>
    <row r="292" spans="1:11" x14ac:dyDescent="0.25">
      <c r="A292" s="201" t="str">
        <f>IF(IFERROR(INDEX(Analyslista!D:D,MATCH(ROW()-1,Analyslista!AP:AP,0)),"")&amp;IFERROR(INDEX(Analyslista!B:B,MATCH(ROW()-1,Analyslista!AP:AP,0)),"")="","",IFERROR(INDEX(Analyslista!D:D,MATCH(ROW()-1,Analyslista!AP:AP,0)),"")&amp;IFERROR(INDEX(Analyslista!B:B,MATCH(ROW()-1,Analyslista!AP:AP,0)),"")&amp;" (EXT)")</f>
        <v>S-Insulin-antikroppar (EXT)</v>
      </c>
      <c r="B292" s="201" t="str">
        <f>IFERROR(INDEX(Analyslista!D:D,MATCH(ROW()-1,Analyslista!AP:AP,0)),"")&amp;IFERROR(INDEX(Analyslista!B:B,MATCH(ROW()-1,Analyslista!AP:AP,0)),"")</f>
        <v>S-Insulin-antikroppar</v>
      </c>
      <c r="C292" s="201" t="str">
        <f>IF(IFERROR(INDEX(Analyslista!AC:AC,MATCH(ROW()-1,Analyslista!AP:AP,0)),"")=0,"",IFERROR(INDEX(Analyslista!AC:AC,MATCH(ROW()-1,Analyslista!AP:AP,0)),""))</f>
        <v/>
      </c>
      <c r="D292" s="201" t="str">
        <f>IF(IFERROR(INDEX(Analyslista!AS:AS,MATCH(ROW()-1,Analyslista!AP:AP,0)),"")=0,"",IFERROR(INDEX(Analyslista!AS:AS,MATCH(ROW()-1,Analyslista!AP:AP,0)),""))</f>
        <v/>
      </c>
      <c r="F292" s="201" t="str">
        <f>IF(IFERROR(INDEX(Analyslista!N:N,MATCH(ROW()-1,Analyslista!AP:AP,0)),"")=0,"",IFERROR(INDEX(Analyslista!N:N,MATCH(ROW()-1,Analyslista!AP:AP,0)),""))</f>
        <v>Gul (serum m gel) 3,5 mL</v>
      </c>
      <c r="G292" s="201" t="str">
        <f>IF(IFERROR(INDEX(Analyslista!K:K,MATCH(ROW()-1,Analyslista!AP:AP,0)),"")=0,"",IFERROR(INDEX(Analyslista!K:K,MATCH(ROW()-1,Analyslista!AP:AP,0)),""))</f>
        <v/>
      </c>
      <c r="H292" s="224" t="str">
        <f>IF(IFERROR(INDEX(Analyslista!J:J,MATCH(ROW()-1,Analyslista!AP:AP,0)),"")=0,"",IFERROR(INDEX(Analyslista!J:J,MATCH(ROW()-1,Analyslista!AP:AP,0)),""))</f>
        <v/>
      </c>
      <c r="I292" s="201" t="str">
        <f>IF(IFERROR(INDEX(Analyslista!V:V,MATCH(ROW()-1,Analyslista!AP:AP,0)),"")=0,"",IFERROR(INDEX(Analyslista!V:V,MATCH(ROW()-1,Analyslista!AP:AP,0)),""))</f>
        <v>Laboratoriemedicin, Skåne</v>
      </c>
      <c r="J292" s="201"/>
      <c r="K292" s="201"/>
    </row>
    <row r="293" spans="1:11" x14ac:dyDescent="0.25">
      <c r="A293" s="201" t="str">
        <f>IF(IFERROR(INDEX(Analyslista!D:D,MATCH(ROW()-1,Analyslista!AP:AP,0)),"")&amp;IFERROR(INDEX(Analyslista!B:B,MATCH(ROW()-1,Analyslista!AP:AP,0)),"")="","",IFERROR(INDEX(Analyslista!D:D,MATCH(ROW()-1,Analyslista!AP:AP,0)),"")&amp;IFERROR(INDEX(Analyslista!B:B,MATCH(ROW()-1,Analyslista!AP:AP,0)),"")&amp;" (EXT)")</f>
        <v>B-Interleukin 2 receptor (EXT)</v>
      </c>
      <c r="B293" s="201" t="str">
        <f>IFERROR(INDEX(Analyslista!D:D,MATCH(ROW()-1,Analyslista!AP:AP,0)),"")&amp;IFERROR(INDEX(Analyslista!B:B,MATCH(ROW()-1,Analyslista!AP:AP,0)),"")</f>
        <v>B-Interleukin 2 receptor</v>
      </c>
      <c r="C293" s="201" t="str">
        <f>IF(IFERROR(INDEX(Analyslista!AC:AC,MATCH(ROW()-1,Analyslista!AP:AP,0)),"")=0,"",IFERROR(INDEX(Analyslista!AC:AC,MATCH(ROW()-1,Analyslista!AP:AP,0)),""))</f>
        <v/>
      </c>
      <c r="D293" s="201" t="str">
        <f>IF(IFERROR(INDEX(Analyslista!AS:AS,MATCH(ROW()-1,Analyslista!AP:AP,0)),"")=0,"",IFERROR(INDEX(Analyslista!AS:AS,MATCH(ROW()-1,Analyslista!AP:AP,0)),""))</f>
        <v/>
      </c>
      <c r="F293" s="201" t="str">
        <f>IF(IFERROR(INDEX(Analyslista!N:N,MATCH(ROW()-1,Analyslista!AP:AP,0)),"")=0,"",IFERROR(INDEX(Analyslista!N:N,MATCH(ROW()-1,Analyslista!AP:AP,0)),""))</f>
        <v>Gul (serum m gel) 3,5 mL</v>
      </c>
      <c r="G293" s="201" t="str">
        <f>IF(IFERROR(INDEX(Analyslista!K:K,MATCH(ROW()-1,Analyslista!AP:AP,0)),"")=0,"",IFERROR(INDEX(Analyslista!K:K,MATCH(ROW()-1,Analyslista!AP:AP,0)),""))</f>
        <v/>
      </c>
      <c r="H293" s="224" t="str">
        <f>IF(IFERROR(INDEX(Analyslista!J:J,MATCH(ROW()-1,Analyslista!AP:AP,0)),"")=0,"",IFERROR(INDEX(Analyslista!J:J,MATCH(ROW()-1,Analyslista!AP:AP,0)),""))</f>
        <v/>
      </c>
      <c r="I293" s="201" t="str">
        <f>IF(IFERROR(INDEX(Analyslista!V:V,MATCH(ROW()-1,Analyslista!AP:AP,0)),"")=0,"",IFERROR(INDEX(Analyslista!V:V,MATCH(ROW()-1,Analyslista!AP:AP,0)),""))</f>
        <v>Karolinska Universitetssjukhuset</v>
      </c>
      <c r="J293" s="201"/>
      <c r="K293" s="201"/>
    </row>
    <row r="294" spans="1:11" ht="30" x14ac:dyDescent="0.25">
      <c r="A294" s="201" t="str">
        <f>IF(IFERROR(INDEX(Analyslista!D:D,MATCH(ROW()-1,Analyslista!AP:AP,0)),"")&amp;IFERROR(INDEX(Analyslista!B:B,MATCH(ROW()-1,Analyslista!AP:AP,0)),"")="","",IFERROR(INDEX(Analyslista!D:D,MATCH(ROW()-1,Analyslista!AP:AP,0)),"")&amp;IFERROR(INDEX(Analyslista!B:B,MATCH(ROW()-1,Analyslista!AP:AP,0)),"")&amp;" (EXT)")</f>
        <v>Interleukin 2 receptor, övriga kroppsvätskor (EXT)</v>
      </c>
      <c r="B294" s="201" t="str">
        <f>IFERROR(INDEX(Analyslista!D:D,MATCH(ROW()-1,Analyslista!AP:AP,0)),"")&amp;IFERROR(INDEX(Analyslista!B:B,MATCH(ROW()-1,Analyslista!AP:AP,0)),"")</f>
        <v>Interleukin 2 receptor, övriga kroppsvätskor</v>
      </c>
      <c r="C294" s="201" t="str">
        <f>IF(IFERROR(INDEX(Analyslista!AC:AC,MATCH(ROW()-1,Analyslista!AP:AP,0)),"")=0,"",IFERROR(INDEX(Analyslista!AC:AC,MATCH(ROW()-1,Analyslista!AP:AP,0)),""))</f>
        <v/>
      </c>
      <c r="D294" s="201" t="str">
        <f>IF(IFERROR(INDEX(Analyslista!AS:AS,MATCH(ROW()-1,Analyslista!AP:AP,0)),"")=0,"",IFERROR(INDEX(Analyslista!AS:AS,MATCH(ROW()-1,Analyslista!AP:AP,0)),""))</f>
        <v/>
      </c>
      <c r="F294" s="201" t="str">
        <f>IF(IFERROR(INDEX(Analyslista!N:N,MATCH(ROW()-1,Analyslista!AP:AP,0)),"")=0,"",IFERROR(INDEX(Analyslista!N:N,MATCH(ROW()-1,Analyslista!AP:AP,0)),""))</f>
        <v>Sterilt plaströr</v>
      </c>
      <c r="G294" s="201" t="str">
        <f>IF(IFERROR(INDEX(Analyslista!K:K,MATCH(ROW()-1,Analyslista!AP:AP,0)),"")=0,"",IFERROR(INDEX(Analyslista!K:K,MATCH(ROW()-1,Analyslista!AP:AP,0)),""))</f>
        <v/>
      </c>
      <c r="H294" s="224" t="str">
        <f>IF(IFERROR(INDEX(Analyslista!J:J,MATCH(ROW()-1,Analyslista!AP:AP,0)),"")=0,"",IFERROR(INDEX(Analyslista!J:J,MATCH(ROW()-1,Analyslista!AP:AP,0)),""))</f>
        <v>Provmaterial [FRITEXT]</v>
      </c>
      <c r="I294" s="201" t="str">
        <f>IF(IFERROR(INDEX(Analyslista!V:V,MATCH(ROW()-1,Analyslista!AP:AP,0)),"")=0,"",IFERROR(INDEX(Analyslista!V:V,MATCH(ROW()-1,Analyslista!AP:AP,0)),""))</f>
        <v>Laboratoriemedicin, Skåne</v>
      </c>
      <c r="J294" s="201"/>
      <c r="K294" s="201"/>
    </row>
    <row r="295" spans="1:11" ht="60" x14ac:dyDescent="0.25">
      <c r="A295" s="201" t="str">
        <f>IF(IFERROR(INDEX(Analyslista!D:D,MATCH(ROW()-1,Analyslista!AP:AP,0)),"")&amp;IFERROR(INDEX(Analyslista!B:B,MATCH(ROW()-1,Analyslista!AP:AP,0)),"")="","",IFERROR(INDEX(Analyslista!D:D,MATCH(ROW()-1,Analyslista!AP:AP,0)),"")&amp;IFERROR(INDEX(Analyslista!B:B,MATCH(ROW()-1,Analyslista!AP:AP,0)),"")&amp;" (EXT)")</f>
        <v>B-Interleukin-5 (EXT)</v>
      </c>
      <c r="B295" s="201" t="str">
        <f>IFERROR(INDEX(Analyslista!D:D,MATCH(ROW()-1,Analyslista!AP:AP,0)),"")&amp;IFERROR(INDEX(Analyslista!B:B,MATCH(ROW()-1,Analyslista!AP:AP,0)),"")</f>
        <v>B-Interleukin-5</v>
      </c>
      <c r="C295" s="201" t="str">
        <f>IF(IFERROR(INDEX(Analyslista!AC:AC,MATCH(ROW()-1,Analyslista!AP:AP,0)),"")=0,"",IFERROR(INDEX(Analyslista!AC:AC,MATCH(ROW()-1,Analyslista!AP:AP,0)),""))</f>
        <v/>
      </c>
      <c r="D295" s="201" t="str">
        <f>IF(IFERROR(INDEX(Analyslista!AS:AS,MATCH(ROW()-1,Analyslista!AP:AP,0)),"")=0,"",IFERROR(INDEX(Analyslista!AS:AS,MATCH(ROW()-1,Analyslista!AP:AP,0)),""))</f>
        <v/>
      </c>
      <c r="F295" s="201" t="str">
        <f>IF(IFERROR(INDEX(Analyslista!N:N,MATCH(ROW()-1,Analyslista!AP:AP,0)),"")=0,"",IFERROR(INDEX(Analyslista!N:N,MATCH(ROW()-1,Analyslista!AP:AP,0)),""))</f>
        <v>Mörkblå (NaHeparin) 4 mL</v>
      </c>
      <c r="G295" s="201" t="str">
        <f>IF(IFERROR(INDEX(Analyslista!K:K,MATCH(ROW()-1,Analyslista!AP:AP,0)),"")=0,"",IFERROR(INDEX(Analyslista!K:K,MATCH(ROW()-1,Analyslista!AP:AP,0)),""))</f>
        <v/>
      </c>
      <c r="H295" s="224" t="str">
        <f>IF(IFERROR(INDEX(Analyslista!J:J,MATCH(ROW()-1,Analyslista!AP:AP,0)),"")=0,"",IFERROR(INDEX(Analyslista!J:J,MATCH(ROW()-1,Analyslista!AP:AP,0)),""))</f>
        <v>Analys i heparinblod ska förbeställas tel: 031-3424703
Måste analyseras inom 24 timmar, vid osäkerhet kontrollera med Klinisk Kemi Västerås så att prov kan skickas och analyseras inom tidsgränsen.</v>
      </c>
      <c r="I295" s="201" t="str">
        <f>IF(IFERROR(INDEX(Analyslista!V:V,MATCH(ROW()-1,Analyslista!AP:AP,0)),"")=0,"",IFERROR(INDEX(Analyslista!V:V,MATCH(ROW()-1,Analyslista!AP:AP,0)),""))</f>
        <v>Sahlgrenska Universitetssjukhuset</v>
      </c>
      <c r="J295" s="201"/>
      <c r="K295" s="201"/>
    </row>
    <row r="296" spans="1:11" ht="45" x14ac:dyDescent="0.25">
      <c r="A296" s="201" t="str">
        <f>IF(IFERROR(INDEX(Analyslista!D:D,MATCH(ROW()-1,Analyslista!AP:AP,0)),"")&amp;IFERROR(INDEX(Analyslista!B:B,MATCH(ROW()-1,Analyslista!AP:AP,0)),"")="","",IFERROR(INDEX(Analyslista!D:D,MATCH(ROW()-1,Analyslista!AP:AP,0)),"")&amp;IFERROR(INDEX(Analyslista!B:B,MATCH(ROW()-1,Analyslista!AP:AP,0)),"")&amp;" (EXT)")</f>
        <v>S-Interleukin-5 (EXT)</v>
      </c>
      <c r="B296" s="201" t="str">
        <f>IFERROR(INDEX(Analyslista!D:D,MATCH(ROW()-1,Analyslista!AP:AP,0)),"")&amp;IFERROR(INDEX(Analyslista!B:B,MATCH(ROW()-1,Analyslista!AP:AP,0)),"")</f>
        <v>S-Interleukin-5</v>
      </c>
      <c r="C296" s="201" t="str">
        <f>IF(IFERROR(INDEX(Analyslista!AC:AC,MATCH(ROW()-1,Analyslista!AP:AP,0)),"")=0,"",IFERROR(INDEX(Analyslista!AC:AC,MATCH(ROW()-1,Analyslista!AP:AP,0)),""))</f>
        <v/>
      </c>
      <c r="D296" s="201" t="str">
        <f>IF(IFERROR(INDEX(Analyslista!AS:AS,MATCH(ROW()-1,Analyslista!AP:AP,0)),"")=0,"",IFERROR(INDEX(Analyslista!AS:AS,MATCH(ROW()-1,Analyslista!AP:AP,0)),""))</f>
        <v/>
      </c>
      <c r="F296" s="201" t="str">
        <f>IF(IFERROR(INDEX(Analyslista!N:N,MATCH(ROW()-1,Analyslista!AP:AP,0)),"")=0,"",IFERROR(INDEX(Analyslista!N:N,MATCH(ROW()-1,Analyslista!AP:AP,0)),""))</f>
        <v>Röd (Serum u t) 6 mL</v>
      </c>
      <c r="G296" s="201" t="str">
        <f>IF(IFERROR(INDEX(Analyslista!K:K,MATCH(ROW()-1,Analyslista!AP:AP,0)),"")=0,"",IFERROR(INDEX(Analyslista!K:K,MATCH(ROW()-1,Analyslista!AP:AP,0)),""))</f>
        <v/>
      </c>
      <c r="H296" s="224" t="str">
        <f>IF(IFERROR(INDEX(Analyslista!J:J,MATCH(ROW()-1,Analyslista!AP:AP,0)),"")=0,"",IFERROR(INDEX(Analyslista!J:J,MATCH(ROW()-1,Analyslista!AP:AP,0)),""))</f>
        <v>Remitterande läkares namn och telefonnummer [FRITEXT]
Frågeställning/anamnes [FRITEXT]</v>
      </c>
      <c r="I296" s="201" t="str">
        <f>IF(IFERROR(INDEX(Analyslista!V:V,MATCH(ROW()-1,Analyslista!AP:AP,0)),"")=0,"",IFERROR(INDEX(Analyslista!V:V,MATCH(ROW()-1,Analyslista!AP:AP,0)),""))</f>
        <v>Sahlgrenska Universitetssjukhuset</v>
      </c>
      <c r="J296" s="201"/>
      <c r="K296" s="201"/>
    </row>
    <row r="297" spans="1:11" x14ac:dyDescent="0.25">
      <c r="A297" s="201" t="str">
        <f>IF(IFERROR(INDEX(Analyslista!D:D,MATCH(ROW()-1,Analyslista!AP:AP,0)),"")&amp;IFERROR(INDEX(Analyslista!B:B,MATCH(ROW()-1,Analyslista!AP:AP,0)),"")="","",IFERROR(INDEX(Analyslista!D:D,MATCH(ROW()-1,Analyslista!AP:AP,0)),"")&amp;IFERROR(INDEX(Analyslista!B:B,MATCH(ROW()-1,Analyslista!AP:AP,0)),"")&amp;" (EXT)")</f>
        <v>Csv-Interleukin-5 (EXT)</v>
      </c>
      <c r="B297" s="201" t="str">
        <f>IFERROR(INDEX(Analyslista!D:D,MATCH(ROW()-1,Analyslista!AP:AP,0)),"")&amp;IFERROR(INDEX(Analyslista!B:B,MATCH(ROW()-1,Analyslista!AP:AP,0)),"")</f>
        <v>Csv-Interleukin-5</v>
      </c>
      <c r="C297" s="201" t="str">
        <f>IF(IFERROR(INDEX(Analyslista!AC:AC,MATCH(ROW()-1,Analyslista!AP:AP,0)),"")=0,"",IFERROR(INDEX(Analyslista!AC:AC,MATCH(ROW()-1,Analyslista!AP:AP,0)),""))</f>
        <v/>
      </c>
      <c r="D297" s="201" t="str">
        <f>IF(IFERROR(INDEX(Analyslista!AS:AS,MATCH(ROW()-1,Analyslista!AP:AP,0)),"")=0,"",IFERROR(INDEX(Analyslista!AS:AS,MATCH(ROW()-1,Analyslista!AP:AP,0)),""))</f>
        <v/>
      </c>
      <c r="F297" s="201" t="str">
        <f>IF(IFERROR(INDEX(Analyslista!N:N,MATCH(ROW()-1,Analyslista!AP:AP,0)),"")=0,"",IFERROR(INDEX(Analyslista!N:N,MATCH(ROW()-1,Analyslista!AP:AP,0)),""))</f>
        <v>Sterilt plaströr</v>
      </c>
      <c r="G297" s="201" t="str">
        <f>IF(IFERROR(INDEX(Analyslista!K:K,MATCH(ROW()-1,Analyslista!AP:AP,0)),"")=0,"",IFERROR(INDEX(Analyslista!K:K,MATCH(ROW()-1,Analyslista!AP:AP,0)),""))</f>
        <v/>
      </c>
      <c r="H297" s="224" t="str">
        <f>IF(IFERROR(INDEX(Analyslista!J:J,MATCH(ROW()-1,Analyslista!AP:AP,0)),"")=0,"",IFERROR(INDEX(Analyslista!J:J,MATCH(ROW()-1,Analyslista!AP:AP,0)),""))</f>
        <v/>
      </c>
      <c r="I297" s="201" t="str">
        <f>IF(IFERROR(INDEX(Analyslista!V:V,MATCH(ROW()-1,Analyslista!AP:AP,0)),"")=0,"",IFERROR(INDEX(Analyslista!V:V,MATCH(ROW()-1,Analyslista!AP:AP,0)),""))</f>
        <v>Sahlgrenska Universitetssjukhuset</v>
      </c>
      <c r="J297" s="201"/>
      <c r="K297" s="201"/>
    </row>
    <row r="298" spans="1:11" x14ac:dyDescent="0.25">
      <c r="A298" s="201" t="str">
        <f>IF(IFERROR(INDEX(Analyslista!D:D,MATCH(ROW()-1,Analyslista!AP:AP,0)),"")&amp;IFERROR(INDEX(Analyslista!B:B,MATCH(ROW()-1,Analyslista!AP:AP,0)),"")="","",IFERROR(INDEX(Analyslista!D:D,MATCH(ROW()-1,Analyslista!AP:AP,0)),"")&amp;IFERROR(INDEX(Analyslista!B:B,MATCH(ROW()-1,Analyslista!AP:AP,0)),"")&amp;" (EXT)")</f>
        <v>S-Human epididymal protein 4 (EXT)</v>
      </c>
      <c r="B298" s="201" t="str">
        <f>IFERROR(INDEX(Analyslista!D:D,MATCH(ROW()-1,Analyslista!AP:AP,0)),"")&amp;IFERROR(INDEX(Analyslista!B:B,MATCH(ROW()-1,Analyslista!AP:AP,0)),"")</f>
        <v>S-Human epididymal protein 4</v>
      </c>
      <c r="C298" s="201" t="str">
        <f>IF(IFERROR(INDEX(Analyslista!AC:AC,MATCH(ROW()-1,Analyslista!AP:AP,0)),"")=0,"",IFERROR(INDEX(Analyslista!AC:AC,MATCH(ROW()-1,Analyslista!AP:AP,0)),""))</f>
        <v/>
      </c>
      <c r="D298" s="201" t="str">
        <f>IF(IFERROR(INDEX(Analyslista!AS:AS,MATCH(ROW()-1,Analyslista!AP:AP,0)),"")=0,"",IFERROR(INDEX(Analyslista!AS:AS,MATCH(ROW()-1,Analyslista!AP:AP,0)),""))</f>
        <v/>
      </c>
      <c r="F298" s="201" t="str">
        <f>IF(IFERROR(INDEX(Analyslista!N:N,MATCH(ROW()-1,Analyslista!AP:AP,0)),"")=0,"",IFERROR(INDEX(Analyslista!N:N,MATCH(ROW()-1,Analyslista!AP:AP,0)),""))</f>
        <v>Gul (serum m gel) 3,5 mL</v>
      </c>
      <c r="G298" s="201" t="str">
        <f>IF(IFERROR(INDEX(Analyslista!K:K,MATCH(ROW()-1,Analyslista!AP:AP,0)),"")=0,"",IFERROR(INDEX(Analyslista!K:K,MATCH(ROW()-1,Analyslista!AP:AP,0)),""))</f>
        <v/>
      </c>
      <c r="H298" s="224" t="str">
        <f>IF(IFERROR(INDEX(Analyslista!J:J,MATCH(ROW()-1,Analyslista!AP:AP,0)),"")=0,"",IFERROR(INDEX(Analyslista!J:J,MATCH(ROW()-1,Analyslista!AP:AP,0)),""))</f>
        <v/>
      </c>
      <c r="I298" s="201" t="str">
        <f>IF(IFERROR(INDEX(Analyslista!V:V,MATCH(ROW()-1,Analyslista!AP:AP,0)),"")=0,"",IFERROR(INDEX(Analyslista!V:V,MATCH(ROW()-1,Analyslista!AP:AP,0)),""))</f>
        <v>Karolinska Universitetssjukhuset</v>
      </c>
      <c r="J298" s="201"/>
      <c r="K298" s="201"/>
    </row>
    <row r="299" spans="1:11" x14ac:dyDescent="0.25">
      <c r="A299" s="201" t="str">
        <f>IF(IFERROR(INDEX(Analyslista!D:D,MATCH(ROW()-1,Analyslista!AP:AP,0)),"")&amp;IFERROR(INDEX(Analyslista!B:B,MATCH(ROW()-1,Analyslista!AP:AP,0)),"")="","",IFERROR(INDEX(Analyslista!D:D,MATCH(ROW()-1,Analyslista!AP:AP,0)),"")&amp;IFERROR(INDEX(Analyslista!B:B,MATCH(ROW()-1,Analyslista!AP:AP,0)),"")&amp;" (EXT)")</f>
        <v>S-Isoamylas (makro) (EXT)</v>
      </c>
      <c r="B299" s="201" t="str">
        <f>IFERROR(INDEX(Analyslista!D:D,MATCH(ROW()-1,Analyslista!AP:AP,0)),"")&amp;IFERROR(INDEX(Analyslista!B:B,MATCH(ROW()-1,Analyslista!AP:AP,0)),"")</f>
        <v>S-Isoamylas (makro)</v>
      </c>
      <c r="C299" s="201" t="str">
        <f>IF(IFERROR(INDEX(Analyslista!AC:AC,MATCH(ROW()-1,Analyslista!AP:AP,0)),"")=0,"",IFERROR(INDEX(Analyslista!AC:AC,MATCH(ROW()-1,Analyslista!AP:AP,0)),""))</f>
        <v/>
      </c>
      <c r="D299" s="201" t="str">
        <f>IF(IFERROR(INDEX(Analyslista!AS:AS,MATCH(ROW()-1,Analyslista!AP:AP,0)),"")=0,"",IFERROR(INDEX(Analyslista!AS:AS,MATCH(ROW()-1,Analyslista!AP:AP,0)),""))</f>
        <v/>
      </c>
      <c r="F299" s="201" t="str">
        <f>IF(IFERROR(INDEX(Analyslista!N:N,MATCH(ROW()-1,Analyslista!AP:AP,0)),"")=0,"",IFERROR(INDEX(Analyslista!N:N,MATCH(ROW()-1,Analyslista!AP:AP,0)),""))</f>
        <v>Gul (serum m gel) 3,5 mL</v>
      </c>
      <c r="G299" s="201" t="str">
        <f>IF(IFERROR(INDEX(Analyslista!K:K,MATCH(ROW()-1,Analyslista!AP:AP,0)),"")=0,"",IFERROR(INDEX(Analyslista!K:K,MATCH(ROW()-1,Analyslista!AP:AP,0)),""))</f>
        <v/>
      </c>
      <c r="H299" s="224" t="str">
        <f>IF(IFERROR(INDEX(Analyslista!J:J,MATCH(ROW()-1,Analyslista!AP:AP,0)),"")=0,"",IFERROR(INDEX(Analyslista!J:J,MATCH(ROW()-1,Analyslista!AP:AP,0)),""))</f>
        <v/>
      </c>
      <c r="I299" s="201" t="str">
        <f>IF(IFERROR(INDEX(Analyslista!V:V,MATCH(ROW()-1,Analyslista!AP:AP,0)),"")=0,"",IFERROR(INDEX(Analyslista!V:V,MATCH(ROW()-1,Analyslista!AP:AP,0)),""))</f>
        <v>Laboratoriemedicin, Skåne</v>
      </c>
      <c r="J299" s="201"/>
      <c r="K299" s="201"/>
    </row>
    <row r="300" spans="1:11" ht="30" x14ac:dyDescent="0.25">
      <c r="A300" s="201" t="str">
        <f>IF(IFERROR(INDEX(Analyslista!D:D,MATCH(ROW()-1,Analyslista!AP:AP,0)),"")&amp;IFERROR(INDEX(Analyslista!B:B,MATCH(ROW()-1,Analyslista!AP:AP,0)),"")="","",IFERROR(INDEX(Analyslista!D:D,MATCH(ROW()-1,Analyslista!AP:AP,0)),"")&amp;IFERROR(INDEX(Analyslista!B:B,MATCH(ROW()-1,Analyslista!AP:AP,0)),"")&amp;" (EXT)")</f>
        <v>S-Isopropanol (EXT)</v>
      </c>
      <c r="B300" s="201" t="str">
        <f>IFERROR(INDEX(Analyslista!D:D,MATCH(ROW()-1,Analyslista!AP:AP,0)),"")&amp;IFERROR(INDEX(Analyslista!B:B,MATCH(ROW()-1,Analyslista!AP:AP,0)),"")</f>
        <v>S-Isopropanol</v>
      </c>
      <c r="C300" s="201" t="str">
        <f>IF(IFERROR(INDEX(Analyslista!AC:AC,MATCH(ROW()-1,Analyslista!AP:AP,0)),"")=0,"",IFERROR(INDEX(Analyslista!AC:AC,MATCH(ROW()-1,Analyslista!AP:AP,0)),""))</f>
        <v/>
      </c>
      <c r="D300" s="201" t="str">
        <f>IF(IFERROR(INDEX(Analyslista!AS:AS,MATCH(ROW()-1,Analyslista!AP:AP,0)),"")=0,"",IFERROR(INDEX(Analyslista!AS:AS,MATCH(ROW()-1,Analyslista!AP:AP,0)),""))</f>
        <v/>
      </c>
      <c r="F300" s="201" t="str">
        <f>IF(IFERROR(INDEX(Analyslista!N:N,MATCH(ROW()-1,Analyslista!AP:AP,0)),"")=0,"",IFERROR(INDEX(Analyslista!N:N,MATCH(ROW()-1,Analyslista!AP:AP,0)),""))</f>
        <v>Gul (serum m gel) 5 mL</v>
      </c>
      <c r="G300" s="201" t="str">
        <f>IF(IFERROR(INDEX(Analyslista!K:K,MATCH(ROW()-1,Analyslista!AP:AP,0)),"")=0,"",IFERROR(INDEX(Analyslista!K:K,MATCH(ROW()-1,Analyslista!AP:AP,0)),""))</f>
        <v>S-Metanol</v>
      </c>
      <c r="H300" s="224" t="str">
        <f>IF(IFERROR(INDEX(Analyslista!J:J,MATCH(ROW()-1,Analyslista!AP:AP,0)),"")=0,"",IFERROR(INDEX(Analyslista!J:J,MATCH(ROW()-1,Analyslista!AP:AP,0)),""))</f>
        <v>OBS! Punktionsstället får ej tvättas med alkoholhaltigt desinfektionsmedel.</v>
      </c>
      <c r="I300" s="201" t="str">
        <f>IF(IFERROR(INDEX(Analyslista!V:V,MATCH(ROW()-1,Analyslista!AP:AP,0)),"")=0,"",IFERROR(INDEX(Analyslista!V:V,MATCH(ROW()-1,Analyslista!AP:AP,0)),""))</f>
        <v>Unilabs</v>
      </c>
      <c r="J300" s="201"/>
      <c r="K300" s="201"/>
    </row>
    <row r="301" spans="1:11" x14ac:dyDescent="0.25">
      <c r="A301" s="201" t="str">
        <f>IF(IFERROR(INDEX(Analyslista!D:D,MATCH(ROW()-1,Analyslista!AP:AP,0)),"")&amp;IFERROR(INDEX(Analyslista!B:B,MATCH(ROW()-1,Analyslista!AP:AP,0)),"")="","",IFERROR(INDEX(Analyslista!D:D,MATCH(ROW()-1,Analyslista!AP:AP,0)),"")&amp;IFERROR(INDEX(Analyslista!B:B,MATCH(ROW()-1,Analyslista!AP:AP,0)),"")&amp;" (EXT)")</f>
        <v>dU-Järn (EXT)</v>
      </c>
      <c r="B301" s="201" t="str">
        <f>IFERROR(INDEX(Analyslista!D:D,MATCH(ROW()-1,Analyslista!AP:AP,0)),"")&amp;IFERROR(INDEX(Analyslista!B:B,MATCH(ROW()-1,Analyslista!AP:AP,0)),"")</f>
        <v>dU-Järn</v>
      </c>
      <c r="C301" s="201" t="str">
        <f>IF(IFERROR(INDEX(Analyslista!AC:AC,MATCH(ROW()-1,Analyslista!AP:AP,0)),"")=0,"",IFERROR(INDEX(Analyslista!AC:AC,MATCH(ROW()-1,Analyslista!AP:AP,0)),""))</f>
        <v/>
      </c>
      <c r="D301" s="201" t="str">
        <f>IF(IFERROR(INDEX(Analyslista!AS:AS,MATCH(ROW()-1,Analyslista!AP:AP,0)),"")=0,"",IFERROR(INDEX(Analyslista!AS:AS,MATCH(ROW()-1,Analyslista!AP:AP,0)),""))</f>
        <v/>
      </c>
      <c r="F301" s="201" t="str">
        <f>IF(IFERROR(INDEX(Analyslista!N:N,MATCH(ROW()-1,Analyslista!AP:AP,0)),"")=0,"",IFERROR(INDEX(Analyslista!N:N,MATCH(ROW()-1,Analyslista!AP:AP,0)),""))</f>
        <v>Urinsamling utan tillsats</v>
      </c>
      <c r="G301" s="201" t="str">
        <f>IF(IFERROR(INDEX(Analyslista!K:K,MATCH(ROW()-1,Analyslista!AP:AP,0)),"")=0,"",IFERROR(INDEX(Analyslista!K:K,MATCH(ROW()-1,Analyslista!AP:AP,0)),""))</f>
        <v/>
      </c>
      <c r="H301" s="224" t="str">
        <f>IF(IFERROR(INDEX(Analyslista!J:J,MATCH(ROW()-1,Analyslista!AP:AP,0)),"")=0,"",IFERROR(INDEX(Analyslista!J:J,MATCH(ROW()-1,Analyslista!AP:AP,0)),""))</f>
        <v>Desferaltest.</v>
      </c>
      <c r="I301" s="201" t="str">
        <f>IF(IFERROR(INDEX(Analyslista!V:V,MATCH(ROW()-1,Analyslista!AP:AP,0)),"")=0,"",IFERROR(INDEX(Analyslista!V:V,MATCH(ROW()-1,Analyslista!AP:AP,0)),""))</f>
        <v>Sahlgrenska Universitetssjukhuset</v>
      </c>
      <c r="J301" s="201"/>
      <c r="K301" s="201"/>
    </row>
    <row r="302" spans="1:11" ht="75" x14ac:dyDescent="0.25">
      <c r="A302" s="201" t="str">
        <f>IF(IFERROR(INDEX(Analyslista!D:D,MATCH(ROW()-1,Analyslista!AP:AP,0)),"")&amp;IFERROR(INDEX(Analyslista!B:B,MATCH(ROW()-1,Analyslista!AP:AP,0)),"")="","",IFERROR(INDEX(Analyslista!D:D,MATCH(ROW()-1,Analyslista!AP:AP,0)),"")&amp;IFERROR(INDEX(Analyslista!B:B,MATCH(ROW()-1,Analyslista!AP:AP,0)),"")&amp;" (EXT)")</f>
        <v>B-Karyotypering (EXT)</v>
      </c>
      <c r="B302" s="201" t="str">
        <f>IFERROR(INDEX(Analyslista!D:D,MATCH(ROW()-1,Analyslista!AP:AP,0)),"")&amp;IFERROR(INDEX(Analyslista!B:B,MATCH(ROW()-1,Analyslista!AP:AP,0)),"")</f>
        <v>B-Karyotypering</v>
      </c>
      <c r="C302" s="201" t="str">
        <f>IF(IFERROR(INDEX(Analyslista!AC:AC,MATCH(ROW()-1,Analyslista!AP:AP,0)),"")=0,"",IFERROR(INDEX(Analyslista!AC:AC,MATCH(ROW()-1,Analyslista!AP:AP,0)),""))</f>
        <v/>
      </c>
      <c r="D302" s="201" t="str">
        <f>IF(IFERROR(INDEX(Analyslista!AS:AS,MATCH(ROW()-1,Analyslista!AP:AP,0)),"")=0,"",IFERROR(INDEX(Analyslista!AS:AS,MATCH(ROW()-1,Analyslista!AP:AP,0)),""))</f>
        <v/>
      </c>
      <c r="F302" s="201" t="str">
        <f>IF(IFERROR(INDEX(Analyslista!N:N,MATCH(ROW()-1,Analyslista!AP:AP,0)),"")=0,"",IFERROR(INDEX(Analyslista!N:N,MATCH(ROW()-1,Analyslista!AP:AP,0)),""))</f>
        <v>Mörkblå (NaHeparin) 4 mL</v>
      </c>
      <c r="G302" s="201" t="str">
        <f>IF(IFERROR(INDEX(Analyslista!K:K,MATCH(ROW()-1,Analyslista!AP:AP,0)),"")=0,"",IFERROR(INDEX(Analyslista!K:K,MATCH(ROW()-1,Analyslista!AP:AP,0)),""))</f>
        <v/>
      </c>
      <c r="H302" s="224" t="str">
        <f>IF(IFERROR(INDEX(Analyslista!J:J,MATCH(ROW()-1,Analyslista!AP:AP,0)),"")=0,"",IFERROR(INDEX(Analyslista!J:J,MATCH(ROW()-1,Analyslista!AP:AP,0)),""))</f>
        <v>Prov analyseras fram till klockan 15.00 måndag till fredag, vid osäkerhet om prov hinner ankomma till analyserande lab., kontrollera med Klinisk Kemi Västerås så att prov kan skickas och analyseras inom tidsgränsen.</v>
      </c>
      <c r="I302" s="201" t="str">
        <f>IF(IFERROR(INDEX(Analyslista!V:V,MATCH(ROW()-1,Analyslista!AP:AP,0)),"")=0,"",IFERROR(INDEX(Analyslista!V:V,MATCH(ROW()-1,Analyslista!AP:AP,0)),""))</f>
        <v>Akademiska Sjukhuset</v>
      </c>
      <c r="J302" s="201"/>
      <c r="K302" s="201"/>
    </row>
    <row r="303" spans="1:11" x14ac:dyDescent="0.25">
      <c r="A303" s="201" t="str">
        <f>IF(IFERROR(INDEX(Analyslista!D:D,MATCH(ROW()-1,Analyslista!AP:AP,0)),"")&amp;IFERROR(INDEX(Analyslista!B:B,MATCH(ROW()-1,Analyslista!AP:AP,0)),"")="","",IFERROR(INDEX(Analyslista!D:D,MATCH(ROW()-1,Analyslista!AP:AP,0)),"")&amp;IFERROR(INDEX(Analyslista!B:B,MATCH(ROW()-1,Analyslista!AP:AP,0)),"")&amp;" (EXT)")</f>
        <v>U-Klorid (EXT)</v>
      </c>
      <c r="B303" s="201" t="str">
        <f>IFERROR(INDEX(Analyslista!D:D,MATCH(ROW()-1,Analyslista!AP:AP,0)),"")&amp;IFERROR(INDEX(Analyslista!B:B,MATCH(ROW()-1,Analyslista!AP:AP,0)),"")</f>
        <v>U-Klorid</v>
      </c>
      <c r="C303" s="201" t="str">
        <f>IF(IFERROR(INDEX(Analyslista!AC:AC,MATCH(ROW()-1,Analyslista!AP:AP,0)),"")=0,"",IFERROR(INDEX(Analyslista!AC:AC,MATCH(ROW()-1,Analyslista!AP:AP,0)),""))</f>
        <v/>
      </c>
      <c r="D303" s="201" t="str">
        <f>IF(IFERROR(INDEX(Analyslista!AS:AS,MATCH(ROW()-1,Analyslista!AP:AP,0)),"")=0,"",IFERROR(INDEX(Analyslista!AS:AS,MATCH(ROW()-1,Analyslista!AP:AP,0)),""))</f>
        <v/>
      </c>
      <c r="F303" s="201" t="str">
        <f>IF(IFERROR(INDEX(Analyslista!N:N,MATCH(ROW()-1,Analyslista!AP:AP,0)),"")=0,"",IFERROR(INDEX(Analyslista!N:N,MATCH(ROW()-1,Analyslista!AP:AP,0)),""))</f>
        <v>Urinsamling utan tillsats</v>
      </c>
      <c r="G303" s="201" t="str">
        <f>IF(IFERROR(INDEX(Analyslista!K:K,MATCH(ROW()-1,Analyslista!AP:AP,0)),"")=0,"",IFERROR(INDEX(Analyslista!K:K,MATCH(ROW()-1,Analyslista!AP:AP,0)),""))</f>
        <v/>
      </c>
      <c r="H303" s="224" t="str">
        <f>IF(IFERROR(INDEX(Analyslista!J:J,MATCH(ROW()-1,Analyslista!AP:AP,0)),"")=0,"",IFERROR(INDEX(Analyslista!J:J,MATCH(ROW()-1,Analyslista!AP:AP,0)),""))</f>
        <v/>
      </c>
      <c r="I303" s="201" t="str">
        <f>IF(IFERROR(INDEX(Analyslista!V:V,MATCH(ROW()-1,Analyslista!AP:AP,0)),"")=0,"",IFERROR(INDEX(Analyslista!V:V,MATCH(ROW()-1,Analyslista!AP:AP,0)),""))</f>
        <v>Akademiska Sjukhuset</v>
      </c>
      <c r="J303" s="201"/>
      <c r="K303" s="201"/>
    </row>
    <row r="304" spans="1:11" ht="30" x14ac:dyDescent="0.25">
      <c r="A304" s="201" t="str">
        <f>IF(IFERROR(INDEX(Analyslista!D:D,MATCH(ROW()-1,Analyslista!AP:AP,0)),"")&amp;IFERROR(INDEX(Analyslista!B:B,MATCH(ROW()-1,Analyslista!AP:AP,0)),"")="","",IFERROR(INDEX(Analyslista!D:D,MATCH(ROW()-1,Analyslista!AP:AP,0)),"")&amp;IFERROR(INDEX(Analyslista!B:B,MATCH(ROW()-1,Analyslista!AP:AP,0)),"")&amp;" (EXT)")</f>
        <v>dU-Metoxi-4-hydroximetoximandelat, 3- (EXT)</v>
      </c>
      <c r="B304" s="201" t="str">
        <f>IFERROR(INDEX(Analyslista!D:D,MATCH(ROW()-1,Analyslista!AP:AP,0)),"")&amp;IFERROR(INDEX(Analyslista!B:B,MATCH(ROW()-1,Analyslista!AP:AP,0)),"")</f>
        <v>dU-Metoxi-4-hydroximetoximandelat, 3-</v>
      </c>
      <c r="C304" s="201" t="str">
        <f>IF(IFERROR(INDEX(Analyslista!AC:AC,MATCH(ROW()-1,Analyslista!AP:AP,0)),"")=0,"",IFERROR(INDEX(Analyslista!AC:AC,MATCH(ROW()-1,Analyslista!AP:AP,0)),""))</f>
        <v/>
      </c>
      <c r="D304" s="201" t="str">
        <f>IF(IFERROR(INDEX(Analyslista!AS:AS,MATCH(ROW()-1,Analyslista!AP:AP,0)),"")=0,"",IFERROR(INDEX(Analyslista!AS:AS,MATCH(ROW()-1,Analyslista!AP:AP,0)),""))</f>
        <v/>
      </c>
      <c r="F304" s="201" t="str">
        <f>IF(IFERROR(INDEX(Analyslista!N:N,MATCH(ROW()-1,Analyslista!AP:AP,0)),"")=0,"",IFERROR(INDEX(Analyslista!N:N,MATCH(ROW()-1,Analyslista!AP:AP,0)),""))</f>
        <v>Urinsamling HCl</v>
      </c>
      <c r="G304" s="201" t="str">
        <f>IF(IFERROR(INDEX(Analyslista!K:K,MATCH(ROW()-1,Analyslista!AP:AP,0)),"")=0,"",IFERROR(INDEX(Analyslista!K:K,MATCH(ROW()-1,Analyslista!AP:AP,0)),""))</f>
        <v/>
      </c>
      <c r="H304" s="224" t="str">
        <f>IF(IFERROR(INDEX(Analyslista!J:J,MATCH(ROW()-1,Analyslista!AP:AP,0)),"")=0,"",IFERROR(INDEX(Analyslista!J:J,MATCH(ROW()-1,Analyslista!AP:AP,0)),""))</f>
        <v>Förekommande läkemedelsbehandling [FRITEXT]</v>
      </c>
      <c r="I304" s="201" t="str">
        <f>IF(IFERROR(INDEX(Analyslista!V:V,MATCH(ROW()-1,Analyslista!AP:AP,0)),"")=0,"",IFERROR(INDEX(Analyslista!V:V,MATCH(ROW()-1,Analyslista!AP:AP,0)),""))</f>
        <v>Akademiska Sjukhuset</v>
      </c>
      <c r="J304" s="201"/>
      <c r="K304" s="201"/>
    </row>
    <row r="305" spans="1:11" ht="45" x14ac:dyDescent="0.25">
      <c r="A305" s="201" t="str">
        <f>IF(IFERROR(INDEX(Analyslista!D:D,MATCH(ROW()-1,Analyslista!AP:AP,0)),"")&amp;IFERROR(INDEX(Analyslista!B:B,MATCH(ROW()-1,Analyslista!AP:AP,0)),"")="","",IFERROR(INDEX(Analyslista!D:D,MATCH(ROW()-1,Analyslista!AP:AP,0)),"")&amp;IFERROR(INDEX(Analyslista!B:B,MATCH(ROW()-1,Analyslista!AP:AP,0)),"")&amp;" (EXT)")</f>
        <v>Benm-Mutationsstatus av IGHV med sekvensering vid KLL (EXT)</v>
      </c>
      <c r="B305" s="201" t="str">
        <f>IFERROR(INDEX(Analyslista!D:D,MATCH(ROW()-1,Analyslista!AP:AP,0)),"")&amp;IFERROR(INDEX(Analyslista!B:B,MATCH(ROW()-1,Analyslista!AP:AP,0)),"")</f>
        <v>Benm-Mutationsstatus av IGHV med sekvensering vid KLL</v>
      </c>
      <c r="C305" s="201" t="str">
        <f>IF(IFERROR(INDEX(Analyslista!AC:AC,MATCH(ROW()-1,Analyslista!AP:AP,0)),"")=0,"",IFERROR(INDEX(Analyslista!AC:AC,MATCH(ROW()-1,Analyslista!AP:AP,0)),""))</f>
        <v/>
      </c>
      <c r="D305" s="201" t="str">
        <f>IF(IFERROR(INDEX(Analyslista!AS:AS,MATCH(ROW()-1,Analyslista!AP:AP,0)),"")=0,"",IFERROR(INDEX(Analyslista!AS:AS,MATCH(ROW()-1,Analyslista!AP:AP,0)),""))</f>
        <v/>
      </c>
      <c r="F305" s="201" t="str">
        <f>IF(IFERROR(INDEX(Analyslista!N:N,MATCH(ROW()-1,Analyslista!AP:AP,0)),"")=0,"",IFERROR(INDEX(Analyslista!N:N,MATCH(ROW()-1,Analyslista!AP:AP,0)),""))</f>
        <v>Rör innehållande 2 mL 0.9% NaCl</v>
      </c>
      <c r="G305" s="201" t="str">
        <f>IF(IFERROR(INDEX(Analyslista!K:K,MATCH(ROW()-1,Analyslista!AP:AP,0)),"")=0,"",IFERROR(INDEX(Analyslista!K:K,MATCH(ROW()-1,Analyslista!AP:AP,0)),""))</f>
        <v/>
      </c>
      <c r="H305" s="224" t="str">
        <f>IF(IFERROR(INDEX(Analyslista!J:J,MATCH(ROW()-1,Analyslista!AP:AP,0)),"")=0,"",IFERROR(INDEX(Analyslista!J:J,MATCH(ROW()-1,Analyslista!AP:AP,0)),""))</f>
        <v>Måste analyseras inom 24 timmar, vid osäkerhet kontrollera med Klinisk Kemi Västerås så att prov kan skickas och analyseras inom tidsgränsen.</v>
      </c>
      <c r="I305" s="201" t="str">
        <f>IF(IFERROR(INDEX(Analyslista!V:V,MATCH(ROW()-1,Analyslista!AP:AP,0)),"")=0,"",IFERROR(INDEX(Analyslista!V:V,MATCH(ROW()-1,Analyslista!AP:AP,0)),""))</f>
        <v>Akademiska Sjukhuset</v>
      </c>
      <c r="J305" s="201"/>
      <c r="K305" s="201"/>
    </row>
    <row r="306" spans="1:11" ht="75" x14ac:dyDescent="0.25">
      <c r="A306" s="201" t="str">
        <f>IF(IFERROR(INDEX(Analyslista!D:D,MATCH(ROW()-1,Analyslista!AP:AP,0)),"")&amp;IFERROR(INDEX(Analyslista!B:B,MATCH(ROW()-1,Analyslista!AP:AP,0)),"")="","",IFERROR(INDEX(Analyslista!D:D,MATCH(ROW()-1,Analyslista!AP:AP,0)),"")&amp;IFERROR(INDEX(Analyslista!B:B,MATCH(ROW()-1,Analyslista!AP:AP,0)),"")&amp;" (EXT)")</f>
        <v>B-Mutationsstatus av IGHV med sekvensering vid KLL (EXT)</v>
      </c>
      <c r="B306" s="201" t="str">
        <f>IFERROR(INDEX(Analyslista!D:D,MATCH(ROW()-1,Analyslista!AP:AP,0)),"")&amp;IFERROR(INDEX(Analyslista!B:B,MATCH(ROW()-1,Analyslista!AP:AP,0)),"")</f>
        <v>B-Mutationsstatus av IGHV med sekvensering vid KLL</v>
      </c>
      <c r="C306" s="201" t="str">
        <f>IF(IFERROR(INDEX(Analyslista!AC:AC,MATCH(ROW()-1,Analyslista!AP:AP,0)),"")=0,"",IFERROR(INDEX(Analyslista!AC:AC,MATCH(ROW()-1,Analyslista!AP:AP,0)),""))</f>
        <v/>
      </c>
      <c r="D306" s="201" t="str">
        <f>IF(IFERROR(INDEX(Analyslista!AS:AS,MATCH(ROW()-1,Analyslista!AP:AP,0)),"")=0,"",IFERROR(INDEX(Analyslista!AS:AS,MATCH(ROW()-1,Analyslista!AP:AP,0)),""))</f>
        <v/>
      </c>
      <c r="F306" s="201" t="str">
        <f>IF(IFERROR(INDEX(Analyslista!N:N,MATCH(ROW()-1,Analyslista!AP:AP,0)),"")=0,"",IFERROR(INDEX(Analyslista!N:N,MATCH(ROW()-1,Analyslista!AP:AP,0)),""))</f>
        <v>Mörkblå (NaHeparin) 6 mL</v>
      </c>
      <c r="G306" s="201" t="str">
        <f>IF(IFERROR(INDEX(Analyslista!K:K,MATCH(ROW()-1,Analyslista!AP:AP,0)),"")=0,"",IFERROR(INDEX(Analyslista!K:K,MATCH(ROW()-1,Analyslista!AP:AP,0)),""))</f>
        <v/>
      </c>
      <c r="H306" s="224" t="str">
        <f>IF(IFERROR(INDEX(Analyslista!J:J,MATCH(ROW()-1,Analyslista!AP:AP,0)),"")=0,"",IFERROR(INDEX(Analyslista!J:J,MATCH(ROW()-1,Analyslista!AP:AP,0)),""))</f>
        <v>Vid B-Leukocyter under 3,0 bör två eller flera rör insändas.
Måste analyseras inom 24 timmar, vid osäkerhet kontrollera med Klinisk Kemi Västerås så att prov kan skickas och analyseras inom tidsgränsen.</v>
      </c>
      <c r="I306" s="201" t="str">
        <f>IF(IFERROR(INDEX(Analyslista!V:V,MATCH(ROW()-1,Analyslista!AP:AP,0)),"")=0,"",IFERROR(INDEX(Analyslista!V:V,MATCH(ROW()-1,Analyslista!AP:AP,0)),""))</f>
        <v>Akademiska Sjukhuset</v>
      </c>
      <c r="J306" s="201"/>
      <c r="K306" s="201"/>
    </row>
    <row r="307" spans="1:11" x14ac:dyDescent="0.25">
      <c r="A307" s="201" t="str">
        <f>IF(IFERROR(INDEX(Analyslista!D:D,MATCH(ROW()-1,Analyslista!AP:AP,0)),"")&amp;IFERROR(INDEX(Analyslista!B:B,MATCH(ROW()-1,Analyslista!AP:AP,0)),"")="","",IFERROR(INDEX(Analyslista!D:D,MATCH(ROW()-1,Analyslista!AP:AP,0)),"")&amp;IFERROR(INDEX(Analyslista!B:B,MATCH(ROW()-1,Analyslista!AP:AP,0)),"")&amp;" (EXT)")</f>
        <v>S-ECP (EXT)</v>
      </c>
      <c r="B307" s="201" t="str">
        <f>IFERROR(INDEX(Analyslista!D:D,MATCH(ROW()-1,Analyslista!AP:AP,0)),"")&amp;IFERROR(INDEX(Analyslista!B:B,MATCH(ROW()-1,Analyslista!AP:AP,0)),"")</f>
        <v>S-ECP</v>
      </c>
      <c r="C307" s="201" t="str">
        <f>IF(IFERROR(INDEX(Analyslista!AC:AC,MATCH(ROW()-1,Analyslista!AP:AP,0)),"")=0,"",IFERROR(INDEX(Analyslista!AC:AC,MATCH(ROW()-1,Analyslista!AP:AP,0)),""))</f>
        <v/>
      </c>
      <c r="D307" s="201" t="str">
        <f>IF(IFERROR(INDEX(Analyslista!AS:AS,MATCH(ROW()-1,Analyslista!AP:AP,0)),"")=0,"",IFERROR(INDEX(Analyslista!AS:AS,MATCH(ROW()-1,Analyslista!AP:AP,0)),""))</f>
        <v/>
      </c>
      <c r="F307" s="201" t="str">
        <f>IF(IFERROR(INDEX(Analyslista!N:N,MATCH(ROW()-1,Analyslista!AP:AP,0)),"")=0,"",IFERROR(INDEX(Analyslista!N:N,MATCH(ROW()-1,Analyslista!AP:AP,0)),""))</f>
        <v>Gul (serum m gel) 3,5 mL</v>
      </c>
      <c r="G307" s="201" t="str">
        <f>IF(IFERROR(INDEX(Analyslista!K:K,MATCH(ROW()-1,Analyslista!AP:AP,0)),"")=0,"",IFERROR(INDEX(Analyslista!K:K,MATCH(ROW()-1,Analyslista!AP:AP,0)),""))</f>
        <v>S-Tryptas, S-Lysozym</v>
      </c>
      <c r="H307" s="224" t="str">
        <f>IF(IFERROR(INDEX(Analyslista!J:J,MATCH(ROW()-1,Analyslista!AP:AP,0)),"")=0,"",IFERROR(INDEX(Analyslista!J:J,MATCH(ROW()-1,Analyslista!AP:AP,0)),""))</f>
        <v>Lämnas till Klinisk kemi inom 1 timme.</v>
      </c>
      <c r="I307" s="201" t="str">
        <f>IF(IFERROR(INDEX(Analyslista!V:V,MATCH(ROW()-1,Analyslista!AP:AP,0)),"")=0,"",IFERROR(INDEX(Analyslista!V:V,MATCH(ROW()-1,Analyslista!AP:AP,0)),""))</f>
        <v>Akademiska Sjukhuset</v>
      </c>
      <c r="J307" s="201"/>
      <c r="K307" s="201"/>
    </row>
    <row r="308" spans="1:11" x14ac:dyDescent="0.25">
      <c r="A308" s="201" t="str">
        <f>IF(IFERROR(INDEX(Analyslista!D:D,MATCH(ROW()-1,Analyslista!AP:AP,0)),"")&amp;IFERROR(INDEX(Analyslista!B:B,MATCH(ROW()-1,Analyslista!AP:AP,0)),"")="","",IFERROR(INDEX(Analyslista!D:D,MATCH(ROW()-1,Analyslista!AP:AP,0)),"")&amp;IFERROR(INDEX(Analyslista!B:B,MATCH(ROW()-1,Analyslista!AP:AP,0)),"")&amp;" (EXT)")</f>
        <v>Hyaluronsyra (EXT)</v>
      </c>
      <c r="B308" s="201" t="str">
        <f>IFERROR(INDEX(Analyslista!D:D,MATCH(ROW()-1,Analyslista!AP:AP,0)),"")&amp;IFERROR(INDEX(Analyslista!B:B,MATCH(ROW()-1,Analyslista!AP:AP,0)),"")</f>
        <v>Hyaluronsyra</v>
      </c>
      <c r="C308" s="201" t="str">
        <f>IF(IFERROR(INDEX(Analyslista!AC:AC,MATCH(ROW()-1,Analyslista!AP:AP,0)),"")=0,"",IFERROR(INDEX(Analyslista!AC:AC,MATCH(ROW()-1,Analyslista!AP:AP,0)),""))</f>
        <v/>
      </c>
      <c r="D308" s="201" t="str">
        <f>IF(IFERROR(INDEX(Analyslista!AS:AS,MATCH(ROW()-1,Analyslista!AP:AP,0)),"")=0,"",IFERROR(INDEX(Analyslista!AS:AS,MATCH(ROW()-1,Analyslista!AP:AP,0)),""))</f>
        <v/>
      </c>
      <c r="F308" s="201" t="str">
        <f>IF(IFERROR(INDEX(Analyslista!N:N,MATCH(ROW()-1,Analyslista!AP:AP,0)),"")=0,"",IFERROR(INDEX(Analyslista!N:N,MATCH(ROW()-1,Analyslista!AP:AP,0)),""))</f>
        <v>Grå (NaF-KOx) 4 mL</v>
      </c>
      <c r="G308" s="201" t="str">
        <f>IF(IFERROR(INDEX(Analyslista!K:K,MATCH(ROW()-1,Analyslista!AP:AP,0)),"")=0,"",IFERROR(INDEX(Analyslista!K:K,MATCH(ROW()-1,Analyslista!AP:AP,0)),""))</f>
        <v/>
      </c>
      <c r="H308" s="224" t="str">
        <f>IF(IFERROR(INDEX(Analyslista!J:J,MATCH(ROW()-1,Analyslista!AP:AP,0)),"")=0,"",IFERROR(INDEX(Analyslista!J:J,MATCH(ROW()-1,Analyslista!AP:AP,0)),""))</f>
        <v/>
      </c>
      <c r="I308" s="201" t="str">
        <f>IF(IFERROR(INDEX(Analyslista!V:V,MATCH(ROW()-1,Analyslista!AP:AP,0)),"")=0,"",IFERROR(INDEX(Analyslista!V:V,MATCH(ROW()-1,Analyslista!AP:AP,0)),""))</f>
        <v>Karolinska Universitetssjukhuset</v>
      </c>
      <c r="J308" s="201"/>
      <c r="K308" s="201"/>
    </row>
    <row r="309" spans="1:11" ht="150" x14ac:dyDescent="0.25">
      <c r="A309" s="201" t="str">
        <f>IF(IFERROR(INDEX(Analyslista!D:D,MATCH(ROW()-1,Analyslista!AP:AP,0)),"")&amp;IFERROR(INDEX(Analyslista!B:B,MATCH(ROW()-1,Analyslista!AP:AP,0)),"")="","",IFERROR(INDEX(Analyslista!D:D,MATCH(ROW()-1,Analyslista!AP:AP,0)),"")&amp;IFERROR(INDEX(Analyslista!B:B,MATCH(ROW()-1,Analyslista!AP:AP,0)),"")&amp;" (EXT)")</f>
        <v>B-Everolimus (Vid prov från Njurmottagningen samt Dialysavdelningen beställd på UAS-remiss) (EXT)</v>
      </c>
      <c r="B309" s="201" t="str">
        <f>IFERROR(INDEX(Analyslista!D:D,MATCH(ROW()-1,Analyslista!AP:AP,0)),"")&amp;IFERROR(INDEX(Analyslista!B:B,MATCH(ROW()-1,Analyslista!AP:AP,0)),"")</f>
        <v>B-Everolimus (Vid prov från Njurmottagningen samt Dialysavdelningen beställd på UAS-remiss)</v>
      </c>
      <c r="C309" s="201" t="str">
        <f>IF(IFERROR(INDEX(Analyslista!AC:AC,MATCH(ROW()-1,Analyslista!AP:AP,0)),"")=0,"",IFERROR(INDEX(Analyslista!AC:AC,MATCH(ROW()-1,Analyslista!AP:AP,0)),""))</f>
        <v/>
      </c>
      <c r="D309" s="201" t="str">
        <f>IF(IFERROR(INDEX(Analyslista!AS:AS,MATCH(ROW()-1,Analyslista!AP:AP,0)),"")=0,"",IFERROR(INDEX(Analyslista!AS:AS,MATCH(ROW()-1,Analyslista!AP:AP,0)),""))</f>
        <v/>
      </c>
      <c r="F309" s="201" t="str">
        <f>IF(IFERROR(INDEX(Analyslista!N:N,MATCH(ROW()-1,Analyslista!AP:AP,0)),"")=0,"",IFERROR(INDEX(Analyslista!N:N,MATCH(ROW()-1,Analyslista!AP:AP,0)),""))</f>
        <v>Lila (EDTA) 6 mL</v>
      </c>
      <c r="G309" s="201" t="str">
        <f>IF(IFERROR(INDEX(Analyslista!K:K,MATCH(ROW()-1,Analyslista!AP:AP,0)),"")=0,"",IFERROR(INDEX(Analyslista!K:K,MATCH(ROW()-1,Analyslista!AP:AP,0)),""))</f>
        <v/>
      </c>
      <c r="H309" s="224" t="str">
        <f>IF(IFERROR(INDEX(Analyslista!J:J,MATCH(ROW()-1,Analyslista!AP:AP,0)),"")=0,"",IFERROR(INDEX(Analyslista!J:J,MATCH(ROW()-1,Analyslista!AP:AP,0)),""))</f>
        <v>Prov tas på morgonen 10-12h efter medicinering (före intag av ny medicindos).
datum och tid för senaste dosintag [DATE:TIME]
nuvarande dosering [FRITEXT]
datum för senaste dosjustering och föregående dosering [FRITEXT]
övriga läkemedel [FRITEXT]
vikt [kg]
S-kreatinin [umol/L]
frågeställning [FRITEXT]</v>
      </c>
      <c r="I309" s="201" t="str">
        <f>IF(IFERROR(INDEX(Analyslista!V:V,MATCH(ROW()-1,Analyslista!AP:AP,0)),"")=0,"",IFERROR(INDEX(Analyslista!V:V,MATCH(ROW()-1,Analyslista!AP:AP,0)),""))</f>
        <v>Akademiska Sjukhuset</v>
      </c>
      <c r="J309" s="201"/>
      <c r="K309" s="201"/>
    </row>
    <row r="310" spans="1:11" ht="45" x14ac:dyDescent="0.25">
      <c r="A310" s="201" t="str">
        <f>IF(IFERROR(INDEX(Analyslista!D:D,MATCH(ROW()-1,Analyslista!AP:AP,0)),"")&amp;IFERROR(INDEX(Analyslista!B:B,MATCH(ROW()-1,Analyslista!AP:AP,0)),"")="","",IFERROR(INDEX(Analyslista!D:D,MATCH(ROW()-1,Analyslista!AP:AP,0)),"")&amp;IFERROR(INDEX(Analyslista!B:B,MATCH(ROW()-1,Analyslista!AP:AP,0)),"")&amp;" (EXT)")</f>
        <v>P-Hydroxibutyrat, 3- (EXT)</v>
      </c>
      <c r="B310" s="201" t="str">
        <f>IFERROR(INDEX(Analyslista!D:D,MATCH(ROW()-1,Analyslista!AP:AP,0)),"")&amp;IFERROR(INDEX(Analyslista!B:B,MATCH(ROW()-1,Analyslista!AP:AP,0)),"")</f>
        <v>P-Hydroxibutyrat, 3-</v>
      </c>
      <c r="C310" s="201" t="str">
        <f>IF(IFERROR(INDEX(Analyslista!AC:AC,MATCH(ROW()-1,Analyslista!AP:AP,0)),"")=0,"",IFERROR(INDEX(Analyslista!AC:AC,MATCH(ROW()-1,Analyslista!AP:AP,0)),""))</f>
        <v/>
      </c>
      <c r="D310" s="201" t="str">
        <f>IF(IFERROR(INDEX(Analyslista!AS:AS,MATCH(ROW()-1,Analyslista!AP:AP,0)),"")=0,"",IFERROR(INDEX(Analyslista!AS:AS,MATCH(ROW()-1,Analyslista!AP:AP,0)),""))</f>
        <v/>
      </c>
      <c r="F310" s="201" t="str">
        <f>IF(IFERROR(INDEX(Analyslista!N:N,MATCH(ROW()-1,Analyslista!AP:AP,0)),"")=0,"",IFERROR(INDEX(Analyslista!N:N,MATCH(ROW()-1,Analyslista!AP:AP,0)),""))</f>
        <v>Mörkblå (NaHeparin) 4 mL</v>
      </c>
      <c r="G310" s="201" t="str">
        <f>IF(IFERROR(INDEX(Analyslista!K:K,MATCH(ROW()-1,Analyslista!AP:AP,0)),"")=0,"",IFERROR(INDEX(Analyslista!K:K,MATCH(ROW()-1,Analyslista!AP:AP,0)),""))</f>
        <v/>
      </c>
      <c r="H310" s="224" t="str">
        <f>IF(IFERROR(INDEX(Analyslista!J:J,MATCH(ROW()-1,Analyslista!AP:AP,0)),"")=0,"",IFERROR(INDEX(Analyslista!J:J,MATCH(ROW()-1,Analyslista!AP:AP,0)),""))</f>
        <v>Frågeställning/diagnos [FRITEXT]
Kortfattat kliniska data [FRITEXT]
Medicinering [FRITEXTI]</v>
      </c>
      <c r="I310" s="201" t="str">
        <f>IF(IFERROR(INDEX(Analyslista!V:V,MATCH(ROW()-1,Analyslista!AP:AP,0)),"")=0,"",IFERROR(INDEX(Analyslista!V:V,MATCH(ROW()-1,Analyslista!AP:AP,0)),""))</f>
        <v>Karolinska Universitetssjukhuset</v>
      </c>
      <c r="J310" s="201"/>
      <c r="K310" s="201"/>
    </row>
    <row r="311" spans="1:11" ht="30" x14ac:dyDescent="0.25">
      <c r="A311" s="201" t="str">
        <f>IF(IFERROR(INDEX(Analyslista!D:D,MATCH(ROW()-1,Analyslista!AP:AP,0)),"")&amp;IFERROR(INDEX(Analyslista!B:B,MATCH(ROW()-1,Analyslista!AP:AP,0)),"")="","",IFERROR(INDEX(Analyslista!D:D,MATCH(ROW()-1,Analyslista!AP:AP,0)),"")&amp;IFERROR(INDEX(Analyslista!B:B,MATCH(ROW()-1,Analyslista!AP:AP,0)),"")&amp;" (EXT)")</f>
        <v>B-Familjär Amyloid Polyneuropati (EXT)</v>
      </c>
      <c r="B311" s="201" t="str">
        <f>IFERROR(INDEX(Analyslista!D:D,MATCH(ROW()-1,Analyslista!AP:AP,0)),"")&amp;IFERROR(INDEX(Analyslista!B:B,MATCH(ROW()-1,Analyslista!AP:AP,0)),"")</f>
        <v>B-Familjär Amyloid Polyneuropati</v>
      </c>
      <c r="C311" s="201" t="str">
        <f>IF(IFERROR(INDEX(Analyslista!AC:AC,MATCH(ROW()-1,Analyslista!AP:AP,0)),"")=0,"",IFERROR(INDEX(Analyslista!AC:AC,MATCH(ROW()-1,Analyslista!AP:AP,0)),""))</f>
        <v/>
      </c>
      <c r="D311" s="201" t="str">
        <f>IF(IFERROR(INDEX(Analyslista!AS:AS,MATCH(ROW()-1,Analyslista!AP:AP,0)),"")=0,"",IFERROR(INDEX(Analyslista!AS:AS,MATCH(ROW()-1,Analyslista!AP:AP,0)),""))</f>
        <v/>
      </c>
      <c r="F311" s="201" t="str">
        <f>IF(IFERROR(INDEX(Analyslista!N:N,MATCH(ROW()-1,Analyslista!AP:AP,0)),"")=0,"",IFERROR(INDEX(Analyslista!N:N,MATCH(ROW()-1,Analyslista!AP:AP,0)),""))</f>
        <v>Lila (EDTA) 6 mL</v>
      </c>
      <c r="G311" s="201" t="str">
        <f>IF(IFERROR(INDEX(Analyslista!K:K,MATCH(ROW()-1,Analyslista!AP:AP,0)),"")=0,"",IFERROR(INDEX(Analyslista!K:K,MATCH(ROW()-1,Analyslista!AP:AP,0)),""))</f>
        <v/>
      </c>
      <c r="H311" s="224" t="str">
        <f>IF(IFERROR(INDEX(Analyslista!J:J,MATCH(ROW()-1,Analyslista!AP:AP,0)),"")=0,"",IFERROR(INDEX(Analyslista!J:J,MATCH(ROW()-1,Analyslista!AP:AP,0)),""))</f>
        <v>Frågeställning/anamnes [FRITEXT]</v>
      </c>
      <c r="I311" s="201" t="str">
        <f>IF(IFERROR(INDEX(Analyslista!V:V,MATCH(ROW()-1,Analyslista!AP:AP,0)),"")=0,"",IFERROR(INDEX(Analyslista!V:V,MATCH(ROW()-1,Analyslista!AP:AP,0)),""))</f>
        <v>Norrlands Universitetssjukhus</v>
      </c>
      <c r="J311" s="201"/>
      <c r="K311" s="201"/>
    </row>
    <row r="312" spans="1:11" x14ac:dyDescent="0.25">
      <c r="A312" s="201" t="str">
        <f>IF(IFERROR(INDEX(Analyslista!D:D,MATCH(ROW()-1,Analyslista!AP:AP,0)),"")&amp;IFERROR(INDEX(Analyslista!B:B,MATCH(ROW()-1,Analyslista!AP:AP,0)),"")="","",IFERROR(INDEX(Analyslista!D:D,MATCH(ROW()-1,Analyslista!AP:AP,0)),"")&amp;IFERROR(INDEX(Analyslista!B:B,MATCH(ROW()-1,Analyslista!AP:AP,0)),"")&amp;" (EXT)")</f>
        <v>S-Flufenazin (EXT)</v>
      </c>
      <c r="B312" s="201" t="str">
        <f>IFERROR(INDEX(Analyslista!D:D,MATCH(ROW()-1,Analyslista!AP:AP,0)),"")&amp;IFERROR(INDEX(Analyslista!B:B,MATCH(ROW()-1,Analyslista!AP:AP,0)),"")</f>
        <v>S-Flufenazin</v>
      </c>
      <c r="C312" s="201" t="str">
        <f>IF(IFERROR(INDEX(Analyslista!AC:AC,MATCH(ROW()-1,Analyslista!AP:AP,0)),"")=0,"",IFERROR(INDEX(Analyslista!AC:AC,MATCH(ROW()-1,Analyslista!AP:AP,0)),""))</f>
        <v/>
      </c>
      <c r="D312" s="201" t="str">
        <f>IF(IFERROR(INDEX(Analyslista!AS:AS,MATCH(ROW()-1,Analyslista!AP:AP,0)),"")=0,"",IFERROR(INDEX(Analyslista!AS:AS,MATCH(ROW()-1,Analyslista!AP:AP,0)),""))</f>
        <v/>
      </c>
      <c r="F312" s="201" t="str">
        <f>IF(IFERROR(INDEX(Analyslista!N:N,MATCH(ROW()-1,Analyslista!AP:AP,0)),"")=0,"",IFERROR(INDEX(Analyslista!N:N,MATCH(ROW()-1,Analyslista!AP:AP,0)),""))</f>
        <v>Röd (Serum u t) 6 mL</v>
      </c>
      <c r="G312" s="201" t="str">
        <f>IF(IFERROR(INDEX(Analyslista!K:K,MATCH(ROW()-1,Analyslista!AP:AP,0)),"")=0,"",IFERROR(INDEX(Analyslista!K:K,MATCH(ROW()-1,Analyslista!AP:AP,0)),""))</f>
        <v/>
      </c>
      <c r="H312" s="224" t="str">
        <f>IF(IFERROR(INDEX(Analyslista!J:J,MATCH(ROW()-1,Analyslista!AP:AP,0)),"")=0,"",IFERROR(INDEX(Analyslista!J:J,MATCH(ROW()-1,Analyslista!AP:AP,0)),""))</f>
        <v>Skall ljusskyddas.</v>
      </c>
      <c r="I312" s="201" t="str">
        <f>IF(IFERROR(INDEX(Analyslista!V:V,MATCH(ROW()-1,Analyslista!AP:AP,0)),"")=0,"",IFERROR(INDEX(Analyslista!V:V,MATCH(ROW()-1,Analyslista!AP:AP,0)),""))</f>
        <v>Laboratoriemedicin, Skåne</v>
      </c>
      <c r="J312" s="201"/>
      <c r="K312" s="201"/>
    </row>
    <row r="313" spans="1:11" x14ac:dyDescent="0.25">
      <c r="A313" s="201" t="str">
        <f>IF(IFERROR(INDEX(Analyslista!D:D,MATCH(ROW()-1,Analyslista!AP:AP,0)),"")&amp;IFERROR(INDEX(Analyslista!B:B,MATCH(ROW()-1,Analyslista!AP:AP,0)),"")="","",IFERROR(INDEX(Analyslista!D:D,MATCH(ROW()-1,Analyslista!AP:AP,0)),"")&amp;IFERROR(INDEX(Analyslista!B:B,MATCH(ROW()-1,Analyslista!AP:AP,0)),"")&amp;" (EXT)")</f>
        <v>P-Fria fettsyror (EXT)</v>
      </c>
      <c r="B313" s="201" t="str">
        <f>IFERROR(INDEX(Analyslista!D:D,MATCH(ROW()-1,Analyslista!AP:AP,0)),"")&amp;IFERROR(INDEX(Analyslista!B:B,MATCH(ROW()-1,Analyslista!AP:AP,0)),"")</f>
        <v>P-Fria fettsyror</v>
      </c>
      <c r="C313" s="201" t="str">
        <f>IF(IFERROR(INDEX(Analyslista!AC:AC,MATCH(ROW()-1,Analyslista!AP:AP,0)),"")=0,"",IFERROR(INDEX(Analyslista!AC:AC,MATCH(ROW()-1,Analyslista!AP:AP,0)),""))</f>
        <v/>
      </c>
      <c r="D313" s="201" t="str">
        <f>IF(IFERROR(INDEX(Analyslista!AS:AS,MATCH(ROW()-1,Analyslista!AP:AP,0)),"")=0,"",IFERROR(INDEX(Analyslista!AS:AS,MATCH(ROW()-1,Analyslista!AP:AP,0)),""))</f>
        <v/>
      </c>
      <c r="F313" s="201" t="str">
        <f>IF(IFERROR(INDEX(Analyslista!N:N,MATCH(ROW()-1,Analyslista!AP:AP,0)),"")=0,"",IFERROR(INDEX(Analyslista!N:N,MATCH(ROW()-1,Analyslista!AP:AP,0)),""))</f>
        <v>Lila (EDTA) 6 mL</v>
      </c>
      <c r="G313" s="201" t="str">
        <f>IF(IFERROR(INDEX(Analyslista!K:K,MATCH(ROW()-1,Analyslista!AP:AP,0)),"")=0,"",IFERROR(INDEX(Analyslista!K:K,MATCH(ROW()-1,Analyslista!AP:AP,0)),""))</f>
        <v/>
      </c>
      <c r="H313" s="224" t="str">
        <f>IF(IFERROR(INDEX(Analyslista!J:J,MATCH(ROW()-1,Analyslista!AP:AP,0)),"")=0,"",IFERROR(INDEX(Analyslista!J:J,MATCH(ROW()-1,Analyslista!AP:AP,0)),""))</f>
        <v/>
      </c>
      <c r="I313" s="201" t="str">
        <f>IF(IFERROR(INDEX(Analyslista!V:V,MATCH(ROW()-1,Analyslista!AP:AP,0)),"")=0,"",IFERROR(INDEX(Analyslista!V:V,MATCH(ROW()-1,Analyslista!AP:AP,0)),""))</f>
        <v>Sahlgrenska Universitetssjukhuset</v>
      </c>
      <c r="J313" s="201"/>
      <c r="K313" s="201"/>
    </row>
    <row r="314" spans="1:11" x14ac:dyDescent="0.25">
      <c r="A314" s="201" t="str">
        <f>IF(IFERROR(INDEX(Analyslista!D:D,MATCH(ROW()-1,Analyslista!AP:AP,0)),"")&amp;IFERROR(INDEX(Analyslista!B:B,MATCH(ROW()-1,Analyslista!AP:AP,0)),"")="","",IFERROR(INDEX(Analyslista!D:D,MATCH(ROW()-1,Analyslista!AP:AP,0)),"")&amp;IFERROR(INDEX(Analyslista!B:B,MATCH(ROW()-1,Analyslista!AP:AP,0)),"")&amp;" (EXT)")</f>
        <v>S-IgD (EXT)</v>
      </c>
      <c r="B314" s="201" t="str">
        <f>IFERROR(INDEX(Analyslista!D:D,MATCH(ROW()-1,Analyslista!AP:AP,0)),"")&amp;IFERROR(INDEX(Analyslista!B:B,MATCH(ROW()-1,Analyslista!AP:AP,0)),"")</f>
        <v>S-IgD</v>
      </c>
      <c r="C314" s="201" t="str">
        <f>IF(IFERROR(INDEX(Analyslista!AC:AC,MATCH(ROW()-1,Analyslista!AP:AP,0)),"")=0,"",IFERROR(INDEX(Analyslista!AC:AC,MATCH(ROW()-1,Analyslista!AP:AP,0)),""))</f>
        <v/>
      </c>
      <c r="D314" s="201" t="str">
        <f>IF(IFERROR(INDEX(Analyslista!AS:AS,MATCH(ROW()-1,Analyslista!AP:AP,0)),"")=0,"",IFERROR(INDEX(Analyslista!AS:AS,MATCH(ROW()-1,Analyslista!AP:AP,0)),""))</f>
        <v/>
      </c>
      <c r="F314" s="201" t="str">
        <f>IF(IFERROR(INDEX(Analyslista!N:N,MATCH(ROW()-1,Analyslista!AP:AP,0)),"")=0,"",IFERROR(INDEX(Analyslista!N:N,MATCH(ROW()-1,Analyslista!AP:AP,0)),""))</f>
        <v>Gul (serum m gel) 5 mL</v>
      </c>
      <c r="G314" s="201" t="str">
        <f>IF(IFERROR(INDEX(Analyslista!K:K,MATCH(ROW()-1,Analyslista!AP:AP,0)),"")=0,"",IFERROR(INDEX(Analyslista!K:K,MATCH(ROW()-1,Analyslista!AP:AP,0)),""))</f>
        <v/>
      </c>
      <c r="H314" s="224" t="str">
        <f>IF(IFERROR(INDEX(Analyslista!J:J,MATCH(ROW()-1,Analyslista!AP:AP,0)),"")=0,"",IFERROR(INDEX(Analyslista!J:J,MATCH(ROW()-1,Analyslista!AP:AP,0)),""))</f>
        <v/>
      </c>
      <c r="I314" s="201" t="str">
        <f>IF(IFERROR(INDEX(Analyslista!V:V,MATCH(ROW()-1,Analyslista!AP:AP,0)),"")=0,"",IFERROR(INDEX(Analyslista!V:V,MATCH(ROW()-1,Analyslista!AP:AP,0)),""))</f>
        <v>Karolinska Universitetssjukhuset</v>
      </c>
      <c r="J314" s="201"/>
      <c r="K314" s="201"/>
    </row>
    <row r="315" spans="1:11" x14ac:dyDescent="0.25">
      <c r="A315" s="201" t="str">
        <f>IF(IFERROR(INDEX(Analyslista!D:D,MATCH(ROW()-1,Analyslista!AP:AP,0)),"")&amp;IFERROR(INDEX(Analyslista!B:B,MATCH(ROW()-1,Analyslista!AP:AP,0)),"")="","",IFERROR(INDEX(Analyslista!D:D,MATCH(ROW()-1,Analyslista!AP:AP,0)),"")&amp;IFERROR(INDEX(Analyslista!B:B,MATCH(ROW()-1,Analyslista!AP:AP,0)),"")&amp;" (EXT)")</f>
        <v>S-IGFBP-3 (till Karolinska) (EXT)</v>
      </c>
      <c r="B315" s="201" t="str">
        <f>IFERROR(INDEX(Analyslista!D:D,MATCH(ROW()-1,Analyslista!AP:AP,0)),"")&amp;IFERROR(INDEX(Analyslista!B:B,MATCH(ROW()-1,Analyslista!AP:AP,0)),"")</f>
        <v>S-IGFBP-3 (till Karolinska)</v>
      </c>
      <c r="C315" s="201" t="str">
        <f>IF(IFERROR(INDEX(Analyslista!AC:AC,MATCH(ROW()-1,Analyslista!AP:AP,0)),"")=0,"",IFERROR(INDEX(Analyslista!AC:AC,MATCH(ROW()-1,Analyslista!AP:AP,0)),""))</f>
        <v/>
      </c>
      <c r="D315" s="201" t="str">
        <f>IF(IFERROR(INDEX(Analyslista!AS:AS,MATCH(ROW()-1,Analyslista!AP:AP,0)),"")=0,"",IFERROR(INDEX(Analyslista!AS:AS,MATCH(ROW()-1,Analyslista!AP:AP,0)),""))</f>
        <v/>
      </c>
      <c r="F315" s="201" t="str">
        <f>IF(IFERROR(INDEX(Analyslista!N:N,MATCH(ROW()-1,Analyslista!AP:AP,0)),"")=0,"",IFERROR(INDEX(Analyslista!N:N,MATCH(ROW()-1,Analyslista!AP:AP,0)),""))</f>
        <v>Gul (serum m gel) 3,5 mL</v>
      </c>
      <c r="G315" s="201" t="str">
        <f>IF(IFERROR(INDEX(Analyslista!K:K,MATCH(ROW()-1,Analyslista!AP:AP,0)),"")=0,"",IFERROR(INDEX(Analyslista!K:K,MATCH(ROW()-1,Analyslista!AP:AP,0)),""))</f>
        <v>S-Testosteron (bioaktivt)</v>
      </c>
      <c r="H315" s="224" t="str">
        <f>IF(IFERROR(INDEX(Analyslista!J:J,MATCH(ROW()-1,Analyslista!AP:AP,0)),"")=0,"",IFERROR(INDEX(Analyslista!J:J,MATCH(ROW()-1,Analyslista!AP:AP,0)),""))</f>
        <v/>
      </c>
      <c r="I315" s="201" t="str">
        <f>IF(IFERROR(INDEX(Analyslista!V:V,MATCH(ROW()-1,Analyslista!AP:AP,0)),"")=0,"",IFERROR(INDEX(Analyslista!V:V,MATCH(ROW()-1,Analyslista!AP:AP,0)),""))</f>
        <v>Karolinska Universitetssjukhuset</v>
      </c>
      <c r="J315" s="201"/>
      <c r="K315" s="201"/>
    </row>
    <row r="316" spans="1:11" ht="30" x14ac:dyDescent="0.25">
      <c r="A316" s="201" t="str">
        <f>IF(IFERROR(INDEX(Analyslista!D:D,MATCH(ROW()-1,Analyslista!AP:AP,0)),"")&amp;IFERROR(INDEX(Analyslista!B:B,MATCH(ROW()-1,Analyslista!AP:AP,0)),"")="","",IFERROR(INDEX(Analyslista!D:D,MATCH(ROW()-1,Analyslista!AP:AP,0)),"")&amp;IFERROR(INDEX(Analyslista!B:B,MATCH(ROW()-1,Analyslista!AP:AP,0)),"")&amp;" (EXT)")</f>
        <v>fP-Glukagon (EXT)</v>
      </c>
      <c r="B316" s="201" t="str">
        <f>IFERROR(INDEX(Analyslista!D:D,MATCH(ROW()-1,Analyslista!AP:AP,0)),"")&amp;IFERROR(INDEX(Analyslista!B:B,MATCH(ROW()-1,Analyslista!AP:AP,0)),"")</f>
        <v>fP-Glukagon</v>
      </c>
      <c r="C316" s="201" t="str">
        <f>IF(IFERROR(INDEX(Analyslista!AC:AC,MATCH(ROW()-1,Analyslista!AP:AP,0)),"")=0,"",IFERROR(INDEX(Analyslista!AC:AC,MATCH(ROW()-1,Analyslista!AP:AP,0)),""))</f>
        <v/>
      </c>
      <c r="D316" s="201" t="str">
        <f>IF(IFERROR(INDEX(Analyslista!AS:AS,MATCH(ROW()-1,Analyslista!AP:AP,0)),"")=0,"",IFERROR(INDEX(Analyslista!AS:AS,MATCH(ROW()-1,Analyslista!AP:AP,0)),""))</f>
        <v/>
      </c>
      <c r="F316" s="201" t="str">
        <f>IF(IFERROR(INDEX(Analyslista!N:N,MATCH(ROW()-1,Analyslista!AP:AP,0)),"")=0,"",IFERROR(INDEX(Analyslista!N:N,MATCH(ROW()-1,Analyslista!AP:AP,0)),""))</f>
        <v>Lila (EDTA) 4 mL</v>
      </c>
      <c r="G316" s="201" t="str">
        <f>IF(IFERROR(INDEX(Analyslista!K:K,MATCH(ROW()-1,Analyslista!AP:AP,0)),"")=0,"",IFERROR(INDEX(Analyslista!K:K,MATCH(ROW()-1,Analyslista!AP:AP,0)),""))</f>
        <v/>
      </c>
      <c r="H316" s="224" t="str">
        <f>IF(IFERROR(INDEX(Analyslista!J:J,MATCH(ROW()-1,Analyslista!AP:AP,0)),"")=0,"",IFERROR(INDEX(Analyslista!J:J,MATCH(ROW()-1,Analyslista!AP:AP,0)),""))</f>
        <v>Patienten skall vara fastande. Prov lämnas omedelbart till Klinisk kemi</v>
      </c>
      <c r="I316" s="201" t="str">
        <f>IF(IFERROR(INDEX(Analyslista!V:V,MATCH(ROW()-1,Analyslista!AP:AP,0)),"")=0,"",IFERROR(INDEX(Analyslista!V:V,MATCH(ROW()-1,Analyslista!AP:AP,0)),""))</f>
        <v>Akademiska Sjukhuset</v>
      </c>
      <c r="J316" s="201"/>
      <c r="K316" s="201"/>
    </row>
    <row r="317" spans="1:11" ht="30" x14ac:dyDescent="0.25">
      <c r="A317" s="201" t="str">
        <f>IF(IFERROR(INDEX(Analyslista!D:D,MATCH(ROW()-1,Analyslista!AP:AP,0)),"")&amp;IFERROR(INDEX(Analyslista!B:B,MATCH(ROW()-1,Analyslista!AP:AP,0)),"")="","",IFERROR(INDEX(Analyslista!D:D,MATCH(ROW()-1,Analyslista!AP:AP,0)),"")&amp;IFERROR(INDEX(Analyslista!B:B,MATCH(ROW()-1,Analyslista!AP:AP,0)),"")&amp;" (EXT)")</f>
        <v>P-Heparinaktivitet, LMW (EXT)</v>
      </c>
      <c r="B317" s="201" t="str">
        <f>IFERROR(INDEX(Analyslista!D:D,MATCH(ROW()-1,Analyslista!AP:AP,0)),"")&amp;IFERROR(INDEX(Analyslista!B:B,MATCH(ROW()-1,Analyslista!AP:AP,0)),"")</f>
        <v>P-Heparinaktivitet, LMW</v>
      </c>
      <c r="C317" s="201" t="str">
        <f>IF(IFERROR(INDEX(Analyslista!AC:AC,MATCH(ROW()-1,Analyslista!AP:AP,0)),"")=0,"",IFERROR(INDEX(Analyslista!AC:AC,MATCH(ROW()-1,Analyslista!AP:AP,0)),""))</f>
        <v/>
      </c>
      <c r="D317" s="201" t="str">
        <f>IF(IFERROR(INDEX(Analyslista!AS:AS,MATCH(ROW()-1,Analyslista!AP:AP,0)),"")=0,"",IFERROR(INDEX(Analyslista!AS:AS,MATCH(ROW()-1,Analyslista!AP:AP,0)),""))</f>
        <v/>
      </c>
      <c r="F317" s="201" t="str">
        <f>IF(IFERROR(INDEX(Analyslista!N:N,MATCH(ROW()-1,Analyslista!AP:AP,0)),"")=0,"",IFERROR(INDEX(Analyslista!N:N,MATCH(ROW()-1,Analyslista!AP:AP,0)),""))</f>
        <v>Ljusblå/svart (NaCitrat) 3,5 mL</v>
      </c>
      <c r="G317" s="201" t="str">
        <f>IF(IFERROR(INDEX(Analyslista!K:K,MATCH(ROW()-1,Analyslista!AP:AP,0)),"")=0,"",IFERROR(INDEX(Analyslista!K:K,MATCH(ROW()-1,Analyslista!AP:AP,0)),""))</f>
        <v>P-Lupusantikoagulans, P-Protein C, P-Protein S</v>
      </c>
      <c r="H317" s="224" t="str">
        <f>IF(IFERROR(INDEX(Analyslista!J:J,MATCH(ROW()-1,Analyslista!AP:AP,0)),"")=0,"",IFERROR(INDEX(Analyslista!J:J,MATCH(ROW()-1,Analyslista!AP:AP,0)),""))</f>
        <v>Prov ska tas 3-4 timmar efter subkutan injektion.
Lämnas omedelbart till Klinisk kemi</v>
      </c>
      <c r="I317" s="201" t="str">
        <f>IF(IFERROR(INDEX(Analyslista!V:V,MATCH(ROW()-1,Analyslista!AP:AP,0)),"")=0,"",IFERROR(INDEX(Analyslista!V:V,MATCH(ROW()-1,Analyslista!AP:AP,0)),""))</f>
        <v>Akademiska Sjukhuset</v>
      </c>
      <c r="J317" s="201"/>
      <c r="K317" s="201"/>
    </row>
    <row r="318" spans="1:11" ht="45" x14ac:dyDescent="0.25">
      <c r="A318" s="201" t="str">
        <f>IF(IFERROR(INDEX(Analyslista!D:D,MATCH(ROW()-1,Analyslista!AP:AP,0)),"")&amp;IFERROR(INDEX(Analyslista!B:B,MATCH(ROW()-1,Analyslista!AP:AP,0)),"")="","",IFERROR(INDEX(Analyslista!D:D,MATCH(ROW()-1,Analyslista!AP:AP,0)),"")&amp;IFERROR(INDEX(Analyslista!B:B,MATCH(ROW()-1,Analyslista!AP:AP,0)),"")&amp;" (EXT)")</f>
        <v>P-Trihexosid (EXT)</v>
      </c>
      <c r="B318" s="201" t="str">
        <f>IFERROR(INDEX(Analyslista!D:D,MATCH(ROW()-1,Analyslista!AP:AP,0)),"")&amp;IFERROR(INDEX(Analyslista!B:B,MATCH(ROW()-1,Analyslista!AP:AP,0)),"")</f>
        <v>P-Trihexosid</v>
      </c>
      <c r="C318" s="201" t="str">
        <f>IF(IFERROR(INDEX(Analyslista!AC:AC,MATCH(ROW()-1,Analyslista!AP:AP,0)),"")=0,"",IFERROR(INDEX(Analyslista!AC:AC,MATCH(ROW()-1,Analyslista!AP:AP,0)),""))</f>
        <v/>
      </c>
      <c r="D318" s="201" t="str">
        <f>IF(IFERROR(INDEX(Analyslista!AS:AS,MATCH(ROW()-1,Analyslista!AP:AP,0)),"")=0,"",IFERROR(INDEX(Analyslista!AS:AS,MATCH(ROW()-1,Analyslista!AP:AP,0)),""))</f>
        <v/>
      </c>
      <c r="F318" s="201" t="str">
        <f>IF(IFERROR(INDEX(Analyslista!N:N,MATCH(ROW()-1,Analyslista!AP:AP,0)),"")=0,"",IFERROR(INDEX(Analyslista!N:N,MATCH(ROW()-1,Analyslista!AP:AP,0)),""))</f>
        <v>Lila (EDTA) 4 mL, 2 stycken</v>
      </c>
      <c r="G318" s="201" t="str">
        <f>IF(IFERROR(INDEX(Analyslista!K:K,MATCH(ROW()-1,Analyslista!AP:AP,0)),"")=0,"",IFERROR(INDEX(Analyslista!K:K,MATCH(ROW()-1,Analyslista!AP:AP,0)),""))</f>
        <v/>
      </c>
      <c r="H318" s="224" t="str">
        <f>IF(IFERROR(INDEX(Analyslista!J:J,MATCH(ROW()-1,Analyslista!AP:AP,0)),"")=0,"",IFERROR(INDEX(Analyslista!J:J,MATCH(ROW()-1,Analyslista!AP:AP,0)),""))</f>
        <v>Måste analyseras inom 24 timmar, vid osäkerhet kontrollera med Klinisk kemi Västerås så att prov kan skickas och analyseras inom tidsgränsen.</v>
      </c>
      <c r="I318" s="201" t="str">
        <f>IF(IFERROR(INDEX(Analyslista!V:V,MATCH(ROW()-1,Analyslista!AP:AP,0)),"")=0,"",IFERROR(INDEX(Analyslista!V:V,MATCH(ROW()-1,Analyslista!AP:AP,0)),""))</f>
        <v>Sahlgrenska Universitetssjukhuset</v>
      </c>
      <c r="J318" s="201"/>
      <c r="K318" s="201"/>
    </row>
    <row r="319" spans="1:11" x14ac:dyDescent="0.25">
      <c r="A319" s="201" t="str">
        <f>IF(IFERROR(INDEX(Analyslista!D:D,MATCH(ROW()-1,Analyslista!AP:AP,0)),"")&amp;IFERROR(INDEX(Analyslista!B:B,MATCH(ROW()-1,Analyslista!AP:AP,0)),"")="","",IFERROR(INDEX(Analyslista!D:D,MATCH(ROW()-1,Analyslista!AP:AP,0)),"")&amp;IFERROR(INDEX(Analyslista!B:B,MATCH(ROW()-1,Analyslista!AP:AP,0)),"")&amp;" (EXT)")</f>
        <v>U-Trihexosid (EXT)</v>
      </c>
      <c r="B319" s="201" t="str">
        <f>IFERROR(INDEX(Analyslista!D:D,MATCH(ROW()-1,Analyslista!AP:AP,0)),"")&amp;IFERROR(INDEX(Analyslista!B:B,MATCH(ROW()-1,Analyslista!AP:AP,0)),"")</f>
        <v>U-Trihexosid</v>
      </c>
      <c r="C319" s="201" t="str">
        <f>IF(IFERROR(INDEX(Analyslista!AC:AC,MATCH(ROW()-1,Analyslista!AP:AP,0)),"")=0,"",IFERROR(INDEX(Analyslista!AC:AC,MATCH(ROW()-1,Analyslista!AP:AP,0)),""))</f>
        <v/>
      </c>
      <c r="D319" s="201" t="str">
        <f>IF(IFERROR(INDEX(Analyslista!AS:AS,MATCH(ROW()-1,Analyslista!AP:AP,0)),"")=0,"",IFERROR(INDEX(Analyslista!AS:AS,MATCH(ROW()-1,Analyslista!AP:AP,0)),""))</f>
        <v/>
      </c>
      <c r="F319" s="201" t="str">
        <f>IF(IFERROR(INDEX(Analyslista!N:N,MATCH(ROW()-1,Analyslista!AP:AP,0)),"")=0,"",IFERROR(INDEX(Analyslista!N:N,MATCH(ROW()-1,Analyslista!AP:AP,0)),""))</f>
        <v>50 mL urin utan tillsats.</v>
      </c>
      <c r="G319" s="201" t="str">
        <f>IF(IFERROR(INDEX(Analyslista!K:K,MATCH(ROW()-1,Analyslista!AP:AP,0)),"")=0,"",IFERROR(INDEX(Analyslista!K:K,MATCH(ROW()-1,Analyslista!AP:AP,0)),""))</f>
        <v/>
      </c>
      <c r="H319" s="224" t="str">
        <f>IF(IFERROR(INDEX(Analyslista!J:J,MATCH(ROW()-1,Analyslista!AP:AP,0)),"")=0,"",IFERROR(INDEX(Analyslista!J:J,MATCH(ROW()-1,Analyslista!AP:AP,0)),""))</f>
        <v/>
      </c>
      <c r="I319" s="201" t="str">
        <f>IF(IFERROR(INDEX(Analyslista!V:V,MATCH(ROW()-1,Analyslista!AP:AP,0)),"")=0,"",IFERROR(INDEX(Analyslista!V:V,MATCH(ROW()-1,Analyslista!AP:AP,0)),""))</f>
        <v>Sahlgrenska Universitetssjukhuset</v>
      </c>
      <c r="J319" s="201"/>
      <c r="K319" s="201"/>
    </row>
    <row r="320" spans="1:11" ht="60" x14ac:dyDescent="0.25">
      <c r="A320" s="201" t="str">
        <f>IF(IFERROR(INDEX(Analyslista!D:D,MATCH(ROW()-1,Analyslista!AP:AP,0)),"")&amp;IFERROR(INDEX(Analyslista!B:B,MATCH(ROW()-1,Analyslista!AP:AP,0)),"")="","",IFERROR(INDEX(Analyslista!D:D,MATCH(ROW()-1,Analyslista!AP:AP,0)),"")&amp;IFERROR(INDEX(Analyslista!B:B,MATCH(ROW()-1,Analyslista!AP:AP,0)),"")&amp;" (EXT)")</f>
        <v>S-CA 72-4  (EXT)</v>
      </c>
      <c r="B320" s="201" t="str">
        <f>IFERROR(INDEX(Analyslista!D:D,MATCH(ROW()-1,Analyslista!AP:AP,0)),"")&amp;IFERROR(INDEX(Analyslista!B:B,MATCH(ROW()-1,Analyslista!AP:AP,0)),"")</f>
        <v xml:space="preserve">S-CA 72-4 </v>
      </c>
      <c r="C320" s="201" t="str">
        <f>IF(IFERROR(INDEX(Analyslista!AC:AC,MATCH(ROW()-1,Analyslista!AP:AP,0)),"")=0,"",IFERROR(INDEX(Analyslista!AC:AC,MATCH(ROW()-1,Analyslista!AP:AP,0)),""))</f>
        <v/>
      </c>
      <c r="D320" s="201" t="str">
        <f>IF(IFERROR(INDEX(Analyslista!AS:AS,MATCH(ROW()-1,Analyslista!AP:AP,0)),"")=0,"",IFERROR(INDEX(Analyslista!AS:AS,MATCH(ROW()-1,Analyslista!AP:AP,0)),""))</f>
        <v/>
      </c>
      <c r="F320" s="201" t="str">
        <f>IF(IFERROR(INDEX(Analyslista!N:N,MATCH(ROW()-1,Analyslista!AP:AP,0)),"")=0,"",IFERROR(INDEX(Analyslista!N:N,MATCH(ROW()-1,Analyslista!AP:AP,0)),""))</f>
        <v>Gul (serum m gel) 3,5 mL</v>
      </c>
      <c r="G320" s="201" t="str">
        <f>IF(IFERROR(INDEX(Analyslista!K:K,MATCH(ROW()-1,Analyslista!AP:AP,0)),"")=0,"",IFERROR(INDEX(Analyslista!K:K,MATCH(ROW()-1,Analyslista!AP:AP,0)),""))</f>
        <v>S-Tyreoglobulin, S-Tyreoglobulin-antikroppar, S-CA 15-3, S-CrossLaps beta-, S-Osteokalcin, S-Kalcitonin</v>
      </c>
      <c r="H320" s="224" t="str">
        <f>IF(IFERROR(INDEX(Analyslista!J:J,MATCH(ROW()-1,Analyslista!AP:AP,0)),"")=0,"",IFERROR(INDEX(Analyslista!J:J,MATCH(ROW()-1,Analyslista!AP:AP,0)),""))</f>
        <v/>
      </c>
      <c r="I320" s="201" t="str">
        <f>IF(IFERROR(INDEX(Analyslista!V:V,MATCH(ROW()-1,Analyslista!AP:AP,0)),"")=0,"",IFERROR(INDEX(Analyslista!V:V,MATCH(ROW()-1,Analyslista!AP:AP,0)),""))</f>
        <v>Akademiska Sjukhuset</v>
      </c>
      <c r="J320" s="201"/>
      <c r="K320" s="201"/>
    </row>
    <row r="321" spans="1:11" x14ac:dyDescent="0.25">
      <c r="A321" s="201" t="str">
        <f>IF(IFERROR(INDEX(Analyslista!D:D,MATCH(ROW()-1,Analyslista!AP:AP,0)),"")&amp;IFERROR(INDEX(Analyslista!B:B,MATCH(ROW()-1,Analyslista!AP:AP,0)),"")="","",IFERROR(INDEX(Analyslista!D:D,MATCH(ROW()-1,Analyslista!AP:AP,0)),"")&amp;IFERROR(INDEX(Analyslista!B:B,MATCH(ROW()-1,Analyslista!AP:AP,0)),"")&amp;" (EXT)")</f>
        <v>B-CALR mutationsanalys (EXT)</v>
      </c>
      <c r="B321" s="201" t="str">
        <f>IFERROR(INDEX(Analyslista!D:D,MATCH(ROW()-1,Analyslista!AP:AP,0)),"")&amp;IFERROR(INDEX(Analyslista!B:B,MATCH(ROW()-1,Analyslista!AP:AP,0)),"")</f>
        <v>B-CALR mutationsanalys</v>
      </c>
      <c r="C321" s="201" t="str">
        <f>IF(IFERROR(INDEX(Analyslista!AC:AC,MATCH(ROW()-1,Analyslista!AP:AP,0)),"")=0,"",IFERROR(INDEX(Analyslista!AC:AC,MATCH(ROW()-1,Analyslista!AP:AP,0)),""))</f>
        <v/>
      </c>
      <c r="D321" s="201" t="str">
        <f>IF(IFERROR(INDEX(Analyslista!AS:AS,MATCH(ROW()-1,Analyslista!AP:AP,0)),"")=0,"",IFERROR(INDEX(Analyslista!AS:AS,MATCH(ROW()-1,Analyslista!AP:AP,0)),""))</f>
        <v/>
      </c>
      <c r="F321" s="201" t="str">
        <f>IF(IFERROR(INDEX(Analyslista!N:N,MATCH(ROW()-1,Analyslista!AP:AP,0)),"")=0,"",IFERROR(INDEX(Analyslista!N:N,MATCH(ROW()-1,Analyslista!AP:AP,0)),""))</f>
        <v>Lila (EDTA) 4 mL</v>
      </c>
      <c r="G321" s="201" t="str">
        <f>IF(IFERROR(INDEX(Analyslista!K:K,MATCH(ROW()-1,Analyslista!AP:AP,0)),"")=0,"",IFERROR(INDEX(Analyslista!K:K,MATCH(ROW()-1,Analyslista!AP:AP,0)),""))</f>
        <v/>
      </c>
      <c r="H321" s="224" t="str">
        <f>IF(IFERROR(INDEX(Analyslista!J:J,MATCH(ROW()-1,Analyslista!AP:AP,0)),"")=0,"",IFERROR(INDEX(Analyslista!J:J,MATCH(ROW()-1,Analyslista!AP:AP,0)),""))</f>
        <v/>
      </c>
      <c r="I321" s="201" t="str">
        <f>IF(IFERROR(INDEX(Analyslista!V:V,MATCH(ROW()-1,Analyslista!AP:AP,0)),"")=0,"",IFERROR(INDEX(Analyslista!V:V,MATCH(ROW()-1,Analyslista!AP:AP,0)),""))</f>
        <v>Sahlgrenska Universitetssjukhuset</v>
      </c>
      <c r="J321" s="201"/>
      <c r="K321" s="201"/>
    </row>
    <row r="322" spans="1:11" ht="45" x14ac:dyDescent="0.25">
      <c r="A322" s="201" t="str">
        <f>IF(IFERROR(INDEX(Analyslista!D:D,MATCH(ROW()-1,Analyslista!AP:AP,0)),"")&amp;IFERROR(INDEX(Analyslista!B:B,MATCH(ROW()-1,Analyslista!AP:AP,0)),"")="","",IFERROR(INDEX(Analyslista!D:D,MATCH(ROW()-1,Analyslista!AP:AP,0)),"")&amp;IFERROR(INDEX(Analyslista!B:B,MATCH(ROW()-1,Analyslista!AP:AP,0)),"")&amp;" (EXT)")</f>
        <v>P-CCL18 (EXT)</v>
      </c>
      <c r="B322" s="201" t="str">
        <f>IFERROR(INDEX(Analyslista!D:D,MATCH(ROW()-1,Analyslista!AP:AP,0)),"")&amp;IFERROR(INDEX(Analyslista!B:B,MATCH(ROW()-1,Analyslista!AP:AP,0)),"")</f>
        <v>P-CCL18</v>
      </c>
      <c r="C322" s="201" t="str">
        <f>IF(IFERROR(INDEX(Analyslista!AC:AC,MATCH(ROW()-1,Analyslista!AP:AP,0)),"")=0,"",IFERROR(INDEX(Analyslista!AC:AC,MATCH(ROW()-1,Analyslista!AP:AP,0)),""))</f>
        <v/>
      </c>
      <c r="D322" s="201" t="str">
        <f>IF(IFERROR(INDEX(Analyslista!AS:AS,MATCH(ROW()-1,Analyslista!AP:AP,0)),"")=0,"",IFERROR(INDEX(Analyslista!AS:AS,MATCH(ROW()-1,Analyslista!AP:AP,0)),""))</f>
        <v/>
      </c>
      <c r="F322" s="201" t="str">
        <f>IF(IFERROR(INDEX(Analyslista!N:N,MATCH(ROW()-1,Analyslista!AP:AP,0)),"")=0,"",IFERROR(INDEX(Analyslista!N:N,MATCH(ROW()-1,Analyslista!AP:AP,0)),""))</f>
        <v>Lila (EDTA) 4 mL, 2 stycken</v>
      </c>
      <c r="G322" s="201" t="str">
        <f>IF(IFERROR(INDEX(Analyslista!K:K,MATCH(ROW()-1,Analyslista!AP:AP,0)),"")=0,"",IFERROR(INDEX(Analyslista!K:K,MATCH(ROW()-1,Analyslista!AP:AP,0)),""))</f>
        <v/>
      </c>
      <c r="H322" s="224" t="str">
        <f>IF(IFERROR(INDEX(Analyslista!J:J,MATCH(ROW()-1,Analyslista!AP:AP,0)),"")=0,"",IFERROR(INDEX(Analyslista!J:J,MATCH(ROW()-1,Analyslista!AP:AP,0)),""))</f>
        <v>Måste analyseras inom 24 timmar, vid osäkerhet kontrollera med Klinisk kemi Västerås så att prov kan skickas och analyseras inom tidsgränsen.</v>
      </c>
      <c r="I322" s="201" t="str">
        <f>IF(IFERROR(INDEX(Analyslista!V:V,MATCH(ROW()-1,Analyslista!AP:AP,0)),"")=0,"",IFERROR(INDEX(Analyslista!V:V,MATCH(ROW()-1,Analyslista!AP:AP,0)),""))</f>
        <v>Sahlgrenska Universitetssjukhuset</v>
      </c>
      <c r="J322" s="201"/>
      <c r="K322" s="201"/>
    </row>
    <row r="323" spans="1:11" ht="45" x14ac:dyDescent="0.25">
      <c r="A323" s="201" t="str">
        <f>IF(IFERROR(INDEX(Analyslista!D:D,MATCH(ROW()-1,Analyslista!AP:AP,0)),"")&amp;IFERROR(INDEX(Analyslista!B:B,MATCH(ROW()-1,Analyslista!AP:AP,0)),"")="","",IFERROR(INDEX(Analyslista!D:D,MATCH(ROW()-1,Analyslista!AP:AP,0)),"")&amp;IFERROR(INDEX(Analyslista!B:B,MATCH(ROW()-1,Analyslista!AP:AP,0)),"")&amp;" (EXT)")</f>
        <v>B-CD19, CD16, CD20, CD56 (EXT)</v>
      </c>
      <c r="B323" s="201" t="str">
        <f>IFERROR(INDEX(Analyslista!D:D,MATCH(ROW()-1,Analyslista!AP:AP,0)),"")&amp;IFERROR(INDEX(Analyslista!B:B,MATCH(ROW()-1,Analyslista!AP:AP,0)),"")</f>
        <v>B-CD19, CD16, CD20, CD56</v>
      </c>
      <c r="C323" s="201" t="str">
        <f>IF(IFERROR(INDEX(Analyslista!AC:AC,MATCH(ROW()-1,Analyslista!AP:AP,0)),"")=0,"",IFERROR(INDEX(Analyslista!AC:AC,MATCH(ROW()-1,Analyslista!AP:AP,0)),""))</f>
        <v/>
      </c>
      <c r="D323" s="201" t="str">
        <f>IF(IFERROR(INDEX(Analyslista!AS:AS,MATCH(ROW()-1,Analyslista!AP:AP,0)),"")=0,"",IFERROR(INDEX(Analyslista!AS:AS,MATCH(ROW()-1,Analyslista!AP:AP,0)),""))</f>
        <v/>
      </c>
      <c r="F323" s="201" t="str">
        <f>IF(IFERROR(INDEX(Analyslista!N:N,MATCH(ROW()-1,Analyslista!AP:AP,0)),"")=0,"",IFERROR(INDEX(Analyslista!N:N,MATCH(ROW()-1,Analyslista!AP:AP,0)),""))</f>
        <v>Lila (EDTA) 4 mL</v>
      </c>
      <c r="G323" s="201" t="str">
        <f>IF(IFERROR(INDEX(Analyslista!K:K,MATCH(ROW()-1,Analyslista!AP:AP,0)),"")=0,"",IFERROR(INDEX(Analyslista!K:K,MATCH(ROW()-1,Analyslista!AP:AP,0)),""))</f>
        <v/>
      </c>
      <c r="H323" s="224" t="str">
        <f>IF(IFERROR(INDEX(Analyslista!J:J,MATCH(ROW()-1,Analyslista!AP:AP,0)),"")=0,"",IFERROR(INDEX(Analyslista!J:J,MATCH(ROW()-1,Analyslista!AP:AP,0)),""))</f>
        <v>Måste analyseras inom 24 timmar, vid osäkerhet kontrollera med Klinisk Kemi Västerås så att prov kan skickas och analyseras inom tidsgränsen.</v>
      </c>
      <c r="I323" s="201" t="str">
        <f>IF(IFERROR(INDEX(Analyslista!V:V,MATCH(ROW()-1,Analyslista!AP:AP,0)),"")=0,"",IFERROR(INDEX(Analyslista!V:V,MATCH(ROW()-1,Analyslista!AP:AP,0)),""))</f>
        <v>Akademiska Sjukhuset</v>
      </c>
      <c r="J323" s="201"/>
      <c r="K323" s="201"/>
    </row>
    <row r="324" spans="1:11" ht="45" x14ac:dyDescent="0.25">
      <c r="A324" s="201" t="str">
        <f>IF(IFERROR(INDEX(Analyslista!D:D,MATCH(ROW()-1,Analyslista!AP:AP,0)),"")&amp;IFERROR(INDEX(Analyslista!B:B,MATCH(ROW()-1,Analyslista!AP:AP,0)),"")="","",IFERROR(INDEX(Analyslista!D:D,MATCH(ROW()-1,Analyslista!AP:AP,0)),"")&amp;IFERROR(INDEX(Analyslista!B:B,MATCH(ROW()-1,Analyslista!AP:AP,0)),"")&amp;" (EXT)")</f>
        <v>P-Chitotriosidas (EXT)</v>
      </c>
      <c r="B324" s="201" t="str">
        <f>IFERROR(INDEX(Analyslista!D:D,MATCH(ROW()-1,Analyslista!AP:AP,0)),"")&amp;IFERROR(INDEX(Analyslista!B:B,MATCH(ROW()-1,Analyslista!AP:AP,0)),"")</f>
        <v>P-Chitotriosidas</v>
      </c>
      <c r="C324" s="201" t="str">
        <f>IF(IFERROR(INDEX(Analyslista!AC:AC,MATCH(ROW()-1,Analyslista!AP:AP,0)),"")=0,"",IFERROR(INDEX(Analyslista!AC:AC,MATCH(ROW()-1,Analyslista!AP:AP,0)),""))</f>
        <v/>
      </c>
      <c r="D324" s="201" t="str">
        <f>IF(IFERROR(INDEX(Analyslista!AS:AS,MATCH(ROW()-1,Analyslista!AP:AP,0)),"")=0,"",IFERROR(INDEX(Analyslista!AS:AS,MATCH(ROW()-1,Analyslista!AP:AP,0)),""))</f>
        <v/>
      </c>
      <c r="F324" s="201" t="str">
        <f>IF(IFERROR(INDEX(Analyslista!N:N,MATCH(ROW()-1,Analyslista!AP:AP,0)),"")=0,"",IFERROR(INDEX(Analyslista!N:N,MATCH(ROW()-1,Analyslista!AP:AP,0)),""))</f>
        <v>Lila (EDTA) 4 mL, 2 stycken</v>
      </c>
      <c r="G324" s="201" t="str">
        <f>IF(IFERROR(INDEX(Analyslista!K:K,MATCH(ROW()-1,Analyslista!AP:AP,0)),"")=0,"",IFERROR(INDEX(Analyslista!K:K,MATCH(ROW()-1,Analyslista!AP:AP,0)),""))</f>
        <v/>
      </c>
      <c r="H324" s="224" t="str">
        <f>IF(IFERROR(INDEX(Analyslista!J:J,MATCH(ROW()-1,Analyslista!AP:AP,0)),"")=0,"",IFERROR(INDEX(Analyslista!J:J,MATCH(ROW()-1,Analyslista!AP:AP,0)),""))</f>
        <v>Måste analyseras inom 24 timmar, vid osäkerhet kontrollera med Klinisk kemi Västerås så att prov kan skickas och analyseras inom tidsgränsen.</v>
      </c>
      <c r="I324" s="201" t="str">
        <f>IF(IFERROR(INDEX(Analyslista!V:V,MATCH(ROW()-1,Analyslista!AP:AP,0)),"")=0,"",IFERROR(INDEX(Analyslista!V:V,MATCH(ROW()-1,Analyslista!AP:AP,0)),""))</f>
        <v>Sahlgrenska Universitetssjukhuset</v>
      </c>
      <c r="J324" s="201"/>
      <c r="K324" s="201"/>
    </row>
    <row r="325" spans="1:11" x14ac:dyDescent="0.25">
      <c r="A325" s="201" t="str">
        <f>IF(IFERROR(INDEX(Analyslista!D:D,MATCH(ROW()-1,Analyslista!AP:AP,0)),"")&amp;IFERROR(INDEX(Analyslista!B:B,MATCH(ROW()-1,Analyslista!AP:AP,0)),"")="","",IFERROR(INDEX(Analyslista!D:D,MATCH(ROW()-1,Analyslista!AP:AP,0)),"")&amp;IFERROR(INDEX(Analyslista!B:B,MATCH(ROW()-1,Analyslista!AP:AP,0)),"")&amp;" (EXT)")</f>
        <v>Csv-Interleukin-1 beta (EXT)</v>
      </c>
      <c r="B325" s="201" t="str">
        <f>IFERROR(INDEX(Analyslista!D:D,MATCH(ROW()-1,Analyslista!AP:AP,0)),"")&amp;IFERROR(INDEX(Analyslista!B:B,MATCH(ROW()-1,Analyslista!AP:AP,0)),"")</f>
        <v>Csv-Interleukin-1 beta</v>
      </c>
      <c r="C325" s="201" t="str">
        <f>IF(IFERROR(INDEX(Analyslista!AC:AC,MATCH(ROW()-1,Analyslista!AP:AP,0)),"")=0,"",IFERROR(INDEX(Analyslista!AC:AC,MATCH(ROW()-1,Analyslista!AP:AP,0)),""))</f>
        <v/>
      </c>
      <c r="D325" s="201" t="str">
        <f>IF(IFERROR(INDEX(Analyslista!AS:AS,MATCH(ROW()-1,Analyslista!AP:AP,0)),"")=0,"",IFERROR(INDEX(Analyslista!AS:AS,MATCH(ROW()-1,Analyslista!AP:AP,0)),""))</f>
        <v/>
      </c>
      <c r="F325" s="201" t="str">
        <f>IF(IFERROR(INDEX(Analyslista!N:N,MATCH(ROW()-1,Analyslista!AP:AP,0)),"")=0,"",IFERROR(INDEX(Analyslista!N:N,MATCH(ROW()-1,Analyslista!AP:AP,0)),""))</f>
        <v>Centrifugrör konisk botten</v>
      </c>
      <c r="G325" s="201" t="str">
        <f>IF(IFERROR(INDEX(Analyslista!K:K,MATCH(ROW()-1,Analyslista!AP:AP,0)),"")=0,"",IFERROR(INDEX(Analyslista!K:K,MATCH(ROW()-1,Analyslista!AP:AP,0)),""))</f>
        <v>Csv-IL-10, Csv-IL-6, Csv-IL8</v>
      </c>
      <c r="H325" s="224" t="str">
        <f>IF(IFERROR(INDEX(Analyslista!J:J,MATCH(ROW()-1,Analyslista!AP:AP,0)),"")=0,"",IFERROR(INDEX(Analyslista!J:J,MATCH(ROW()-1,Analyslista!AP:AP,0)),""))</f>
        <v/>
      </c>
      <c r="I325" s="201" t="str">
        <f>IF(IFERROR(INDEX(Analyslista!V:V,MATCH(ROW()-1,Analyslista!AP:AP,0)),"")=0,"",IFERROR(INDEX(Analyslista!V:V,MATCH(ROW()-1,Analyslista!AP:AP,0)),""))</f>
        <v>Karolinska Universitetssjukhuset</v>
      </c>
      <c r="J325" s="201"/>
      <c r="K325" s="201"/>
    </row>
    <row r="326" spans="1:11" x14ac:dyDescent="0.25">
      <c r="A326" s="201" t="str">
        <f>IF(IFERROR(INDEX(Analyslista!D:D,MATCH(ROW()-1,Analyslista!AP:AP,0)),"")&amp;IFERROR(INDEX(Analyslista!B:B,MATCH(ROW()-1,Analyslista!AP:AP,0)),"")="","",IFERROR(INDEX(Analyslista!D:D,MATCH(ROW()-1,Analyslista!AP:AP,0)),"")&amp;IFERROR(INDEX(Analyslista!B:B,MATCH(ROW()-1,Analyslista!AP:AP,0)),"")&amp;" (EXT)")</f>
        <v>Csv-Interleukin-10 (EXT)</v>
      </c>
      <c r="B326" s="201" t="str">
        <f>IFERROR(INDEX(Analyslista!D:D,MATCH(ROW()-1,Analyslista!AP:AP,0)),"")&amp;IFERROR(INDEX(Analyslista!B:B,MATCH(ROW()-1,Analyslista!AP:AP,0)),"")</f>
        <v>Csv-Interleukin-10</v>
      </c>
      <c r="C326" s="201" t="str">
        <f>IF(IFERROR(INDEX(Analyslista!AC:AC,MATCH(ROW()-1,Analyslista!AP:AP,0)),"")=0,"",IFERROR(INDEX(Analyslista!AC:AC,MATCH(ROW()-1,Analyslista!AP:AP,0)),""))</f>
        <v/>
      </c>
      <c r="D326" s="201" t="str">
        <f>IF(IFERROR(INDEX(Analyslista!AS:AS,MATCH(ROW()-1,Analyslista!AP:AP,0)),"")=0,"",IFERROR(INDEX(Analyslista!AS:AS,MATCH(ROW()-1,Analyslista!AP:AP,0)),""))</f>
        <v/>
      </c>
      <c r="F326" s="201" t="str">
        <f>IF(IFERROR(INDEX(Analyslista!N:N,MATCH(ROW()-1,Analyslista!AP:AP,0)),"")=0,"",IFERROR(INDEX(Analyslista!N:N,MATCH(ROW()-1,Analyslista!AP:AP,0)),""))</f>
        <v>Centrifugrör konisk botten</v>
      </c>
      <c r="G326" s="201" t="str">
        <f>IF(IFERROR(INDEX(Analyslista!K:K,MATCH(ROW()-1,Analyslista!AP:AP,0)),"")=0,"",IFERROR(INDEX(Analyslista!K:K,MATCH(ROW()-1,Analyslista!AP:AP,0)),""))</f>
        <v>Csv-IL-1-beta, Csv-IL-6, Csv-IL8</v>
      </c>
      <c r="H326" s="224" t="str">
        <f>IF(IFERROR(INDEX(Analyslista!J:J,MATCH(ROW()-1,Analyslista!AP:AP,0)),"")=0,"",IFERROR(INDEX(Analyslista!J:J,MATCH(ROW()-1,Analyslista!AP:AP,0)),""))</f>
        <v/>
      </c>
      <c r="I326" s="201" t="str">
        <f>IF(IFERROR(INDEX(Analyslista!V:V,MATCH(ROW()-1,Analyslista!AP:AP,0)),"")=0,"",IFERROR(INDEX(Analyslista!V:V,MATCH(ROW()-1,Analyslista!AP:AP,0)),""))</f>
        <v>Karolinska Universitetssjukhuset</v>
      </c>
      <c r="J326" s="201"/>
      <c r="K326" s="201"/>
    </row>
    <row r="327" spans="1:11" ht="45" x14ac:dyDescent="0.25">
      <c r="A327" s="201" t="str">
        <f>IF(IFERROR(INDEX(Analyslista!D:D,MATCH(ROW()-1,Analyslista!AP:AP,0)),"")&amp;IFERROR(INDEX(Analyslista!B:B,MATCH(ROW()-1,Analyslista!AP:AP,0)),"")="","",IFERROR(INDEX(Analyslista!D:D,MATCH(ROW()-1,Analyslista!AP:AP,0)),"")&amp;IFERROR(INDEX(Analyslista!B:B,MATCH(ROW()-1,Analyslista!AP:AP,0)),"")&amp;" (EXT)")</f>
        <v>S-CrossLaps, beta- (EXT)</v>
      </c>
      <c r="B327" s="201" t="str">
        <f>IFERROR(INDEX(Analyslista!D:D,MATCH(ROW()-1,Analyslista!AP:AP,0)),"")&amp;IFERROR(INDEX(Analyslista!B:B,MATCH(ROW()-1,Analyslista!AP:AP,0)),"")</f>
        <v>S-CrossLaps, beta-</v>
      </c>
      <c r="C327" s="201" t="str">
        <f>IF(IFERROR(INDEX(Analyslista!AC:AC,MATCH(ROW()-1,Analyslista!AP:AP,0)),"")=0,"",IFERROR(INDEX(Analyslista!AC:AC,MATCH(ROW()-1,Analyslista!AP:AP,0)),""))</f>
        <v/>
      </c>
      <c r="D327" s="201" t="str">
        <f>IF(IFERROR(INDEX(Analyslista!AS:AS,MATCH(ROW()-1,Analyslista!AP:AP,0)),"")=0,"",IFERROR(INDEX(Analyslista!AS:AS,MATCH(ROW()-1,Analyslista!AP:AP,0)),""))</f>
        <v/>
      </c>
      <c r="F327" s="201" t="str">
        <f>IF(IFERROR(INDEX(Analyslista!N:N,MATCH(ROW()-1,Analyslista!AP:AP,0)),"")=0,"",IFERROR(INDEX(Analyslista!N:N,MATCH(ROW()-1,Analyslista!AP:AP,0)),""))</f>
        <v>Gul (serum m gel) 3,5 mL</v>
      </c>
      <c r="G327" s="201" t="str">
        <f>IF(IFERROR(INDEX(Analyslista!K:K,MATCH(ROW()-1,Analyslista!AP:AP,0)),"")=0,"",IFERROR(INDEX(Analyslista!K:K,MATCH(ROW()-1,Analyslista!AP:AP,0)),""))</f>
        <v>S-Tyreoglobulin, S-Tyreoglobulin-antikroppar, S-CA 15-3, S-CA 72-4, S-Osteokalcin, S-Kalcitonin</v>
      </c>
      <c r="H327" s="224" t="str">
        <f>IF(IFERROR(INDEX(Analyslista!J:J,MATCH(ROW()-1,Analyslista!AP:AP,0)),"")=0,"",IFERROR(INDEX(Analyslista!J:J,MATCH(ROW()-1,Analyslista!AP:AP,0)),""))</f>
        <v>Rekomenderas att tas som fastande på morgonen.</v>
      </c>
      <c r="I327" s="201" t="str">
        <f>IF(IFERROR(INDEX(Analyslista!V:V,MATCH(ROW()-1,Analyslista!AP:AP,0)),"")=0,"",IFERROR(INDEX(Analyslista!V:V,MATCH(ROW()-1,Analyslista!AP:AP,0)),""))</f>
        <v>Akademiska Sjukhuset</v>
      </c>
      <c r="J327" s="201"/>
      <c r="K327" s="201"/>
    </row>
    <row r="328" spans="1:11" x14ac:dyDescent="0.25">
      <c r="A328" s="201" t="str">
        <f>IF(IFERROR(INDEX(Analyslista!D:D,MATCH(ROW()-1,Analyslista!AP:AP,0)),"")&amp;IFERROR(INDEX(Analyslista!B:B,MATCH(ROW()-1,Analyslista!AP:AP,0)),"")="","",IFERROR(INDEX(Analyslista!D:D,MATCH(ROW()-1,Analyslista!AP:AP,0)),"")&amp;IFERROR(INDEX(Analyslista!B:B,MATCH(ROW()-1,Analyslista!AP:AP,0)),"")&amp;" (EXT)")</f>
        <v>Csv-Interleukin-6 (EXT)</v>
      </c>
      <c r="B328" s="201" t="str">
        <f>IFERROR(INDEX(Analyslista!D:D,MATCH(ROW()-1,Analyslista!AP:AP,0)),"")&amp;IFERROR(INDEX(Analyslista!B:B,MATCH(ROW()-1,Analyslista!AP:AP,0)),"")</f>
        <v>Csv-Interleukin-6</v>
      </c>
      <c r="C328" s="201" t="str">
        <f>IF(IFERROR(INDEX(Analyslista!AC:AC,MATCH(ROW()-1,Analyslista!AP:AP,0)),"")=0,"",IFERROR(INDEX(Analyslista!AC:AC,MATCH(ROW()-1,Analyslista!AP:AP,0)),""))</f>
        <v/>
      </c>
      <c r="D328" s="201" t="str">
        <f>IF(IFERROR(INDEX(Analyslista!AS:AS,MATCH(ROW()-1,Analyslista!AP:AP,0)),"")=0,"",IFERROR(INDEX(Analyslista!AS:AS,MATCH(ROW()-1,Analyslista!AP:AP,0)),""))</f>
        <v/>
      </c>
      <c r="F328" s="201" t="str">
        <f>IF(IFERROR(INDEX(Analyslista!N:N,MATCH(ROW()-1,Analyslista!AP:AP,0)),"")=0,"",IFERROR(INDEX(Analyslista!N:N,MATCH(ROW()-1,Analyslista!AP:AP,0)),""))</f>
        <v>Centrifugrör konisk botten</v>
      </c>
      <c r="G328" s="201" t="str">
        <f>IF(IFERROR(INDEX(Analyslista!K:K,MATCH(ROW()-1,Analyslista!AP:AP,0)),"")=0,"",IFERROR(INDEX(Analyslista!K:K,MATCH(ROW()-1,Analyslista!AP:AP,0)),""))</f>
        <v>Csv-IL-1-beta, Csv-IL-10, Csv-IL8</v>
      </c>
      <c r="H328" s="224" t="str">
        <f>IF(IFERROR(INDEX(Analyslista!J:J,MATCH(ROW()-1,Analyslista!AP:AP,0)),"")=0,"",IFERROR(INDEX(Analyslista!J:J,MATCH(ROW()-1,Analyslista!AP:AP,0)),""))</f>
        <v/>
      </c>
      <c r="I328" s="201" t="str">
        <f>IF(IFERROR(INDEX(Analyslista!V:V,MATCH(ROW()-1,Analyslista!AP:AP,0)),"")=0,"",IFERROR(INDEX(Analyslista!V:V,MATCH(ROW()-1,Analyslista!AP:AP,0)),""))</f>
        <v>Karolinska Universitetssjukhuset</v>
      </c>
      <c r="J328" s="201"/>
      <c r="K328" s="201"/>
    </row>
    <row r="329" spans="1:11" x14ac:dyDescent="0.25">
      <c r="A329" s="201" t="str">
        <f>IF(IFERROR(INDEX(Analyslista!D:D,MATCH(ROW()-1,Analyslista!AP:AP,0)),"")&amp;IFERROR(INDEX(Analyslista!B:B,MATCH(ROW()-1,Analyslista!AP:AP,0)),"")="","",IFERROR(INDEX(Analyslista!D:D,MATCH(ROW()-1,Analyslista!AP:AP,0)),"")&amp;IFERROR(INDEX(Analyslista!B:B,MATCH(ROW()-1,Analyslista!AP:AP,0)),"")&amp;" (EXT)")</f>
        <v>Csv-Interleukin-8 (EXT)</v>
      </c>
      <c r="B329" s="201" t="str">
        <f>IFERROR(INDEX(Analyslista!D:D,MATCH(ROW()-1,Analyslista!AP:AP,0)),"")&amp;IFERROR(INDEX(Analyslista!B:B,MATCH(ROW()-1,Analyslista!AP:AP,0)),"")</f>
        <v>Csv-Interleukin-8</v>
      </c>
      <c r="C329" s="201" t="str">
        <f>IF(IFERROR(INDEX(Analyslista!AC:AC,MATCH(ROW()-1,Analyslista!AP:AP,0)),"")=0,"",IFERROR(INDEX(Analyslista!AC:AC,MATCH(ROW()-1,Analyslista!AP:AP,0)),""))</f>
        <v/>
      </c>
      <c r="D329" s="201" t="str">
        <f>IF(IFERROR(INDEX(Analyslista!AS:AS,MATCH(ROW()-1,Analyslista!AP:AP,0)),"")=0,"",IFERROR(INDEX(Analyslista!AS:AS,MATCH(ROW()-1,Analyslista!AP:AP,0)),""))</f>
        <v/>
      </c>
      <c r="F329" s="201" t="str">
        <f>IF(IFERROR(INDEX(Analyslista!N:N,MATCH(ROW()-1,Analyslista!AP:AP,0)),"")=0,"",IFERROR(INDEX(Analyslista!N:N,MATCH(ROW()-1,Analyslista!AP:AP,0)),""))</f>
        <v>Centrifugrör konisk botten</v>
      </c>
      <c r="G329" s="201" t="str">
        <f>IF(IFERROR(INDEX(Analyslista!K:K,MATCH(ROW()-1,Analyslista!AP:AP,0)),"")=0,"",IFERROR(INDEX(Analyslista!K:K,MATCH(ROW()-1,Analyslista!AP:AP,0)),""))</f>
        <v>Csv-IL-1-beta, Csv-IL-10, Csv-IL-6</v>
      </c>
      <c r="H329" s="224" t="str">
        <f>IF(IFERROR(INDEX(Analyslista!J:J,MATCH(ROW()-1,Analyslista!AP:AP,0)),"")=0,"",IFERROR(INDEX(Analyslista!J:J,MATCH(ROW()-1,Analyslista!AP:AP,0)),""))</f>
        <v/>
      </c>
      <c r="I329" s="201" t="str">
        <f>IF(IFERROR(INDEX(Analyslista!V:V,MATCH(ROW()-1,Analyslista!AP:AP,0)),"")=0,"",IFERROR(INDEX(Analyslista!V:V,MATCH(ROW()-1,Analyslista!AP:AP,0)),""))</f>
        <v>Karolinska Universitetssjukhuset</v>
      </c>
      <c r="J329" s="201"/>
      <c r="K329" s="201"/>
    </row>
    <row r="330" spans="1:11" ht="120" x14ac:dyDescent="0.25">
      <c r="A330" s="201" t="str">
        <f>IF(IFERROR(INDEX(Analyslista!D:D,MATCH(ROW()-1,Analyslista!AP:AP,0)),"")&amp;IFERROR(INDEX(Analyslista!B:B,MATCH(ROW()-1,Analyslista!AP:AP,0)),"")="","",IFERROR(INDEX(Analyslista!D:D,MATCH(ROW()-1,Analyslista!AP:AP,0)),"")&amp;IFERROR(INDEX(Analyslista!B:B,MATCH(ROW()-1,Analyslista!AP:AP,0)),"")&amp;" (EXT)")</f>
        <v>Pt(Lkc)-Cytokrom P450 2C19, genotyp (EXT)</v>
      </c>
      <c r="B330" s="201" t="str">
        <f>IFERROR(INDEX(Analyslista!D:D,MATCH(ROW()-1,Analyslista!AP:AP,0)),"")&amp;IFERROR(INDEX(Analyslista!B:B,MATCH(ROW()-1,Analyslista!AP:AP,0)),"")</f>
        <v>Pt(Lkc)-Cytokrom P450 2C19, genotyp</v>
      </c>
      <c r="C330" s="201" t="str">
        <f>IF(IFERROR(INDEX(Analyslista!AC:AC,MATCH(ROW()-1,Analyslista!AP:AP,0)),"")=0,"",IFERROR(INDEX(Analyslista!AC:AC,MATCH(ROW()-1,Analyslista!AP:AP,0)),""))</f>
        <v/>
      </c>
      <c r="D330" s="201" t="str">
        <f>IF(IFERROR(INDEX(Analyslista!AS:AS,MATCH(ROW()-1,Analyslista!AP:AP,0)),"")=0,"",IFERROR(INDEX(Analyslista!AS:AS,MATCH(ROW()-1,Analyslista!AP:AP,0)),""))</f>
        <v/>
      </c>
      <c r="F330" s="201" t="str">
        <f>IF(IFERROR(INDEX(Analyslista!N:N,MATCH(ROW()-1,Analyslista!AP:AP,0)),"")=0,"",IFERROR(INDEX(Analyslista!N:N,MATCH(ROW()-1,Analyslista!AP:AP,0)),""))</f>
        <v>Lila (EDTA) 4 mL</v>
      </c>
      <c r="G330" s="201" t="str">
        <f>IF(IFERROR(INDEX(Analyslista!K:K,MATCH(ROW()-1,Analyslista!AP:AP,0)),"")=0,"",IFERROR(INDEX(Analyslista!K:K,MATCH(ROW()-1,Analyslista!AP:AP,0)),""))</f>
        <v>Apolipoprotein E (genotyp), Cytokrom P450 2C9 (genotyp), Cytokrom P450 2D6 (genotyp), Faktor V (genotyp), Gilberts syndrom (genotypning), HFE (genotyp), MTHFR (genotyp), N-Acetyltransferas 2 (genotyp), Protrombin (genotyp)</v>
      </c>
      <c r="H330" s="224" t="str">
        <f>IF(IFERROR(INDEX(Analyslista!J:J,MATCH(ROW()-1,Analyslista!AP:AP,0)),"")=0,"",IFERROR(INDEX(Analyslista!J:J,MATCH(ROW()-1,Analyslista!AP:AP,0)),""))</f>
        <v>Anamnes/Frågeställning [FRITEXT]</v>
      </c>
      <c r="I330" s="201" t="str">
        <f>IF(IFERROR(INDEX(Analyslista!V:V,MATCH(ROW()-1,Analyslista!AP:AP,0)),"")=0,"",IFERROR(INDEX(Analyslista!V:V,MATCH(ROW()-1,Analyslista!AP:AP,0)),""))</f>
        <v>Akademiska Sjukhuset</v>
      </c>
      <c r="J330" s="201"/>
      <c r="K330" s="201"/>
    </row>
    <row r="331" spans="1:11" ht="120" x14ac:dyDescent="0.25">
      <c r="A331" s="201" t="str">
        <f>IF(IFERROR(INDEX(Analyslista!D:D,MATCH(ROW()-1,Analyslista!AP:AP,0)),"")&amp;IFERROR(INDEX(Analyslista!B:B,MATCH(ROW()-1,Analyslista!AP:AP,0)),"")="","",IFERROR(INDEX(Analyslista!D:D,MATCH(ROW()-1,Analyslista!AP:AP,0)),"")&amp;IFERROR(INDEX(Analyslista!B:B,MATCH(ROW()-1,Analyslista!AP:AP,0)),"")&amp;" (EXT)")</f>
        <v>Pt(Lkc)-Cytokrom P450 2C9, genotyp  (EXT)</v>
      </c>
      <c r="B331" s="201" t="str">
        <f>IFERROR(INDEX(Analyslista!D:D,MATCH(ROW()-1,Analyslista!AP:AP,0)),"")&amp;IFERROR(INDEX(Analyslista!B:B,MATCH(ROW()-1,Analyslista!AP:AP,0)),"")</f>
        <v xml:space="preserve">Pt(Lkc)-Cytokrom P450 2C9, genotyp </v>
      </c>
      <c r="C331" s="201" t="str">
        <f>IF(IFERROR(INDEX(Analyslista!AC:AC,MATCH(ROW()-1,Analyslista!AP:AP,0)),"")=0,"",IFERROR(INDEX(Analyslista!AC:AC,MATCH(ROW()-1,Analyslista!AP:AP,0)),""))</f>
        <v/>
      </c>
      <c r="D331" s="201" t="str">
        <f>IF(IFERROR(INDEX(Analyslista!AS:AS,MATCH(ROW()-1,Analyslista!AP:AP,0)),"")=0,"",IFERROR(INDEX(Analyslista!AS:AS,MATCH(ROW()-1,Analyslista!AP:AP,0)),""))</f>
        <v/>
      </c>
      <c r="F331" s="201" t="str">
        <f>IF(IFERROR(INDEX(Analyslista!N:N,MATCH(ROW()-1,Analyslista!AP:AP,0)),"")=0,"",IFERROR(INDEX(Analyslista!N:N,MATCH(ROW()-1,Analyslista!AP:AP,0)),""))</f>
        <v>Lila (EDTA) 4 mL</v>
      </c>
      <c r="G331" s="201" t="str">
        <f>IF(IFERROR(INDEX(Analyslista!K:K,MATCH(ROW()-1,Analyslista!AP:AP,0)),"")=0,"",IFERROR(INDEX(Analyslista!K:K,MATCH(ROW()-1,Analyslista!AP:AP,0)),""))</f>
        <v>Apolipoprotein E (genotyp), Cytokrom P450 2C19 (genotyp), Cytokrom P450 2D6 (genotyp), Faktor V (genotyp), Gilberts syndrom (genotypning), HFE (genotyp), MTHFR (genotyp), N-Acetyltransferas 2 (genotyp), Protrombin (genotyp)</v>
      </c>
      <c r="H331" s="224" t="str">
        <f>IF(IFERROR(INDEX(Analyslista!J:J,MATCH(ROW()-1,Analyslista!AP:AP,0)),"")=0,"",IFERROR(INDEX(Analyslista!J:J,MATCH(ROW()-1,Analyslista!AP:AP,0)),""))</f>
        <v>Anamnes/Frågeställning [FRITEXT]</v>
      </c>
      <c r="I331" s="201" t="str">
        <f>IF(IFERROR(INDEX(Analyslista!V:V,MATCH(ROW()-1,Analyslista!AP:AP,0)),"")=0,"",IFERROR(INDEX(Analyslista!V:V,MATCH(ROW()-1,Analyslista!AP:AP,0)),""))</f>
        <v>Akademiska Sjukhuset</v>
      </c>
      <c r="J331" s="201"/>
      <c r="K331" s="201"/>
    </row>
    <row r="332" spans="1:11" ht="120" x14ac:dyDescent="0.25">
      <c r="A332" s="201" t="str">
        <f>IF(IFERROR(INDEX(Analyslista!D:D,MATCH(ROW()-1,Analyslista!AP:AP,0)),"")&amp;IFERROR(INDEX(Analyslista!B:B,MATCH(ROW()-1,Analyslista!AP:AP,0)),"")="","",IFERROR(INDEX(Analyslista!D:D,MATCH(ROW()-1,Analyslista!AP:AP,0)),"")&amp;IFERROR(INDEX(Analyslista!B:B,MATCH(ROW()-1,Analyslista!AP:AP,0)),"")&amp;" (EXT)")</f>
        <v>Pt(Lkc)-Cytokrom P450 2D6, genotyp (EXT)</v>
      </c>
      <c r="B332" s="201" t="str">
        <f>IFERROR(INDEX(Analyslista!D:D,MATCH(ROW()-1,Analyslista!AP:AP,0)),"")&amp;IFERROR(INDEX(Analyslista!B:B,MATCH(ROW()-1,Analyslista!AP:AP,0)),"")</f>
        <v>Pt(Lkc)-Cytokrom P450 2D6, genotyp</v>
      </c>
      <c r="C332" s="201" t="str">
        <f>IF(IFERROR(INDEX(Analyslista!AC:AC,MATCH(ROW()-1,Analyslista!AP:AP,0)),"")=0,"",IFERROR(INDEX(Analyslista!AC:AC,MATCH(ROW()-1,Analyslista!AP:AP,0)),""))</f>
        <v/>
      </c>
      <c r="D332" s="201" t="str">
        <f>IF(IFERROR(INDEX(Analyslista!AS:AS,MATCH(ROW()-1,Analyslista!AP:AP,0)),"")=0,"",IFERROR(INDEX(Analyslista!AS:AS,MATCH(ROW()-1,Analyslista!AP:AP,0)),""))</f>
        <v/>
      </c>
      <c r="F332" s="201" t="str">
        <f>IF(IFERROR(INDEX(Analyslista!N:N,MATCH(ROW()-1,Analyslista!AP:AP,0)),"")=0,"",IFERROR(INDEX(Analyslista!N:N,MATCH(ROW()-1,Analyslista!AP:AP,0)),""))</f>
        <v>Lila (EDTA) 4 mL</v>
      </c>
      <c r="G332" s="201" t="str">
        <f>IF(IFERROR(INDEX(Analyslista!K:K,MATCH(ROW()-1,Analyslista!AP:AP,0)),"")=0,"",IFERROR(INDEX(Analyslista!K:K,MATCH(ROW()-1,Analyslista!AP:AP,0)),""))</f>
        <v>Apolipoprotein E (genotyp), Cytokrom P450 2C19 (genotyp), Cytokrom P450 2C9 (genotyp), Faktor V (genotyp), Gilberts syndrom (genotypning), HFE (genotyp), MTHFR (genotyp), N-Acetyltransferas 2 (genotyp), Protrombin (genotyp)</v>
      </c>
      <c r="H332" s="224" t="str">
        <f>IF(IFERROR(INDEX(Analyslista!J:J,MATCH(ROW()-1,Analyslista!AP:AP,0)),"")=0,"",IFERROR(INDEX(Analyslista!J:J,MATCH(ROW()-1,Analyslista!AP:AP,0)),""))</f>
        <v>Anamnes/Frågeställning [FRITEXT]</v>
      </c>
      <c r="I332" s="201" t="str">
        <f>IF(IFERROR(INDEX(Analyslista!V:V,MATCH(ROW()-1,Analyslista!AP:AP,0)),"")=0,"",IFERROR(INDEX(Analyslista!V:V,MATCH(ROW()-1,Analyslista!AP:AP,0)),""))</f>
        <v>Akademiska Sjukhuset</v>
      </c>
      <c r="J332" s="201"/>
      <c r="K332" s="201"/>
    </row>
    <row r="333" spans="1:11" x14ac:dyDescent="0.25">
      <c r="A333" s="201" t="str">
        <f>IF(IFERROR(INDEX(Analyslista!D:D,MATCH(ROW()-1,Analyslista!AP:AP,0)),"")&amp;IFERROR(INDEX(Analyslista!B:B,MATCH(ROW()-1,Analyslista!AP:AP,0)),"")="","",IFERROR(INDEX(Analyslista!D:D,MATCH(ROW()-1,Analyslista!AP:AP,0)),"")&amp;IFERROR(INDEX(Analyslista!B:B,MATCH(ROW()-1,Analyslista!AP:AP,0)),"")&amp;" (EXT)")</f>
        <v>ISAC (EXT)</v>
      </c>
      <c r="B333" s="201" t="str">
        <f>IFERROR(INDEX(Analyslista!D:D,MATCH(ROW()-1,Analyslista!AP:AP,0)),"")&amp;IFERROR(INDEX(Analyslista!B:B,MATCH(ROW()-1,Analyslista!AP:AP,0)),"")</f>
        <v>ISAC</v>
      </c>
      <c r="C333" s="201" t="str">
        <f>IF(IFERROR(INDEX(Analyslista!AC:AC,MATCH(ROW()-1,Analyslista!AP:AP,0)),"")=0,"",IFERROR(INDEX(Analyslista!AC:AC,MATCH(ROW()-1,Analyslista!AP:AP,0)),""))</f>
        <v/>
      </c>
      <c r="D333" s="201" t="str">
        <f>IF(IFERROR(INDEX(Analyslista!AS:AS,MATCH(ROW()-1,Analyslista!AP:AP,0)),"")=0,"",IFERROR(INDEX(Analyslista!AS:AS,MATCH(ROW()-1,Analyslista!AP:AP,0)),""))</f>
        <v/>
      </c>
      <c r="F333" s="201" t="str">
        <f>IF(IFERROR(INDEX(Analyslista!N:N,MATCH(ROW()-1,Analyslista!AP:AP,0)),"")=0,"",IFERROR(INDEX(Analyslista!N:N,MATCH(ROW()-1,Analyslista!AP:AP,0)),""))</f>
        <v>Röd (Serum u t) 6 mL</v>
      </c>
      <c r="G333" s="201" t="str">
        <f>IF(IFERROR(INDEX(Analyslista!K:K,MATCH(ROW()-1,Analyslista!AP:AP,0)),"")=0,"",IFERROR(INDEX(Analyslista!K:K,MATCH(ROW()-1,Analyslista!AP:AP,0)),""))</f>
        <v/>
      </c>
      <c r="H333" s="224" t="str">
        <f>IF(IFERROR(INDEX(Analyslista!J:J,MATCH(ROW()-1,Analyslista!AP:AP,0)),"")=0,"",IFERROR(INDEX(Analyslista!J:J,MATCH(ROW()-1,Analyslista!AP:AP,0)),""))</f>
        <v/>
      </c>
      <c r="I333" s="201" t="str">
        <f>IF(IFERROR(INDEX(Analyslista!V:V,MATCH(ROW()-1,Analyslista!AP:AP,0)),"")=0,"",IFERROR(INDEX(Analyslista!V:V,MATCH(ROW()-1,Analyslista!AP:AP,0)),""))</f>
        <v>Karolinska Universitetssjukhuset</v>
      </c>
      <c r="J333" s="201"/>
      <c r="K333" s="201"/>
    </row>
    <row r="334" spans="1:11" ht="150" x14ac:dyDescent="0.25">
      <c r="A334" s="201" t="str">
        <f>IF(IFERROR(INDEX(Analyslista!D:D,MATCH(ROW()-1,Analyslista!AP:AP,0)),"")&amp;IFERROR(INDEX(Analyslista!B:B,MATCH(ROW()-1,Analyslista!AP:AP,0)),"")="","",IFERROR(INDEX(Analyslista!D:D,MATCH(ROW()-1,Analyslista!AP:AP,0)),"")&amp;IFERROR(INDEX(Analyslista!B:B,MATCH(ROW()-1,Analyslista!AP:AP,0)),"")&amp;" (EXT)")</f>
        <v>B-Isolering Leukocyter (EXT)</v>
      </c>
      <c r="B334" s="201" t="str">
        <f>IFERROR(INDEX(Analyslista!D:D,MATCH(ROW()-1,Analyslista!AP:AP,0)),"")&amp;IFERROR(INDEX(Analyslista!B:B,MATCH(ROW()-1,Analyslista!AP:AP,0)),"")</f>
        <v>B-Isolering Leukocyter</v>
      </c>
      <c r="C334" s="201" t="str">
        <f>IF(IFERROR(INDEX(Analyslista!AC:AC,MATCH(ROW()-1,Analyslista!AP:AP,0)),"")=0,"",IFERROR(INDEX(Analyslista!AC:AC,MATCH(ROW()-1,Analyslista!AP:AP,0)),""))</f>
        <v/>
      </c>
      <c r="D334" s="201" t="str">
        <f>IF(IFERROR(INDEX(Analyslista!AS:AS,MATCH(ROW()-1,Analyslista!AP:AP,0)),"")=0,"",IFERROR(INDEX(Analyslista!AS:AS,MATCH(ROW()-1,Analyslista!AP:AP,0)),""))</f>
        <v/>
      </c>
      <c r="F334" s="201" t="str">
        <f>IF(IFERROR(INDEX(Analyslista!N:N,MATCH(ROW()-1,Analyslista!AP:AP,0)),"")=0,"",IFERROR(INDEX(Analyslista!N:N,MATCH(ROW()-1,Analyslista!AP:AP,0)),""))</f>
        <v>Lila (EDTA) 6 mL, 2 stycken</v>
      </c>
      <c r="G334" s="201" t="str">
        <f>IF(IFERROR(INDEX(Analyslista!K:K,MATCH(ROW()-1,Analyslista!AP:AP,0)),"")=0,"",IFERROR(INDEX(Analyslista!K:K,MATCH(ROW()-1,Analyslista!AP:AP,0)),""))</f>
        <v/>
      </c>
      <c r="H334"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 
Frågeställning/diagnos [FRITEXT]
Kortfattat kliniska data [FRITEXT]
Medicinering [FRITEXTI]</v>
      </c>
      <c r="I334" s="201" t="str">
        <f>IF(IFERROR(INDEX(Analyslista!V:V,MATCH(ROW()-1,Analyslista!AP:AP,0)),"")=0,"",IFERROR(INDEX(Analyslista!V:V,MATCH(ROW()-1,Analyslista!AP:AP,0)),""))</f>
        <v>Karolinska Universitetssjukhuset</v>
      </c>
      <c r="J334" s="201"/>
      <c r="K334" s="201"/>
    </row>
    <row r="335" spans="1:11" ht="180" x14ac:dyDescent="0.25">
      <c r="A335" s="201" t="str">
        <f>IF(IFERROR(INDEX(Analyslista!D:D,MATCH(ROW()-1,Analyslista!AP:AP,0)),"")&amp;IFERROR(INDEX(Analyslista!B:B,MATCH(ROW()-1,Analyslista!AP:AP,0)),"")="","",IFERROR(INDEX(Analyslista!D:D,MATCH(ROW()-1,Analyslista!AP:AP,0)),"")&amp;IFERROR(INDEX(Analyslista!B:B,MATCH(ROW()-1,Analyslista!AP:AP,0)),"")&amp;" (EXT)")</f>
        <v>P-Isoniazid (koncentrationsbestämning) (EXT)</v>
      </c>
      <c r="B335" s="201" t="str">
        <f>IFERROR(INDEX(Analyslista!D:D,MATCH(ROW()-1,Analyslista!AP:AP,0)),"")&amp;IFERROR(INDEX(Analyslista!B:B,MATCH(ROW()-1,Analyslista!AP:AP,0)),"")</f>
        <v>P-Isoniazid (koncentrationsbestämning)</v>
      </c>
      <c r="C335" s="201" t="str">
        <f>IF(IFERROR(INDEX(Analyslista!AC:AC,MATCH(ROW()-1,Analyslista!AP:AP,0)),"")=0,"",IFERROR(INDEX(Analyslista!AC:AC,MATCH(ROW()-1,Analyslista!AP:AP,0)),""))</f>
        <v/>
      </c>
      <c r="D335" s="201" t="str">
        <f>IF(IFERROR(INDEX(Analyslista!AS:AS,MATCH(ROW()-1,Analyslista!AP:AP,0)),"")=0,"",IFERROR(INDEX(Analyslista!AS:AS,MATCH(ROW()-1,Analyslista!AP:AP,0)),""))</f>
        <v/>
      </c>
      <c r="F335" s="201" t="str">
        <f>IF(IFERROR(INDEX(Analyslista!N:N,MATCH(ROW()-1,Analyslista!AP:AP,0)),"")=0,"",IFERROR(INDEX(Analyslista!N:N,MATCH(ROW()-1,Analyslista!AP:AP,0)),""))</f>
        <v>Mörkblå (NaHeparin) 4 mL</v>
      </c>
      <c r="G335" s="201" t="str">
        <f>IF(IFERROR(INDEX(Analyslista!K:K,MATCH(ROW()-1,Analyslista!AP:AP,0)),"")=0,"",IFERROR(INDEX(Analyslista!K:K,MATCH(ROW()-1,Analyslista!AP:AP,0)),""))</f>
        <v/>
      </c>
      <c r="H335" s="224" t="str">
        <f>IF(IFERROR(INDEX(Analyslista!J:J,MATCH(ROW()-1,Analyslista!AP:AP,0)),"")=0,"",IFERROR(INDEX(Analyslista!J:J,MATCH(ROW()-1,Analyslista!AP:AP,0)),""))</f>
        <v>Provet tas 1-2 timmar efter dos, ibland 4 tim om misstanke fördröjt upptag.
datum och klockslag för senast intagen dos Tibinide [DATE:TIME]
aktuell dos  [FRITEXT]
datum för senaste dosjustering och föregående dos [FRITEXT]
övriga läkemedel [FRITEXT]
vikt [kg]
S-kreatinin [umol/L]
frågeställning [FRITEXT]</v>
      </c>
      <c r="I335" s="201" t="str">
        <f>IF(IFERROR(INDEX(Analyslista!V:V,MATCH(ROW()-1,Analyslista!AP:AP,0)),"")=0,"",IFERROR(INDEX(Analyslista!V:V,MATCH(ROW()-1,Analyslista!AP:AP,0)),""))</f>
        <v>Karolinska Universitetssjukhuset</v>
      </c>
      <c r="J335" s="201"/>
      <c r="K335" s="201"/>
    </row>
    <row r="336" spans="1:11" x14ac:dyDescent="0.25">
      <c r="A336" s="201" t="str">
        <f>IF(IFERROR(INDEX(Analyslista!D:D,MATCH(ROW()-1,Analyslista!AP:AP,0)),"")&amp;IFERROR(INDEX(Analyslista!B:B,MATCH(ROW()-1,Analyslista!AP:AP,0)),"")="","",IFERROR(INDEX(Analyslista!D:D,MATCH(ROW()-1,Analyslista!AP:AP,0)),"")&amp;IFERROR(INDEX(Analyslista!B:B,MATCH(ROW()-1,Analyslista!AP:AP,0)),"")&amp;" (EXT)")</f>
        <v>S-Deoxykortisol (DOC) (EXT)</v>
      </c>
      <c r="B336" s="201" t="str">
        <f>IFERROR(INDEX(Analyslista!D:D,MATCH(ROW()-1,Analyslista!AP:AP,0)),"")&amp;IFERROR(INDEX(Analyslista!B:B,MATCH(ROW()-1,Analyslista!AP:AP,0)),"")</f>
        <v>S-Deoxykortisol (DOC)</v>
      </c>
      <c r="C336" s="201" t="str">
        <f>IF(IFERROR(INDEX(Analyslista!AC:AC,MATCH(ROW()-1,Analyslista!AP:AP,0)),"")=0,"",IFERROR(INDEX(Analyslista!AC:AC,MATCH(ROW()-1,Analyslista!AP:AP,0)),""))</f>
        <v/>
      </c>
      <c r="D336" s="201" t="str">
        <f>IF(IFERROR(INDEX(Analyslista!AS:AS,MATCH(ROW()-1,Analyslista!AP:AP,0)),"")=0,"",IFERROR(INDEX(Analyslista!AS:AS,MATCH(ROW()-1,Analyslista!AP:AP,0)),""))</f>
        <v/>
      </c>
      <c r="F336" s="201" t="str">
        <f>IF(IFERROR(INDEX(Analyslista!N:N,MATCH(ROW()-1,Analyslista!AP:AP,0)),"")=0,"",IFERROR(INDEX(Analyslista!N:N,MATCH(ROW()-1,Analyslista!AP:AP,0)),""))</f>
        <v>Gul (serum m gel) 3,5 mL</v>
      </c>
      <c r="G336" s="201" t="str">
        <f>IF(IFERROR(INDEX(Analyslista!K:K,MATCH(ROW()-1,Analyslista!AP:AP,0)),"")=0,"",IFERROR(INDEX(Analyslista!K:K,MATCH(ROW()-1,Analyslista!AP:AP,0)),""))</f>
        <v>S-Inhibin B</v>
      </c>
      <c r="H336" s="224" t="str">
        <f>IF(IFERROR(INDEX(Analyslista!J:J,MATCH(ROW()-1,Analyslista!AP:AP,0)),"")=0,"",IFERROR(INDEX(Analyslista!J:J,MATCH(ROW()-1,Analyslista!AP:AP,0)),""))</f>
        <v/>
      </c>
      <c r="I336" s="201" t="str">
        <f>IF(IFERROR(INDEX(Analyslista!V:V,MATCH(ROW()-1,Analyslista!AP:AP,0)),"")=0,"",IFERROR(INDEX(Analyslista!V:V,MATCH(ROW()-1,Analyslista!AP:AP,0)),""))</f>
        <v>Laboratoriemedicin, Skåne</v>
      </c>
      <c r="J336" s="201"/>
      <c r="K336" s="201"/>
    </row>
    <row r="337" spans="1:11" ht="45" x14ac:dyDescent="0.25">
      <c r="A337" s="201" t="str">
        <f>IF(IFERROR(INDEX(Analyslista!D:D,MATCH(ROW()-1,Analyslista!AP:AP,0)),"")&amp;IFERROR(INDEX(Analyslista!B:B,MATCH(ROW()-1,Analyslista!AP:AP,0)),"")="","",IFERROR(INDEX(Analyslista!D:D,MATCH(ROW()-1,Analyslista!AP:AP,0)),"")&amp;IFERROR(INDEX(Analyslista!B:B,MATCH(ROW()-1,Analyslista!AP:AP,0)),"")&amp;" (EXT)")</f>
        <v>P-Karnitin, fritt och totalt (EXT)</v>
      </c>
      <c r="B337" s="201" t="str">
        <f>IFERROR(INDEX(Analyslista!D:D,MATCH(ROW()-1,Analyslista!AP:AP,0)),"")&amp;IFERROR(INDEX(Analyslista!B:B,MATCH(ROW()-1,Analyslista!AP:AP,0)),"")</f>
        <v>P-Karnitin, fritt och totalt</v>
      </c>
      <c r="C337" s="201" t="str">
        <f>IF(IFERROR(INDEX(Analyslista!AC:AC,MATCH(ROW()-1,Analyslista!AP:AP,0)),"")=0,"",IFERROR(INDEX(Analyslista!AC:AC,MATCH(ROW()-1,Analyslista!AP:AP,0)),""))</f>
        <v/>
      </c>
      <c r="D337" s="201" t="str">
        <f>IF(IFERROR(INDEX(Analyslista!AS:AS,MATCH(ROW()-1,Analyslista!AP:AP,0)),"")=0,"",IFERROR(INDEX(Analyslista!AS:AS,MATCH(ROW()-1,Analyslista!AP:AP,0)),""))</f>
        <v/>
      </c>
      <c r="F337" s="201" t="str">
        <f>IF(IFERROR(INDEX(Analyslista!N:N,MATCH(ROW()-1,Analyslista!AP:AP,0)),"")=0,"",IFERROR(INDEX(Analyslista!N:N,MATCH(ROW()-1,Analyslista!AP:AP,0)),""))</f>
        <v>Mörkblå (NaHeparin) 4 mL</v>
      </c>
      <c r="G337" s="201" t="str">
        <f>IF(IFERROR(INDEX(Analyslista!K:K,MATCH(ROW()-1,Analyslista!AP:AP,0)),"")=0,"",IFERROR(INDEX(Analyslista!K:K,MATCH(ROW()-1,Analyslista!AP:AP,0)),""))</f>
        <v/>
      </c>
      <c r="H337" s="224" t="str">
        <f>IF(IFERROR(INDEX(Analyslista!J:J,MATCH(ROW()-1,Analyslista!AP:AP,0)),"")=0,"",IFERROR(INDEX(Analyslista!J:J,MATCH(ROW()-1,Analyslista!AP:AP,0)),""))</f>
        <v>Frågeställning/diagnos [FRITEXT]
Kortfattat kliniska data [FRITEXT]
Medicinering [FRITEXTI]</v>
      </c>
      <c r="I337" s="201" t="str">
        <f>IF(IFERROR(INDEX(Analyslista!V:V,MATCH(ROW()-1,Analyslista!AP:AP,0)),"")=0,"",IFERROR(INDEX(Analyslista!V:V,MATCH(ROW()-1,Analyslista!AP:AP,0)),""))</f>
        <v>Karolinska Universitetssjukhuset</v>
      </c>
      <c r="J337" s="201"/>
      <c r="K337" s="201"/>
    </row>
    <row r="338" spans="1:11" x14ac:dyDescent="0.25">
      <c r="A338" s="201" t="str">
        <f>IF(IFERROR(INDEX(Analyslista!D:D,MATCH(ROW()-1,Analyslista!AP:AP,0)),"")&amp;IFERROR(INDEX(Analyslista!B:B,MATCH(ROW()-1,Analyslista!AP:AP,0)),"")="","",IFERROR(INDEX(Analyslista!D:D,MATCH(ROW()-1,Analyslista!AP:AP,0)),"")&amp;IFERROR(INDEX(Analyslista!B:B,MATCH(ROW()-1,Analyslista!AP:AP,0)),"")&amp;" (EXT)")</f>
        <v>P-Diaminoxidas (EXT)</v>
      </c>
      <c r="B338" s="201" t="str">
        <f>IFERROR(INDEX(Analyslista!D:D,MATCH(ROW()-1,Analyslista!AP:AP,0)),"")&amp;IFERROR(INDEX(Analyslista!B:B,MATCH(ROW()-1,Analyslista!AP:AP,0)),"")</f>
        <v>P-Diaminoxidas</v>
      </c>
      <c r="C338" s="201" t="str">
        <f>IF(IFERROR(INDEX(Analyslista!AC:AC,MATCH(ROW()-1,Analyslista!AP:AP,0)),"")=0,"",IFERROR(INDEX(Analyslista!AC:AC,MATCH(ROW()-1,Analyslista!AP:AP,0)),""))</f>
        <v/>
      </c>
      <c r="D338" s="201" t="str">
        <f>IF(IFERROR(INDEX(Analyslista!AS:AS,MATCH(ROW()-1,Analyslista!AP:AP,0)),"")=0,"",IFERROR(INDEX(Analyslista!AS:AS,MATCH(ROW()-1,Analyslista!AP:AP,0)),""))</f>
        <v/>
      </c>
      <c r="F338" s="201" t="str">
        <f>IF(IFERROR(INDEX(Analyslista!N:N,MATCH(ROW()-1,Analyslista!AP:AP,0)),"")=0,"",IFERROR(INDEX(Analyslista!N:N,MATCH(ROW()-1,Analyslista!AP:AP,0)),""))</f>
        <v>Lila (EDTA) 4 mL</v>
      </c>
      <c r="G338" s="201" t="str">
        <f>IF(IFERROR(INDEX(Analyslista!K:K,MATCH(ROW()-1,Analyslista!AP:AP,0)),"")=0,"",IFERROR(INDEX(Analyslista!K:K,MATCH(ROW()-1,Analyslista!AP:AP,0)),""))</f>
        <v/>
      </c>
      <c r="H338" s="224" t="str">
        <f>IF(IFERROR(INDEX(Analyslista!J:J,MATCH(ROW()-1,Analyslista!AP:AP,0)),"")=0,"",IFERROR(INDEX(Analyslista!J:J,MATCH(ROW()-1,Analyslista!AP:AP,0)),""))</f>
        <v/>
      </c>
      <c r="I338" s="201" t="str">
        <f>IF(IFERROR(INDEX(Analyslista!V:V,MATCH(ROW()-1,Analyslista!AP:AP,0)),"")=0,"",IFERROR(INDEX(Analyslista!V:V,MATCH(ROW()-1,Analyslista!AP:AP,0)),""))</f>
        <v>Sahlgrenska Universitetssjukhuset</v>
      </c>
      <c r="J338" s="201"/>
      <c r="K338" s="201"/>
    </row>
    <row r="339" spans="1:11" ht="45" x14ac:dyDescent="0.25">
      <c r="A339" s="201" t="str">
        <f>IF(IFERROR(INDEX(Analyslista!D:D,MATCH(ROW()-1,Analyslista!AP:AP,0)),"")&amp;IFERROR(INDEX(Analyslista!B:B,MATCH(ROW()-1,Analyslista!AP:AP,0)),"")="","",IFERROR(INDEX(Analyslista!D:D,MATCH(ROW()-1,Analyslista!AP:AP,0)),"")&amp;IFERROR(INDEX(Analyslista!B:B,MATCH(ROW()-1,Analyslista!AP:AP,0)),"")&amp;" (EXT)")</f>
        <v>U-Karnitin, fritt och totalt (EXT)</v>
      </c>
      <c r="B339" s="201" t="str">
        <f>IFERROR(INDEX(Analyslista!D:D,MATCH(ROW()-1,Analyslista!AP:AP,0)),"")&amp;IFERROR(INDEX(Analyslista!B:B,MATCH(ROW()-1,Analyslista!AP:AP,0)),"")</f>
        <v>U-Karnitin, fritt och totalt</v>
      </c>
      <c r="C339" s="201" t="str">
        <f>IF(IFERROR(INDEX(Analyslista!AC:AC,MATCH(ROW()-1,Analyslista!AP:AP,0)),"")=0,"",IFERROR(INDEX(Analyslista!AC:AC,MATCH(ROW()-1,Analyslista!AP:AP,0)),""))</f>
        <v/>
      </c>
      <c r="D339" s="201" t="str">
        <f>IF(IFERROR(INDEX(Analyslista!AS:AS,MATCH(ROW()-1,Analyslista!AP:AP,0)),"")=0,"",IFERROR(INDEX(Analyslista!AS:AS,MATCH(ROW()-1,Analyslista!AP:AP,0)),""))</f>
        <v/>
      </c>
      <c r="F339" s="201" t="str">
        <f>IF(IFERROR(INDEX(Analyslista!N:N,MATCH(ROW()-1,Analyslista!AP:AP,0)),"")=0,"",IFERROR(INDEX(Analyslista!N:N,MATCH(ROW()-1,Analyslista!AP:AP,0)),""))</f>
        <v>2-8 mL urin utan tillsats</v>
      </c>
      <c r="G339" s="201" t="str">
        <f>IF(IFERROR(INDEX(Analyslista!K:K,MATCH(ROW()-1,Analyslista!AP:AP,0)),"")=0,"",IFERROR(INDEX(Analyslista!K:K,MATCH(ROW()-1,Analyslista!AP:AP,0)),""))</f>
        <v>Lämnas Omedelbart. till klinisk kemi. Fryses snarast.</v>
      </c>
      <c r="H339" s="224" t="str">
        <f>IF(IFERROR(INDEX(Analyslista!J:J,MATCH(ROW()-1,Analyslista!AP:AP,0)),"")=0,"",IFERROR(INDEX(Analyslista!J:J,MATCH(ROW()-1,Analyslista!AP:AP,0)),""))</f>
        <v>Frågeställning/diagnos [FRITEXT]
Kortfattat kliniska data [FRITEXT]
Medicinering [FRITEXTI]</v>
      </c>
      <c r="I339" s="201" t="str">
        <f>IF(IFERROR(INDEX(Analyslista!V:V,MATCH(ROW()-1,Analyslista!AP:AP,0)),"")=0,"",IFERROR(INDEX(Analyslista!V:V,MATCH(ROW()-1,Analyslista!AP:AP,0)),""))</f>
        <v>Karolinska Universitetssjukhuset</v>
      </c>
      <c r="J339" s="201"/>
      <c r="K339" s="201"/>
    </row>
    <row r="340" spans="1:11" ht="75" x14ac:dyDescent="0.25">
      <c r="A340" s="201" t="str">
        <f>IF(IFERROR(INDEX(Analyslista!D:D,MATCH(ROW()-1,Analyslista!AP:AP,0)),"")&amp;IFERROR(INDEX(Analyslista!B:B,MATCH(ROW()-1,Analyslista!AP:AP,0)),"")="","",IFERROR(INDEX(Analyslista!D:D,MATCH(ROW()-1,Analyslista!AP:AP,0)),"")&amp;IFERROR(INDEX(Analyslista!B:B,MATCH(ROW()-1,Analyslista!AP:AP,0)),"")&amp;" (EXT)")</f>
        <v>P-Katekolaminer (EXT)</v>
      </c>
      <c r="B340" s="201" t="str">
        <f>IFERROR(INDEX(Analyslista!D:D,MATCH(ROW()-1,Analyslista!AP:AP,0)),"")&amp;IFERROR(INDEX(Analyslista!B:B,MATCH(ROW()-1,Analyslista!AP:AP,0)),"")</f>
        <v>P-Katekolaminer</v>
      </c>
      <c r="C340" s="201" t="str">
        <f>IF(IFERROR(INDEX(Analyslista!AC:AC,MATCH(ROW()-1,Analyslista!AP:AP,0)),"")=0,"",IFERROR(INDEX(Analyslista!AC:AC,MATCH(ROW()-1,Analyslista!AP:AP,0)),""))</f>
        <v/>
      </c>
      <c r="D340" s="201" t="str">
        <f>IF(IFERROR(INDEX(Analyslista!AS:AS,MATCH(ROW()-1,Analyslista!AP:AP,0)),"")=0,"",IFERROR(INDEX(Analyslista!AS:AS,MATCH(ROW()-1,Analyslista!AP:AP,0)),""))</f>
        <v/>
      </c>
      <c r="F340" s="201" t="str">
        <f>IF(IFERROR(INDEX(Analyslista!N:N,MATCH(ROW()-1,Analyslista!AP:AP,0)),"")=0,"",IFERROR(INDEX(Analyslista!N:N,MATCH(ROW()-1,Analyslista!AP:AP,0)),""))</f>
        <v>Mörkblå (NaHeparin) 4 mL, 2 stycken</v>
      </c>
      <c r="G340" s="201" t="str">
        <f>IF(IFERROR(INDEX(Analyslista!K:K,MATCH(ROW()-1,Analyslista!AP:AP,0)),"")=0,"",IFERROR(INDEX(Analyslista!K:K,MATCH(ROW()-1,Analyslista!AP:AP,0)),""))</f>
        <v/>
      </c>
      <c r="H340" s="224" t="str">
        <f>IF(IFERROR(INDEX(Analyslista!J:J,MATCH(ROW()-1,Analyslista!AP:AP,0)),"")=0,"",IFERROR(INDEX(Analyslista!J:J,MATCH(ROW()-1,Analyslista!AP:AP,0)),""))</f>
        <v>Ring KlinKem innan provtagning för att de ska hinna förbereda för kylcentrifugering. Prov ställs Omedelbart. på isbad efter provtagning och lämnas Omedelbart. till Klinisk kemi
Relevant anamnes och frågeställning [FRITEXT]</v>
      </c>
      <c r="I340" s="201" t="str">
        <f>IF(IFERROR(INDEX(Analyslista!V:V,MATCH(ROW()-1,Analyslista!AP:AP,0)),"")=0,"",IFERROR(INDEX(Analyslista!V:V,MATCH(ROW()-1,Analyslista!AP:AP,0)),""))</f>
        <v>Karolinska Universitetssjukhuset</v>
      </c>
      <c r="J340" s="201"/>
      <c r="K340" s="201"/>
    </row>
    <row r="341" spans="1:11" ht="165" x14ac:dyDescent="0.25">
      <c r="A341" s="201" t="str">
        <f>IF(IFERROR(INDEX(Analyslista!D:D,MATCH(ROW()-1,Analyslista!AP:AP,0)),"")&amp;IFERROR(INDEX(Analyslista!B:B,MATCH(ROW()-1,Analyslista!AP:AP,0)),"")="","",IFERROR(INDEX(Analyslista!D:D,MATCH(ROW()-1,Analyslista!AP:AP,0)),"")&amp;IFERROR(INDEX(Analyslista!B:B,MATCH(ROW()-1,Analyslista!AP:AP,0)),"")&amp;" (EXT)")</f>
        <v>P-/S-Kiralt Metadon (EXT)</v>
      </c>
      <c r="B341" s="201" t="str">
        <f>IFERROR(INDEX(Analyslista!D:D,MATCH(ROW()-1,Analyslista!AP:AP,0)),"")&amp;IFERROR(INDEX(Analyslista!B:B,MATCH(ROW()-1,Analyslista!AP:AP,0)),"")</f>
        <v>P-/S-Kiralt Metadon</v>
      </c>
      <c r="C341" s="201" t="str">
        <f>IF(IFERROR(INDEX(Analyslista!AC:AC,MATCH(ROW()-1,Analyslista!AP:AP,0)),"")=0,"",IFERROR(INDEX(Analyslista!AC:AC,MATCH(ROW()-1,Analyslista!AP:AP,0)),""))</f>
        <v/>
      </c>
      <c r="D341" s="201" t="str">
        <f>IF(IFERROR(INDEX(Analyslista!AS:AS,MATCH(ROW()-1,Analyslista!AP:AP,0)),"")=0,"",IFERROR(INDEX(Analyslista!AS:AS,MATCH(ROW()-1,Analyslista!AP:AP,0)),""))</f>
        <v/>
      </c>
      <c r="F341" s="201" t="str">
        <f>IF(IFERROR(INDEX(Analyslista!N:N,MATCH(ROW()-1,Analyslista!AP:AP,0)),"")=0,"",IFERROR(INDEX(Analyslista!N:N,MATCH(ROW()-1,Analyslista!AP:AP,0)),""))</f>
        <v>Mörkblå (NaHeparin) 4</v>
      </c>
      <c r="G341" s="201" t="str">
        <f>IF(IFERROR(INDEX(Analyslista!K:K,MATCH(ROW()-1,Analyslista!AP:AP,0)),"")=0,"",IFERROR(INDEX(Analyslista!K:K,MATCH(ROW()-1,Analyslista!AP:AP,0)),""))</f>
        <v/>
      </c>
      <c r="H34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1" s="201" t="str">
        <f>IF(IFERROR(INDEX(Analyslista!V:V,MATCH(ROW()-1,Analyslista!AP:AP,0)),"")=0,"",IFERROR(INDEX(Analyslista!V:V,MATCH(ROW()-1,Analyslista!AP:AP,0)),""))</f>
        <v>Karolinska Universitetssjukhuset</v>
      </c>
      <c r="J341" s="201"/>
      <c r="K341" s="201"/>
    </row>
    <row r="342" spans="1:11" ht="135" x14ac:dyDescent="0.25">
      <c r="A342" s="201" t="str">
        <f>IF(IFERROR(INDEX(Analyslista!D:D,MATCH(ROW()-1,Analyslista!AP:AP,0)),"")&amp;IFERROR(INDEX(Analyslista!B:B,MATCH(ROW()-1,Analyslista!AP:AP,0)),"")="","",IFERROR(INDEX(Analyslista!D:D,MATCH(ROW()-1,Analyslista!AP:AP,0)),"")&amp;IFERROR(INDEX(Analyslista!B:B,MATCH(ROW()-1,Analyslista!AP:AP,0)),"")&amp;" (EXT)")</f>
        <v>P-/S-Klomipramin (EXT)</v>
      </c>
      <c r="B342" s="201" t="str">
        <f>IFERROR(INDEX(Analyslista!D:D,MATCH(ROW()-1,Analyslista!AP:AP,0)),"")&amp;IFERROR(INDEX(Analyslista!B:B,MATCH(ROW()-1,Analyslista!AP:AP,0)),"")</f>
        <v>P-/S-Klomipramin</v>
      </c>
      <c r="C342" s="201" t="str">
        <f>IF(IFERROR(INDEX(Analyslista!AC:AC,MATCH(ROW()-1,Analyslista!AP:AP,0)),"")=0,"",IFERROR(INDEX(Analyslista!AC:AC,MATCH(ROW()-1,Analyslista!AP:AP,0)),""))</f>
        <v/>
      </c>
      <c r="D342" s="201" t="str">
        <f>IF(IFERROR(INDEX(Analyslista!AS:AS,MATCH(ROW()-1,Analyslista!AP:AP,0)),"")=0,"",IFERROR(INDEX(Analyslista!AS:AS,MATCH(ROW()-1,Analyslista!AP:AP,0)),""))</f>
        <v/>
      </c>
      <c r="F342" s="201" t="str">
        <f>IF(IFERROR(INDEX(Analyslista!N:N,MATCH(ROW()-1,Analyslista!AP:AP,0)),"")=0,"",IFERROR(INDEX(Analyslista!N:N,MATCH(ROW()-1,Analyslista!AP:AP,0)),""))</f>
        <v>Mörkblå (NaHeparin) 4 mL</v>
      </c>
      <c r="G342" s="201" t="str">
        <f>IF(IFERROR(INDEX(Analyslista!K:K,MATCH(ROW()-1,Analyslista!AP:AP,0)),"")=0,"",IFERROR(INDEX(Analyslista!K:K,MATCH(ROW()-1,Analyslista!AP:AP,0)),""))</f>
        <v/>
      </c>
      <c r="H34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2" s="201" t="str">
        <f>IF(IFERROR(INDEX(Analyslista!V:V,MATCH(ROW()-1,Analyslista!AP:AP,0)),"")=0,"",IFERROR(INDEX(Analyslista!V:V,MATCH(ROW()-1,Analyslista!AP:AP,0)),""))</f>
        <v>Karolinska Universitetssjukhuset</v>
      </c>
      <c r="J342" s="201"/>
      <c r="K342" s="201"/>
    </row>
    <row r="343" spans="1:11" x14ac:dyDescent="0.25">
      <c r="A343" s="201" t="str">
        <f>IF(IFERROR(INDEX(Analyslista!D:D,MATCH(ROW()-1,Analyslista!AP:AP,0)),"")&amp;IFERROR(INDEX(Analyslista!B:B,MATCH(ROW()-1,Analyslista!AP:AP,0)),"")="","",IFERROR(INDEX(Analyslista!D:D,MATCH(ROW()-1,Analyslista!AP:AP,0)),"")&amp;IFERROR(INDEX(Analyslista!B:B,MATCH(ROW()-1,Analyslista!AP:AP,0)),"")&amp;" (EXT)")</f>
        <v>U-Dopamin (EXT)</v>
      </c>
      <c r="B343" s="201" t="str">
        <f>IFERROR(INDEX(Analyslista!D:D,MATCH(ROW()-1,Analyslista!AP:AP,0)),"")&amp;IFERROR(INDEX(Analyslista!B:B,MATCH(ROW()-1,Analyslista!AP:AP,0)),"")</f>
        <v>U-Dopamin</v>
      </c>
      <c r="C343" s="201" t="str">
        <f>IF(IFERROR(INDEX(Analyslista!AC:AC,MATCH(ROW()-1,Analyslista!AP:AP,0)),"")=0,"",IFERROR(INDEX(Analyslista!AC:AC,MATCH(ROW()-1,Analyslista!AP:AP,0)),""))</f>
        <v/>
      </c>
      <c r="D343" s="201" t="str">
        <f>IF(IFERROR(INDEX(Analyslista!AS:AS,MATCH(ROW()-1,Analyslista!AP:AP,0)),"")=0,"",IFERROR(INDEX(Analyslista!AS:AS,MATCH(ROW()-1,Analyslista!AP:AP,0)),""))</f>
        <v/>
      </c>
      <c r="F343" s="201" t="str">
        <f>IF(IFERROR(INDEX(Analyslista!N:N,MATCH(ROW()-1,Analyslista!AP:AP,0)),"")=0,"",IFERROR(INDEX(Analyslista!N:N,MATCH(ROW()-1,Analyslista!AP:AP,0)),""))</f>
        <v>Urinsamling HCl</v>
      </c>
      <c r="G343" s="201" t="str">
        <f>IF(IFERROR(INDEX(Analyslista!K:K,MATCH(ROW()-1,Analyslista!AP:AP,0)),"")=0,"",IFERROR(INDEX(Analyslista!K:K,MATCH(ROW()-1,Analyslista!AP:AP,0)),""))</f>
        <v/>
      </c>
      <c r="H343" s="224" t="str">
        <f>IF(IFERROR(INDEX(Analyslista!J:J,MATCH(ROW()-1,Analyslista!AP:AP,0)),"")=0,"",IFERROR(INDEX(Analyslista!J:J,MATCH(ROW()-1,Analyslista!AP:AP,0)),""))</f>
        <v>Förekommande läkemedelsbehandling [FRITEXT]</v>
      </c>
      <c r="I343" s="201" t="str">
        <f>IF(IFERROR(INDEX(Analyslista!V:V,MATCH(ROW()-1,Analyslista!AP:AP,0)),"")=0,"",IFERROR(INDEX(Analyslista!V:V,MATCH(ROW()-1,Analyslista!AP:AP,0)),""))</f>
        <v>Akademiska Sjukhuset</v>
      </c>
      <c r="J343" s="201"/>
      <c r="K343" s="201"/>
    </row>
    <row r="344" spans="1:11" ht="45" x14ac:dyDescent="0.25">
      <c r="A344" s="201" t="str">
        <f>IF(IFERROR(INDEX(Analyslista!D:D,MATCH(ROW()-1,Analyslista!AP:AP,0)),"")&amp;IFERROR(INDEX(Analyslista!B:B,MATCH(ROW()-1,Analyslista!AP:AP,0)),"")="","",IFERROR(INDEX(Analyslista!D:D,MATCH(ROW()-1,Analyslista!AP:AP,0)),"")&amp;IFERROR(INDEX(Analyslista!B:B,MATCH(ROW()-1,Analyslista!AP:AP,0)),"")&amp;" (EXT)")</f>
        <v>U-Droger (ex LSD) vid rättsfall (EXT)</v>
      </c>
      <c r="B344" s="201" t="str">
        <f>IFERROR(INDEX(Analyslista!D:D,MATCH(ROW()-1,Analyslista!AP:AP,0)),"")&amp;IFERROR(INDEX(Analyslista!B:B,MATCH(ROW()-1,Analyslista!AP:AP,0)),"")</f>
        <v>U-Droger (ex LSD) vid rättsfall</v>
      </c>
      <c r="C344" s="201" t="str">
        <f>IF(IFERROR(INDEX(Analyslista!AC:AC,MATCH(ROW()-1,Analyslista!AP:AP,0)),"")=0,"",IFERROR(INDEX(Analyslista!AC:AC,MATCH(ROW()-1,Analyslista!AP:AP,0)),""))</f>
        <v/>
      </c>
      <c r="D344" s="201" t="str">
        <f>IF(IFERROR(INDEX(Analyslista!AS:AS,MATCH(ROW()-1,Analyslista!AP:AP,0)),"")=0,"",IFERROR(INDEX(Analyslista!AS:AS,MATCH(ROW()-1,Analyslista!AP:AP,0)),""))</f>
        <v/>
      </c>
      <c r="F344" s="201" t="str">
        <f>IF(IFERROR(INDEX(Analyslista!N:N,MATCH(ROW()-1,Analyslista!AP:AP,0)),"")=0,"",IFERROR(INDEX(Analyslista!N:N,MATCH(ROW()-1,Analyslista!AP:AP,0)),""))</f>
        <v>Skruvkorksrör i plast 10 mL</v>
      </c>
      <c r="G344" s="201" t="str">
        <f>IF(IFERROR(INDEX(Analyslista!K:K,MATCH(ROW()-1,Analyslista!AP:AP,0)),"")=0,"",IFERROR(INDEX(Analyslista!K:K,MATCH(ROW()-1,Analyslista!AP:AP,0)),""))</f>
        <v/>
      </c>
      <c r="H344" s="224" t="str">
        <f>IF(IFERROR(INDEX(Analyslista!J:J,MATCH(ROW()-1,Analyslista!AP:AP,0)),"")=0,"",IFERROR(INDEX(Analyslista!J:J,MATCH(ROW()-1,Analyslista!AP:AP,0)),""))</f>
        <v>Anamnes och aktuella symptom (omständigheter, misstänkta preparat, pågående medicinering, speciell frågeställning) [FRITEXT]</v>
      </c>
      <c r="I344" s="201" t="str">
        <f>IF(IFERROR(INDEX(Analyslista!V:V,MATCH(ROW()-1,Analyslista!AP:AP,0)),"")=0,"",IFERROR(INDEX(Analyslista!V:V,MATCH(ROW()-1,Analyslista!AP:AP,0)),""))</f>
        <v>Rättsmedicinalverket, Linköping</v>
      </c>
      <c r="J344" s="201"/>
      <c r="K344" s="201"/>
    </row>
    <row r="345" spans="1:11" ht="45" x14ac:dyDescent="0.25">
      <c r="A345" s="201" t="str">
        <f>IF(IFERROR(INDEX(Analyslista!D:D,MATCH(ROW()-1,Analyslista!AP:AP,0)),"")&amp;IFERROR(INDEX(Analyslista!B:B,MATCH(ROW()-1,Analyslista!AP:AP,0)),"")="","",IFERROR(INDEX(Analyslista!D:D,MATCH(ROW()-1,Analyslista!AP:AP,0)),"")&amp;IFERROR(INDEX(Analyslista!B:B,MATCH(ROW()-1,Analyslista!AP:AP,0)),"")&amp;" (EXT)")</f>
        <v>P-Droger (ex LSD) vid rättsfall (EXT)</v>
      </c>
      <c r="B345" s="201" t="str">
        <f>IFERROR(INDEX(Analyslista!D:D,MATCH(ROW()-1,Analyslista!AP:AP,0)),"")&amp;IFERROR(INDEX(Analyslista!B:B,MATCH(ROW()-1,Analyslista!AP:AP,0)),"")</f>
        <v>P-Droger (ex LSD) vid rättsfall</v>
      </c>
      <c r="C345" s="201" t="str">
        <f>IF(IFERROR(INDEX(Analyslista!AC:AC,MATCH(ROW()-1,Analyslista!AP:AP,0)),"")=0,"",IFERROR(INDEX(Analyslista!AC:AC,MATCH(ROW()-1,Analyslista!AP:AP,0)),""))</f>
        <v/>
      </c>
      <c r="D345" s="201" t="str">
        <f>IF(IFERROR(INDEX(Analyslista!AS:AS,MATCH(ROW()-1,Analyslista!AP:AP,0)),"")=0,"",IFERROR(INDEX(Analyslista!AS:AS,MATCH(ROW()-1,Analyslista!AP:AP,0)),""))</f>
        <v/>
      </c>
      <c r="F345" s="201" t="str">
        <f>IF(IFERROR(INDEX(Analyslista!N:N,MATCH(ROW()-1,Analyslista!AP:AP,0)),"")=0,"",IFERROR(INDEX(Analyslista!N:N,MATCH(ROW()-1,Analyslista!AP:AP,0)),""))</f>
        <v>Grå (NaF-KOx) 4 mL, 2 stycken</v>
      </c>
      <c r="G345" s="201" t="str">
        <f>IF(IFERROR(INDEX(Analyslista!K:K,MATCH(ROW()-1,Analyslista!AP:AP,0)),"")=0,"",IFERROR(INDEX(Analyslista!K:K,MATCH(ROW()-1,Analyslista!AP:AP,0)),""))</f>
        <v/>
      </c>
      <c r="H345" s="224" t="str">
        <f>IF(IFERROR(INDEX(Analyslista!J:J,MATCH(ROW()-1,Analyslista!AP:AP,0)),"")=0,"",IFERROR(INDEX(Analyslista!J:J,MATCH(ROW()-1,Analyslista!AP:AP,0)),""))</f>
        <v>Anamnes och aktuella symptom (omständigheter, misstänkta preparat, pågående medicinering, speciell frågeställning) [FRITEXT]</v>
      </c>
      <c r="I345" s="201" t="str">
        <f>IF(IFERROR(INDEX(Analyslista!V:V,MATCH(ROW()-1,Analyslista!AP:AP,0)),"")=0,"",IFERROR(INDEX(Analyslista!V:V,MATCH(ROW()-1,Analyslista!AP:AP,0)),""))</f>
        <v>Rättsmedicinalverket, Linköping</v>
      </c>
      <c r="J345" s="201"/>
      <c r="K345" s="201"/>
    </row>
    <row r="346" spans="1:11" ht="135" x14ac:dyDescent="0.25">
      <c r="A346" s="201" t="str">
        <f>IF(IFERROR(INDEX(Analyslista!D:D,MATCH(ROW()-1,Analyslista!AP:AP,0)),"")&amp;IFERROR(INDEX(Analyslista!B:B,MATCH(ROW()-1,Analyslista!AP:AP,0)),"")="","",IFERROR(INDEX(Analyslista!D:D,MATCH(ROW()-1,Analyslista!AP:AP,0)),"")&amp;IFERROR(INDEX(Analyslista!B:B,MATCH(ROW()-1,Analyslista!AP:AP,0)),"")&amp;" (EXT)")</f>
        <v>P-/S-Klonazepam (EXT)</v>
      </c>
      <c r="B346" s="201" t="str">
        <f>IFERROR(INDEX(Analyslista!D:D,MATCH(ROW()-1,Analyslista!AP:AP,0)),"")&amp;IFERROR(INDEX(Analyslista!B:B,MATCH(ROW()-1,Analyslista!AP:AP,0)),"")</f>
        <v>P-/S-Klonazepam</v>
      </c>
      <c r="C346" s="201" t="str">
        <f>IF(IFERROR(INDEX(Analyslista!AC:AC,MATCH(ROW()-1,Analyslista!AP:AP,0)),"")=0,"",IFERROR(INDEX(Analyslista!AC:AC,MATCH(ROW()-1,Analyslista!AP:AP,0)),""))</f>
        <v/>
      </c>
      <c r="D346" s="201" t="str">
        <f>IF(IFERROR(INDEX(Analyslista!AS:AS,MATCH(ROW()-1,Analyslista!AP:AP,0)),"")=0,"",IFERROR(INDEX(Analyslista!AS:AS,MATCH(ROW()-1,Analyslista!AP:AP,0)),""))</f>
        <v/>
      </c>
      <c r="F346" s="201" t="str">
        <f>IF(IFERROR(INDEX(Analyslista!N:N,MATCH(ROW()-1,Analyslista!AP:AP,0)),"")=0,"",IFERROR(INDEX(Analyslista!N:N,MATCH(ROW()-1,Analyslista!AP:AP,0)),""))</f>
        <v>Mörkblå (NaHeparin) 4 mL</v>
      </c>
      <c r="G346" s="201" t="str">
        <f>IF(IFERROR(INDEX(Analyslista!K:K,MATCH(ROW()-1,Analyslista!AP:AP,0)),"")=0,"",IFERROR(INDEX(Analyslista!K:K,MATCH(ROW()-1,Analyslista!AP:AP,0)),""))</f>
        <v/>
      </c>
      <c r="H3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346" s="201" t="str">
        <f>IF(IFERROR(INDEX(Analyslista!V:V,MATCH(ROW()-1,Analyslista!AP:AP,0)),"")=0,"",IFERROR(INDEX(Analyslista!V:V,MATCH(ROW()-1,Analyslista!AP:AP,0)),""))</f>
        <v>Karolinska Universitetssjukhuset</v>
      </c>
      <c r="J346" s="201"/>
      <c r="K346" s="201"/>
    </row>
    <row r="347" spans="1:11" ht="150" x14ac:dyDescent="0.25">
      <c r="A347" s="201" t="str">
        <f>IF(IFERROR(INDEX(Analyslista!D:D,MATCH(ROW()-1,Analyslista!AP:AP,0)),"")&amp;IFERROR(INDEX(Analyslista!B:B,MATCH(ROW()-1,Analyslista!AP:AP,0)),"")="","",IFERROR(INDEX(Analyslista!D:D,MATCH(ROW()-1,Analyslista!AP:AP,0)),"")&amp;IFERROR(INDEX(Analyslista!B:B,MATCH(ROW()-1,Analyslista!AP:AP,0)),"")&amp;" (EXT)")</f>
        <v>P-/S-Kodein (EXT)</v>
      </c>
      <c r="B347" s="201" t="str">
        <f>IFERROR(INDEX(Analyslista!D:D,MATCH(ROW()-1,Analyslista!AP:AP,0)),"")&amp;IFERROR(INDEX(Analyslista!B:B,MATCH(ROW()-1,Analyslista!AP:AP,0)),"")</f>
        <v>P-/S-Kodein</v>
      </c>
      <c r="C347" s="201" t="str">
        <f>IF(IFERROR(INDEX(Analyslista!AC:AC,MATCH(ROW()-1,Analyslista!AP:AP,0)),"")=0,"",IFERROR(INDEX(Analyslista!AC:AC,MATCH(ROW()-1,Analyslista!AP:AP,0)),""))</f>
        <v/>
      </c>
      <c r="D347" s="201" t="str">
        <f>IF(IFERROR(INDEX(Analyslista!AS:AS,MATCH(ROW()-1,Analyslista!AP:AP,0)),"")=0,"",IFERROR(INDEX(Analyslista!AS:AS,MATCH(ROW()-1,Analyslista!AP:AP,0)),""))</f>
        <v/>
      </c>
      <c r="F347" s="201" t="str">
        <f>IF(IFERROR(INDEX(Analyslista!N:N,MATCH(ROW()-1,Analyslista!AP:AP,0)),"")=0,"",IFERROR(INDEX(Analyslista!N:N,MATCH(ROW()-1,Analyslista!AP:AP,0)),""))</f>
        <v>Mörkblå (NaHeparin) 6 mL</v>
      </c>
      <c r="G347" s="201" t="str">
        <f>IF(IFERROR(INDEX(Analyslista!K:K,MATCH(ROW()-1,Analyslista!AP:AP,0)),"")=0,"",IFERROR(INDEX(Analyslista!K:K,MATCH(ROW()-1,Analyslista!AP:AP,0)),""))</f>
        <v/>
      </c>
      <c r="H347"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47" s="201" t="str">
        <f>IF(IFERROR(INDEX(Analyslista!V:V,MATCH(ROW()-1,Analyslista!AP:AP,0)),"")=0,"",IFERROR(INDEX(Analyslista!V:V,MATCH(ROW()-1,Analyslista!AP:AP,0)),""))</f>
        <v>Karolinska Universitetssjukhuset</v>
      </c>
      <c r="J347" s="201"/>
      <c r="K347" s="201"/>
    </row>
    <row r="348" spans="1:11" ht="165" x14ac:dyDescent="0.25">
      <c r="A348" s="201" t="str">
        <f>IF(IFERROR(INDEX(Analyslista!D:D,MATCH(ROW()-1,Analyslista!AP:AP,0)),"")&amp;IFERROR(INDEX(Analyslista!B:B,MATCH(ROW()-1,Analyslista!AP:AP,0)),"")="","",IFERROR(INDEX(Analyslista!D:D,MATCH(ROW()-1,Analyslista!AP:AP,0)),"")&amp;IFERROR(INDEX(Analyslista!B:B,MATCH(ROW()-1,Analyslista!AP:AP,0)),"")&amp;" (EXT)")</f>
        <v>P-/S-Koffein (EXT)</v>
      </c>
      <c r="B348" s="201" t="str">
        <f>IFERROR(INDEX(Analyslista!D:D,MATCH(ROW()-1,Analyslista!AP:AP,0)),"")&amp;IFERROR(INDEX(Analyslista!B:B,MATCH(ROW()-1,Analyslista!AP:AP,0)),"")</f>
        <v>P-/S-Koffein</v>
      </c>
      <c r="C348" s="201" t="str">
        <f>IF(IFERROR(INDEX(Analyslista!AC:AC,MATCH(ROW()-1,Analyslista!AP:AP,0)),"")=0,"",IFERROR(INDEX(Analyslista!AC:AC,MATCH(ROW()-1,Analyslista!AP:AP,0)),""))</f>
        <v/>
      </c>
      <c r="D348" s="201" t="str">
        <f>IF(IFERROR(INDEX(Analyslista!AS:AS,MATCH(ROW()-1,Analyslista!AP:AP,0)),"")=0,"",IFERROR(INDEX(Analyslista!AS:AS,MATCH(ROW()-1,Analyslista!AP:AP,0)),""))</f>
        <v/>
      </c>
      <c r="F348" s="201" t="str">
        <f>IF(IFERROR(INDEX(Analyslista!N:N,MATCH(ROW()-1,Analyslista!AP:AP,0)),"")=0,"",IFERROR(INDEX(Analyslista!N:N,MATCH(ROW()-1,Analyslista!AP:AP,0)),""))</f>
        <v>Mörkblå (NaHeparin) 4 mL</v>
      </c>
      <c r="G348" s="201" t="str">
        <f>IF(IFERROR(INDEX(Analyslista!K:K,MATCH(ROW()-1,Analyslista!AP:AP,0)),"")=0,"",IFERROR(INDEX(Analyslista!K:K,MATCH(ROW()-1,Analyslista!AP:AP,0)),""))</f>
        <v/>
      </c>
      <c r="H34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48" s="201" t="str">
        <f>IF(IFERROR(INDEX(Analyslista!V:V,MATCH(ROW()-1,Analyslista!AP:AP,0)),"")=0,"",IFERROR(INDEX(Analyslista!V:V,MATCH(ROW()-1,Analyslista!AP:AP,0)),""))</f>
        <v>Karolinska Universitetssjukhuset</v>
      </c>
      <c r="J348" s="201"/>
      <c r="K348" s="201"/>
    </row>
    <row r="349" spans="1:11" ht="120" x14ac:dyDescent="0.25">
      <c r="A349" s="201" t="str">
        <f>IF(IFERROR(INDEX(Analyslista!D:D,MATCH(ROW()-1,Analyslista!AP:AP,0)),"")&amp;IFERROR(INDEX(Analyslista!B:B,MATCH(ROW()-1,Analyslista!AP:AP,0)),"")="","",IFERROR(INDEX(Analyslista!D:D,MATCH(ROW()-1,Analyslista!AP:AP,0)),"")&amp;IFERROR(INDEX(Analyslista!B:B,MATCH(ROW()-1,Analyslista!AP:AP,0)),"")&amp;" (EXT)")</f>
        <v>Pt(Lkc)-MTHFR, genotyp (EXT)</v>
      </c>
      <c r="B349" s="201" t="str">
        <f>IFERROR(INDEX(Analyslista!D:D,MATCH(ROW()-1,Analyslista!AP:AP,0)),"")&amp;IFERROR(INDEX(Analyslista!B:B,MATCH(ROW()-1,Analyslista!AP:AP,0)),"")</f>
        <v>Pt(Lkc)-MTHFR, genotyp</v>
      </c>
      <c r="C349" s="201" t="str">
        <f>IF(IFERROR(INDEX(Analyslista!AC:AC,MATCH(ROW()-1,Analyslista!AP:AP,0)),"")=0,"",IFERROR(INDEX(Analyslista!AC:AC,MATCH(ROW()-1,Analyslista!AP:AP,0)),""))</f>
        <v/>
      </c>
      <c r="D349" s="201" t="str">
        <f>IF(IFERROR(INDEX(Analyslista!AS:AS,MATCH(ROW()-1,Analyslista!AP:AP,0)),"")=0,"",IFERROR(INDEX(Analyslista!AS:AS,MATCH(ROW()-1,Analyslista!AP:AP,0)),""))</f>
        <v/>
      </c>
      <c r="F349" s="201" t="str">
        <f>IF(IFERROR(INDEX(Analyslista!N:N,MATCH(ROW()-1,Analyslista!AP:AP,0)),"")=0,"",IFERROR(INDEX(Analyslista!N:N,MATCH(ROW()-1,Analyslista!AP:AP,0)),""))</f>
        <v>Lila (EDTA) 4 mL</v>
      </c>
      <c r="G349" s="201" t="str">
        <f>IF(IFERROR(INDEX(Analyslista!K:K,MATCH(ROW()-1,Analyslista!AP:AP,0)),"")=0,"",IFERROR(INDEX(Analyslista!K:K,MATCH(ROW()-1,Analyslista!AP:AP,0)),""))</f>
        <v>Apolipoprotein E (genotyp), Cytokrom P450 2C19 (genotyp), Cytokrom P450 2C9 (genotyp), Cytokrom P450 2D6 (genotyp), Faktor V (genotyp), Gilberts syndrom (genotypning), HFE (genotyp), N-Acetyltransferas 2 (genotyp), Protrombin (genotyp)</v>
      </c>
      <c r="H349" s="224" t="str">
        <f>IF(IFERROR(INDEX(Analyslista!J:J,MATCH(ROW()-1,Analyslista!AP:AP,0)),"")=0,"",IFERROR(INDEX(Analyslista!J:J,MATCH(ROW()-1,Analyslista!AP:AP,0)),""))</f>
        <v>Anamnes/frågeställning [FRITEXT]
Har patienten genomgått allogen stamcellstransplantation eller levertransplantation under sitt liv eller fått allogen blodtransfusion under den senaste veckan.* [JA/NEJ]</v>
      </c>
      <c r="I349" s="201" t="str">
        <f>IF(IFERROR(INDEX(Analyslista!V:V,MATCH(ROW()-1,Analyslista!AP:AP,0)),"")=0,"",IFERROR(INDEX(Analyslista!V:V,MATCH(ROW()-1,Analyslista!AP:AP,0)),""))</f>
        <v>Akademiska Sjukhuset</v>
      </c>
      <c r="J349" s="201"/>
      <c r="K349" s="201"/>
    </row>
    <row r="350" spans="1:11" x14ac:dyDescent="0.25">
      <c r="A350" s="201" t="str">
        <f>IF(IFERROR(INDEX(Analyslista!D:D,MATCH(ROW()-1,Analyslista!AP:AP,0)),"")&amp;IFERROR(INDEX(Analyslista!B:B,MATCH(ROW()-1,Analyslista!AP:AP,0)),"")="","",IFERROR(INDEX(Analyslista!D:D,MATCH(ROW()-1,Analyslista!AP:AP,0)),"")&amp;IFERROR(INDEX(Analyslista!B:B,MATCH(ROW()-1,Analyslista!AP:AP,0)),"")&amp;" (EXT)")</f>
        <v>B-Kongenital adrenal hyperplasi (EXT)</v>
      </c>
      <c r="B350" s="201" t="str">
        <f>IFERROR(INDEX(Analyslista!D:D,MATCH(ROW()-1,Analyslista!AP:AP,0)),"")&amp;IFERROR(INDEX(Analyslista!B:B,MATCH(ROW()-1,Analyslista!AP:AP,0)),"")</f>
        <v>B-Kongenital adrenal hyperplasi</v>
      </c>
      <c r="C350" s="201" t="str">
        <f>IF(IFERROR(INDEX(Analyslista!AC:AC,MATCH(ROW()-1,Analyslista!AP:AP,0)),"")=0,"",IFERROR(INDEX(Analyslista!AC:AC,MATCH(ROW()-1,Analyslista!AP:AP,0)),""))</f>
        <v/>
      </c>
      <c r="D350" s="201" t="str">
        <f>IF(IFERROR(INDEX(Analyslista!AS:AS,MATCH(ROW()-1,Analyslista!AP:AP,0)),"")=0,"",IFERROR(INDEX(Analyslista!AS:AS,MATCH(ROW()-1,Analyslista!AP:AP,0)),""))</f>
        <v/>
      </c>
      <c r="F350" s="201" t="str">
        <f>IF(IFERROR(INDEX(Analyslista!N:N,MATCH(ROW()-1,Analyslista!AP:AP,0)),"")=0,"",IFERROR(INDEX(Analyslista!N:N,MATCH(ROW()-1,Analyslista!AP:AP,0)),""))</f>
        <v>Lila (EDTA) 6 mL, 2 stycken</v>
      </c>
      <c r="G350" s="201" t="str">
        <f>IF(IFERROR(INDEX(Analyslista!K:K,MATCH(ROW()-1,Analyslista!AP:AP,0)),"")=0,"",IFERROR(INDEX(Analyslista!K:K,MATCH(ROW()-1,Analyslista!AP:AP,0)),""))</f>
        <v/>
      </c>
      <c r="H350" s="224" t="str">
        <f>IF(IFERROR(INDEX(Analyslista!J:J,MATCH(ROW()-1,Analyslista!AP:AP,0)),"")=0,"",IFERROR(INDEX(Analyslista!J:J,MATCH(ROW()-1,Analyslista!AP:AP,0)),""))</f>
        <v/>
      </c>
      <c r="I350" s="201" t="str">
        <f>IF(IFERROR(INDEX(Analyslista!V:V,MATCH(ROW()-1,Analyslista!AP:AP,0)),"")=0,"",IFERROR(INDEX(Analyslista!V:V,MATCH(ROW()-1,Analyslista!AP:AP,0)),""))</f>
        <v>Karolinska Universitetssjukhuset</v>
      </c>
      <c r="J350" s="201"/>
      <c r="K350" s="201"/>
    </row>
    <row r="351" spans="1:11" x14ac:dyDescent="0.25">
      <c r="A351" s="201" t="str">
        <f>IF(IFERROR(INDEX(Analyslista!D:D,MATCH(ROW()-1,Analyslista!AP:AP,0)),"")&amp;IFERROR(INDEX(Analyslista!B:B,MATCH(ROW()-1,Analyslista!AP:AP,0)),"")="","",IFERROR(INDEX(Analyslista!D:D,MATCH(ROW()-1,Analyslista!AP:AP,0)),"")&amp;IFERROR(INDEX(Analyslista!B:B,MATCH(ROW()-1,Analyslista!AP:AP,0)),"")&amp;" (EXT)")</f>
        <v>P-Dihydroxifenylalanin (EXT)</v>
      </c>
      <c r="B351" s="201" t="str">
        <f>IFERROR(INDEX(Analyslista!D:D,MATCH(ROW()-1,Analyslista!AP:AP,0)),"")&amp;IFERROR(INDEX(Analyslista!B:B,MATCH(ROW()-1,Analyslista!AP:AP,0)),"")</f>
        <v>P-Dihydroxifenylalanin</v>
      </c>
      <c r="C351" s="201" t="str">
        <f>IF(IFERROR(INDEX(Analyslista!AC:AC,MATCH(ROW()-1,Analyslista!AP:AP,0)),"")=0,"",IFERROR(INDEX(Analyslista!AC:AC,MATCH(ROW()-1,Analyslista!AP:AP,0)),""))</f>
        <v/>
      </c>
      <c r="D351" s="201" t="str">
        <f>IF(IFERROR(INDEX(Analyslista!AS:AS,MATCH(ROW()-1,Analyslista!AP:AP,0)),"")=0,"",IFERROR(INDEX(Analyslista!AS:AS,MATCH(ROW()-1,Analyslista!AP:AP,0)),""))</f>
        <v/>
      </c>
      <c r="F351" s="201" t="str">
        <f>IF(IFERROR(INDEX(Analyslista!N:N,MATCH(ROW()-1,Analyslista!AP:AP,0)),"")=0,"",IFERROR(INDEX(Analyslista!N:N,MATCH(ROW()-1,Analyslista!AP:AP,0)),""))</f>
        <v>Lila (EDTA) 6 mL</v>
      </c>
      <c r="G351" s="201" t="str">
        <f>IF(IFERROR(INDEX(Analyslista!K:K,MATCH(ROW()-1,Analyslista!AP:AP,0)),"")=0,"",IFERROR(INDEX(Analyslista!K:K,MATCH(ROW()-1,Analyslista!AP:AP,0)),""))</f>
        <v/>
      </c>
      <c r="H351" s="224" t="str">
        <f>IF(IFERROR(INDEX(Analyslista!J:J,MATCH(ROW()-1,Analyslista!AP:AP,0)),"")=0,"",IFERROR(INDEX(Analyslista!J:J,MATCH(ROW()-1,Analyslista!AP:AP,0)),""))</f>
        <v>Efter provtagning ställes röret omedelbart på is.</v>
      </c>
      <c r="I351" s="201" t="str">
        <f>IF(IFERROR(INDEX(Analyslista!V:V,MATCH(ROW()-1,Analyslista!AP:AP,0)),"")=0,"",IFERROR(INDEX(Analyslista!V:V,MATCH(ROW()-1,Analyslista!AP:AP,0)),""))</f>
        <v>Sahgrenska Universitetssjukhuset</v>
      </c>
      <c r="J351" s="201"/>
      <c r="K351" s="201"/>
    </row>
    <row r="352" spans="1:11" ht="90" x14ac:dyDescent="0.25">
      <c r="A352" s="201" t="str">
        <f>IF(IFERROR(INDEX(Analyslista!D:D,MATCH(ROW()-1,Analyslista!AP:AP,0)),"")&amp;IFERROR(INDEX(Analyslista!B:B,MATCH(ROW()-1,Analyslista!AP:AP,0)),"")="","",IFERROR(INDEX(Analyslista!D:D,MATCH(ROW()-1,Analyslista!AP:AP,0)),"")&amp;IFERROR(INDEX(Analyslista!B:B,MATCH(ROW()-1,Analyslista!AP:AP,0)),"")&amp;" (EXT)")</f>
        <v>B-LCHAD-brist, genetisk diagnostik (EXT)</v>
      </c>
      <c r="B352" s="201" t="str">
        <f>IFERROR(INDEX(Analyslista!D:D,MATCH(ROW()-1,Analyslista!AP:AP,0)),"")&amp;IFERROR(INDEX(Analyslista!B:B,MATCH(ROW()-1,Analyslista!AP:AP,0)),"")</f>
        <v>B-LCHAD-brist, genetisk diagnostik</v>
      </c>
      <c r="C352" s="201" t="str">
        <f>IF(IFERROR(INDEX(Analyslista!AC:AC,MATCH(ROW()-1,Analyslista!AP:AP,0)),"")=0,"",IFERROR(INDEX(Analyslista!AC:AC,MATCH(ROW()-1,Analyslista!AP:AP,0)),""))</f>
        <v/>
      </c>
      <c r="D352" s="201" t="str">
        <f>IF(IFERROR(INDEX(Analyslista!AS:AS,MATCH(ROW()-1,Analyslista!AP:AP,0)),"")=0,"",IFERROR(INDEX(Analyslista!AS:AS,MATCH(ROW()-1,Analyslista!AP:AP,0)),""))</f>
        <v/>
      </c>
      <c r="F352" s="201" t="str">
        <f>IF(IFERROR(INDEX(Analyslista!N:N,MATCH(ROW()-1,Analyslista!AP:AP,0)),"")=0,"",IFERROR(INDEX(Analyslista!N:N,MATCH(ROW()-1,Analyslista!AP:AP,0)),""))</f>
        <v>Lila (EDTA) 4 mL</v>
      </c>
      <c r="G352" s="201" t="str">
        <f>IF(IFERROR(INDEX(Analyslista!K:K,MATCH(ROW()-1,Analyslista!AP:AP,0)),"")=0,"",IFERROR(INDEX(Analyslista!K:K,MATCH(ROW()-1,Analyslista!AP:AP,0)),""))</f>
        <v/>
      </c>
      <c r="H352" s="224" t="str">
        <f>IF(IFERROR(INDEX(Analyslista!J:J,MATCH(ROW()-1,Analyslista!AP:AP,0)),"")=0,"",IFERROR(INDEX(Analyslista!J:J,MATCH(ROW()-1,Analyslista!AP:AP,0)),""))</f>
        <v>Frågeställning/diagnos [FRITEXT]
Kortfattat kliniska data [FRITEXT]
Medicinering [FRITEXTI]
Namn och födelsedatum för familjemedlem med känd sjukdom, samt hur patienten är släkt med denna* [FRITEXT]</v>
      </c>
      <c r="I352" s="201" t="str">
        <f>IF(IFERROR(INDEX(Analyslista!V:V,MATCH(ROW()-1,Analyslista!AP:AP,0)),"")=0,"",IFERROR(INDEX(Analyslista!V:V,MATCH(ROW()-1,Analyslista!AP:AP,0)),""))</f>
        <v>Karolinska Universitetssjukhuset</v>
      </c>
      <c r="J352" s="201"/>
      <c r="K352" s="201"/>
    </row>
    <row r="353" spans="1:11" ht="30" x14ac:dyDescent="0.25">
      <c r="A353" s="201" t="str">
        <f>IF(IFERROR(INDEX(Analyslista!D:D,MATCH(ROW()-1,Analyslista!AP:AP,0)),"")&amp;IFERROR(INDEX(Analyslista!B:B,MATCH(ROW()-1,Analyslista!AP:AP,0)),"")="","",IFERROR(INDEX(Analyslista!D:D,MATCH(ROW()-1,Analyslista!AP:AP,0)),"")&amp;IFERROR(INDEX(Analyslista!B:B,MATCH(ROW()-1,Analyslista!AP:AP,0)),"")&amp;" (EXT)")</f>
        <v>fP-Fibroblast growth factor 23 (EXT)</v>
      </c>
      <c r="B353" s="201" t="str">
        <f>IFERROR(INDEX(Analyslista!D:D,MATCH(ROW()-1,Analyslista!AP:AP,0)),"")&amp;IFERROR(INDEX(Analyslista!B:B,MATCH(ROW()-1,Analyslista!AP:AP,0)),"")</f>
        <v>fP-Fibroblast growth factor 23</v>
      </c>
      <c r="C353" s="201" t="str">
        <f>IF(IFERROR(INDEX(Analyslista!AC:AC,MATCH(ROW()-1,Analyslista!AP:AP,0)),"")=0,"",IFERROR(INDEX(Analyslista!AC:AC,MATCH(ROW()-1,Analyslista!AP:AP,0)),""))</f>
        <v/>
      </c>
      <c r="D353" s="201" t="str">
        <f>IF(IFERROR(INDEX(Analyslista!AS:AS,MATCH(ROW()-1,Analyslista!AP:AP,0)),"")=0,"",IFERROR(INDEX(Analyslista!AS:AS,MATCH(ROW()-1,Analyslista!AP:AP,0)),""))</f>
        <v/>
      </c>
      <c r="F353" s="201" t="str">
        <f>IF(IFERROR(INDEX(Analyslista!N:N,MATCH(ROW()-1,Analyslista!AP:AP,0)),"")=0,"",IFERROR(INDEX(Analyslista!N:N,MATCH(ROW()-1,Analyslista!AP:AP,0)),""))</f>
        <v>Lila (EDTA) 4 mL</v>
      </c>
      <c r="G353" s="201" t="str">
        <f>IF(IFERROR(INDEX(Analyslista!K:K,MATCH(ROW()-1,Analyslista!AP:AP,0)),"")=0,"",IFERROR(INDEX(Analyslista!K:K,MATCH(ROW()-1,Analyslista!AP:AP,0)),""))</f>
        <v/>
      </c>
      <c r="H353" s="224" t="str">
        <f>IF(IFERROR(INDEX(Analyslista!J:J,MATCH(ROW()-1,Analyslista!AP:AP,0)),"")=0,"",IFERROR(INDEX(Analyslista!J:J,MATCH(ROW()-1,Analyslista!AP:AP,0)),""))</f>
        <v>Patienten skall vara fastande. Prov lämnas omedelbart till Klinisk kemi</v>
      </c>
      <c r="I353" s="201" t="str">
        <f>IF(IFERROR(INDEX(Analyslista!V:V,MATCH(ROW()-1,Analyslista!AP:AP,0)),"")=0,"",IFERROR(INDEX(Analyslista!V:V,MATCH(ROW()-1,Analyslista!AP:AP,0)),""))</f>
        <v>Akademiska Sjukhuset</v>
      </c>
      <c r="J353" s="201"/>
      <c r="K353" s="201"/>
    </row>
    <row r="354" spans="1:11" x14ac:dyDescent="0.25">
      <c r="A354" s="201" t="str">
        <f>IF(IFERROR(INDEX(Analyslista!D:D,MATCH(ROW()-1,Analyslista!AP:AP,0)),"")&amp;IFERROR(INDEX(Analyslista!B:B,MATCH(ROW()-1,Analyslista!AP:AP,0)),"")="","",IFERROR(INDEX(Analyslista!D:D,MATCH(ROW()-1,Analyslista!AP:AP,0)),"")&amp;IFERROR(INDEX(Analyslista!B:B,MATCH(ROW()-1,Analyslista!AP:AP,0)),"")&amp;" (EXT)")</f>
        <v>S-Leptin (EXT)</v>
      </c>
      <c r="B354" s="201" t="str">
        <f>IFERROR(INDEX(Analyslista!D:D,MATCH(ROW()-1,Analyslista!AP:AP,0)),"")&amp;IFERROR(INDEX(Analyslista!B:B,MATCH(ROW()-1,Analyslista!AP:AP,0)),"")</f>
        <v>S-Leptin</v>
      </c>
      <c r="C354" s="201" t="str">
        <f>IF(IFERROR(INDEX(Analyslista!AC:AC,MATCH(ROW()-1,Analyslista!AP:AP,0)),"")=0,"",IFERROR(INDEX(Analyslista!AC:AC,MATCH(ROW()-1,Analyslista!AP:AP,0)),""))</f>
        <v/>
      </c>
      <c r="D354" s="201" t="str">
        <f>IF(IFERROR(INDEX(Analyslista!AS:AS,MATCH(ROW()-1,Analyslista!AP:AP,0)),"")=0,"",IFERROR(INDEX(Analyslista!AS:AS,MATCH(ROW()-1,Analyslista!AP:AP,0)),""))</f>
        <v/>
      </c>
      <c r="F354" s="201" t="str">
        <f>IF(IFERROR(INDEX(Analyslista!N:N,MATCH(ROW()-1,Analyslista!AP:AP,0)),"")=0,"",IFERROR(INDEX(Analyslista!N:N,MATCH(ROW()-1,Analyslista!AP:AP,0)),""))</f>
        <v>Gul (serum m gel) 3,5 mL</v>
      </c>
      <c r="G354" s="201" t="str">
        <f>IF(IFERROR(INDEX(Analyslista!K:K,MATCH(ROW()-1,Analyslista!AP:AP,0)),"")=0,"",IFERROR(INDEX(Analyslista!K:K,MATCH(ROW()-1,Analyslista!AP:AP,0)),""))</f>
        <v/>
      </c>
      <c r="H354" s="224" t="str">
        <f>IF(IFERROR(INDEX(Analyslista!J:J,MATCH(ROW()-1,Analyslista!AP:AP,0)),"")=0,"",IFERROR(INDEX(Analyslista!J:J,MATCH(ROW()-1,Analyslista!AP:AP,0)),""))</f>
        <v/>
      </c>
      <c r="I354" s="201" t="str">
        <f>IF(IFERROR(INDEX(Analyslista!V:V,MATCH(ROW()-1,Analyslista!AP:AP,0)),"")=0,"",IFERROR(INDEX(Analyslista!V:V,MATCH(ROW()-1,Analyslista!AP:AP,0)),""))</f>
        <v>Karolinska Universitetssjukhuset</v>
      </c>
      <c r="J354" s="201"/>
      <c r="K354" s="201"/>
    </row>
    <row r="355" spans="1:11" ht="165" x14ac:dyDescent="0.25">
      <c r="A355" s="201" t="str">
        <f>IF(IFERROR(INDEX(Analyslista!D:D,MATCH(ROW()-1,Analyslista!AP:AP,0)),"")&amp;IFERROR(INDEX(Analyslista!B:B,MATCH(ROW()-1,Analyslista!AP:AP,0)),"")="","",IFERROR(INDEX(Analyslista!D:D,MATCH(ROW()-1,Analyslista!AP:AP,0)),"")&amp;IFERROR(INDEX(Analyslista!B:B,MATCH(ROW()-1,Analyslista!AP:AP,0)),"")&amp;" (EXT)")</f>
        <v>P/S-Linezolid (EXT)</v>
      </c>
      <c r="B355" s="201" t="str">
        <f>IFERROR(INDEX(Analyslista!D:D,MATCH(ROW()-1,Analyslista!AP:AP,0)),"")&amp;IFERROR(INDEX(Analyslista!B:B,MATCH(ROW()-1,Analyslista!AP:AP,0)),"")</f>
        <v>P/S-Linezolid</v>
      </c>
      <c r="C355" s="201" t="str">
        <f>IF(IFERROR(INDEX(Analyslista!AC:AC,MATCH(ROW()-1,Analyslista!AP:AP,0)),"")=0,"",IFERROR(INDEX(Analyslista!AC:AC,MATCH(ROW()-1,Analyslista!AP:AP,0)),""))</f>
        <v/>
      </c>
      <c r="D355" s="201" t="str">
        <f>IF(IFERROR(INDEX(Analyslista!AS:AS,MATCH(ROW()-1,Analyslista!AP:AP,0)),"")=0,"",IFERROR(INDEX(Analyslista!AS:AS,MATCH(ROW()-1,Analyslista!AP:AP,0)),""))</f>
        <v/>
      </c>
      <c r="F355" s="201" t="str">
        <f>IF(IFERROR(INDEX(Analyslista!N:N,MATCH(ROW()-1,Analyslista!AP:AP,0)),"")=0,"",IFERROR(INDEX(Analyslista!N:N,MATCH(ROW()-1,Analyslista!AP:AP,0)),""))</f>
        <v>Mörkblå (NaHeparin) 4 mL</v>
      </c>
      <c r="G355" s="201" t="str">
        <f>IF(IFERROR(INDEX(Analyslista!K:K,MATCH(ROW()-1,Analyslista!AP:AP,0)),"")=0,"",IFERROR(INDEX(Analyslista!K:K,MATCH(ROW()-1,Analyslista!AP:AP,0)),""))</f>
        <v>meropenem, piperacillin, cefotaxim, ceftazidim, ciprofloxacillin, rifabutin och rifampicin</v>
      </c>
      <c r="H35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55" s="201" t="str">
        <f>IF(IFERROR(INDEX(Analyslista!V:V,MATCH(ROW()-1,Analyslista!AP:AP,0)),"")=0,"",IFERROR(INDEX(Analyslista!V:V,MATCH(ROW()-1,Analyslista!AP:AP,0)),""))</f>
        <v>Karolinska Universitetssjukhuset</v>
      </c>
      <c r="J355" s="201"/>
      <c r="K355" s="201"/>
    </row>
    <row r="356" spans="1:11" ht="30" x14ac:dyDescent="0.25">
      <c r="A356" s="201" t="str">
        <f>IF(IFERROR(INDEX(Analyslista!D:D,MATCH(ROW()-1,Analyslista!AP:AP,0)),"")&amp;IFERROR(INDEX(Analyslista!B:B,MATCH(ROW()-1,Analyslista!AP:AP,0)),"")="","",IFERROR(INDEX(Analyslista!D:D,MATCH(ROW()-1,Analyslista!AP:AP,0)),"")&amp;IFERROR(INDEX(Analyslista!B:B,MATCH(ROW()-1,Analyslista!AP:AP,0)),"")&amp;" (EXT)")</f>
        <v>S-Glykolipid-antikroppar (EXT)</v>
      </c>
      <c r="B356" s="201" t="str">
        <f>IFERROR(INDEX(Analyslista!D:D,MATCH(ROW()-1,Analyslista!AP:AP,0)),"")&amp;IFERROR(INDEX(Analyslista!B:B,MATCH(ROW()-1,Analyslista!AP:AP,0)),"")</f>
        <v>S-Glykolipid-antikroppar</v>
      </c>
      <c r="C356" s="201" t="str">
        <f>IF(IFERROR(INDEX(Analyslista!AC:AC,MATCH(ROW()-1,Analyslista!AP:AP,0)),"")=0,"",IFERROR(INDEX(Analyslista!AC:AC,MATCH(ROW()-1,Analyslista!AP:AP,0)),""))</f>
        <v/>
      </c>
      <c r="D356" s="201" t="str">
        <f>IF(IFERROR(INDEX(Analyslista!AS:AS,MATCH(ROW()-1,Analyslista!AP:AP,0)),"")=0,"",IFERROR(INDEX(Analyslista!AS:AS,MATCH(ROW()-1,Analyslista!AP:AP,0)),""))</f>
        <v/>
      </c>
      <c r="F356" s="201" t="str">
        <f>IF(IFERROR(INDEX(Analyslista!N:N,MATCH(ROW()-1,Analyslista!AP:AP,0)),"")=0,"",IFERROR(INDEX(Analyslista!N:N,MATCH(ROW()-1,Analyslista!AP:AP,0)),""))</f>
        <v>Gul (serum m gel) 3,5 mL</v>
      </c>
      <c r="G356" s="201" t="str">
        <f>IF(IFERROR(INDEX(Analyslista!K:K,MATCH(ROW()-1,Analyslista!AP:AP,0)),"")=0,"",IFERROR(INDEX(Analyslista!K:K,MATCH(ROW()-1,Analyslista!AP:AP,0)),""))</f>
        <v/>
      </c>
      <c r="H356" s="224" t="str">
        <f>IF(IFERROR(INDEX(Analyslista!J:J,MATCH(ROW()-1,Analyslista!AP:AP,0)),"")=0,"",IFERROR(INDEX(Analyslista!J:J,MATCH(ROW()-1,Analyslista!AP:AP,0)),""))</f>
        <v>Kliniska data [FRITEXT]
Remitterande läkare och telefonnummer [FRITEXT]</v>
      </c>
      <c r="I356" s="201" t="str">
        <f>IF(IFERROR(INDEX(Analyslista!V:V,MATCH(ROW()-1,Analyslista!AP:AP,0)),"")=0,"",IFERROR(INDEX(Analyslista!V:V,MATCH(ROW()-1,Analyslista!AP:AP,0)),""))</f>
        <v>Sahlgrenska Universitetssjukhuset</v>
      </c>
      <c r="J356" s="201"/>
      <c r="K356" s="201"/>
    </row>
    <row r="357" spans="1:11" x14ac:dyDescent="0.25">
      <c r="A357" s="201" t="str">
        <f>IF(IFERROR(INDEX(Analyslista!D:D,MATCH(ROW()-1,Analyslista!AP:AP,0)),"")&amp;IFERROR(INDEX(Analyslista!B:B,MATCH(ROW()-1,Analyslista!AP:AP,0)),"")="","",IFERROR(INDEX(Analyslista!D:D,MATCH(ROW()-1,Analyslista!AP:AP,0)),"")&amp;IFERROR(INDEX(Analyslista!B:B,MATCH(ROW()-1,Analyslista!AP:AP,0)),"")&amp;" (EXT)")</f>
        <v>P-/S-Lipas (EXT)</v>
      </c>
      <c r="B357" s="201" t="str">
        <f>IFERROR(INDEX(Analyslista!D:D,MATCH(ROW()-1,Analyslista!AP:AP,0)),"")&amp;IFERROR(INDEX(Analyslista!B:B,MATCH(ROW()-1,Analyslista!AP:AP,0)),"")</f>
        <v>P-/S-Lipas</v>
      </c>
      <c r="C357" s="201" t="str">
        <f>IF(IFERROR(INDEX(Analyslista!AC:AC,MATCH(ROW()-1,Analyslista!AP:AP,0)),"")=0,"",IFERROR(INDEX(Analyslista!AC:AC,MATCH(ROW()-1,Analyslista!AP:AP,0)),""))</f>
        <v/>
      </c>
      <c r="D357" s="201" t="str">
        <f>IF(IFERROR(INDEX(Analyslista!AS:AS,MATCH(ROW()-1,Analyslista!AP:AP,0)),"")=0,"",IFERROR(INDEX(Analyslista!AS:AS,MATCH(ROW()-1,Analyslista!AP:AP,0)),""))</f>
        <v/>
      </c>
      <c r="F357" s="201" t="str">
        <f>IF(IFERROR(INDEX(Analyslista!N:N,MATCH(ROW()-1,Analyslista!AP:AP,0)),"")=0,"",IFERROR(INDEX(Analyslista!N:N,MATCH(ROW()-1,Analyslista!AP:AP,0)),""))</f>
        <v>Gul (serum m gel) 5 mL</v>
      </c>
      <c r="G357" s="201" t="str">
        <f>IF(IFERROR(INDEX(Analyslista!K:K,MATCH(ROW()-1,Analyslista!AP:AP,0)),"")=0,"",IFERROR(INDEX(Analyslista!K:K,MATCH(ROW()-1,Analyslista!AP:AP,0)),""))</f>
        <v/>
      </c>
      <c r="H357" s="224" t="str">
        <f>IF(IFERROR(INDEX(Analyslista!J:J,MATCH(ROW()-1,Analyslista!AP:AP,0)),"")=0,"",IFERROR(INDEX(Analyslista!J:J,MATCH(ROW()-1,Analyslista!AP:AP,0)),""))</f>
        <v/>
      </c>
      <c r="I357" s="201" t="str">
        <f>IF(IFERROR(INDEX(Analyslista!V:V,MATCH(ROW()-1,Analyslista!AP:AP,0)),"")=0,"",IFERROR(INDEX(Analyslista!V:V,MATCH(ROW()-1,Analyslista!AP:AP,0)),""))</f>
        <v>Karolinska Universitetssjukhuset</v>
      </c>
      <c r="J357" s="201"/>
      <c r="K357" s="201"/>
    </row>
    <row r="358" spans="1:11" ht="45" x14ac:dyDescent="0.25">
      <c r="A358" s="201" t="str">
        <f>IF(IFERROR(INDEX(Analyslista!D:D,MATCH(ROW()-1,Analyslista!AP:AP,0)),"")&amp;IFERROR(INDEX(Analyslista!B:B,MATCH(ROW()-1,Analyslista!AP:AP,0)),"")="","",IFERROR(INDEX(Analyslista!D:D,MATCH(ROW()-1,Analyslista!AP:AP,0)),"")&amp;IFERROR(INDEX(Analyslista!B:B,MATCH(ROW()-1,Analyslista!AP:AP,0)),"")&amp;" (EXT)")</f>
        <v>S-Selen (EXT)</v>
      </c>
      <c r="B358" s="201" t="str">
        <f>IFERROR(INDEX(Analyslista!D:D,MATCH(ROW()-1,Analyslista!AP:AP,0)),"")&amp;IFERROR(INDEX(Analyslista!B:B,MATCH(ROW()-1,Analyslista!AP:AP,0)),"")</f>
        <v>S-Selen</v>
      </c>
      <c r="C358" s="201" t="str">
        <f>IF(IFERROR(INDEX(Analyslista!AC:AC,MATCH(ROW()-1,Analyslista!AP:AP,0)),"")=0,"",IFERROR(INDEX(Analyslista!AC:AC,MATCH(ROW()-1,Analyslista!AP:AP,0)),""))</f>
        <v/>
      </c>
      <c r="D358" s="201" t="str">
        <f>IF(IFERROR(INDEX(Analyslista!AS:AS,MATCH(ROW()-1,Analyslista!AP:AP,0)),"")=0,"",IFERROR(INDEX(Analyslista!AS:AS,MATCH(ROW()-1,Analyslista!AP:AP,0)),""))</f>
        <v/>
      </c>
      <c r="F358" s="201" t="str">
        <f>IF(IFERROR(INDEX(Analyslista!N:N,MATCH(ROW()-1,Analyslista!AP:AP,0)),"")=0,"",IFERROR(INDEX(Analyslista!N:N,MATCH(ROW()-1,Analyslista!AP:AP,0)),""))</f>
        <v>Gul (serum m gel) 5 mL</v>
      </c>
      <c r="G358" s="201" t="str">
        <f>IF(IFERROR(INDEX(Analyslista!K:K,MATCH(ROW()-1,Analyslista!AP:AP,0)),"")=0,"",IFERROR(INDEX(Analyslista!K:K,MATCH(ROW()-1,Analyslista!AP:AP,0)),""))</f>
        <v/>
      </c>
      <c r="H358" s="224" t="str">
        <f>IF(IFERROR(INDEX(Analyslista!J:J,MATCH(ROW()-1,Analyslista!AP:AP,0)),"")=0,"",IFERROR(INDEX(Analyslista!J:J,MATCH(ROW()-1,Analyslista!AP:AP,0)),""))</f>
        <v>Ta ej prov om patient fått gadolinium-, jod- eller bariuminnehållande kontrastmedel de senaste 96 timmarna (interferens).</v>
      </c>
      <c r="I358" s="201" t="str">
        <f>IF(IFERROR(INDEX(Analyslista!V:V,MATCH(ROW()-1,Analyslista!AP:AP,0)),"")=0,"",IFERROR(INDEX(Analyslista!V:V,MATCH(ROW()-1,Analyslista!AP:AP,0)),""))</f>
        <v>Sahlgrenska Universitetssjukhuset</v>
      </c>
      <c r="J358" s="201"/>
      <c r="K358" s="201"/>
    </row>
    <row r="359" spans="1:11" x14ac:dyDescent="0.25">
      <c r="A359" s="201" t="str">
        <f>IF(IFERROR(INDEX(Analyslista!D:D,MATCH(ROW()-1,Analyslista!AP:AP,0)),"")&amp;IFERROR(INDEX(Analyslista!B:B,MATCH(ROW()-1,Analyslista!AP:AP,0)),"")="","",IFERROR(INDEX(Analyslista!D:D,MATCH(ROW()-1,Analyslista!AP:AP,0)),"")&amp;IFERROR(INDEX(Analyslista!B:B,MATCH(ROW()-1,Analyslista!AP:AP,0)),"")&amp;" (EXT)")</f>
        <v>Erc-Transketolas (EXT)</v>
      </c>
      <c r="B359" s="201" t="str">
        <f>IFERROR(INDEX(Analyslista!D:D,MATCH(ROW()-1,Analyslista!AP:AP,0)),"")&amp;IFERROR(INDEX(Analyslista!B:B,MATCH(ROW()-1,Analyslista!AP:AP,0)),"")</f>
        <v>Erc-Transketolas</v>
      </c>
      <c r="C359" s="201" t="str">
        <f>IF(IFERROR(INDEX(Analyslista!AC:AC,MATCH(ROW()-1,Analyslista!AP:AP,0)),"")=0,"",IFERROR(INDEX(Analyslista!AC:AC,MATCH(ROW()-1,Analyslista!AP:AP,0)),""))</f>
        <v/>
      </c>
      <c r="D359" s="201" t="str">
        <f>IF(IFERROR(INDEX(Analyslista!AS:AS,MATCH(ROW()-1,Analyslista!AP:AP,0)),"")=0,"",IFERROR(INDEX(Analyslista!AS:AS,MATCH(ROW()-1,Analyslista!AP:AP,0)),""))</f>
        <v/>
      </c>
      <c r="F359" s="201" t="str">
        <f>IF(IFERROR(INDEX(Analyslista!N:N,MATCH(ROW()-1,Analyslista!AP:AP,0)),"")=0,"",IFERROR(INDEX(Analyslista!N:N,MATCH(ROW()-1,Analyslista!AP:AP,0)),""))</f>
        <v>Mörkblå (NaHeparin) 4 mL</v>
      </c>
      <c r="G359" s="201" t="str">
        <f>IF(IFERROR(INDEX(Analyslista!K:K,MATCH(ROW()-1,Analyslista!AP:AP,0)),"")=0,"",IFERROR(INDEX(Analyslista!K:K,MATCH(ROW()-1,Analyslista!AP:AP,0)),""))</f>
        <v/>
      </c>
      <c r="H359" s="224" t="str">
        <f>IF(IFERROR(INDEX(Analyslista!J:J,MATCH(ROW()-1,Analyslista!AP:AP,0)),"")=0,"",IFERROR(INDEX(Analyslista!J:J,MATCH(ROW()-1,Analyslista!AP:AP,0)),""))</f>
        <v>Lämnas Omedelbart. till Klinisk kemi</v>
      </c>
      <c r="I359" s="201" t="str">
        <f>IF(IFERROR(INDEX(Analyslista!V:V,MATCH(ROW()-1,Analyslista!AP:AP,0)),"")=0,"",IFERROR(INDEX(Analyslista!V:V,MATCH(ROW()-1,Analyslista!AP:AP,0)),""))</f>
        <v>Sahlgrenska Universitetssjukhuset</v>
      </c>
      <c r="J359" s="201"/>
      <c r="K359" s="201"/>
    </row>
    <row r="360" spans="1:11" x14ac:dyDescent="0.25">
      <c r="A360" s="201" t="str">
        <f>IF(IFERROR(INDEX(Analyslista!D:D,MATCH(ROW()-1,Analyslista!AP:AP,0)),"")&amp;IFERROR(INDEX(Analyslista!B:B,MATCH(ROW()-1,Analyslista!AP:AP,0)),"")="","",IFERROR(INDEX(Analyslista!D:D,MATCH(ROW()-1,Analyslista!AP:AP,0)),"")&amp;IFERROR(INDEX(Analyslista!B:B,MATCH(ROW()-1,Analyslista!AP:AP,0)),"")&amp;" (EXT)")</f>
        <v>fS-Lipidelfores (EXT)</v>
      </c>
      <c r="B360" s="201" t="str">
        <f>IFERROR(INDEX(Analyslista!D:D,MATCH(ROW()-1,Analyslista!AP:AP,0)),"")&amp;IFERROR(INDEX(Analyslista!B:B,MATCH(ROW()-1,Analyslista!AP:AP,0)),"")</f>
        <v>fS-Lipidelfores</v>
      </c>
      <c r="C360" s="201" t="str">
        <f>IF(IFERROR(INDEX(Analyslista!AC:AC,MATCH(ROW()-1,Analyslista!AP:AP,0)),"")=0,"",IFERROR(INDEX(Analyslista!AC:AC,MATCH(ROW()-1,Analyslista!AP:AP,0)),""))</f>
        <v/>
      </c>
      <c r="D360" s="201" t="str">
        <f>IF(IFERROR(INDEX(Analyslista!AS:AS,MATCH(ROW()-1,Analyslista!AP:AP,0)),"")=0,"",IFERROR(INDEX(Analyslista!AS:AS,MATCH(ROW()-1,Analyslista!AP:AP,0)),""))</f>
        <v/>
      </c>
      <c r="F360" s="201" t="str">
        <f>IF(IFERROR(INDEX(Analyslista!N:N,MATCH(ROW()-1,Analyslista!AP:AP,0)),"")=0,"",IFERROR(INDEX(Analyslista!N:N,MATCH(ROW()-1,Analyslista!AP:AP,0)),""))</f>
        <v>Gul (serum m gel) 3,5 mL</v>
      </c>
      <c r="G360" s="201" t="str">
        <f>IF(IFERROR(INDEX(Analyslista!K:K,MATCH(ROW()-1,Analyslista!AP:AP,0)),"")=0,"",IFERROR(INDEX(Analyslista!K:K,MATCH(ROW()-1,Analyslista!AP:AP,0)),""))</f>
        <v/>
      </c>
      <c r="H360" s="224" t="str">
        <f>IF(IFERROR(INDEX(Analyslista!J:J,MATCH(ROW()-1,Analyslista!AP:AP,0)),"")=0,"",IFERROR(INDEX(Analyslista!J:J,MATCH(ROW()-1,Analyslista!AP:AP,0)),""))</f>
        <v>Fasteprov.</v>
      </c>
      <c r="I360" s="201" t="str">
        <f>IF(IFERROR(INDEX(Analyslista!V:V,MATCH(ROW()-1,Analyslista!AP:AP,0)),"")=0,"",IFERROR(INDEX(Analyslista!V:V,MATCH(ROW()-1,Analyslista!AP:AP,0)),""))</f>
        <v>Karolinska Universitetssjukhuset</v>
      </c>
      <c r="J360" s="201"/>
      <c r="K360" s="201"/>
    </row>
    <row r="361" spans="1:11" x14ac:dyDescent="0.25">
      <c r="A361" s="201" t="str">
        <f>IF(IFERROR(INDEX(Analyslista!D:D,MATCH(ROW()-1,Analyslista!AP:AP,0)),"")&amp;IFERROR(INDEX(Analyslista!B:B,MATCH(ROW()-1,Analyslista!AP:AP,0)),"")="","",IFERROR(INDEX(Analyslista!D:D,MATCH(ROW()-1,Analyslista!AP:AP,0)),"")&amp;IFERROR(INDEX(Analyslista!B:B,MATCH(ROW()-1,Analyslista!AP:AP,0)),"")&amp;" (EXT)")</f>
        <v>U-Guld (EXT)</v>
      </c>
      <c r="B361" s="201" t="str">
        <f>IFERROR(INDEX(Analyslista!D:D,MATCH(ROW()-1,Analyslista!AP:AP,0)),"")&amp;IFERROR(INDEX(Analyslista!B:B,MATCH(ROW()-1,Analyslista!AP:AP,0)),"")</f>
        <v>U-Guld</v>
      </c>
      <c r="C361" s="201" t="str">
        <f>IF(IFERROR(INDEX(Analyslista!AC:AC,MATCH(ROW()-1,Analyslista!AP:AP,0)),"")=0,"",IFERROR(INDEX(Analyslista!AC:AC,MATCH(ROW()-1,Analyslista!AP:AP,0)),""))</f>
        <v/>
      </c>
      <c r="D361" s="201" t="str">
        <f>IF(IFERROR(INDEX(Analyslista!AS:AS,MATCH(ROW()-1,Analyslista!AP:AP,0)),"")=0,"",IFERROR(INDEX(Analyslista!AS:AS,MATCH(ROW()-1,Analyslista!AP:AP,0)),""))</f>
        <v/>
      </c>
      <c r="F361" s="201" t="str">
        <f>IF(IFERROR(INDEX(Analyslista!N:N,MATCH(ROW()-1,Analyslista!AP:AP,0)),"")=0,"",IFERROR(INDEX(Analyslista!N:N,MATCH(ROW()-1,Analyslista!AP:AP,0)),""))</f>
        <v>Syradiskad plastburk</v>
      </c>
      <c r="G361" s="201" t="str">
        <f>IF(IFERROR(INDEX(Analyslista!K:K,MATCH(ROW()-1,Analyslista!AP:AP,0)),"")=0,"",IFERROR(INDEX(Analyslista!K:K,MATCH(ROW()-1,Analyslista!AP:AP,0)),""))</f>
        <v/>
      </c>
      <c r="H361" s="224" t="str">
        <f>IF(IFERROR(INDEX(Analyslista!J:J,MATCH(ROW()-1,Analyslista!AP:AP,0)),"")=0,"",IFERROR(INDEX(Analyslista!J:J,MATCH(ROW()-1,Analyslista!AP:AP,0)),""))</f>
        <v/>
      </c>
      <c r="I361" s="201" t="str">
        <f>IF(IFERROR(INDEX(Analyslista!V:V,MATCH(ROW()-1,Analyslista!AP:AP,0)),"")=0,"",IFERROR(INDEX(Analyslista!V:V,MATCH(ROW()-1,Analyslista!AP:AP,0)),""))</f>
        <v>Arbets- och Miljömedicin, Örebro</v>
      </c>
      <c r="J361" s="201"/>
      <c r="K361" s="201"/>
    </row>
    <row r="362" spans="1:11" x14ac:dyDescent="0.25">
      <c r="A362" s="201" t="str">
        <f>IF(IFERROR(INDEX(Analyslista!D:D,MATCH(ROW()-1,Analyslista!AP:AP,0)),"")&amp;IFERROR(INDEX(Analyslista!B:B,MATCH(ROW()-1,Analyslista!AP:AP,0)),"")="","",IFERROR(INDEX(Analyslista!D:D,MATCH(ROW()-1,Analyslista!AP:AP,0)),"")&amp;IFERROR(INDEX(Analyslista!B:B,MATCH(ROW()-1,Analyslista!AP:AP,0)),"")&amp;" (EXT)")</f>
        <v>B-/S-Guld (EXT)</v>
      </c>
      <c r="B362" s="201" t="str">
        <f>IFERROR(INDEX(Analyslista!D:D,MATCH(ROW()-1,Analyslista!AP:AP,0)),"")&amp;IFERROR(INDEX(Analyslista!B:B,MATCH(ROW()-1,Analyslista!AP:AP,0)),"")</f>
        <v>B-/S-Guld</v>
      </c>
      <c r="C362" s="201" t="str">
        <f>IF(IFERROR(INDEX(Analyslista!AC:AC,MATCH(ROW()-1,Analyslista!AP:AP,0)),"")=0,"",IFERROR(INDEX(Analyslista!AC:AC,MATCH(ROW()-1,Analyslista!AP:AP,0)),""))</f>
        <v/>
      </c>
      <c r="D362" s="201" t="str">
        <f>IF(IFERROR(INDEX(Analyslista!AS:AS,MATCH(ROW()-1,Analyslista!AP:AP,0)),"")=0,"",IFERROR(INDEX(Analyslista!AS:AS,MATCH(ROW()-1,Analyslista!AP:AP,0)),""))</f>
        <v/>
      </c>
      <c r="F362" s="201" t="str">
        <f>IF(IFERROR(INDEX(Analyslista!N:N,MATCH(ROW()-1,Analyslista!AP:AP,0)),"")=0,"",IFERROR(INDEX(Analyslista!N:N,MATCH(ROW()-1,Analyslista!AP:AP,0)),""))</f>
        <v/>
      </c>
      <c r="G362" s="201" t="str">
        <f>IF(IFERROR(INDEX(Analyslista!K:K,MATCH(ROW()-1,Analyslista!AP:AP,0)),"")=0,"",IFERROR(INDEX(Analyslista!K:K,MATCH(ROW()-1,Analyslista!AP:AP,0)),""))</f>
        <v/>
      </c>
      <c r="H362" s="224" t="str">
        <f>IF(IFERROR(INDEX(Analyslista!J:J,MATCH(ROW()-1,Analyslista!AP:AP,0)),"")=0,"",IFERROR(INDEX(Analyslista!J:J,MATCH(ROW()-1,Analyslista!AP:AP,0)),""))</f>
        <v/>
      </c>
      <c r="I362" s="201" t="str">
        <f>IF(IFERROR(INDEX(Analyslista!V:V,MATCH(ROW()-1,Analyslista!AP:AP,0)),"")=0,"",IFERROR(INDEX(Analyslista!V:V,MATCH(ROW()-1,Analyslista!AP:AP,0)),""))</f>
        <v>Arbets- och Miljömedicin, Örebro</v>
      </c>
      <c r="J362" s="201"/>
      <c r="K362" s="201"/>
    </row>
    <row r="363" spans="1:11" x14ac:dyDescent="0.25">
      <c r="A363" s="201" t="str">
        <f>IF(IFERROR(INDEX(Analyslista!D:D,MATCH(ROW()-1,Analyslista!AP:AP,0)),"")&amp;IFERROR(INDEX(Analyslista!B:B,MATCH(ROW()-1,Analyslista!AP:AP,0)),"")="","",IFERROR(INDEX(Analyslista!D:D,MATCH(ROW()-1,Analyslista!AP:AP,0)),"")&amp;IFERROR(INDEX(Analyslista!B:B,MATCH(ROW()-1,Analyslista!AP:AP,0)),"")&amp;" (EXT)")</f>
        <v>U-Kvicksilver (EXT)</v>
      </c>
      <c r="B363" s="201" t="str">
        <f>IFERROR(INDEX(Analyslista!D:D,MATCH(ROW()-1,Analyslista!AP:AP,0)),"")&amp;IFERROR(INDEX(Analyslista!B:B,MATCH(ROW()-1,Analyslista!AP:AP,0)),"")</f>
        <v>U-Kvicksilver</v>
      </c>
      <c r="C363" s="201" t="str">
        <f>IF(IFERROR(INDEX(Analyslista!AC:AC,MATCH(ROW()-1,Analyslista!AP:AP,0)),"")=0,"",IFERROR(INDEX(Analyslista!AC:AC,MATCH(ROW()-1,Analyslista!AP:AP,0)),""))</f>
        <v/>
      </c>
      <c r="D363" s="201" t="str">
        <f>IF(IFERROR(INDEX(Analyslista!AS:AS,MATCH(ROW()-1,Analyslista!AP:AP,0)),"")=0,"",IFERROR(INDEX(Analyslista!AS:AS,MATCH(ROW()-1,Analyslista!AP:AP,0)),""))</f>
        <v/>
      </c>
      <c r="F363" s="201" t="str">
        <f>IF(IFERROR(INDEX(Analyslista!N:N,MATCH(ROW()-1,Analyslista!AP:AP,0)),"")=0,"",IFERROR(INDEX(Analyslista!N:N,MATCH(ROW()-1,Analyslista!AP:AP,0)),""))</f>
        <v>Syradiskad plastburk</v>
      </c>
      <c r="G363" s="201" t="str">
        <f>IF(IFERROR(INDEX(Analyslista!K:K,MATCH(ROW()-1,Analyslista!AP:AP,0)),"")=0,"",IFERROR(INDEX(Analyslista!K:K,MATCH(ROW()-1,Analyslista!AP:AP,0)),""))</f>
        <v/>
      </c>
      <c r="H363" s="224" t="str">
        <f>IF(IFERROR(INDEX(Analyslista!J:J,MATCH(ROW()-1,Analyslista!AP:AP,0)),"")=0,"",IFERROR(INDEX(Analyslista!J:J,MATCH(ROW()-1,Analyslista!AP:AP,0)),""))</f>
        <v/>
      </c>
      <c r="I363" s="201" t="str">
        <f>IF(IFERROR(INDEX(Analyslista!V:V,MATCH(ROW()-1,Analyslista!AP:AP,0)),"")=0,"",IFERROR(INDEX(Analyslista!V:V,MATCH(ROW()-1,Analyslista!AP:AP,0)),""))</f>
        <v>Arbets- och Miljömedicin, Örebro</v>
      </c>
      <c r="J363" s="201"/>
      <c r="K363" s="201"/>
    </row>
    <row r="364" spans="1:11" ht="30" x14ac:dyDescent="0.25">
      <c r="A364" s="201" t="str">
        <f>IF(IFERROR(INDEX(Analyslista!D:D,MATCH(ROW()-1,Analyslista!AP:AP,0)),"")&amp;IFERROR(INDEX(Analyslista!B:B,MATCH(ROW()-1,Analyslista!AP:AP,0)),"")="","",IFERROR(INDEX(Analyslista!D:D,MATCH(ROW()-1,Analyslista!AP:AP,0)),"")&amp;IFERROR(INDEX(Analyslista!B:B,MATCH(ROW()-1,Analyslista!AP:AP,0)),"")&amp;" (EXT)")</f>
        <v>U-Mangan (EXT)</v>
      </c>
      <c r="B364" s="201" t="str">
        <f>IFERROR(INDEX(Analyslista!D:D,MATCH(ROW()-1,Analyslista!AP:AP,0)),"")&amp;IFERROR(INDEX(Analyslista!B:B,MATCH(ROW()-1,Analyslista!AP:AP,0)),"")</f>
        <v>U-Mangan</v>
      </c>
      <c r="C364" s="201" t="str">
        <f>IF(IFERROR(INDEX(Analyslista!AC:AC,MATCH(ROW()-1,Analyslista!AP:AP,0)),"")=0,"",IFERROR(INDEX(Analyslista!AC:AC,MATCH(ROW()-1,Analyslista!AP:AP,0)),""))</f>
        <v/>
      </c>
      <c r="D364" s="201" t="str">
        <f>IF(IFERROR(INDEX(Analyslista!AS:AS,MATCH(ROW()-1,Analyslista!AP:AP,0)),"")=0,"",IFERROR(INDEX(Analyslista!AS:AS,MATCH(ROW()-1,Analyslista!AP:AP,0)),""))</f>
        <v/>
      </c>
      <c r="F364" s="201" t="str">
        <f>IF(IFERROR(INDEX(Analyslista!N:N,MATCH(ROW()-1,Analyslista!AP:AP,0)),"")=0,"",IFERROR(INDEX(Analyslista!N:N,MATCH(ROW()-1,Analyslista!AP:AP,0)),""))</f>
        <v>Syradiskad plastburk</v>
      </c>
      <c r="G364" s="201" t="str">
        <f>IF(IFERROR(INDEX(Analyslista!K:K,MATCH(ROW()-1,Analyslista!AP:AP,0)),"")=0,"",IFERROR(INDEX(Analyslista!K:K,MATCH(ROW()-1,Analyslista!AP:AP,0)),""))</f>
        <v/>
      </c>
      <c r="H364" s="224" t="str">
        <f>IF(IFERROR(INDEX(Analyslista!J:J,MATCH(ROW()-1,Analyslista!AP:AP,0)),"")=0,"",IFERROR(INDEX(Analyslista!J:J,MATCH(ROW()-1,Analyslista!AP:AP,0)),""))</f>
        <v>Prov tas efter arbetet i slutet av arbetsveckan, undvik kontaminering.</v>
      </c>
      <c r="I364" s="201" t="str">
        <f>IF(IFERROR(INDEX(Analyslista!V:V,MATCH(ROW()-1,Analyslista!AP:AP,0)),"")=0,"",IFERROR(INDEX(Analyslista!V:V,MATCH(ROW()-1,Analyslista!AP:AP,0)),""))</f>
        <v>Arbets- och Miljömedicin, Örebro</v>
      </c>
      <c r="J364" s="201"/>
      <c r="K364" s="201"/>
    </row>
    <row r="365" spans="1:11" x14ac:dyDescent="0.25">
      <c r="A365" s="201" t="str">
        <f>IF(IFERROR(INDEX(Analyslista!D:D,MATCH(ROW()-1,Analyslista!AP:AP,0)),"")&amp;IFERROR(INDEX(Analyslista!B:B,MATCH(ROW()-1,Analyslista!AP:AP,0)),"")="","",IFERROR(INDEX(Analyslista!D:D,MATCH(ROW()-1,Analyslista!AP:AP,0)),"")&amp;IFERROR(INDEX(Analyslista!B:B,MATCH(ROW()-1,Analyslista!AP:AP,0)),"")&amp;" (EXT)")</f>
        <v>B-Tau genotyp (EXT)</v>
      </c>
      <c r="B365" s="201" t="str">
        <f>IFERROR(INDEX(Analyslista!D:D,MATCH(ROW()-1,Analyslista!AP:AP,0)),"")&amp;IFERROR(INDEX(Analyslista!B:B,MATCH(ROW()-1,Analyslista!AP:AP,0)),"")</f>
        <v>B-Tau genotyp</v>
      </c>
      <c r="C365" s="201" t="str">
        <f>IF(IFERROR(INDEX(Analyslista!AC:AC,MATCH(ROW()-1,Analyslista!AP:AP,0)),"")=0,"",IFERROR(INDEX(Analyslista!AC:AC,MATCH(ROW()-1,Analyslista!AP:AP,0)),""))</f>
        <v/>
      </c>
      <c r="D365" s="201" t="str">
        <f>IF(IFERROR(INDEX(Analyslista!AS:AS,MATCH(ROW()-1,Analyslista!AP:AP,0)),"")=0,"",IFERROR(INDEX(Analyslista!AS:AS,MATCH(ROW()-1,Analyslista!AP:AP,0)),""))</f>
        <v/>
      </c>
      <c r="F365" s="201" t="str">
        <f>IF(IFERROR(INDEX(Analyslista!N:N,MATCH(ROW()-1,Analyslista!AP:AP,0)),"")=0,"",IFERROR(INDEX(Analyslista!N:N,MATCH(ROW()-1,Analyslista!AP:AP,0)),""))</f>
        <v>Lila (EDTA) 4 mL</v>
      </c>
      <c r="G365" s="201" t="str">
        <f>IF(IFERROR(INDEX(Analyslista!K:K,MATCH(ROW()-1,Analyslista!AP:AP,0)),"")=0,"",IFERROR(INDEX(Analyslista!K:K,MATCH(ROW()-1,Analyslista!AP:AP,0)),""))</f>
        <v/>
      </c>
      <c r="H365" s="224" t="str">
        <f>IF(IFERROR(INDEX(Analyslista!J:J,MATCH(ROW()-1,Analyslista!AP:AP,0)),"")=0,"",IFERROR(INDEX(Analyslista!J:J,MATCH(ROW()-1,Analyslista!AP:AP,0)),""))</f>
        <v>Anamnes, kliniska fynd, frågeställning: [FRITEXT]</v>
      </c>
      <c r="I365" s="201" t="str">
        <f>IF(IFERROR(INDEX(Analyslista!V:V,MATCH(ROW()-1,Analyslista!AP:AP,0)),"")=0,"",IFERROR(INDEX(Analyslista!V:V,MATCH(ROW()-1,Analyslista!AP:AP,0)),""))</f>
        <v>Sahlgrenska Universitetssjukhuset</v>
      </c>
      <c r="J365" s="201"/>
      <c r="K365" s="201"/>
    </row>
    <row r="366" spans="1:11" ht="90" x14ac:dyDescent="0.25">
      <c r="A366" s="201" t="str">
        <f>IF(IFERROR(INDEX(Analyslista!D:D,MATCH(ROW()-1,Analyslista!AP:AP,0)),"")&amp;IFERROR(INDEX(Analyslista!B:B,MATCH(ROW()-1,Analyslista!AP:AP,0)),"")="","",IFERROR(INDEX(Analyslista!D:D,MATCH(ROW()-1,Analyslista!AP:AP,0)),"")&amp;IFERROR(INDEX(Analyslista!B:B,MATCH(ROW()-1,Analyslista!AP:AP,0)),"")&amp;" (EXT)")</f>
        <v>B-MCAD-brist, genetisk diagnostik (EXT)</v>
      </c>
      <c r="B366" s="201" t="str">
        <f>IFERROR(INDEX(Analyslista!D:D,MATCH(ROW()-1,Analyslista!AP:AP,0)),"")&amp;IFERROR(INDEX(Analyslista!B:B,MATCH(ROW()-1,Analyslista!AP:AP,0)),"")</f>
        <v>B-MCAD-brist, genetisk diagnostik</v>
      </c>
      <c r="C366" s="201" t="str">
        <f>IF(IFERROR(INDEX(Analyslista!AC:AC,MATCH(ROW()-1,Analyslista!AP:AP,0)),"")=0,"",IFERROR(INDEX(Analyslista!AC:AC,MATCH(ROW()-1,Analyslista!AP:AP,0)),""))</f>
        <v/>
      </c>
      <c r="D366" s="201" t="str">
        <f>IF(IFERROR(INDEX(Analyslista!AS:AS,MATCH(ROW()-1,Analyslista!AP:AP,0)),"")=0,"",IFERROR(INDEX(Analyslista!AS:AS,MATCH(ROW()-1,Analyslista!AP:AP,0)),""))</f>
        <v/>
      </c>
      <c r="F366" s="201" t="str">
        <f>IF(IFERROR(INDEX(Analyslista!N:N,MATCH(ROW()-1,Analyslista!AP:AP,0)),"")=0,"",IFERROR(INDEX(Analyslista!N:N,MATCH(ROW()-1,Analyslista!AP:AP,0)),""))</f>
        <v>Lila (EDTA) 4 mL</v>
      </c>
      <c r="G366" s="201" t="str">
        <f>IF(IFERROR(INDEX(Analyslista!K:K,MATCH(ROW()-1,Analyslista!AP:AP,0)),"")=0,"",IFERROR(INDEX(Analyslista!K:K,MATCH(ROW()-1,Analyslista!AP:AP,0)),""))</f>
        <v/>
      </c>
      <c r="H366" s="224" t="str">
        <f>IF(IFERROR(INDEX(Analyslista!J:J,MATCH(ROW()-1,Analyslista!AP:AP,0)),"")=0,"",IFERROR(INDEX(Analyslista!J:J,MATCH(ROW()-1,Analyslista!AP:AP,0)),""))</f>
        <v>Får ej centrifugeras eller frysas.
Personnummer (alternativt reservnummer och födelsedatum) och namn för familjemedlem med känd sjukdom samt hur patienten är släkt med denna* [FRITEXT]</v>
      </c>
      <c r="I366" s="201" t="str">
        <f>IF(IFERROR(INDEX(Analyslista!V:V,MATCH(ROW()-1,Analyslista!AP:AP,0)),"")=0,"",IFERROR(INDEX(Analyslista!V:V,MATCH(ROW()-1,Analyslista!AP:AP,0)),""))</f>
        <v>Karolinska Universitetssjukhuset</v>
      </c>
      <c r="J366" s="201"/>
      <c r="K366" s="201"/>
    </row>
    <row r="367" spans="1:11" ht="150" x14ac:dyDescent="0.25">
      <c r="A367" s="201" t="str">
        <f>IF(IFERROR(INDEX(Analyslista!D:D,MATCH(ROW()-1,Analyslista!AP:AP,0)),"")&amp;IFERROR(INDEX(Analyslista!B:B,MATCH(ROW()-1,Analyslista!AP:AP,0)),"")="","",IFERROR(INDEX(Analyslista!D:D,MATCH(ROW()-1,Analyslista!AP:AP,0)),"")&amp;IFERROR(INDEX(Analyslista!B:B,MATCH(ROW()-1,Analyslista!AP:AP,0)),"")&amp;" (EXT)")</f>
        <v>P-Meropenem (koncentrationsbestämning) (EXT)</v>
      </c>
      <c r="B367" s="201" t="str">
        <f>IFERROR(INDEX(Analyslista!D:D,MATCH(ROW()-1,Analyslista!AP:AP,0)),"")&amp;IFERROR(INDEX(Analyslista!B:B,MATCH(ROW()-1,Analyslista!AP:AP,0)),"")</f>
        <v>P-Meropenem (koncentrationsbestämning)</v>
      </c>
      <c r="C367" s="201" t="str">
        <f>IF(IFERROR(INDEX(Analyslista!AC:AC,MATCH(ROW()-1,Analyslista!AP:AP,0)),"")=0,"",IFERROR(INDEX(Analyslista!AC:AC,MATCH(ROW()-1,Analyslista!AP:AP,0)),""))</f>
        <v/>
      </c>
      <c r="D367" s="201" t="str">
        <f>IF(IFERROR(INDEX(Analyslista!AS:AS,MATCH(ROW()-1,Analyslista!AP:AP,0)),"")=0,"",IFERROR(INDEX(Analyslista!AS:AS,MATCH(ROW()-1,Analyslista!AP:AP,0)),""))</f>
        <v/>
      </c>
      <c r="F367" s="201" t="str">
        <f>IF(IFERROR(INDEX(Analyslista!N:N,MATCH(ROW()-1,Analyslista!AP:AP,0)),"")=0,"",IFERROR(INDEX(Analyslista!N:N,MATCH(ROW()-1,Analyslista!AP:AP,0)),""))</f>
        <v>Mörkblå (NaHeparin) 4 mL</v>
      </c>
      <c r="G367" s="201" t="str">
        <f>IF(IFERROR(INDEX(Analyslista!K:K,MATCH(ROW()-1,Analyslista!AP:AP,0)),"")=0,"",IFERROR(INDEX(Analyslista!K:K,MATCH(ROW()-1,Analyslista!AP:AP,0)),""))</f>
        <v/>
      </c>
      <c r="H367" s="224" t="str">
        <f>IF(IFERROR(INDEX(Analyslista!J:J,MATCH(ROW()-1,Analyslista!AP:AP,0)),"")=0,"",IFERROR(INDEX(Analyslista!J:J,MATCH(ROW()-1,Analyslista!AP:AP,0)),""))</f>
        <v xml:space="preserve">Lämnas Omedelbart. till klinisk mikrobiologi.
datum och klockslag för senast intagen dos [DATE:TIME]
aktuell dos  [FRITEXT]
datum för senaste dosjustering och föregående dos [FRITEXT]
övriga läkemedel [FRITEXT]
vikt [kg]
S-kreatinin [umol/L]
frågeställning [FRITEXT] </v>
      </c>
      <c r="I367" s="201" t="str">
        <f>IF(IFERROR(INDEX(Analyslista!V:V,MATCH(ROW()-1,Analyslista!AP:AP,0)),"")=0,"",IFERROR(INDEX(Analyslista!V:V,MATCH(ROW()-1,Analyslista!AP:AP,0)),""))</f>
        <v>Karolinska Universitetssjukhuset</v>
      </c>
      <c r="J367" s="201"/>
      <c r="K367" s="201"/>
    </row>
    <row r="368" spans="1:11" ht="30" x14ac:dyDescent="0.25">
      <c r="A368" s="201" t="str">
        <f>IF(IFERROR(INDEX(Analyslista!D:D,MATCH(ROW()-1,Analyslista!AP:AP,0)),"")&amp;IFERROR(INDEX(Analyslista!B:B,MATCH(ROW()-1,Analyslista!AP:AP,0)),"")="","",IFERROR(INDEX(Analyslista!D:D,MATCH(ROW()-1,Analyslista!AP:AP,0)),"")&amp;IFERROR(INDEX(Analyslista!B:B,MATCH(ROW()-1,Analyslista!AP:AP,0)),"")&amp;" (EXT)")</f>
        <v>P-Faktor VIII (aktivitet) (EXT)</v>
      </c>
      <c r="B368" s="201" t="str">
        <f>IFERROR(INDEX(Analyslista!D:D,MATCH(ROW()-1,Analyslista!AP:AP,0)),"")&amp;IFERROR(INDEX(Analyslista!B:B,MATCH(ROW()-1,Analyslista!AP:AP,0)),"")</f>
        <v>P-Faktor VIII (aktivitet)</v>
      </c>
      <c r="C368" s="201" t="str">
        <f>IF(IFERROR(INDEX(Analyslista!AC:AC,MATCH(ROW()-1,Analyslista!AP:AP,0)),"")=0,"",IFERROR(INDEX(Analyslista!AC:AC,MATCH(ROW()-1,Analyslista!AP:AP,0)),""))</f>
        <v/>
      </c>
      <c r="D368" s="201" t="str">
        <f>IF(IFERROR(INDEX(Analyslista!AS:AS,MATCH(ROW()-1,Analyslista!AP:AP,0)),"")=0,"",IFERROR(INDEX(Analyslista!AS:AS,MATCH(ROW()-1,Analyslista!AP:AP,0)),""))</f>
        <v/>
      </c>
      <c r="F368" s="201" t="str">
        <f>IF(IFERROR(INDEX(Analyslista!N:N,MATCH(ROW()-1,Analyslista!AP:AP,0)),"")=0,"",IFERROR(INDEX(Analyslista!N:N,MATCH(ROW()-1,Analyslista!AP:AP,0)),""))</f>
        <v>Ljusblå/svart (NaCitrat) 3,5 mL</v>
      </c>
      <c r="G368" s="201" t="str">
        <f>IF(IFERROR(INDEX(Analyslista!K:K,MATCH(ROW()-1,Analyslista!AP:AP,0)),"")=0,"",IFERROR(INDEX(Analyslista!K:K,MATCH(ROW()-1,Analyslista!AP:AP,0)),""))</f>
        <v/>
      </c>
      <c r="H368" s="224" t="str">
        <f>IF(IFERROR(INDEX(Analyslista!J:J,MATCH(ROW()-1,Analyslista!AP:AP,0)),"")=0,"",IFERROR(INDEX(Analyslista!J:J,MATCH(ROW()-1,Analyslista!AP:AP,0)),""))</f>
        <v>Det är väldigt noga att provet blir ordentligt blandat. Om vingkanyl används, tänk på att använda slaskrör.</v>
      </c>
      <c r="I368" s="201" t="str">
        <f>IF(IFERROR(INDEX(Analyslista!V:V,MATCH(ROW()-1,Analyslista!AP:AP,0)),"")=0,"",IFERROR(INDEX(Analyslista!V:V,MATCH(ROW()-1,Analyslista!AP:AP,0)),""))</f>
        <v>Akademiska Sjukhuset</v>
      </c>
      <c r="J368" s="201"/>
      <c r="K368" s="201"/>
    </row>
    <row r="369" spans="1:11" ht="150" x14ac:dyDescent="0.25">
      <c r="A369" s="201" t="str">
        <f>IF(IFERROR(INDEX(Analyslista!D:D,MATCH(ROW()-1,Analyslista!AP:AP,0)),"")&amp;IFERROR(INDEX(Analyslista!B:B,MATCH(ROW()-1,Analyslista!AP:AP,0)),"")="","",IFERROR(INDEX(Analyslista!D:D,MATCH(ROW()-1,Analyslista!AP:AP,0)),"")&amp;IFERROR(INDEX(Analyslista!B:B,MATCH(ROW()-1,Analyslista!AP:AP,0)),"")&amp;" (EXT)")</f>
        <v>P-/S-Metadon (EXT)</v>
      </c>
      <c r="B369" s="201" t="str">
        <f>IFERROR(INDEX(Analyslista!D:D,MATCH(ROW()-1,Analyslista!AP:AP,0)),"")&amp;IFERROR(INDEX(Analyslista!B:B,MATCH(ROW()-1,Analyslista!AP:AP,0)),"")</f>
        <v>P-/S-Metadon</v>
      </c>
      <c r="C369" s="201" t="str">
        <f>IF(IFERROR(INDEX(Analyslista!AC:AC,MATCH(ROW()-1,Analyslista!AP:AP,0)),"")=0,"",IFERROR(INDEX(Analyslista!AC:AC,MATCH(ROW()-1,Analyslista!AP:AP,0)),""))</f>
        <v/>
      </c>
      <c r="D369" s="201" t="str">
        <f>IF(IFERROR(INDEX(Analyslista!AS:AS,MATCH(ROW()-1,Analyslista!AP:AP,0)),"")=0,"",IFERROR(INDEX(Analyslista!AS:AS,MATCH(ROW()-1,Analyslista!AP:AP,0)),""))</f>
        <v/>
      </c>
      <c r="F369" s="201" t="str">
        <f>IF(IFERROR(INDEX(Analyslista!N:N,MATCH(ROW()-1,Analyslista!AP:AP,0)),"")=0,"",IFERROR(INDEX(Analyslista!N:N,MATCH(ROW()-1,Analyslista!AP:AP,0)),""))</f>
        <v>Mörkblå (NaHeparin) 4 mL</v>
      </c>
      <c r="G369" s="201" t="str">
        <f>IF(IFERROR(INDEX(Analyslista!K:K,MATCH(ROW()-1,Analyslista!AP:AP,0)),"")=0,"",IFERROR(INDEX(Analyslista!K:K,MATCH(ROW()-1,Analyslista!AP:AP,0)),""))</f>
        <v/>
      </c>
      <c r="H36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69" s="201" t="str">
        <f>IF(IFERROR(INDEX(Analyslista!V:V,MATCH(ROW()-1,Analyslista!AP:AP,0)),"")=0,"",IFERROR(INDEX(Analyslista!V:V,MATCH(ROW()-1,Analyslista!AP:AP,0)),""))</f>
        <v>Karolinska Universitetssjukhuset</v>
      </c>
      <c r="J369" s="201"/>
      <c r="K369" s="201"/>
    </row>
    <row r="370" spans="1:11" ht="90" x14ac:dyDescent="0.25">
      <c r="A370" s="201" t="str">
        <f>IF(IFERROR(INDEX(Analyslista!D:D,MATCH(ROW()-1,Analyslista!AP:AP,0)),"")&amp;IFERROR(INDEX(Analyslista!B:B,MATCH(ROW()-1,Analyslista!AP:AP,0)),"")="","",IFERROR(INDEX(Analyslista!D:D,MATCH(ROW()-1,Analyslista!AP:AP,0)),"")&amp;IFERROR(INDEX(Analyslista!B:B,MATCH(ROW()-1,Analyslista!AP:AP,0)),"")&amp;" (EXT)")</f>
        <v>P-Metylfenidat (EXT)</v>
      </c>
      <c r="B370" s="201" t="str">
        <f>IFERROR(INDEX(Analyslista!D:D,MATCH(ROW()-1,Analyslista!AP:AP,0)),"")&amp;IFERROR(INDEX(Analyslista!B:B,MATCH(ROW()-1,Analyslista!AP:AP,0)),"")</f>
        <v>P-Metylfenidat</v>
      </c>
      <c r="C370" s="201" t="str">
        <f>IF(IFERROR(INDEX(Analyslista!AC:AC,MATCH(ROW()-1,Analyslista!AP:AP,0)),"")=0,"",IFERROR(INDEX(Analyslista!AC:AC,MATCH(ROW()-1,Analyslista!AP:AP,0)),""))</f>
        <v/>
      </c>
      <c r="D370" s="201" t="str">
        <f>IF(IFERROR(INDEX(Analyslista!AS:AS,MATCH(ROW()-1,Analyslista!AP:AP,0)),"")=0,"",IFERROR(INDEX(Analyslista!AS:AS,MATCH(ROW()-1,Analyslista!AP:AP,0)),""))</f>
        <v/>
      </c>
      <c r="F370" s="201" t="str">
        <f>IF(IFERROR(INDEX(Analyslista!N:N,MATCH(ROW()-1,Analyslista!AP:AP,0)),"")=0,"",IFERROR(INDEX(Analyslista!N:N,MATCH(ROW()-1,Analyslista!AP:AP,0)),""))</f>
        <v>Rosa/grå (FC-mixture) 3 mL</v>
      </c>
      <c r="G370" s="201" t="str">
        <f>IF(IFERROR(INDEX(Analyslista!K:K,MATCH(ROW()-1,Analyslista!AP:AP,0)),"")=0,"",IFERROR(INDEX(Analyslista!K:K,MATCH(ROW()-1,Analyslista!AP:AP,0)),""))</f>
        <v/>
      </c>
      <c r="H370" s="224" t="str">
        <f>IF(IFERROR(INDEX(Analyslista!J:J,MATCH(ROW()-1,Analyslista!AP:AP,0)),"")=0,"",IFERROR(INDEX(Analyslista!J:J,MATCH(ROW()-1,Analyslista!AP:AP,0)),""))</f>
        <v>datum och klockslag för senast intagen dos [DATE:TIME]
aktuell dos [FRITEXT]
datum för senaste dosjustering och föregående dos [FRITEXT]
övriga läkemedel [FRITEXT] 
frågeställning [FRITEXT]</v>
      </c>
      <c r="I370" s="201" t="str">
        <f>IF(IFERROR(INDEX(Analyslista!V:V,MATCH(ROW()-1,Analyslista!AP:AP,0)),"")=0,"",IFERROR(INDEX(Analyslista!V:V,MATCH(ROW()-1,Analyslista!AP:AP,0)),""))</f>
        <v>Karolinska Universitetssjukhuset</v>
      </c>
      <c r="J370" s="201"/>
      <c r="K370" s="201"/>
    </row>
    <row r="371" spans="1:11" ht="30" x14ac:dyDescent="0.25">
      <c r="A371" s="201" t="str">
        <f>IF(IFERROR(INDEX(Analyslista!D:D,MATCH(ROW()-1,Analyslista!AP:AP,0)),"")&amp;IFERROR(INDEX(Analyslista!B:B,MATCH(ROW()-1,Analyslista!AP:AP,0)),"")="","",IFERROR(INDEX(Analyslista!D:D,MATCH(ROW()-1,Analyslista!AP:AP,0)),"")&amp;IFERROR(INDEX(Analyslista!B:B,MATCH(ROW()-1,Analyslista!AP:AP,0)),"")&amp;" (EXT)")</f>
        <v>U-Mevalonat (EXT)</v>
      </c>
      <c r="B371" s="201" t="str">
        <f>IFERROR(INDEX(Analyslista!D:D,MATCH(ROW()-1,Analyslista!AP:AP,0)),"")&amp;IFERROR(INDEX(Analyslista!B:B,MATCH(ROW()-1,Analyslista!AP:AP,0)),"")</f>
        <v>U-Mevalonat</v>
      </c>
      <c r="C371" s="201" t="str">
        <f>IF(IFERROR(INDEX(Analyslista!AC:AC,MATCH(ROW()-1,Analyslista!AP:AP,0)),"")=0,"",IFERROR(INDEX(Analyslista!AC:AC,MATCH(ROW()-1,Analyslista!AP:AP,0)),""))</f>
        <v/>
      </c>
      <c r="D371" s="201" t="str">
        <f>IF(IFERROR(INDEX(Analyslista!AS:AS,MATCH(ROW()-1,Analyslista!AP:AP,0)),"")=0,"",IFERROR(INDEX(Analyslista!AS:AS,MATCH(ROW()-1,Analyslista!AP:AP,0)),""))</f>
        <v/>
      </c>
      <c r="F371" s="201" t="str">
        <f>IF(IFERROR(INDEX(Analyslista!N:N,MATCH(ROW()-1,Analyslista!AP:AP,0)),"")=0,"",IFERROR(INDEX(Analyslista!N:N,MATCH(ROW()-1,Analyslista!AP:AP,0)),""))</f>
        <v>2-10 mL urin utan tillsats</v>
      </c>
      <c r="G371" s="201" t="str">
        <f>IF(IFERROR(INDEX(Analyslista!K:K,MATCH(ROW()-1,Analyslista!AP:AP,0)),"")=0,"",IFERROR(INDEX(Analyslista!K:K,MATCH(ROW()-1,Analyslista!AP:AP,0)),""))</f>
        <v/>
      </c>
      <c r="H371" s="224" t="str">
        <f>IF(IFERROR(INDEX(Analyslista!J:J,MATCH(ROW()-1,Analyslista!AP:AP,0)),"")=0,"",IFERROR(INDEX(Analyslista!J:J,MATCH(ROW()-1,Analyslista!AP:AP,0)),""))</f>
        <v>Anamnes/Frågeställning [FRITEXT]
Läkemedelsintag [FRITEXT]</v>
      </c>
      <c r="I371" s="201" t="str">
        <f>IF(IFERROR(INDEX(Analyslista!V:V,MATCH(ROW()-1,Analyslista!AP:AP,0)),"")=0,"",IFERROR(INDEX(Analyslista!V:V,MATCH(ROW()-1,Analyslista!AP:AP,0)),""))</f>
        <v>Karolinska Universitetssjukhuset</v>
      </c>
      <c r="J371" s="201"/>
      <c r="K371" s="201"/>
    </row>
    <row r="372" spans="1:11" ht="165" x14ac:dyDescent="0.25">
      <c r="A372" s="201" t="str">
        <f>IF(IFERROR(INDEX(Analyslista!D:D,MATCH(ROW()-1,Analyslista!AP:AP,0)),"")&amp;IFERROR(INDEX(Analyslista!B:B,MATCH(ROW()-1,Analyslista!AP:AP,0)),"")="","",IFERROR(INDEX(Analyslista!D:D,MATCH(ROW()-1,Analyslista!AP:AP,0)),"")&amp;IFERROR(INDEX(Analyslista!B:B,MATCH(ROW()-1,Analyslista!AP:AP,0)),"")&amp;" (EXT)")</f>
        <v>P-/S-Mirtazapin (EXT)</v>
      </c>
      <c r="B372" s="201" t="str">
        <f>IFERROR(INDEX(Analyslista!D:D,MATCH(ROW()-1,Analyslista!AP:AP,0)),"")&amp;IFERROR(INDEX(Analyslista!B:B,MATCH(ROW()-1,Analyslista!AP:AP,0)),"")</f>
        <v>P-/S-Mirtazapin</v>
      </c>
      <c r="C372" s="201" t="str">
        <f>IF(IFERROR(INDEX(Analyslista!AC:AC,MATCH(ROW()-1,Analyslista!AP:AP,0)),"")=0,"",IFERROR(INDEX(Analyslista!AC:AC,MATCH(ROW()-1,Analyslista!AP:AP,0)),""))</f>
        <v/>
      </c>
      <c r="D372" s="201" t="str">
        <f>IF(IFERROR(INDEX(Analyslista!AS:AS,MATCH(ROW()-1,Analyslista!AP:AP,0)),"")=0,"",IFERROR(INDEX(Analyslista!AS:AS,MATCH(ROW()-1,Analyslista!AP:AP,0)),""))</f>
        <v/>
      </c>
      <c r="F372" s="201" t="str">
        <f>IF(IFERROR(INDEX(Analyslista!N:N,MATCH(ROW()-1,Analyslista!AP:AP,0)),"")=0,"",IFERROR(INDEX(Analyslista!N:N,MATCH(ROW()-1,Analyslista!AP:AP,0)),""))</f>
        <v>Mörkblå (NaHeparin) 4 mL</v>
      </c>
      <c r="G372" s="201" t="str">
        <f>IF(IFERROR(INDEX(Analyslista!K:K,MATCH(ROW()-1,Analyslista!AP:AP,0)),"")=0,"",IFERROR(INDEX(Analyslista!K:K,MATCH(ROW()-1,Analyslista!AP:AP,0)),""))</f>
        <v/>
      </c>
      <c r="H37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2" s="201" t="str">
        <f>IF(IFERROR(INDEX(Analyslista!V:V,MATCH(ROW()-1,Analyslista!AP:AP,0)),"")=0,"",IFERROR(INDEX(Analyslista!V:V,MATCH(ROW()-1,Analyslista!AP:AP,0)),""))</f>
        <v>Karolinska Universitetssjukhuset</v>
      </c>
      <c r="J372" s="201"/>
      <c r="K372" s="201"/>
    </row>
    <row r="373" spans="1:11" ht="75" x14ac:dyDescent="0.25">
      <c r="A373" s="201" t="str">
        <f>IF(IFERROR(INDEX(Analyslista!D:D,MATCH(ROW()-1,Analyslista!AP:AP,0)),"")&amp;IFERROR(INDEX(Analyslista!B:B,MATCH(ROW()-1,Analyslista!AP:AP,0)),"")="","",IFERROR(INDEX(Analyslista!D:D,MATCH(ROW()-1,Analyslista!AP:AP,0)),"")&amp;IFERROR(INDEX(Analyslista!B:B,MATCH(ROW()-1,Analyslista!AP:AP,0)),"")&amp;" (EXT)")</f>
        <v>U-Missbruksläkemedel (EXT)</v>
      </c>
      <c r="B373" s="201" t="str">
        <f>IFERROR(INDEX(Analyslista!D:D,MATCH(ROW()-1,Analyslista!AP:AP,0)),"")&amp;IFERROR(INDEX(Analyslista!B:B,MATCH(ROW()-1,Analyslista!AP:AP,0)),"")</f>
        <v>U-Missbruksläkemedel</v>
      </c>
      <c r="C373" s="201" t="str">
        <f>IF(IFERROR(INDEX(Analyslista!AC:AC,MATCH(ROW()-1,Analyslista!AP:AP,0)),"")=0,"",IFERROR(INDEX(Analyslista!AC:AC,MATCH(ROW()-1,Analyslista!AP:AP,0)),""))</f>
        <v/>
      </c>
      <c r="D373" s="201" t="str">
        <f>IF(IFERROR(INDEX(Analyslista!AS:AS,MATCH(ROW()-1,Analyslista!AP:AP,0)),"")=0,"",IFERROR(INDEX(Analyslista!AS:AS,MATCH(ROW()-1,Analyslista!AP:AP,0)),""))</f>
        <v/>
      </c>
      <c r="F373" s="201" t="str">
        <f>IF(IFERROR(INDEX(Analyslista!N:N,MATCH(ROW()-1,Analyslista!AP:AP,0)),"")=0,"",IFERROR(INDEX(Analyslista!N:N,MATCH(ROW()-1,Analyslista!AP:AP,0)),""))</f>
        <v>Urinrör med gul kork, 10 mL</v>
      </c>
      <c r="G373" s="201" t="str">
        <f>IF(IFERROR(INDEX(Analyslista!K:K,MATCH(ROW()-1,Analyslista!AP:AP,0)),"")=0,"",IFERROR(INDEX(Analyslista!K:K,MATCH(ROW()-1,Analyslista!AP:AP,0)),""))</f>
        <v>U-Anabola androgena steroider, U-Bensodiazepiner, U-Buprenorfin, U-Etylglukuronid, U-Spicemetaboliter, U-Urinscreening missbruksmedel</v>
      </c>
      <c r="H373" s="224" t="str">
        <f>IF(IFERROR(INDEX(Analyslista!J:J,MATCH(ROW()-1,Analyslista!AP:AP,0)),"")=0,"",IFERROR(INDEX(Analyslista!J:J,MATCH(ROW()-1,Analyslista!AP:AP,0)),""))</f>
        <v>Övervakad provtagning.
Frågeställning/anamnes [FRITEXT]
Remitterande läkare [FRITEXT]</v>
      </c>
      <c r="I373" s="201" t="str">
        <f>IF(IFERROR(INDEX(Analyslista!V:V,MATCH(ROW()-1,Analyslista!AP:AP,0)),"")=0,"",IFERROR(INDEX(Analyslista!V:V,MATCH(ROW()-1,Analyslista!AP:AP,0)),""))</f>
        <v>Karolinska Universitetssjukhuset</v>
      </c>
      <c r="J373" s="201"/>
      <c r="K373" s="201"/>
    </row>
    <row r="374" spans="1:11" ht="165" x14ac:dyDescent="0.25">
      <c r="A374" s="201" t="str">
        <f>IF(IFERROR(INDEX(Analyslista!D:D,MATCH(ROW()-1,Analyslista!AP:AP,0)),"")&amp;IFERROR(INDEX(Analyslista!B:B,MATCH(ROW()-1,Analyslista!AP:AP,0)),"")="","",IFERROR(INDEX(Analyslista!D:D,MATCH(ROW()-1,Analyslista!AP:AP,0)),"")&amp;IFERROR(INDEX(Analyslista!B:B,MATCH(ROW()-1,Analyslista!AP:AP,0)),"")&amp;" (EXT)")</f>
        <v>P-/S-Morfin (EXT)</v>
      </c>
      <c r="B374" s="201" t="str">
        <f>IFERROR(INDEX(Analyslista!D:D,MATCH(ROW()-1,Analyslista!AP:AP,0)),"")&amp;IFERROR(INDEX(Analyslista!B:B,MATCH(ROW()-1,Analyslista!AP:AP,0)),"")</f>
        <v>P-/S-Morfin</v>
      </c>
      <c r="C374" s="201" t="str">
        <f>IF(IFERROR(INDEX(Analyslista!AC:AC,MATCH(ROW()-1,Analyslista!AP:AP,0)),"")=0,"",IFERROR(INDEX(Analyslista!AC:AC,MATCH(ROW()-1,Analyslista!AP:AP,0)),""))</f>
        <v/>
      </c>
      <c r="D374" s="201" t="str">
        <f>IF(IFERROR(INDEX(Analyslista!AS:AS,MATCH(ROW()-1,Analyslista!AP:AP,0)),"")=0,"",IFERROR(INDEX(Analyslista!AS:AS,MATCH(ROW()-1,Analyslista!AP:AP,0)),""))</f>
        <v/>
      </c>
      <c r="F374" s="201" t="str">
        <f>IF(IFERROR(INDEX(Analyslista!N:N,MATCH(ROW()-1,Analyslista!AP:AP,0)),"")=0,"",IFERROR(INDEX(Analyslista!N:N,MATCH(ROW()-1,Analyslista!AP:AP,0)),""))</f>
        <v>Mörkblå (NaHeparin) 6 mL</v>
      </c>
      <c r="G374" s="201" t="str">
        <f>IF(IFERROR(INDEX(Analyslista!K:K,MATCH(ROW()-1,Analyslista!AP:AP,0)),"")=0,"",IFERROR(INDEX(Analyslista!K:K,MATCH(ROW()-1,Analyslista!AP:AP,0)),""))</f>
        <v/>
      </c>
      <c r="H374"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74" s="201" t="str">
        <f>IF(IFERROR(INDEX(Analyslista!V:V,MATCH(ROW()-1,Analyslista!AP:AP,0)),"")=0,"",IFERROR(INDEX(Analyslista!V:V,MATCH(ROW()-1,Analyslista!AP:AP,0)),""))</f>
        <v>Karolinska Universitetssjukhuset</v>
      </c>
      <c r="J374" s="201"/>
      <c r="K374" s="201"/>
    </row>
    <row r="375" spans="1:11" x14ac:dyDescent="0.25">
      <c r="A375" s="201" t="str">
        <f>IF(IFERROR(INDEX(Analyslista!D:D,MATCH(ROW()-1,Analyslista!AP:AP,0)),"")&amp;IFERROR(INDEX(Analyslista!B:B,MATCH(ROW()-1,Analyslista!AP:AP,0)),"")="","",IFERROR(INDEX(Analyslista!D:D,MATCH(ROW()-1,Analyslista!AP:AP,0)),"")&amp;IFERROR(INDEX(Analyslista!B:B,MATCH(ROW()-1,Analyslista!AP:AP,0)),"")&amp;" (EXT)")</f>
        <v>B-Multipel endokrin neoplasi (EXT)</v>
      </c>
      <c r="B375" s="201" t="str">
        <f>IFERROR(INDEX(Analyslista!D:D,MATCH(ROW()-1,Analyslista!AP:AP,0)),"")&amp;IFERROR(INDEX(Analyslista!B:B,MATCH(ROW()-1,Analyslista!AP:AP,0)),"")</f>
        <v>B-Multipel endokrin neoplasi</v>
      </c>
      <c r="C375" s="201" t="str">
        <f>IF(IFERROR(INDEX(Analyslista!AC:AC,MATCH(ROW()-1,Analyslista!AP:AP,0)),"")=0,"",IFERROR(INDEX(Analyslista!AC:AC,MATCH(ROW()-1,Analyslista!AP:AP,0)),""))</f>
        <v/>
      </c>
      <c r="D375" s="201" t="str">
        <f>IF(IFERROR(INDEX(Analyslista!AS:AS,MATCH(ROW()-1,Analyslista!AP:AP,0)),"")=0,"",IFERROR(INDEX(Analyslista!AS:AS,MATCH(ROW()-1,Analyslista!AP:AP,0)),""))</f>
        <v/>
      </c>
      <c r="F375" s="201" t="str">
        <f>IF(IFERROR(INDEX(Analyslista!N:N,MATCH(ROW()-1,Analyslista!AP:AP,0)),"")=0,"",IFERROR(INDEX(Analyslista!N:N,MATCH(ROW()-1,Analyslista!AP:AP,0)),""))</f>
        <v>Lila (EDTA) 6 mL, 2 stycken</v>
      </c>
      <c r="G375" s="201" t="str">
        <f>IF(IFERROR(INDEX(Analyslista!K:K,MATCH(ROW()-1,Analyslista!AP:AP,0)),"")=0,"",IFERROR(INDEX(Analyslista!K:K,MATCH(ROW()-1,Analyslista!AP:AP,0)),""))</f>
        <v/>
      </c>
      <c r="H375" s="224" t="str">
        <f>IF(IFERROR(INDEX(Analyslista!J:J,MATCH(ROW()-1,Analyslista!AP:AP,0)),"")=0,"",IFERROR(INDEX(Analyslista!J:J,MATCH(ROW()-1,Analyslista!AP:AP,0)),""))</f>
        <v/>
      </c>
      <c r="I375" s="201" t="str">
        <f>IF(IFERROR(INDEX(Analyslista!V:V,MATCH(ROW()-1,Analyslista!AP:AP,0)),"")=0,"",IFERROR(INDEX(Analyslista!V:V,MATCH(ROW()-1,Analyslista!AP:AP,0)),""))</f>
        <v>Karolinska Universitetssjukhuset</v>
      </c>
      <c r="J375" s="201"/>
      <c r="K375" s="201"/>
    </row>
    <row r="376" spans="1:11" ht="210" x14ac:dyDescent="0.25">
      <c r="A376" s="201" t="str">
        <f>IF(IFERROR(INDEX(Analyslista!D:D,MATCH(ROW()-1,Analyslista!AP:AP,0)),"")&amp;IFERROR(INDEX(Analyslista!B:B,MATCH(ROW()-1,Analyslista!AP:AP,0)),"")="","",IFERROR(INDEX(Analyslista!D:D,MATCH(ROW()-1,Analyslista!AP:AP,0)),"")&amp;IFERROR(INDEX(Analyslista!B:B,MATCH(ROW()-1,Analyslista!AP:AP,0)),"")&amp;" (EXT)")</f>
        <v>P-/S-Mykofenolsyra på Karolinska (EXT)</v>
      </c>
      <c r="B376" s="201" t="str">
        <f>IFERROR(INDEX(Analyslista!D:D,MATCH(ROW()-1,Analyslista!AP:AP,0)),"")&amp;IFERROR(INDEX(Analyslista!B:B,MATCH(ROW()-1,Analyslista!AP:AP,0)),"")</f>
        <v>P-/S-Mykofenolsyra på Karolinska</v>
      </c>
      <c r="C376" s="201" t="str">
        <f>IF(IFERROR(INDEX(Analyslista!AC:AC,MATCH(ROW()-1,Analyslista!AP:AP,0)),"")=0,"",IFERROR(INDEX(Analyslista!AC:AC,MATCH(ROW()-1,Analyslista!AP:AP,0)),""))</f>
        <v/>
      </c>
      <c r="D376" s="201" t="str">
        <f>IF(IFERROR(INDEX(Analyslista!AS:AS,MATCH(ROW()-1,Analyslista!AP:AP,0)),"")=0,"",IFERROR(INDEX(Analyslista!AS:AS,MATCH(ROW()-1,Analyslista!AP:AP,0)),""))</f>
        <v/>
      </c>
      <c r="F376" s="201" t="str">
        <f>IF(IFERROR(INDEX(Analyslista!N:N,MATCH(ROW()-1,Analyslista!AP:AP,0)),"")=0,"",IFERROR(INDEX(Analyslista!N:N,MATCH(ROW()-1,Analyslista!AP:AP,0)),""))</f>
        <v>4 st Mörkblå (NaHeparin)</v>
      </c>
      <c r="G376" s="201" t="str">
        <f>IF(IFERROR(INDEX(Analyslista!K:K,MATCH(ROW()-1,Analyslista!AP:AP,0)),"")=0,"",IFERROR(INDEX(Analyslista!K:K,MATCH(ROW()-1,Analyslista!AP:AP,0)),""))</f>
        <v/>
      </c>
      <c r="H376" s="224" t="str">
        <f>IF(IFERROR(INDEX(Analyslista!J:J,MATCH(ROW()-1,Analyslista!AP:AP,0)),"")=0,"",IFERROR(INDEX(Analyslista!J:J,MATCH(ROW()-1,Analyslista!AP:AP,0)),""))</f>
        <v>Prov tas 0, 1, 2 och 4 h efter peroral dos eller efter påbörjad intravenös infusion.
Datum och klockslag för senast intagen dos [DATE:TIME?]
Aktuell dos, preparat och administrationsväg [FRITEXT]
Behandlingsindikation (t.ex. njurtransplantation, autoimmun sjukdom) [FRITEXT]
Datum för senaste dosjustering och föregående dos [FRITEXT?]
Övriga läkemedel [FRITEXT]
Vikt [kg]
S-Kreatinin [umol/L]
Frågeställning [FRITEXT]</v>
      </c>
      <c r="I376" s="201" t="str">
        <f>IF(IFERROR(INDEX(Analyslista!V:V,MATCH(ROW()-1,Analyslista!AP:AP,0)),"")=0,"",IFERROR(INDEX(Analyslista!V:V,MATCH(ROW()-1,Analyslista!AP:AP,0)),""))</f>
        <v>Karolinska Universitetssjukhuset</v>
      </c>
      <c r="J376" s="201"/>
      <c r="K376" s="201"/>
    </row>
    <row r="377" spans="1:11" x14ac:dyDescent="0.25">
      <c r="A377" s="201" t="str">
        <f>IF(IFERROR(INDEX(Analyslista!D:D,MATCH(ROW()-1,Analyslista!AP:AP,0)),"")&amp;IFERROR(INDEX(Analyslista!B:B,MATCH(ROW()-1,Analyslista!AP:AP,0)),"")="","",IFERROR(INDEX(Analyslista!D:D,MATCH(ROW()-1,Analyslista!AP:AP,0)),"")&amp;IFERROR(INDEX(Analyslista!B:B,MATCH(ROW()-1,Analyslista!AP:AP,0)),"")&amp;" (EXT)")</f>
        <v>S-, Csv-Neuronspecifikt enolas (EXT)</v>
      </c>
      <c r="B377" s="201" t="str">
        <f>IFERROR(INDEX(Analyslista!D:D,MATCH(ROW()-1,Analyslista!AP:AP,0)),"")&amp;IFERROR(INDEX(Analyslista!B:B,MATCH(ROW()-1,Analyslista!AP:AP,0)),"")</f>
        <v>S-, Csv-Neuronspecifikt enolas</v>
      </c>
      <c r="C377" s="201" t="str">
        <f>IF(IFERROR(INDEX(Analyslista!AC:AC,MATCH(ROW()-1,Analyslista!AP:AP,0)),"")=0,"",IFERROR(INDEX(Analyslista!AC:AC,MATCH(ROW()-1,Analyslista!AP:AP,0)),""))</f>
        <v/>
      </c>
      <c r="D377" s="201" t="str">
        <f>IF(IFERROR(INDEX(Analyslista!AS:AS,MATCH(ROW()-1,Analyslista!AP:AP,0)),"")=0,"",IFERROR(INDEX(Analyslista!AS:AS,MATCH(ROW()-1,Analyslista!AP:AP,0)),""))</f>
        <v/>
      </c>
      <c r="F377" s="201" t="str">
        <f>IF(IFERROR(INDEX(Analyslista!N:N,MATCH(ROW()-1,Analyslista!AP:AP,0)),"")=0,"",IFERROR(INDEX(Analyslista!N:N,MATCH(ROW()-1,Analyslista!AP:AP,0)),""))</f>
        <v/>
      </c>
      <c r="G377" s="201" t="str">
        <f>IF(IFERROR(INDEX(Analyslista!K:K,MATCH(ROW()-1,Analyslista!AP:AP,0)),"")=0,"",IFERROR(INDEX(Analyslista!K:K,MATCH(ROW()-1,Analyslista!AP:AP,0)),""))</f>
        <v/>
      </c>
      <c r="H377" s="224" t="str">
        <f>IF(IFERROR(INDEX(Analyslista!J:J,MATCH(ROW()-1,Analyslista!AP:AP,0)),"")=0,"",IFERROR(INDEX(Analyslista!J:J,MATCH(ROW()-1,Analyslista!AP:AP,0)),""))</f>
        <v/>
      </c>
      <c r="I377" s="201" t="str">
        <f>IF(IFERROR(INDEX(Analyslista!V:V,MATCH(ROW()-1,Analyslista!AP:AP,0)),"")=0,"",IFERROR(INDEX(Analyslista!V:V,MATCH(ROW()-1,Analyslista!AP:AP,0)),""))</f>
        <v>Karolinska Universitetssjukhuset</v>
      </c>
      <c r="J377" s="201"/>
      <c r="K377" s="201"/>
    </row>
    <row r="378" spans="1:11" ht="150" x14ac:dyDescent="0.25">
      <c r="A378" s="201" t="str">
        <f>IF(IFERROR(INDEX(Analyslista!D:D,MATCH(ROW()-1,Analyslista!AP:AP,0)),"")&amp;IFERROR(INDEX(Analyslista!B:B,MATCH(ROW()-1,Analyslista!AP:AP,0)),"")="","",IFERROR(INDEX(Analyslista!D:D,MATCH(ROW()-1,Analyslista!AP:AP,0)),"")&amp;IFERROR(INDEX(Analyslista!B:B,MATCH(ROW()-1,Analyslista!AP:AP,0)),"")&amp;" (EXT)")</f>
        <v>P-/S-Nortriptylin (EXT)</v>
      </c>
      <c r="B378" s="201" t="str">
        <f>IFERROR(INDEX(Analyslista!D:D,MATCH(ROW()-1,Analyslista!AP:AP,0)),"")&amp;IFERROR(INDEX(Analyslista!B:B,MATCH(ROW()-1,Analyslista!AP:AP,0)),"")</f>
        <v>P-/S-Nortriptylin</v>
      </c>
      <c r="C378" s="201" t="str">
        <f>IF(IFERROR(INDEX(Analyslista!AC:AC,MATCH(ROW()-1,Analyslista!AP:AP,0)),"")=0,"",IFERROR(INDEX(Analyslista!AC:AC,MATCH(ROW()-1,Analyslista!AP:AP,0)),""))</f>
        <v/>
      </c>
      <c r="D378" s="201" t="str">
        <f>IF(IFERROR(INDEX(Analyslista!AS:AS,MATCH(ROW()-1,Analyslista!AP:AP,0)),"")=0,"",IFERROR(INDEX(Analyslista!AS:AS,MATCH(ROW()-1,Analyslista!AP:AP,0)),""))</f>
        <v/>
      </c>
      <c r="F378" s="201" t="str">
        <f>IF(IFERROR(INDEX(Analyslista!N:N,MATCH(ROW()-1,Analyslista!AP:AP,0)),"")=0,"",IFERROR(INDEX(Analyslista!N:N,MATCH(ROW()-1,Analyslista!AP:AP,0)),""))</f>
        <v>Mörkblå (NaHeparin) 4 mL</v>
      </c>
      <c r="G378" s="201" t="str">
        <f>IF(IFERROR(INDEX(Analyslista!K:K,MATCH(ROW()-1,Analyslista!AP:AP,0)),"")=0,"",IFERROR(INDEX(Analyslista!K:K,MATCH(ROW()-1,Analyslista!AP:AP,0)),""))</f>
        <v/>
      </c>
      <c r="H378"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378" s="201" t="str">
        <f>IF(IFERROR(INDEX(Analyslista!V:V,MATCH(ROW()-1,Analyslista!AP:AP,0)),"")=0,"",IFERROR(INDEX(Analyslista!V:V,MATCH(ROW()-1,Analyslista!AP:AP,0)),""))</f>
        <v>Karolinska Universitetssjukhuset</v>
      </c>
      <c r="J378" s="201"/>
      <c r="K378" s="201"/>
    </row>
    <row r="379" spans="1:11" x14ac:dyDescent="0.25">
      <c r="A379" s="201" t="str">
        <f>IF(IFERROR(INDEX(Analyslista!D:D,MATCH(ROW()-1,Analyslista!AP:AP,0)),"")&amp;IFERROR(INDEX(Analyslista!B:B,MATCH(ROW()-1,Analyslista!AP:AP,0)),"")="","",IFERROR(INDEX(Analyslista!D:D,MATCH(ROW()-1,Analyslista!AP:AP,0)),"")&amp;IFERROR(INDEX(Analyslista!B:B,MATCH(ROW()-1,Analyslista!AP:AP,0)),"")&amp;" (EXT)")</f>
        <v>U-NTx/Kreatinin (EXT)</v>
      </c>
      <c r="B379" s="201" t="str">
        <f>IFERROR(INDEX(Analyslista!D:D,MATCH(ROW()-1,Analyslista!AP:AP,0)),"")&amp;IFERROR(INDEX(Analyslista!B:B,MATCH(ROW()-1,Analyslista!AP:AP,0)),"")</f>
        <v>U-NTx/Kreatinin</v>
      </c>
      <c r="C379" s="201" t="str">
        <f>IF(IFERROR(INDEX(Analyslista!AC:AC,MATCH(ROW()-1,Analyslista!AP:AP,0)),"")=0,"",IFERROR(INDEX(Analyslista!AC:AC,MATCH(ROW()-1,Analyslista!AP:AP,0)),""))</f>
        <v/>
      </c>
      <c r="D379" s="201" t="str">
        <f>IF(IFERROR(INDEX(Analyslista!AS:AS,MATCH(ROW()-1,Analyslista!AP:AP,0)),"")=0,"",IFERROR(INDEX(Analyslista!AS:AS,MATCH(ROW()-1,Analyslista!AP:AP,0)),""))</f>
        <v/>
      </c>
      <c r="F379" s="201" t="str">
        <f>IF(IFERROR(INDEX(Analyslista!N:N,MATCH(ROW()-1,Analyslista!AP:AP,0)),"")=0,"",IFERROR(INDEX(Analyslista!N:N,MATCH(ROW()-1,Analyslista!AP:AP,0)),""))</f>
        <v>Stickprov urin utan tillsats.</v>
      </c>
      <c r="G379" s="201" t="str">
        <f>IF(IFERROR(INDEX(Analyslista!K:K,MATCH(ROW()-1,Analyslista!AP:AP,0)),"")=0,"",IFERROR(INDEX(Analyslista!K:K,MATCH(ROW()-1,Analyslista!AP:AP,0)),""))</f>
        <v/>
      </c>
      <c r="H379" s="224" t="str">
        <f>IF(IFERROR(INDEX(Analyslista!J:J,MATCH(ROW()-1,Analyslista!AP:AP,0)),"")=0,"",IFERROR(INDEX(Analyslista!J:J,MATCH(ROW()-1,Analyslista!AP:AP,0)),""))</f>
        <v>Tag stickprov från mittstråle-urin, morgonurin.</v>
      </c>
      <c r="I379" s="201" t="str">
        <f>IF(IFERROR(INDEX(Analyslista!V:V,MATCH(ROW()-1,Analyslista!AP:AP,0)),"")=0,"",IFERROR(INDEX(Analyslista!V:V,MATCH(ROW()-1,Analyslista!AP:AP,0)),""))</f>
        <v>Karolinska Universitetssjukhuset</v>
      </c>
      <c r="J379" s="201"/>
      <c r="K379" s="201"/>
    </row>
    <row r="380" spans="1:11" ht="90" x14ac:dyDescent="0.25">
      <c r="A380" s="201" t="str">
        <f>IF(IFERROR(INDEX(Analyslista!D:D,MATCH(ROW()-1,Analyslista!AP:AP,0)),"")&amp;IFERROR(INDEX(Analyslista!B:B,MATCH(ROW()-1,Analyslista!AP:AP,0)),"")="","",IFERROR(INDEX(Analyslista!D:D,MATCH(ROW()-1,Analyslista!AP:AP,0)),"")&amp;IFERROR(INDEX(Analyslista!B:B,MATCH(ROW()-1,Analyslista!AP:AP,0)),"")&amp;" (EXT)")</f>
        <v>B-Ziprasidon (EXT)</v>
      </c>
      <c r="B380" s="201" t="str">
        <f>IFERROR(INDEX(Analyslista!D:D,MATCH(ROW()-1,Analyslista!AP:AP,0)),"")&amp;IFERROR(INDEX(Analyslista!B:B,MATCH(ROW()-1,Analyslista!AP:AP,0)),"")</f>
        <v>B-Ziprasidon</v>
      </c>
      <c r="C380" s="201" t="str">
        <f>IF(IFERROR(INDEX(Analyslista!AC:AC,MATCH(ROW()-1,Analyslista!AP:AP,0)),"")=0,"",IFERROR(INDEX(Analyslista!AC:AC,MATCH(ROW()-1,Analyslista!AP:AP,0)),""))</f>
        <v/>
      </c>
      <c r="D380" s="201" t="str">
        <f>IF(IFERROR(INDEX(Analyslista!AS:AS,MATCH(ROW()-1,Analyslista!AP:AP,0)),"")=0,"",IFERROR(INDEX(Analyslista!AS:AS,MATCH(ROW()-1,Analyslista!AP:AP,0)),""))</f>
        <v/>
      </c>
      <c r="F380" s="201" t="str">
        <f>IF(IFERROR(INDEX(Analyslista!N:N,MATCH(ROW()-1,Analyslista!AP:AP,0)),"")=0,"",IFERROR(INDEX(Analyslista!N:N,MATCH(ROW()-1,Analyslista!AP:AP,0)),""))</f>
        <v>Lila (EDTA) 6 mL</v>
      </c>
      <c r="G380" s="201" t="str">
        <f>IF(IFERROR(INDEX(Analyslista!K:K,MATCH(ROW()-1,Analyslista!AP:AP,0)),"")=0,"",IFERROR(INDEX(Analyslista!K:K,MATCH(ROW()-1,Analyslista!AP:AP,0)),""))</f>
        <v/>
      </c>
      <c r="H380" s="224" t="str">
        <f>IF(IFERROR(INDEX(Analyslista!J:J,MATCH(ROW()-1,Analyslista!AP:AP,0)),"")=0,"",IFERROR(INDEX(Analyslista!J:J,MATCH(ROW()-1,Analyslista!AP:AP,0)),""))</f>
        <v>datum och klockslag för senast intagen dos [DATE:TIME]
aktuell dos [FRITEXT]
datum för senaste dosjustering och föregående dosering  [DATE/FRITEXT?]
övriga läkemedel [FRITEXT]
frågeställning [FRITEXT]</v>
      </c>
      <c r="I380" s="201" t="str">
        <f>IF(IFERROR(INDEX(Analyslista!V:V,MATCH(ROW()-1,Analyslista!AP:AP,0)),"")=0,"",IFERROR(INDEX(Analyslista!V:V,MATCH(ROW()-1,Analyslista!AP:AP,0)),""))</f>
        <v>Universitetssjukhuset Linköping</v>
      </c>
      <c r="J380" s="201"/>
      <c r="K380" s="201"/>
    </row>
    <row r="381" spans="1:11" ht="165" x14ac:dyDescent="0.25">
      <c r="A381" s="201" t="str">
        <f>IF(IFERROR(INDEX(Analyslista!D:D,MATCH(ROW()-1,Analyslista!AP:AP,0)),"")&amp;IFERROR(INDEX(Analyslista!B:B,MATCH(ROW()-1,Analyslista!AP:AP,0)),"")="","",IFERROR(INDEX(Analyslista!D:D,MATCH(ROW()-1,Analyslista!AP:AP,0)),"")&amp;IFERROR(INDEX(Analyslista!B:B,MATCH(ROW()-1,Analyslista!AP:AP,0)),"")&amp;" (EXT)")</f>
        <v>P-/S-Olanzapin (EXT)</v>
      </c>
      <c r="B381" s="201" t="str">
        <f>IFERROR(INDEX(Analyslista!D:D,MATCH(ROW()-1,Analyslista!AP:AP,0)),"")&amp;IFERROR(INDEX(Analyslista!B:B,MATCH(ROW()-1,Analyslista!AP:AP,0)),"")</f>
        <v>P-/S-Olanzapin</v>
      </c>
      <c r="C381" s="201" t="str">
        <f>IF(IFERROR(INDEX(Analyslista!AC:AC,MATCH(ROW()-1,Analyslista!AP:AP,0)),"")=0,"",IFERROR(INDEX(Analyslista!AC:AC,MATCH(ROW()-1,Analyslista!AP:AP,0)),""))</f>
        <v/>
      </c>
      <c r="D381" s="201" t="str">
        <f>IF(IFERROR(INDEX(Analyslista!AS:AS,MATCH(ROW()-1,Analyslista!AP:AP,0)),"")=0,"",IFERROR(INDEX(Analyslista!AS:AS,MATCH(ROW()-1,Analyslista!AP:AP,0)),""))</f>
        <v/>
      </c>
      <c r="F381" s="201" t="str">
        <f>IF(IFERROR(INDEX(Analyslista!N:N,MATCH(ROW()-1,Analyslista!AP:AP,0)),"")=0,"",IFERROR(INDEX(Analyslista!N:N,MATCH(ROW()-1,Analyslista!AP:AP,0)),""))</f>
        <v>Mörkblå (NaHeparin) 4 mL</v>
      </c>
      <c r="G381" s="201" t="str">
        <f>IF(IFERROR(INDEX(Analyslista!K:K,MATCH(ROW()-1,Analyslista!AP:AP,0)),"")=0,"",IFERROR(INDEX(Analyslista!K:K,MATCH(ROW()-1,Analyslista!AP:AP,0)),""))</f>
        <v/>
      </c>
      <c r="H38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81" s="201" t="str">
        <f>IF(IFERROR(INDEX(Analyslista!V:V,MATCH(ROW()-1,Analyslista!AP:AP,0)),"")=0,"",IFERROR(INDEX(Analyslista!V:V,MATCH(ROW()-1,Analyslista!AP:AP,0)),""))</f>
        <v>Karolinska Universitetssjukhuset</v>
      </c>
      <c r="J381" s="201"/>
      <c r="K381" s="201"/>
    </row>
    <row r="382" spans="1:11" ht="30" x14ac:dyDescent="0.25">
      <c r="A382" s="201" t="str">
        <f>IF(IFERROR(INDEX(Analyslista!D:D,MATCH(ROW()-1,Analyslista!AP:AP,0)),"")&amp;IFERROR(INDEX(Analyslista!B:B,MATCH(ROW()-1,Analyslista!AP:AP,0)),"")="","",IFERROR(INDEX(Analyslista!D:D,MATCH(ROW()-1,Analyslista!AP:AP,0)),"")&amp;IFERROR(INDEX(Analyslista!B:B,MATCH(ROW()-1,Analyslista!AP:AP,0)),"")&amp;" (EXT)")</f>
        <v>S-Anaplasma, ehrlichia (serologi) (EXT)</v>
      </c>
      <c r="B382" s="201" t="str">
        <f>IFERROR(INDEX(Analyslista!D:D,MATCH(ROW()-1,Analyslista!AP:AP,0)),"")&amp;IFERROR(INDEX(Analyslista!B:B,MATCH(ROW()-1,Analyslista!AP:AP,0)),"")</f>
        <v>S-Anaplasma, ehrlichia (serologi)</v>
      </c>
      <c r="C382" s="201" t="str">
        <f>IF(IFERROR(INDEX(Analyslista!AC:AC,MATCH(ROW()-1,Analyslista!AP:AP,0)),"")=0,"",IFERROR(INDEX(Analyslista!AC:AC,MATCH(ROW()-1,Analyslista!AP:AP,0)),""))</f>
        <v/>
      </c>
      <c r="D382" s="201" t="str">
        <f>IF(IFERROR(INDEX(Analyslista!AS:AS,MATCH(ROW()-1,Analyslista!AP:AP,0)),"")=0,"",IFERROR(INDEX(Analyslista!AS:AS,MATCH(ROW()-1,Analyslista!AP:AP,0)),""))</f>
        <v/>
      </c>
      <c r="F382" s="201" t="str">
        <f>IF(IFERROR(INDEX(Analyslista!N:N,MATCH(ROW()-1,Analyslista!AP:AP,0)),"")=0,"",IFERROR(INDEX(Analyslista!N:N,MATCH(ROW()-1,Analyslista!AP:AP,0)),""))</f>
        <v>Gul (serum m gel) 3,5 mL</v>
      </c>
      <c r="G382" s="201" t="str">
        <f>IF(IFERROR(INDEX(Analyslista!K:K,MATCH(ROW()-1,Analyslista!AP:AP,0)),"")=0,"",IFERROR(INDEX(Analyslista!K:K,MATCH(ROW()-1,Analyslista!AP:AP,0)),""))</f>
        <v/>
      </c>
      <c r="H382" s="224" t="str">
        <f>IF(IFERROR(INDEX(Analyslista!J:J,MATCH(ROW()-1,Analyslista!AP:AP,0)),"")=0,"",IFERROR(INDEX(Analyslista!J:J,MATCH(ROW()-1,Analyslista!AP:AP,0)),""))</f>
        <v>Kliniska data [FRITEXT]</v>
      </c>
      <c r="I382" s="201" t="str">
        <f>IF(IFERROR(INDEX(Analyslista!V:V,MATCH(ROW()-1,Analyslista!AP:AP,0)),"")=0,"",IFERROR(INDEX(Analyslista!V:V,MATCH(ROW()-1,Analyslista!AP:AP,0)),""))</f>
        <v>Länsjukhuset Ryhov, Jönköping</v>
      </c>
      <c r="J382" s="201"/>
      <c r="K382" s="201"/>
    </row>
    <row r="383" spans="1:11" ht="45" x14ac:dyDescent="0.25">
      <c r="A383" s="201" t="str">
        <f>IF(IFERROR(INDEX(Analyslista!D:D,MATCH(ROW()-1,Analyslista!AP:AP,0)),"")&amp;IFERROR(INDEX(Analyslista!B:B,MATCH(ROW()-1,Analyslista!AP:AP,0)),"")="","",IFERROR(INDEX(Analyslista!D:D,MATCH(ROW()-1,Analyslista!AP:AP,0)),"")&amp;IFERROR(INDEX(Analyslista!B:B,MATCH(ROW()-1,Analyslista!AP:AP,0)),"")&amp;" (EXT)")</f>
        <v>U-Oligosackarider (EXT)</v>
      </c>
      <c r="B383" s="201" t="str">
        <f>IFERROR(INDEX(Analyslista!D:D,MATCH(ROW()-1,Analyslista!AP:AP,0)),"")&amp;IFERROR(INDEX(Analyslista!B:B,MATCH(ROW()-1,Analyslista!AP:AP,0)),"")</f>
        <v>U-Oligosackarider</v>
      </c>
      <c r="C383" s="201" t="str">
        <f>IF(IFERROR(INDEX(Analyslista!AC:AC,MATCH(ROW()-1,Analyslista!AP:AP,0)),"")=0,"",IFERROR(INDEX(Analyslista!AC:AC,MATCH(ROW()-1,Analyslista!AP:AP,0)),""))</f>
        <v/>
      </c>
      <c r="D383" s="201" t="str">
        <f>IF(IFERROR(INDEX(Analyslista!AS:AS,MATCH(ROW()-1,Analyslista!AP:AP,0)),"")=0,"",IFERROR(INDEX(Analyslista!AS:AS,MATCH(ROW()-1,Analyslista!AP:AP,0)),""))</f>
        <v/>
      </c>
      <c r="F383" s="201" t="str">
        <f>IF(IFERROR(INDEX(Analyslista!N:N,MATCH(ROW()-1,Analyslista!AP:AP,0)),"")=0,"",IFERROR(INDEX(Analyslista!N:N,MATCH(ROW()-1,Analyslista!AP:AP,0)),""))</f>
        <v>2-10 mL urin utan tillsats</v>
      </c>
      <c r="G383" s="201" t="str">
        <f>IF(IFERROR(INDEX(Analyslista!K:K,MATCH(ROW()-1,Analyslista!AP:AP,0)),"")=0,"",IFERROR(INDEX(Analyslista!K:K,MATCH(ROW()-1,Analyslista!AP:AP,0)),""))</f>
        <v/>
      </c>
      <c r="H383" s="224" t="str">
        <f>IF(IFERROR(INDEX(Analyslista!J:J,MATCH(ROW()-1,Analyslista!AP:AP,0)),"")=0,"",IFERROR(INDEX(Analyslista!J:J,MATCH(ROW()-1,Analyslista!AP:AP,0)),""))</f>
        <v>Frågeställning [FRITEXT]
Kliniska data [FRITEXT]
Medicinering [FRITEXT]</v>
      </c>
      <c r="I383" s="201" t="str">
        <f>IF(IFERROR(INDEX(Analyslista!V:V,MATCH(ROW()-1,Analyslista!AP:AP,0)),"")=0,"",IFERROR(INDEX(Analyslista!V:V,MATCH(ROW()-1,Analyslista!AP:AP,0)),""))</f>
        <v>Karolinska Universitetssjukhuset</v>
      </c>
      <c r="J383" s="201"/>
      <c r="K383" s="201"/>
    </row>
    <row r="384" spans="1:11" ht="60" x14ac:dyDescent="0.25">
      <c r="A384" s="201" t="str">
        <f>IF(IFERROR(INDEX(Analyslista!D:D,MATCH(ROW()-1,Analyslista!AP:AP,0)),"")&amp;IFERROR(INDEX(Analyslista!B:B,MATCH(ROW()-1,Analyslista!AP:AP,0)),"")="","",IFERROR(INDEX(Analyslista!D:D,MATCH(ROW()-1,Analyslista!AP:AP,0)),"")&amp;IFERROR(INDEX(Analyslista!B:B,MATCH(ROW()-1,Analyslista!AP:AP,0)),"")&amp;" (EXT)")</f>
        <v>S-anti-THSD7A (EXT)</v>
      </c>
      <c r="B384" s="201" t="str">
        <f>IFERROR(INDEX(Analyslista!D:D,MATCH(ROW()-1,Analyslista!AP:AP,0)),"")&amp;IFERROR(INDEX(Analyslista!B:B,MATCH(ROW()-1,Analyslista!AP:AP,0)),"")</f>
        <v>S-anti-THSD7A</v>
      </c>
      <c r="C384" s="201" t="str">
        <f>IF(IFERROR(INDEX(Analyslista!AC:AC,MATCH(ROW()-1,Analyslista!AP:AP,0)),"")=0,"",IFERROR(INDEX(Analyslista!AC:AC,MATCH(ROW()-1,Analyslista!AP:AP,0)),""))</f>
        <v/>
      </c>
      <c r="D384" s="201" t="str">
        <f>IF(IFERROR(INDEX(Analyslista!AS:AS,MATCH(ROW()-1,Analyslista!AP:AP,0)),"")=0,"",IFERROR(INDEX(Analyslista!AS:AS,MATCH(ROW()-1,Analyslista!AP:AP,0)),""))</f>
        <v/>
      </c>
      <c r="F384" s="201" t="str">
        <f>IF(IFERROR(INDEX(Analyslista!N:N,MATCH(ROW()-1,Analyslista!AP:AP,0)),"")=0,"",IFERROR(INDEX(Analyslista!N:N,MATCH(ROW()-1,Analyslista!AP:AP,0)),""))</f>
        <v>Gul (serum m gel) eller Röd (serum u t)</v>
      </c>
      <c r="G384" s="201" t="str">
        <f>IF(IFERROR(INDEX(Analyslista!K:K,MATCH(ROW()-1,Analyslista!AP:AP,0)),"")=0,"",IFERROR(INDEX(Analyslista!K:K,MATCH(ROW()-1,Analyslista!AP:AP,0)),""))</f>
        <v>S-ASCA IgA och IgG, S-HSP-70 (serologi), S-Intrinsic faktor-AK, S-Streptolysin O-antikroppar, S-Tvärstrimmig muskel Anti-</v>
      </c>
      <c r="H384" s="224" t="str">
        <f>IF(IFERROR(INDEX(Analyslista!J:J,MATCH(ROW()-1,Analyslista!AP:AP,0)),"")=0,"",IFERROR(INDEX(Analyslista!J:J,MATCH(ROW()-1,Analyslista!AP:AP,0)),""))</f>
        <v>Remitterande läkares namn och telefonnummer [FRITEXT]
Frågeställning/anamnes [FRITEXT]</v>
      </c>
      <c r="I384" s="201" t="str">
        <f>IF(IFERROR(INDEX(Analyslista!V:V,MATCH(ROW()-1,Analyslista!AP:AP,0)),"")=0,"",IFERROR(INDEX(Analyslista!V:V,MATCH(ROW()-1,Analyslista!AP:AP,0)),""))</f>
        <v>Wieslab, Malmö</v>
      </c>
      <c r="J384" s="201"/>
      <c r="K384" s="201"/>
    </row>
    <row r="385" spans="1:11" x14ac:dyDescent="0.25">
      <c r="A385" s="201" t="str">
        <f>IF(IFERROR(INDEX(Analyslista!D:D,MATCH(ROW()-1,Analyslista!AP:AP,0)),"")&amp;IFERROR(INDEX(Analyslista!B:B,MATCH(ROW()-1,Analyslista!AP:AP,0)),"")="","",IFERROR(INDEX(Analyslista!D:D,MATCH(ROW()-1,Analyslista!AP:AP,0)),"")&amp;IFERROR(INDEX(Analyslista!B:B,MATCH(ROW()-1,Analyslista!AP:AP,0)),"")&amp;" (EXT)")</f>
        <v>F-Antitrypsin (EXT)</v>
      </c>
      <c r="B385" s="201" t="str">
        <f>IFERROR(INDEX(Analyslista!D:D,MATCH(ROW()-1,Analyslista!AP:AP,0)),"")&amp;IFERROR(INDEX(Analyslista!B:B,MATCH(ROW()-1,Analyslista!AP:AP,0)),"")</f>
        <v>F-Antitrypsin</v>
      </c>
      <c r="C385" s="201" t="str">
        <f>IF(IFERROR(INDEX(Analyslista!AC:AC,MATCH(ROW()-1,Analyslista!AP:AP,0)),"")=0,"",IFERROR(INDEX(Analyslista!AC:AC,MATCH(ROW()-1,Analyslista!AP:AP,0)),""))</f>
        <v/>
      </c>
      <c r="D385" s="201" t="str">
        <f>IF(IFERROR(INDEX(Analyslista!AS:AS,MATCH(ROW()-1,Analyslista!AP:AP,0)),"")=0,"",IFERROR(INDEX(Analyslista!AS:AS,MATCH(ROW()-1,Analyslista!AP:AP,0)),""))</f>
        <v/>
      </c>
      <c r="F385" s="201" t="str">
        <f>IF(IFERROR(INDEX(Analyslista!N:N,MATCH(ROW()-1,Analyslista!AP:AP,0)),"")=0,"",IFERROR(INDEX(Analyslista!N:N,MATCH(ROW()-1,Analyslista!AP:AP,0)),""))</f>
        <v>Fecesrör/-burk</v>
      </c>
      <c r="G385" s="201" t="str">
        <f>IF(IFERROR(INDEX(Analyslista!K:K,MATCH(ROW()-1,Analyslista!AP:AP,0)),"")=0,"",IFERROR(INDEX(Analyslista!K:K,MATCH(ROW()-1,Analyslista!AP:AP,0)),""))</f>
        <v/>
      </c>
      <c r="H385" s="224" t="str">
        <f>IF(IFERROR(INDEX(Analyslista!J:J,MATCH(ROW()-1,Analyslista!AP:AP,0)),"")=0,"",IFERROR(INDEX(Analyslista!J:J,MATCH(ROW()-1,Analyslista!AP:AP,0)),""))</f>
        <v/>
      </c>
      <c r="I385" s="201" t="str">
        <f>IF(IFERROR(INDEX(Analyslista!V:V,MATCH(ROW()-1,Analyslista!AP:AP,0)),"")=0,"",IFERROR(INDEX(Analyslista!V:V,MATCH(ROW()-1,Analyslista!AP:AP,0)),""))</f>
        <v>Norrlands Universitetssjukhus</v>
      </c>
      <c r="J385" s="201"/>
      <c r="K385" s="201"/>
    </row>
    <row r="386" spans="1:11" x14ac:dyDescent="0.25">
      <c r="A386" s="201" t="str">
        <f>IF(IFERROR(INDEX(Analyslista!D:D,MATCH(ROW()-1,Analyslista!AP:AP,0)),"")&amp;IFERROR(INDEX(Analyslista!B:B,MATCH(ROW()-1,Analyslista!AP:AP,0)),"")="","",IFERROR(INDEX(Analyslista!D:D,MATCH(ROW()-1,Analyslista!AP:AP,0)),"")&amp;IFERROR(INDEX(Analyslista!B:B,MATCH(ROW()-1,Analyslista!AP:AP,0)),"")&amp;" (EXT)")</f>
        <v>U-Orotat (EXT)</v>
      </c>
      <c r="B386" s="201" t="str">
        <f>IFERROR(INDEX(Analyslista!D:D,MATCH(ROW()-1,Analyslista!AP:AP,0)),"")&amp;IFERROR(INDEX(Analyslista!B:B,MATCH(ROW()-1,Analyslista!AP:AP,0)),"")</f>
        <v>U-Orotat</v>
      </c>
      <c r="C386" s="201" t="str">
        <f>IF(IFERROR(INDEX(Analyslista!AC:AC,MATCH(ROW()-1,Analyslista!AP:AP,0)),"")=0,"",IFERROR(INDEX(Analyslista!AC:AC,MATCH(ROW()-1,Analyslista!AP:AP,0)),""))</f>
        <v/>
      </c>
      <c r="D386" s="201" t="str">
        <f>IF(IFERROR(INDEX(Analyslista!AS:AS,MATCH(ROW()-1,Analyslista!AP:AP,0)),"")=0,"",IFERROR(INDEX(Analyslista!AS:AS,MATCH(ROW()-1,Analyslista!AP:AP,0)),""))</f>
        <v/>
      </c>
      <c r="F386" s="201" t="str">
        <f>IF(IFERROR(INDEX(Analyslista!N:N,MATCH(ROW()-1,Analyslista!AP:AP,0)),"")=0,"",IFERROR(INDEX(Analyslista!N:N,MATCH(ROW()-1,Analyslista!AP:AP,0)),""))</f>
        <v>2-8 mL urin utan tillsats</v>
      </c>
      <c r="G386" s="201" t="str">
        <f>IF(IFERROR(INDEX(Analyslista!K:K,MATCH(ROW()-1,Analyslista!AP:AP,0)),"")=0,"",IFERROR(INDEX(Analyslista!K:K,MATCH(ROW()-1,Analyslista!AP:AP,0)),""))</f>
        <v/>
      </c>
      <c r="H386" s="224" t="str">
        <f>IF(IFERROR(INDEX(Analyslista!J:J,MATCH(ROW()-1,Analyslista!AP:AP,0)),"")=0,"",IFERROR(INDEX(Analyslista!J:J,MATCH(ROW()-1,Analyslista!AP:AP,0)),""))</f>
        <v>Fryses snarast efter provtagning.</v>
      </c>
      <c r="I386" s="201" t="str">
        <f>IF(IFERROR(INDEX(Analyslista!V:V,MATCH(ROW()-1,Analyslista!AP:AP,0)),"")=0,"",IFERROR(INDEX(Analyslista!V:V,MATCH(ROW()-1,Analyslista!AP:AP,0)),""))</f>
        <v>Karolinska Universitetssjukhuset</v>
      </c>
      <c r="J386" s="201"/>
      <c r="K386" s="201"/>
    </row>
    <row r="387" spans="1:11" x14ac:dyDescent="0.25">
      <c r="A387" s="201" t="str">
        <f>IF(IFERROR(INDEX(Analyslista!D:D,MATCH(ROW()-1,Analyslista!AP:AP,0)),"")&amp;IFERROR(INDEX(Analyslista!B:B,MATCH(ROW()-1,Analyslista!AP:AP,0)),"")="","",IFERROR(INDEX(Analyslista!D:D,MATCH(ROW()-1,Analyslista!AP:AP,0)),"")&amp;IFERROR(INDEX(Analyslista!B:B,MATCH(ROW()-1,Analyslista!AP:AP,0)),"")&amp;" (EXT)")</f>
        <v>U-Oxalat (EXT)</v>
      </c>
      <c r="B387" s="201" t="str">
        <f>IFERROR(INDEX(Analyslista!D:D,MATCH(ROW()-1,Analyslista!AP:AP,0)),"")&amp;IFERROR(INDEX(Analyslista!B:B,MATCH(ROW()-1,Analyslista!AP:AP,0)),"")</f>
        <v>U-Oxalat</v>
      </c>
      <c r="C387" s="201" t="str">
        <f>IF(IFERROR(INDEX(Analyslista!AC:AC,MATCH(ROW()-1,Analyslista!AP:AP,0)),"")=0,"",IFERROR(INDEX(Analyslista!AC:AC,MATCH(ROW()-1,Analyslista!AP:AP,0)),""))</f>
        <v/>
      </c>
      <c r="D387" s="201" t="str">
        <f>IF(IFERROR(INDEX(Analyslista!AS:AS,MATCH(ROW()-1,Analyslista!AP:AP,0)),"")=0,"",IFERROR(INDEX(Analyslista!AS:AS,MATCH(ROW()-1,Analyslista!AP:AP,0)),""))</f>
        <v/>
      </c>
      <c r="F387" s="201" t="str">
        <f>IF(IFERROR(INDEX(Analyslista!N:N,MATCH(ROW()-1,Analyslista!AP:AP,0)),"")=0,"",IFERROR(INDEX(Analyslista!N:N,MATCH(ROW()-1,Analyslista!AP:AP,0)),""))</f>
        <v>2-8 mL urin utan tillsats</v>
      </c>
      <c r="G387" s="201" t="str">
        <f>IF(IFERROR(INDEX(Analyslista!K:K,MATCH(ROW()-1,Analyslista!AP:AP,0)),"")=0,"",IFERROR(INDEX(Analyslista!K:K,MATCH(ROW()-1,Analyslista!AP:AP,0)),""))</f>
        <v/>
      </c>
      <c r="H387" s="224" t="str">
        <f>IF(IFERROR(INDEX(Analyslista!J:J,MATCH(ROW()-1,Analyslista!AP:AP,0)),"")=0,"",IFERROR(INDEX(Analyslista!J:J,MATCH(ROW()-1,Analyslista!AP:AP,0)),""))</f>
        <v>Fryses snarast efter provtagning.</v>
      </c>
      <c r="I387" s="201" t="str">
        <f>IF(IFERROR(INDEX(Analyslista!V:V,MATCH(ROW()-1,Analyslista!AP:AP,0)),"")=0,"",IFERROR(INDEX(Analyslista!V:V,MATCH(ROW()-1,Analyslista!AP:AP,0)),""))</f>
        <v>Karolinska Universitetssjukhuset</v>
      </c>
      <c r="J387" s="201"/>
      <c r="K387" s="201"/>
    </row>
    <row r="388" spans="1:11" x14ac:dyDescent="0.25">
      <c r="A388" s="201" t="str">
        <f>IF(IFERROR(INDEX(Analyslista!D:D,MATCH(ROW()-1,Analyslista!AP:AP,0)),"")&amp;IFERROR(INDEX(Analyslista!B:B,MATCH(ROW()-1,Analyslista!AP:AP,0)),"")="","",IFERROR(INDEX(Analyslista!D:D,MATCH(ROW()-1,Analyslista!AP:AP,0)),"")&amp;IFERROR(INDEX(Analyslista!B:B,MATCH(ROW()-1,Analyslista!AP:AP,0)),"")&amp;" (EXT)")</f>
        <v>S-Apolipoprotein A1, B (EXT)</v>
      </c>
      <c r="B388" s="201" t="str">
        <f>IFERROR(INDEX(Analyslista!D:D,MATCH(ROW()-1,Analyslista!AP:AP,0)),"")&amp;IFERROR(INDEX(Analyslista!B:B,MATCH(ROW()-1,Analyslista!AP:AP,0)),"")</f>
        <v>S-Apolipoprotein A1, B</v>
      </c>
      <c r="C388" s="201" t="str">
        <f>IF(IFERROR(INDEX(Analyslista!AC:AC,MATCH(ROW()-1,Analyslista!AP:AP,0)),"")=0,"",IFERROR(INDEX(Analyslista!AC:AC,MATCH(ROW()-1,Analyslista!AP:AP,0)),""))</f>
        <v/>
      </c>
      <c r="D388" s="201" t="str">
        <f>IF(IFERROR(INDEX(Analyslista!AS:AS,MATCH(ROW()-1,Analyslista!AP:AP,0)),"")=0,"",IFERROR(INDEX(Analyslista!AS:AS,MATCH(ROW()-1,Analyslista!AP:AP,0)),""))</f>
        <v/>
      </c>
      <c r="F388" s="201" t="str">
        <f>IF(IFERROR(INDEX(Analyslista!N:N,MATCH(ROW()-1,Analyslista!AP:AP,0)),"")=0,"",IFERROR(INDEX(Analyslista!N:N,MATCH(ROW()-1,Analyslista!AP:AP,0)),""))</f>
        <v>Gul (serum m gel) 3,5 mL</v>
      </c>
      <c r="G388" s="201" t="str">
        <f>IF(IFERROR(INDEX(Analyslista!K:K,MATCH(ROW()-1,Analyslista!AP:AP,0)),"")=0,"",IFERROR(INDEX(Analyslista!K:K,MATCH(ROW()-1,Analyslista!AP:AP,0)),""))</f>
        <v>S-Lipoprotein (a)</v>
      </c>
      <c r="H388" s="224" t="str">
        <f>IF(IFERROR(INDEX(Analyslista!J:J,MATCH(ROW()-1,Analyslista!AP:AP,0)),"")=0,"",IFERROR(INDEX(Analyslista!J:J,MATCH(ROW()-1,Analyslista!AP:AP,0)),""))</f>
        <v/>
      </c>
      <c r="I388" s="201" t="str">
        <f>IF(IFERROR(INDEX(Analyslista!V:V,MATCH(ROW()-1,Analyslista!AP:AP,0)),"")=0,"",IFERROR(INDEX(Analyslista!V:V,MATCH(ROW()-1,Analyslista!AP:AP,0)),""))</f>
        <v>Akademiska Sjukhuset</v>
      </c>
      <c r="J388" s="201"/>
      <c r="K388" s="201"/>
    </row>
    <row r="389" spans="1:11" ht="120" x14ac:dyDescent="0.25">
      <c r="A389" s="201" t="str">
        <f>IF(IFERROR(INDEX(Analyslista!D:D,MATCH(ROW()-1,Analyslista!AP:AP,0)),"")&amp;IFERROR(INDEX(Analyslista!B:B,MATCH(ROW()-1,Analyslista!AP:AP,0)),"")="","",IFERROR(INDEX(Analyslista!D:D,MATCH(ROW()-1,Analyslista!AP:AP,0)),"")&amp;IFERROR(INDEX(Analyslista!B:B,MATCH(ROW()-1,Analyslista!AP:AP,0)),"")&amp;" (EXT)")</f>
        <v>Pt(Lkc)-Apolipoprotein E (genotyp) (EXT)</v>
      </c>
      <c r="B389" s="201" t="str">
        <f>IFERROR(INDEX(Analyslista!D:D,MATCH(ROW()-1,Analyslista!AP:AP,0)),"")&amp;IFERROR(INDEX(Analyslista!B:B,MATCH(ROW()-1,Analyslista!AP:AP,0)),"")</f>
        <v>Pt(Lkc)-Apolipoprotein E (genotyp)</v>
      </c>
      <c r="C389" s="201" t="str">
        <f>IF(IFERROR(INDEX(Analyslista!AC:AC,MATCH(ROW()-1,Analyslista!AP:AP,0)),"")=0,"",IFERROR(INDEX(Analyslista!AC:AC,MATCH(ROW()-1,Analyslista!AP:AP,0)),""))</f>
        <v/>
      </c>
      <c r="D389" s="201" t="str">
        <f>IF(IFERROR(INDEX(Analyslista!AS:AS,MATCH(ROW()-1,Analyslista!AP:AP,0)),"")=0,"",IFERROR(INDEX(Analyslista!AS:AS,MATCH(ROW()-1,Analyslista!AP:AP,0)),""))</f>
        <v/>
      </c>
      <c r="F389" s="201" t="str">
        <f>IF(IFERROR(INDEX(Analyslista!N:N,MATCH(ROW()-1,Analyslista!AP:AP,0)),"")=0,"",IFERROR(INDEX(Analyslista!N:N,MATCH(ROW()-1,Analyslista!AP:AP,0)),""))</f>
        <v>Lila (EDTA) 4 mL</v>
      </c>
      <c r="G389" s="201" t="str">
        <f>IF(IFERROR(INDEX(Analyslista!K:K,MATCH(ROW()-1,Analyslista!AP:AP,0)),"")=0,"",IFERROR(INDEX(Analyslista!K:K,MATCH(ROW()-1,Analyslista!AP:AP,0)),""))</f>
        <v>Cytokrom P450 2C19 (genotyp), Cytokrom P450 2C9 (genotyp), Cytokrom P450 2D6 (genotyp), Faktor V (genotyp), Gilberts syndrom (genotypning), HFE (genotyp), MTHFR (genotyp), N-Acetyltransferas 2 (genotyp), Protrombin (genotyp)</v>
      </c>
      <c r="H389" s="224" t="str">
        <f>IF(IFERROR(INDEX(Analyslista!J:J,MATCH(ROW()-1,Analyslista!AP:AP,0)),"")=0,"",IFERROR(INDEX(Analyslista!J:J,MATCH(ROW()-1,Analyslista!AP:AP,0)),""))</f>
        <v>Anamnes/frågeställning [FRITEXT]</v>
      </c>
      <c r="I389" s="201" t="str">
        <f>IF(IFERROR(INDEX(Analyslista!V:V,MATCH(ROW()-1,Analyslista!AP:AP,0)),"")=0,"",IFERROR(INDEX(Analyslista!V:V,MATCH(ROW()-1,Analyslista!AP:AP,0)),""))</f>
        <v>Akademiska Sjukhuset</v>
      </c>
      <c r="J389" s="201"/>
      <c r="K389" s="201"/>
    </row>
    <row r="390" spans="1:11" ht="60" x14ac:dyDescent="0.25">
      <c r="A390" s="201" t="str">
        <f>IF(IFERROR(INDEX(Analyslista!D:D,MATCH(ROW()-1,Analyslista!AP:AP,0)),"")&amp;IFERROR(INDEX(Analyslista!B:B,MATCH(ROW()-1,Analyslista!AP:AP,0)),"")="","",IFERROR(INDEX(Analyslista!D:D,MATCH(ROW()-1,Analyslista!AP:AP,0)),"")&amp;IFERROR(INDEX(Analyslista!B:B,MATCH(ROW()-1,Analyslista!AP:AP,0)),"")&amp;" (EXT)")</f>
        <v>S-APS1-diagnostik (EXT)</v>
      </c>
      <c r="B390" s="201" t="str">
        <f>IFERROR(INDEX(Analyslista!D:D,MATCH(ROW()-1,Analyslista!AP:AP,0)),"")&amp;IFERROR(INDEX(Analyslista!B:B,MATCH(ROW()-1,Analyslista!AP:AP,0)),"")</f>
        <v>S-APS1-diagnostik</v>
      </c>
      <c r="C390" s="201" t="str">
        <f>IF(IFERROR(INDEX(Analyslista!AC:AC,MATCH(ROW()-1,Analyslista!AP:AP,0)),"")=0,"",IFERROR(INDEX(Analyslista!AC:AC,MATCH(ROW()-1,Analyslista!AP:AP,0)),""))</f>
        <v/>
      </c>
      <c r="D390" s="201" t="str">
        <f>IF(IFERROR(INDEX(Analyslista!AS:AS,MATCH(ROW()-1,Analyslista!AP:AP,0)),"")=0,"",IFERROR(INDEX(Analyslista!AS:AS,MATCH(ROW()-1,Analyslista!AP:AP,0)),""))</f>
        <v/>
      </c>
      <c r="F390" s="201" t="str">
        <f>IF(IFERROR(INDEX(Analyslista!N:N,MATCH(ROW()-1,Analyslista!AP:AP,0)),"")=0,"",IFERROR(INDEX(Analyslista!N:N,MATCH(ROW()-1,Analyslista!AP:AP,0)),""))</f>
        <v>Gul (serum m gel) 3,5 mL</v>
      </c>
      <c r="G390" s="201" t="str">
        <f>IF(IFERROR(INDEX(Analyslista!K:K,MATCH(ROW()-1,Analyslista!AP:AP,0)),"")=0,"",IFERROR(INDEX(Analyslista!K:K,MATCH(ROW()-1,Analyslista!AP:AP,0)),""))</f>
        <v>S-21-hydroxylas ak (IgG), S-GAD ak (IgG), S-Ö-cell (IA2) ak (IgG), S-Side chain cleavage enzyme ak, S-APS1-screen.</v>
      </c>
      <c r="H390" s="224" t="str">
        <f>IF(IFERROR(INDEX(Analyslista!J:J,MATCH(ROW()-1,Analyslista!AP:AP,0)),"")=0,"",IFERROR(INDEX(Analyslista!J:J,MATCH(ROW()-1,Analyslista!AP:AP,0)),""))</f>
        <v/>
      </c>
      <c r="I390" s="201" t="str">
        <f>IF(IFERROR(INDEX(Analyslista!V:V,MATCH(ROW()-1,Analyslista!AP:AP,0)),"")=0,"",IFERROR(INDEX(Analyslista!V:V,MATCH(ROW()-1,Analyslista!AP:AP,0)),""))</f>
        <v>Akademiska Sjukhuset</v>
      </c>
      <c r="J390" s="201"/>
      <c r="K390" s="201"/>
    </row>
    <row r="391" spans="1:11" x14ac:dyDescent="0.25">
      <c r="A391" s="201" t="str">
        <f>IF(IFERROR(INDEX(Analyslista!D:D,MATCH(ROW()-1,Analyslista!AP:AP,0)),"")&amp;IFERROR(INDEX(Analyslista!B:B,MATCH(ROW()-1,Analyslista!AP:AP,0)),"")="","",IFERROR(INDEX(Analyslista!D:D,MATCH(ROW()-1,Analyslista!AP:AP,0)),"")&amp;IFERROR(INDEX(Analyslista!B:B,MATCH(ROW()-1,Analyslista!AP:AP,0)),"")&amp;" (EXT)")</f>
        <v>S-Aquaporin-4-ak (EXT)</v>
      </c>
      <c r="B391" s="201" t="str">
        <f>IFERROR(INDEX(Analyslista!D:D,MATCH(ROW()-1,Analyslista!AP:AP,0)),"")&amp;IFERROR(INDEX(Analyslista!B:B,MATCH(ROW()-1,Analyslista!AP:AP,0)),"")</f>
        <v>S-Aquaporin-4-ak</v>
      </c>
      <c r="C391" s="201" t="str">
        <f>IF(IFERROR(INDEX(Analyslista!AC:AC,MATCH(ROW()-1,Analyslista!AP:AP,0)),"")=0,"",IFERROR(INDEX(Analyslista!AC:AC,MATCH(ROW()-1,Analyslista!AP:AP,0)),""))</f>
        <v/>
      </c>
      <c r="D391" s="201" t="str">
        <f>IF(IFERROR(INDEX(Analyslista!AS:AS,MATCH(ROW()-1,Analyslista!AP:AP,0)),"")=0,"",IFERROR(INDEX(Analyslista!AS:AS,MATCH(ROW()-1,Analyslista!AP:AP,0)),""))</f>
        <v/>
      </c>
      <c r="F391" s="201" t="str">
        <f>IF(IFERROR(INDEX(Analyslista!N:N,MATCH(ROW()-1,Analyslista!AP:AP,0)),"")=0,"",IFERROR(INDEX(Analyslista!N:N,MATCH(ROW()-1,Analyslista!AP:AP,0)),""))</f>
        <v>Gul (serum m gel) 5 mL</v>
      </c>
      <c r="G391" s="201" t="str">
        <f>IF(IFERROR(INDEX(Analyslista!K:K,MATCH(ROW()-1,Analyslista!AP:AP,0)),"")=0,"",IFERROR(INDEX(Analyslista!K:K,MATCH(ROW()-1,Analyslista!AP:AP,0)),""))</f>
        <v/>
      </c>
      <c r="H391" s="224" t="str">
        <f>IF(IFERROR(INDEX(Analyslista!J:J,MATCH(ROW()-1,Analyslista!AP:AP,0)),"")=0,"",IFERROR(INDEX(Analyslista!J:J,MATCH(ROW()-1,Analyslista!AP:AP,0)),""))</f>
        <v/>
      </c>
      <c r="I391" s="201" t="str">
        <f>IF(IFERROR(INDEX(Analyslista!V:V,MATCH(ROW()-1,Analyslista!AP:AP,0)),"")=0,"",IFERROR(INDEX(Analyslista!V:V,MATCH(ROW()-1,Analyslista!AP:AP,0)),""))</f>
        <v/>
      </c>
      <c r="J391" s="201"/>
      <c r="K391" s="201"/>
    </row>
    <row r="392" spans="1:11" ht="30" x14ac:dyDescent="0.25">
      <c r="A392" s="201" t="str">
        <f>IF(IFERROR(INDEX(Analyslista!D:D,MATCH(ROW()-1,Analyslista!AP:AP,0)),"")&amp;IFERROR(INDEX(Analyslista!B:B,MATCH(ROW()-1,Analyslista!AP:AP,0)),"")="","",IFERROR(INDEX(Analyslista!D:D,MATCH(ROW()-1,Analyslista!AP:AP,0)),"")&amp;IFERROR(INDEX(Analyslista!B:B,MATCH(ROW()-1,Analyslista!AP:AP,0)),"")&amp;" (EXT)")</f>
        <v>U-Arabinitolkvot (EXT)</v>
      </c>
      <c r="B392" s="201" t="str">
        <f>IFERROR(INDEX(Analyslista!D:D,MATCH(ROW()-1,Analyslista!AP:AP,0)),"")&amp;IFERROR(INDEX(Analyslista!B:B,MATCH(ROW()-1,Analyslista!AP:AP,0)),"")</f>
        <v>U-Arabinitolkvot</v>
      </c>
      <c r="C392" s="201" t="str">
        <f>IF(IFERROR(INDEX(Analyslista!AC:AC,MATCH(ROW()-1,Analyslista!AP:AP,0)),"")=0,"",IFERROR(INDEX(Analyslista!AC:AC,MATCH(ROW()-1,Analyslista!AP:AP,0)),""))</f>
        <v/>
      </c>
      <c r="D392" s="201" t="str">
        <f>IF(IFERROR(INDEX(Analyslista!AS:AS,MATCH(ROW()-1,Analyslista!AP:AP,0)),"")=0,"",IFERROR(INDEX(Analyslista!AS:AS,MATCH(ROW()-1,Analyslista!AP:AP,0)),""))</f>
        <v/>
      </c>
      <c r="F392" s="201" t="str">
        <f>IF(IFERROR(INDEX(Analyslista!N:N,MATCH(ROW()-1,Analyslista!AP:AP,0)),"")=0,"",IFERROR(INDEX(Analyslista!N:N,MATCH(ROW()-1,Analyslista!AP:AP,0)),""))</f>
        <v>Filterpapper för arabinitolanalys</v>
      </c>
      <c r="G392" s="201" t="str">
        <f>IF(IFERROR(INDEX(Analyslista!K:K,MATCH(ROW()-1,Analyslista!AP:AP,0)),"")=0,"",IFERROR(INDEX(Analyslista!K:K,MATCH(ROW()-1,Analyslista!AP:AP,0)),""))</f>
        <v/>
      </c>
      <c r="H392" s="224" t="str">
        <f>IF(IFERROR(INDEX(Analyslista!J:J,MATCH(ROW()-1,Analyslista!AP:AP,0)),"")=0,"",IFERROR(INDEX(Analyslista!J:J,MATCH(ROW()-1,Analyslista!AP:AP,0)),""))</f>
        <v>Önskad analys: Arabinitolkvot
Grunddiagnos, anamnes, frågeställning [FRITEXT]</v>
      </c>
      <c r="I392" s="201" t="str">
        <f>IF(IFERROR(INDEX(Analyslista!V:V,MATCH(ROW()-1,Analyslista!AP:AP,0)),"")=0,"",IFERROR(INDEX(Analyslista!V:V,MATCH(ROW()-1,Analyslista!AP:AP,0)),""))</f>
        <v>Laboratoriemedicin, Skåne</v>
      </c>
      <c r="J392" s="201"/>
      <c r="K392" s="201"/>
    </row>
    <row r="393" spans="1:11" ht="45" x14ac:dyDescent="0.25">
      <c r="A393" s="201" t="str">
        <f>IF(IFERROR(INDEX(Analyslista!D:D,MATCH(ROW()-1,Analyslista!AP:AP,0)),"")&amp;IFERROR(INDEX(Analyslista!B:B,MATCH(ROW()-1,Analyslista!AP:AP,0)),"")="","",IFERROR(INDEX(Analyslista!D:D,MATCH(ROW()-1,Analyslista!AP:AP,0)),"")&amp;IFERROR(INDEX(Analyslista!B:B,MATCH(ROW()-1,Analyslista!AP:AP,0)),"")&amp;" (EXT)")</f>
        <v>Svalgsekret-Arcanobacterium haemolyticum (odling) (EXT)</v>
      </c>
      <c r="B393" s="201" t="str">
        <f>IFERROR(INDEX(Analyslista!D:D,MATCH(ROW()-1,Analyslista!AP:AP,0)),"")&amp;IFERROR(INDEX(Analyslista!B:B,MATCH(ROW()-1,Analyslista!AP:AP,0)),"")</f>
        <v>Svalgsekret-Arcanobacterium haemolyticum (odling)</v>
      </c>
      <c r="C393" s="201" t="str">
        <f>IF(IFERROR(INDEX(Analyslista!AC:AC,MATCH(ROW()-1,Analyslista!AP:AP,0)),"")=0,"",IFERROR(INDEX(Analyslista!AC:AC,MATCH(ROW()-1,Analyslista!AP:AP,0)),""))</f>
        <v/>
      </c>
      <c r="D393" s="201" t="str">
        <f>IF(IFERROR(INDEX(Analyslista!AS:AS,MATCH(ROW()-1,Analyslista!AP:AP,0)),"")=0,"",IFERROR(INDEX(Analyslista!AS:AS,MATCH(ROW()-1,Analyslista!AP:AP,0)),""))</f>
        <v/>
      </c>
      <c r="F393" s="201" t="str">
        <f>IF(IFERROR(INDEX(Analyslista!N:N,MATCH(ROW()-1,Analyslista!AP:AP,0)),"")=0,"",IFERROR(INDEX(Analyslista!N:N,MATCH(ROW()-1,Analyslista!AP:AP,0)),""))</f>
        <v>Copanrör, svart kork</v>
      </c>
      <c r="G393" s="201" t="str">
        <f>IF(IFERROR(INDEX(Analyslista!K:K,MATCH(ROW()-1,Analyslista!AP:AP,0)),"")=0,"",IFERROR(INDEX(Analyslista!K:K,MATCH(ROW()-1,Analyslista!AP:AP,0)),""))</f>
        <v/>
      </c>
      <c r="H393" s="224" t="str">
        <f>IF(IFERROR(INDEX(Analyslista!J:J,MATCH(ROW()-1,Analyslista!AP:AP,0)),"")=0,"",IFERROR(INDEX(Analyslista!J:J,MATCH(ROW()-1,Analyslista!AP:AP,0)),""))</f>
        <v>Misstanke om Arcanobacterium haemolyticum [JA/NEJ]
Kliniska data [FRITEXT]
Antibiotikabehandling [JA/NEJ] [FRITEXT (om ja)]</v>
      </c>
      <c r="I393" s="201" t="str">
        <f>IF(IFERROR(INDEX(Analyslista!V:V,MATCH(ROW()-1,Analyslista!AP:AP,0)),"")=0,"",IFERROR(INDEX(Analyslista!V:V,MATCH(ROW()-1,Analyslista!AP:AP,0)),""))</f>
        <v>Klinisk Mikrobiologi, Akademiska Sjukhuset</v>
      </c>
      <c r="J393" s="201"/>
      <c r="K393" s="201"/>
    </row>
    <row r="394" spans="1:11" ht="60" x14ac:dyDescent="0.25">
      <c r="A394" s="201" t="str">
        <f>IF(IFERROR(INDEX(Analyslista!D:D,MATCH(ROW()-1,Analyslista!AP:AP,0)),"")&amp;IFERROR(INDEX(Analyslista!B:B,MATCH(ROW()-1,Analyslista!AP:AP,0)),"")="","",IFERROR(INDEX(Analyslista!D:D,MATCH(ROW()-1,Analyslista!AP:AP,0)),"")&amp;IFERROR(INDEX(Analyslista!B:B,MATCH(ROW()-1,Analyslista!AP:AP,0)),"")&amp;" (EXT)")</f>
        <v>S-ASCA IgA och IgG (Wieslab) (EXT)</v>
      </c>
      <c r="B394" s="201" t="str">
        <f>IFERROR(INDEX(Analyslista!D:D,MATCH(ROW()-1,Analyslista!AP:AP,0)),"")&amp;IFERROR(INDEX(Analyslista!B:B,MATCH(ROW()-1,Analyslista!AP:AP,0)),"")</f>
        <v>S-ASCA IgA och IgG (Wieslab)</v>
      </c>
      <c r="C394" s="201" t="str">
        <f>IF(IFERROR(INDEX(Analyslista!AC:AC,MATCH(ROW()-1,Analyslista!AP:AP,0)),"")=0,"",IFERROR(INDEX(Analyslista!AC:AC,MATCH(ROW()-1,Analyslista!AP:AP,0)),""))</f>
        <v/>
      </c>
      <c r="D394" s="201" t="str">
        <f>IF(IFERROR(INDEX(Analyslista!AS:AS,MATCH(ROW()-1,Analyslista!AP:AP,0)),"")=0,"",IFERROR(INDEX(Analyslista!AS:AS,MATCH(ROW()-1,Analyslista!AP:AP,0)),""))</f>
        <v/>
      </c>
      <c r="F394" s="201" t="str">
        <f>IF(IFERROR(INDEX(Analyslista!N:N,MATCH(ROW()-1,Analyslista!AP:AP,0)),"")=0,"",IFERROR(INDEX(Analyslista!N:N,MATCH(ROW()-1,Analyslista!AP:AP,0)),""))</f>
        <v>Gul (serum m gel) 3,5 mL</v>
      </c>
      <c r="G394" s="201" t="str">
        <f>IF(IFERROR(INDEX(Analyslista!K:K,MATCH(ROW()-1,Analyslista!AP:AP,0)),"")=0,"",IFERROR(INDEX(Analyslista!K:K,MATCH(ROW()-1,Analyslista!AP:AP,0)),""))</f>
        <v>S-anti-THSD7A, S-HSP-70 (serologi), S-Intrinsic faktor-AK, S-Streptolysin O-antikroppar, S-Tvärstrimmig muskel Anti-</v>
      </c>
      <c r="H394" s="224" t="str">
        <f>IF(IFERROR(INDEX(Analyslista!J:J,MATCH(ROW()-1,Analyslista!AP:AP,0)),"")=0,"",IFERROR(INDEX(Analyslista!J:J,MATCH(ROW()-1,Analyslista!AP:AP,0)),""))</f>
        <v>Remitterande läkares namn och telefonnummer [FRITEXT]
Frågeställning/anamnes [FRITEXT]</v>
      </c>
      <c r="I394" s="201" t="str">
        <f>IF(IFERROR(INDEX(Analyslista!V:V,MATCH(ROW()-1,Analyslista!AP:AP,0)),"")=0,"",IFERROR(INDEX(Analyslista!V:V,MATCH(ROW()-1,Analyslista!AP:AP,0)),""))</f>
        <v>Wieslab, Malmö</v>
      </c>
      <c r="J394" s="201"/>
      <c r="K394" s="201"/>
    </row>
    <row r="395" spans="1:11" ht="165" x14ac:dyDescent="0.25">
      <c r="A395" s="201" t="str">
        <f>IF(IFERROR(INDEX(Analyslista!D:D,MATCH(ROW()-1,Analyslista!AP:AP,0)),"")&amp;IFERROR(INDEX(Analyslista!B:B,MATCH(ROW()-1,Analyslista!AP:AP,0)),"")="","",IFERROR(INDEX(Analyslista!D:D,MATCH(ROW()-1,Analyslista!AP:AP,0)),"")&amp;IFERROR(INDEX(Analyslista!B:B,MATCH(ROW()-1,Analyslista!AP:AP,0)),"")&amp;" (EXT)")</f>
        <v>P-/S-Oxykodon (EXT)</v>
      </c>
      <c r="B395" s="201" t="str">
        <f>IFERROR(INDEX(Analyslista!D:D,MATCH(ROW()-1,Analyslista!AP:AP,0)),"")&amp;IFERROR(INDEX(Analyslista!B:B,MATCH(ROW()-1,Analyslista!AP:AP,0)),"")</f>
        <v>P-/S-Oxykodon</v>
      </c>
      <c r="C395" s="201" t="str">
        <f>IF(IFERROR(INDEX(Analyslista!AC:AC,MATCH(ROW()-1,Analyslista!AP:AP,0)),"")=0,"",IFERROR(INDEX(Analyslista!AC:AC,MATCH(ROW()-1,Analyslista!AP:AP,0)),""))</f>
        <v/>
      </c>
      <c r="D395" s="201" t="str">
        <f>IF(IFERROR(INDEX(Analyslista!AS:AS,MATCH(ROW()-1,Analyslista!AP:AP,0)),"")=0,"",IFERROR(INDEX(Analyslista!AS:AS,MATCH(ROW()-1,Analyslista!AP:AP,0)),""))</f>
        <v/>
      </c>
      <c r="F395" s="201" t="str">
        <f>IF(IFERROR(INDEX(Analyslista!N:N,MATCH(ROW()-1,Analyslista!AP:AP,0)),"")=0,"",IFERROR(INDEX(Analyslista!N:N,MATCH(ROW()-1,Analyslista!AP:AP,0)),""))</f>
        <v>Mörkblå (NaHeparin) 6 mL</v>
      </c>
      <c r="G395" s="201" t="str">
        <f>IF(IFERROR(INDEX(Analyslista!K:K,MATCH(ROW()-1,Analyslista!AP:AP,0)),"")=0,"",IFERROR(INDEX(Analyslista!K:K,MATCH(ROW()-1,Analyslista!AP:AP,0)),""))</f>
        <v/>
      </c>
      <c r="H39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5" s="201" t="str">
        <f>IF(IFERROR(INDEX(Analyslista!V:V,MATCH(ROW()-1,Analyslista!AP:AP,0)),"")=0,"",IFERROR(INDEX(Analyslista!V:V,MATCH(ROW()-1,Analyslista!AP:AP,0)),""))</f>
        <v>Karolinska Universitetssjukhuset</v>
      </c>
      <c r="J395" s="201"/>
      <c r="K395" s="201"/>
    </row>
    <row r="396" spans="1:11" ht="165" x14ac:dyDescent="0.25">
      <c r="A396" s="201" t="str">
        <f>IF(IFERROR(INDEX(Analyslista!D:D,MATCH(ROW()-1,Analyslista!AP:AP,0)),"")&amp;IFERROR(INDEX(Analyslista!B:B,MATCH(ROW()-1,Analyslista!AP:AP,0)),"")="","",IFERROR(INDEX(Analyslista!D:D,MATCH(ROW()-1,Analyslista!AP:AP,0)),"")&amp;IFERROR(INDEX(Analyslista!B:B,MATCH(ROW()-1,Analyslista!AP:AP,0)),"")&amp;" (EXT)")</f>
        <v>P-/S-Paliperidon (EXT)</v>
      </c>
      <c r="B396" s="201" t="str">
        <f>IFERROR(INDEX(Analyslista!D:D,MATCH(ROW()-1,Analyslista!AP:AP,0)),"")&amp;IFERROR(INDEX(Analyslista!B:B,MATCH(ROW()-1,Analyslista!AP:AP,0)),"")</f>
        <v>P-/S-Paliperidon</v>
      </c>
      <c r="C396" s="201" t="str">
        <f>IF(IFERROR(INDEX(Analyslista!AC:AC,MATCH(ROW()-1,Analyslista!AP:AP,0)),"")=0,"",IFERROR(INDEX(Analyslista!AC:AC,MATCH(ROW()-1,Analyslista!AP:AP,0)),""))</f>
        <v/>
      </c>
      <c r="D396" s="201" t="str">
        <f>IF(IFERROR(INDEX(Analyslista!AS:AS,MATCH(ROW()-1,Analyslista!AP:AP,0)),"")=0,"",IFERROR(INDEX(Analyslista!AS:AS,MATCH(ROW()-1,Analyslista!AP:AP,0)),""))</f>
        <v/>
      </c>
      <c r="F396" s="201" t="str">
        <f>IF(IFERROR(INDEX(Analyslista!N:N,MATCH(ROW()-1,Analyslista!AP:AP,0)),"")=0,"",IFERROR(INDEX(Analyslista!N:N,MATCH(ROW()-1,Analyslista!AP:AP,0)),""))</f>
        <v>Mörkblå (NaHeparin) 4 mL</v>
      </c>
      <c r="G396" s="201" t="str">
        <f>IF(IFERROR(INDEX(Analyslista!K:K,MATCH(ROW()-1,Analyslista!AP:AP,0)),"")=0,"",IFERROR(INDEX(Analyslista!K:K,MATCH(ROW()-1,Analyslista!AP:AP,0)),""))</f>
        <v>Haloperidol, Sertralin, Zuklopentixol</v>
      </c>
      <c r="H39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6" s="201" t="str">
        <f>IF(IFERROR(INDEX(Analyslista!V:V,MATCH(ROW()-1,Analyslista!AP:AP,0)),"")=0,"",IFERROR(INDEX(Analyslista!V:V,MATCH(ROW()-1,Analyslista!AP:AP,0)),""))</f>
        <v>Karolinska Universitetssjukhuset</v>
      </c>
      <c r="J396" s="201"/>
      <c r="K396" s="201"/>
    </row>
    <row r="397" spans="1:11" ht="30" x14ac:dyDescent="0.25">
      <c r="A397" s="201" t="str">
        <f>IF(IFERROR(INDEX(Analyslista!D:D,MATCH(ROW()-1,Analyslista!AP:AP,0)),"")&amp;IFERROR(INDEX(Analyslista!B:B,MATCH(ROW()-1,Analyslista!AP:AP,0)),"")="","",IFERROR(INDEX(Analyslista!D:D,MATCH(ROW()-1,Analyslista!AP:AP,0)),"")&amp;IFERROR(INDEX(Analyslista!B:B,MATCH(ROW()-1,Analyslista!AP:AP,0)),"")&amp;" (EXT)")</f>
        <v>S-Bartonella (serologi) (EXT)</v>
      </c>
      <c r="B397" s="201" t="str">
        <f>IFERROR(INDEX(Analyslista!D:D,MATCH(ROW()-1,Analyslista!AP:AP,0)),"")&amp;IFERROR(INDEX(Analyslista!B:B,MATCH(ROW()-1,Analyslista!AP:AP,0)),"")</f>
        <v>S-Bartonella (serologi)</v>
      </c>
      <c r="C397" s="201" t="str">
        <f>IF(IFERROR(INDEX(Analyslista!AC:AC,MATCH(ROW()-1,Analyslista!AP:AP,0)),"")=0,"",IFERROR(INDEX(Analyslista!AC:AC,MATCH(ROW()-1,Analyslista!AP:AP,0)),""))</f>
        <v/>
      </c>
      <c r="D397" s="201" t="str">
        <f>IF(IFERROR(INDEX(Analyslista!AS:AS,MATCH(ROW()-1,Analyslista!AP:AP,0)),"")=0,"",IFERROR(INDEX(Analyslista!AS:AS,MATCH(ROW()-1,Analyslista!AP:AP,0)),""))</f>
        <v/>
      </c>
      <c r="F397" s="201" t="str">
        <f>IF(IFERROR(INDEX(Analyslista!N:N,MATCH(ROW()-1,Analyslista!AP:AP,0)),"")=0,"",IFERROR(INDEX(Analyslista!N:N,MATCH(ROW()-1,Analyslista!AP:AP,0)),""))</f>
        <v>Röd (Serum u t) 6 mL</v>
      </c>
      <c r="G397" s="201" t="str">
        <f>IF(IFERROR(INDEX(Analyslista!K:K,MATCH(ROW()-1,Analyslista!AP:AP,0)),"")=0,"",IFERROR(INDEX(Analyslista!K:K,MATCH(ROW()-1,Analyslista!AP:AP,0)),""))</f>
        <v/>
      </c>
      <c r="H397" s="224" t="str">
        <f>IF(IFERROR(INDEX(Analyslista!J:J,MATCH(ROW()-1,Analyslista!AP:AP,0)),"")=0,"",IFERROR(INDEX(Analyslista!J:J,MATCH(ROW()-1,Analyslista!AP:AP,0)),""))</f>
        <v>Kliniska data [FRITEXT]
Insjukningsdag [DATE]</v>
      </c>
      <c r="I397" s="201" t="str">
        <f>IF(IFERROR(INDEX(Analyslista!V:V,MATCH(ROW()-1,Analyslista!AP:AP,0)),"")=0,"",IFERROR(INDEX(Analyslista!V:V,MATCH(ROW()-1,Analyslista!AP:AP,0)),""))</f>
        <v>Akademiska Sjukhuset</v>
      </c>
      <c r="J397" s="201"/>
      <c r="K397" s="201"/>
    </row>
    <row r="398" spans="1:11" ht="60" x14ac:dyDescent="0.25">
      <c r="A398" s="201" t="str">
        <f>IF(IFERROR(INDEX(Analyslista!D:D,MATCH(ROW()-1,Analyslista!AP:AP,0)),"")&amp;IFERROR(INDEX(Analyslista!B:B,MATCH(ROW()-1,Analyslista!AP:AP,0)),"")="","",IFERROR(INDEX(Analyslista!D:D,MATCH(ROW()-1,Analyslista!AP:AP,0)),"")&amp;IFERROR(INDEX(Analyslista!B:B,MATCH(ROW()-1,Analyslista!AP:AP,0)),"")&amp;" (EXT)")</f>
        <v>fP-Pankreastatin (EXT)</v>
      </c>
      <c r="B398" s="201" t="str">
        <f>IFERROR(INDEX(Analyslista!D:D,MATCH(ROW()-1,Analyslista!AP:AP,0)),"")&amp;IFERROR(INDEX(Analyslista!B:B,MATCH(ROW()-1,Analyslista!AP:AP,0)),"")</f>
        <v>fP-Pankreastatin</v>
      </c>
      <c r="C398" s="201" t="str">
        <f>IF(IFERROR(INDEX(Analyslista!AC:AC,MATCH(ROW()-1,Analyslista!AP:AP,0)),"")=0,"",IFERROR(INDEX(Analyslista!AC:AC,MATCH(ROW()-1,Analyslista!AP:AP,0)),""))</f>
        <v/>
      </c>
      <c r="D398" s="201" t="str">
        <f>IF(IFERROR(INDEX(Analyslista!AS:AS,MATCH(ROW()-1,Analyslista!AP:AP,0)),"")=0,"",IFERROR(INDEX(Analyslista!AS:AS,MATCH(ROW()-1,Analyslista!AP:AP,0)),""))</f>
        <v/>
      </c>
      <c r="F398" s="201" t="str">
        <f>IF(IFERROR(INDEX(Analyslista!N:N,MATCH(ROW()-1,Analyslista!AP:AP,0)),"")=0,"",IFERROR(INDEX(Analyslista!N:N,MATCH(ROW()-1,Analyslista!AP:AP,0)),""))</f>
        <v>Lila (EDTA) 4 mL</v>
      </c>
      <c r="G398" s="201" t="str">
        <f>IF(IFERROR(INDEX(Analyslista!K:K,MATCH(ROW()-1,Analyslista!AP:AP,0)),"")=0,"",IFERROR(INDEX(Analyslista!K:K,MATCH(ROW()-1,Analyslista!AP:AP,0)),""))</f>
        <v/>
      </c>
      <c r="H398" s="224" t="str">
        <f>IF(IFERROR(INDEX(Analyslista!J:J,MATCH(ROW()-1,Analyslista!AP:AP,0)),"")=0,"",IFERROR(INDEX(Analyslista!J:J,MATCH(ROW()-1,Analyslista!AP:AP,0)),""))</f>
        <v xml:space="preserve">Prov tas i iskylt rör och transporteras i isbad omedelbart till Klinisk kemi inom 30 minuter. 
Ring KlinKem Västerås innan provtagning för att de ska hinna förbereda för kylcentrifugering. </v>
      </c>
      <c r="I398" s="201" t="str">
        <f>IF(IFERROR(INDEX(Analyslista!V:V,MATCH(ROW()-1,Analyslista!AP:AP,0)),"")=0,"",IFERROR(INDEX(Analyslista!V:V,MATCH(ROW()-1,Analyslista!AP:AP,0)),""))</f>
        <v>Karolinska Universitetssjukhuset</v>
      </c>
      <c r="J398" s="201"/>
      <c r="K398" s="201"/>
    </row>
    <row r="399" spans="1:11" ht="165" x14ac:dyDescent="0.25">
      <c r="A399" s="201" t="str">
        <f>IF(IFERROR(INDEX(Analyslista!D:D,MATCH(ROW()-1,Analyslista!AP:AP,0)),"")&amp;IFERROR(INDEX(Analyslista!B:B,MATCH(ROW()-1,Analyslista!AP:AP,0)),"")="","",IFERROR(INDEX(Analyslista!D:D,MATCH(ROW()-1,Analyslista!AP:AP,0)),"")&amp;IFERROR(INDEX(Analyslista!B:B,MATCH(ROW()-1,Analyslista!AP:AP,0)),"")&amp;" (EXT)")</f>
        <v>P-/S-Paroxetin (EXT)</v>
      </c>
      <c r="B399" s="201" t="str">
        <f>IFERROR(INDEX(Analyslista!D:D,MATCH(ROW()-1,Analyslista!AP:AP,0)),"")&amp;IFERROR(INDEX(Analyslista!B:B,MATCH(ROW()-1,Analyslista!AP:AP,0)),"")</f>
        <v>P-/S-Paroxetin</v>
      </c>
      <c r="C399" s="201" t="str">
        <f>IF(IFERROR(INDEX(Analyslista!AC:AC,MATCH(ROW()-1,Analyslista!AP:AP,0)),"")=0,"",IFERROR(INDEX(Analyslista!AC:AC,MATCH(ROW()-1,Analyslista!AP:AP,0)),""))</f>
        <v/>
      </c>
      <c r="D399" s="201" t="str">
        <f>IF(IFERROR(INDEX(Analyslista!AS:AS,MATCH(ROW()-1,Analyslista!AP:AP,0)),"")=0,"",IFERROR(INDEX(Analyslista!AS:AS,MATCH(ROW()-1,Analyslista!AP:AP,0)),""))</f>
        <v/>
      </c>
      <c r="F399" s="201" t="str">
        <f>IF(IFERROR(INDEX(Analyslista!N:N,MATCH(ROW()-1,Analyslista!AP:AP,0)),"")=0,"",IFERROR(INDEX(Analyslista!N:N,MATCH(ROW()-1,Analyslista!AP:AP,0)),""))</f>
        <v>Mörkblå (NaHeparin) 4 mL</v>
      </c>
      <c r="G399" s="201" t="str">
        <f>IF(IFERROR(INDEX(Analyslista!K:K,MATCH(ROW()-1,Analyslista!AP:AP,0)),"")=0,"",IFERROR(INDEX(Analyslista!K:K,MATCH(ROW()-1,Analyslista!AP:AP,0)),""))</f>
        <v/>
      </c>
      <c r="H399"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399" s="201" t="str">
        <f>IF(IFERROR(INDEX(Analyslista!V:V,MATCH(ROW()-1,Analyslista!AP:AP,0)),"")=0,"",IFERROR(INDEX(Analyslista!V:V,MATCH(ROW()-1,Analyslista!AP:AP,0)),""))</f>
        <v>Karolinska Universitetssjukhuset</v>
      </c>
      <c r="J399" s="201"/>
      <c r="K399" s="201"/>
    </row>
    <row r="400" spans="1:11" x14ac:dyDescent="0.25">
      <c r="A400" s="201" t="str">
        <f>IF(IFERROR(INDEX(Analyslista!D:D,MATCH(ROW()-1,Analyslista!AP:AP,0)),"")&amp;IFERROR(INDEX(Analyslista!B:B,MATCH(ROW()-1,Analyslista!AP:AP,0)),"")="","",IFERROR(INDEX(Analyslista!D:D,MATCH(ROW()-1,Analyslista!AP:AP,0)),"")&amp;IFERROR(INDEX(Analyslista!B:B,MATCH(ROW()-1,Analyslista!AP:AP,0)),"")&amp;" (EXT)")</f>
        <v>S-Binjurebark, Anti- (EXT)</v>
      </c>
      <c r="B400" s="201" t="str">
        <f>IFERROR(INDEX(Analyslista!D:D,MATCH(ROW()-1,Analyslista!AP:AP,0)),"")&amp;IFERROR(INDEX(Analyslista!B:B,MATCH(ROW()-1,Analyslista!AP:AP,0)),"")</f>
        <v>S-Binjurebark, Anti-</v>
      </c>
      <c r="C400" s="201" t="str">
        <f>IF(IFERROR(INDEX(Analyslista!AC:AC,MATCH(ROW()-1,Analyslista!AP:AP,0)),"")=0,"",IFERROR(INDEX(Analyslista!AC:AC,MATCH(ROW()-1,Analyslista!AP:AP,0)),""))</f>
        <v/>
      </c>
      <c r="D400" s="201" t="str">
        <f>IF(IFERROR(INDEX(Analyslista!AS:AS,MATCH(ROW()-1,Analyslista!AP:AP,0)),"")=0,"",IFERROR(INDEX(Analyslista!AS:AS,MATCH(ROW()-1,Analyslista!AP:AP,0)),""))</f>
        <v/>
      </c>
      <c r="F400" s="201" t="str">
        <f>IF(IFERROR(INDEX(Analyslista!N:N,MATCH(ROW()-1,Analyslista!AP:AP,0)),"")=0,"",IFERROR(INDEX(Analyslista!N:N,MATCH(ROW()-1,Analyslista!AP:AP,0)),""))</f>
        <v>Gul (serum m gel) 3,5 mL</v>
      </c>
      <c r="G400" s="201" t="str">
        <f>IF(IFERROR(INDEX(Analyslista!K:K,MATCH(ROW()-1,Analyslista!AP:AP,0)),"")=0,"",IFERROR(INDEX(Analyslista!K:K,MATCH(ROW()-1,Analyslista!AP:AP,0)),""))</f>
        <v>S-21-hydroxylas ak (IgG)</v>
      </c>
      <c r="H400" s="224" t="str">
        <f>IF(IFERROR(INDEX(Analyslista!J:J,MATCH(ROW()-1,Analyslista!AP:AP,0)),"")=0,"",IFERROR(INDEX(Analyslista!J:J,MATCH(ROW()-1,Analyslista!AP:AP,0)),""))</f>
        <v/>
      </c>
      <c r="I400" s="201" t="str">
        <f>IF(IFERROR(INDEX(Analyslista!V:V,MATCH(ROW()-1,Analyslista!AP:AP,0)),"")=0,"",IFERROR(INDEX(Analyslista!V:V,MATCH(ROW()-1,Analyslista!AP:AP,0)),""))</f>
        <v>Akademiska Sjukhuset</v>
      </c>
      <c r="J400" s="201"/>
      <c r="K400" s="201"/>
    </row>
    <row r="401" spans="1:11" ht="30" x14ac:dyDescent="0.25">
      <c r="A401" s="201" t="str">
        <f>IF(IFERROR(INDEX(Analyslista!D:D,MATCH(ROW()-1,Analyslista!AP:AP,0)),"")&amp;IFERROR(INDEX(Analyslista!B:B,MATCH(ROW()-1,Analyslista!AP:AP,0)),"")="","",IFERROR(INDEX(Analyslista!D:D,MATCH(ROW()-1,Analyslista!AP:AP,0)),"")&amp;IFERROR(INDEX(Analyslista!B:B,MATCH(ROW()-1,Analyslista!AP:AP,0)),"")&amp;" (EXT)")</f>
        <v>B-Bly (EXT)</v>
      </c>
      <c r="B401" s="201" t="str">
        <f>IFERROR(INDEX(Analyslista!D:D,MATCH(ROW()-1,Analyslista!AP:AP,0)),"")&amp;IFERROR(INDEX(Analyslista!B:B,MATCH(ROW()-1,Analyslista!AP:AP,0)),"")</f>
        <v>B-Bly</v>
      </c>
      <c r="C401" s="201" t="str">
        <f>IF(IFERROR(INDEX(Analyslista!AC:AC,MATCH(ROW()-1,Analyslista!AP:AP,0)),"")=0,"",IFERROR(INDEX(Analyslista!AC:AC,MATCH(ROW()-1,Analyslista!AP:AP,0)),""))</f>
        <v/>
      </c>
      <c r="D401" s="201" t="str">
        <f>IF(IFERROR(INDEX(Analyslista!AS:AS,MATCH(ROW()-1,Analyslista!AP:AP,0)),"")=0,"",IFERROR(INDEX(Analyslista!AS:AS,MATCH(ROW()-1,Analyslista!AP:AP,0)),""))</f>
        <v/>
      </c>
      <c r="F401" s="201" t="str">
        <f>IF(IFERROR(INDEX(Analyslista!N:N,MATCH(ROW()-1,Analyslista!AP:AP,0)),"")=0,"",IFERROR(INDEX(Analyslista!N:N,MATCH(ROW()-1,Analyslista!AP:AP,0)),""))</f>
        <v>Mörkblå (NaHeparin) 4 mL</v>
      </c>
      <c r="G401" s="201" t="str">
        <f>IF(IFERROR(INDEX(Analyslista!K:K,MATCH(ROW()-1,Analyslista!AP:AP,0)),"")=0,"",IFERROR(INDEX(Analyslista!K:K,MATCH(ROW()-1,Analyslista!AP:AP,0)),""))</f>
        <v>B-Kobolt, B-Kadmium</v>
      </c>
      <c r="H401" s="224" t="str">
        <f>IF(IFERROR(INDEX(Analyslista!J:J,MATCH(ROW()-1,Analyslista!AP:AP,0)),"")=0,"",IFERROR(INDEX(Analyslista!J:J,MATCH(ROW()-1,Analyslista!AP:AP,0)),""))</f>
        <v>Viktigt att vända (blanda) röret efter provtagning minst 20 ggr, så att det ej bildas koagel.</v>
      </c>
      <c r="I401" s="201" t="str">
        <f>IF(IFERROR(INDEX(Analyslista!V:V,MATCH(ROW()-1,Analyslista!AP:AP,0)),"")=0,"",IFERROR(INDEX(Analyslista!V:V,MATCH(ROW()-1,Analyslista!AP:AP,0)),""))</f>
        <v>Arbets- och Miljömedicin, Örebro</v>
      </c>
      <c r="J401" s="201"/>
      <c r="K401" s="201"/>
    </row>
    <row r="402" spans="1:11" ht="30" x14ac:dyDescent="0.25">
      <c r="A402" s="201" t="str">
        <f>IF(IFERROR(INDEX(Analyslista!D:D,MATCH(ROW()-1,Analyslista!AP:AP,0)),"")&amp;IFERROR(INDEX(Analyslista!B:B,MATCH(ROW()-1,Analyslista!AP:AP,0)),"")="","",IFERROR(INDEX(Analyslista!D:D,MATCH(ROW()-1,Analyslista!AP:AP,0)),"")&amp;IFERROR(INDEX(Analyslista!B:B,MATCH(ROW()-1,Analyslista!AP:AP,0)),"")&amp;" (EXT)")</f>
        <v>U-Bly (EXT)</v>
      </c>
      <c r="B402" s="201" t="str">
        <f>IFERROR(INDEX(Analyslista!D:D,MATCH(ROW()-1,Analyslista!AP:AP,0)),"")&amp;IFERROR(INDEX(Analyslista!B:B,MATCH(ROW()-1,Analyslista!AP:AP,0)),"")</f>
        <v>U-Bly</v>
      </c>
      <c r="C402" s="201" t="str">
        <f>IF(IFERROR(INDEX(Analyslista!AC:AC,MATCH(ROW()-1,Analyslista!AP:AP,0)),"")=0,"",IFERROR(INDEX(Analyslista!AC:AC,MATCH(ROW()-1,Analyslista!AP:AP,0)),""))</f>
        <v/>
      </c>
      <c r="D402" s="201" t="str">
        <f>IF(IFERROR(INDEX(Analyslista!AS:AS,MATCH(ROW()-1,Analyslista!AP:AP,0)),"")=0,"",IFERROR(INDEX(Analyslista!AS:AS,MATCH(ROW()-1,Analyslista!AP:AP,0)),""))</f>
        <v/>
      </c>
      <c r="F402" s="201" t="str">
        <f>IF(IFERROR(INDEX(Analyslista!N:N,MATCH(ROW()-1,Analyslista!AP:AP,0)),"")=0,"",IFERROR(INDEX(Analyslista!N:N,MATCH(ROW()-1,Analyslista!AP:AP,0)),""))</f>
        <v>Syradiskad plastburk</v>
      </c>
      <c r="G402" s="201" t="str">
        <f>IF(IFERROR(INDEX(Analyslista!K:K,MATCH(ROW()-1,Analyslista!AP:AP,0)),"")=0,"",IFERROR(INDEX(Analyslista!K:K,MATCH(ROW()-1,Analyslista!AP:AP,0)),""))</f>
        <v/>
      </c>
      <c r="H402" s="224" t="str">
        <f>IF(IFERROR(INDEX(Analyslista!J:J,MATCH(ROW()-1,Analyslista!AP:AP,0)),"")=0,"",IFERROR(INDEX(Analyslista!J:J,MATCH(ROW()-1,Analyslista!AP:AP,0)),""))</f>
        <v>Iakttag god hygien för att undvika kontaminering av provet.</v>
      </c>
      <c r="I402" s="201" t="str">
        <f>IF(IFERROR(INDEX(Analyslista!V:V,MATCH(ROW()-1,Analyslista!AP:AP,0)),"")=0,"",IFERROR(INDEX(Analyslista!V:V,MATCH(ROW()-1,Analyslista!AP:AP,0)),""))</f>
        <v>Arbets- och Miljömedicin, Örebro</v>
      </c>
      <c r="J402" s="201"/>
      <c r="K402" s="201"/>
    </row>
    <row r="403" spans="1:11" ht="60" x14ac:dyDescent="0.25">
      <c r="A403" s="201" t="str">
        <f>IF(IFERROR(INDEX(Analyslista!D:D,MATCH(ROW()-1,Analyslista!AP:AP,0)),"")&amp;IFERROR(INDEX(Analyslista!B:B,MATCH(ROW()-1,Analyslista!AP:AP,0)),"")="","",IFERROR(INDEX(Analyslista!D:D,MATCH(ROW()-1,Analyslista!AP:AP,0)),"")&amp;IFERROR(INDEX(Analyslista!B:B,MATCH(ROW()-1,Analyslista!AP:AP,0)),"")&amp;" (EXT)")</f>
        <v>S-Brucella (serologi) (EXT)</v>
      </c>
      <c r="B403" s="201" t="str">
        <f>IFERROR(INDEX(Analyslista!D:D,MATCH(ROW()-1,Analyslista!AP:AP,0)),"")&amp;IFERROR(INDEX(Analyslista!B:B,MATCH(ROW()-1,Analyslista!AP:AP,0)),"")</f>
        <v>S-Brucella (serologi)</v>
      </c>
      <c r="C403" s="201" t="str">
        <f>IF(IFERROR(INDEX(Analyslista!AC:AC,MATCH(ROW()-1,Analyslista!AP:AP,0)),"")=0,"",IFERROR(INDEX(Analyslista!AC:AC,MATCH(ROW()-1,Analyslista!AP:AP,0)),""))</f>
        <v/>
      </c>
      <c r="D403" s="201" t="str">
        <f>IF(IFERROR(INDEX(Analyslista!AS:AS,MATCH(ROW()-1,Analyslista!AP:AP,0)),"")=0,"",IFERROR(INDEX(Analyslista!AS:AS,MATCH(ROW()-1,Analyslista!AP:AP,0)),""))</f>
        <v/>
      </c>
      <c r="F403" s="201" t="str">
        <f>IF(IFERROR(INDEX(Analyslista!N:N,MATCH(ROW()-1,Analyslista!AP:AP,0)),"")=0,"",IFERROR(INDEX(Analyslista!N:N,MATCH(ROW()-1,Analyslista!AP:AP,0)),""))</f>
        <v>Röd (Serum u t) 6 mL</v>
      </c>
      <c r="G403" s="201" t="str">
        <f>IF(IFERROR(INDEX(Analyslista!K:K,MATCH(ROW()-1,Analyslista!AP:AP,0)),"")=0,"",IFERROR(INDEX(Analyslista!K:K,MATCH(ROW()-1,Analyslista!AP:AP,0)),""))</f>
        <v/>
      </c>
      <c r="H403" s="224" t="str">
        <f>IF(IFERROR(INDEX(Analyslista!J:J,MATCH(ROW()-1,Analyslista!AP:AP,0)),"")=0,"",IFERROR(INDEX(Analyslista!J:J,MATCH(ROW()-1,Analyslista!AP:AP,0)),""))</f>
        <v>OBS! Riskklass 3
Anamnestiska data, inklusive insjukningsdatum [FRITEXT]
Utlandsvistelse [FRITEXT]</v>
      </c>
      <c r="I403" s="201" t="str">
        <f>IF(IFERROR(INDEX(Analyslista!V:V,MATCH(ROW()-1,Analyslista!AP:AP,0)),"")=0,"",IFERROR(INDEX(Analyslista!V:V,MATCH(ROW()-1,Analyslista!AP:AP,0)),""))</f>
        <v>Folkhälsomyndigheten</v>
      </c>
      <c r="J403" s="201"/>
      <c r="K403" s="201"/>
    </row>
    <row r="404" spans="1:11" ht="45" x14ac:dyDescent="0.25">
      <c r="A404" s="201" t="str">
        <f>IF(IFERROR(INDEX(Analyslista!D:D,MATCH(ROW()-1,Analyslista!AP:AP,0)),"")&amp;IFERROR(INDEX(Analyslista!B:B,MATCH(ROW()-1,Analyslista!AP:AP,0)),"")="","",IFERROR(INDEX(Analyslista!D:D,MATCH(ROW()-1,Analyslista!AP:AP,0)),"")&amp;IFERROR(INDEX(Analyslista!B:B,MATCH(ROW()-1,Analyslista!AP:AP,0)),"")&amp;" (EXT)")</f>
        <v>S-Brugia spp., Loa loa, Mansonella spp., Wuchereria bancrofti (serologi) (EXT)</v>
      </c>
      <c r="B404" s="201" t="str">
        <f>IFERROR(INDEX(Analyslista!D:D,MATCH(ROW()-1,Analyslista!AP:AP,0)),"")&amp;IFERROR(INDEX(Analyslista!B:B,MATCH(ROW()-1,Analyslista!AP:AP,0)),"")</f>
        <v>S-Brugia spp., Loa loa, Mansonella spp., Wuchereria bancrofti (serologi)</v>
      </c>
      <c r="C404" s="201" t="str">
        <f>IF(IFERROR(INDEX(Analyslista!AC:AC,MATCH(ROW()-1,Analyslista!AP:AP,0)),"")=0,"",IFERROR(INDEX(Analyslista!AC:AC,MATCH(ROW()-1,Analyslista!AP:AP,0)),""))</f>
        <v/>
      </c>
      <c r="D404" s="201" t="str">
        <f>IF(IFERROR(INDEX(Analyslista!AS:AS,MATCH(ROW()-1,Analyslista!AP:AP,0)),"")=0,"",IFERROR(INDEX(Analyslista!AS:AS,MATCH(ROW()-1,Analyslista!AP:AP,0)),""))</f>
        <v/>
      </c>
      <c r="F404" s="201" t="str">
        <f>IF(IFERROR(INDEX(Analyslista!N:N,MATCH(ROW()-1,Analyslista!AP:AP,0)),"")=0,"",IFERROR(INDEX(Analyslista!N:N,MATCH(ROW()-1,Analyslista!AP:AP,0)),""))</f>
        <v>Röd (Serum u t) 6 mL</v>
      </c>
      <c r="G404" s="201" t="str">
        <f>IF(IFERROR(INDEX(Analyslista!K:K,MATCH(ROW()-1,Analyslista!AP:AP,0)),"")=0,"",IFERROR(INDEX(Analyslista!K:K,MATCH(ROW()-1,Analyslista!AP:AP,0)),""))</f>
        <v/>
      </c>
      <c r="H404" s="224" t="str">
        <f>IF(IFERROR(INDEX(Analyslista!J:J,MATCH(ROW()-1,Analyslista!AP:AP,0)),"")=0,"",IFERROR(INDEX(Analyslista!J:J,MATCH(ROW()-1,Analyslista!AP:AP,0)),""))</f>
        <v>Frågeställning [FRITEXT]</v>
      </c>
      <c r="I404" s="201" t="str">
        <f>IF(IFERROR(INDEX(Analyslista!V:V,MATCH(ROW()-1,Analyslista!AP:AP,0)),"")=0,"",IFERROR(INDEX(Analyslista!V:V,MATCH(ROW()-1,Analyslista!AP:AP,0)),""))</f>
        <v>Folkhälsomyndigheten</v>
      </c>
      <c r="J404" s="201"/>
      <c r="K404" s="201"/>
    </row>
    <row r="405" spans="1:11" ht="60" x14ac:dyDescent="0.25">
      <c r="A405" s="201" t="str">
        <f>IF(IFERROR(INDEX(Analyslista!D:D,MATCH(ROW()-1,Analyslista!AP:AP,0)),"")&amp;IFERROR(INDEX(Analyslista!B:B,MATCH(ROW()-1,Analyslista!AP:AP,0)),"")="","",IFERROR(INDEX(Analyslista!D:D,MATCH(ROW()-1,Analyslista!AP:AP,0)),"")&amp;IFERROR(INDEX(Analyslista!B:B,MATCH(ROW()-1,Analyslista!AP:AP,0)),"")&amp;" (EXT)")</f>
        <v>P-Pipekolsyra (EXT)</v>
      </c>
      <c r="B405" s="201" t="str">
        <f>IFERROR(INDEX(Analyslista!D:D,MATCH(ROW()-1,Analyslista!AP:AP,0)),"")&amp;IFERROR(INDEX(Analyslista!B:B,MATCH(ROW()-1,Analyslista!AP:AP,0)),"")</f>
        <v>P-Pipekolsyra</v>
      </c>
      <c r="C405" s="201" t="str">
        <f>IF(IFERROR(INDEX(Analyslista!AC:AC,MATCH(ROW()-1,Analyslista!AP:AP,0)),"")=0,"",IFERROR(INDEX(Analyslista!AC:AC,MATCH(ROW()-1,Analyslista!AP:AP,0)),""))</f>
        <v/>
      </c>
      <c r="D405" s="201" t="str">
        <f>IF(IFERROR(INDEX(Analyslista!AS:AS,MATCH(ROW()-1,Analyslista!AP:AP,0)),"")=0,"",IFERROR(INDEX(Analyslista!AS:AS,MATCH(ROW()-1,Analyslista!AP:AP,0)),""))</f>
        <v/>
      </c>
      <c r="F405" s="201" t="str">
        <f>IF(IFERROR(INDEX(Analyslista!N:N,MATCH(ROW()-1,Analyslista!AP:AP,0)),"")=0,"",IFERROR(INDEX(Analyslista!N:N,MATCH(ROW()-1,Analyslista!AP:AP,0)),""))</f>
        <v>Mörkblå (NaHeparin) 4 mL</v>
      </c>
      <c r="G405" s="201" t="str">
        <f>IF(IFERROR(INDEX(Analyslista!K:K,MATCH(ROW()-1,Analyslista!AP:AP,0)),"")=0,"",IFERROR(INDEX(Analyslista!K:K,MATCH(ROW()-1,Analyslista!AP:AP,0)),""))</f>
        <v/>
      </c>
      <c r="H405" s="224" t="str">
        <f>IF(IFERROR(INDEX(Analyslista!J:J,MATCH(ROW()-1,Analyslista!AP:AP,0)),"")=0,"",IFERROR(INDEX(Analyslista!J:J,MATCH(ROW()-1,Analyslista!AP:AP,0)),""))</f>
        <v>Lämnas omedelbart till Klinisk Kemi.
Önskemål/frågeställning/diagnos [FRITEXT]
Kortfattat kliniska data [FRITEXT] 
Medicinering [FRITEXT]</v>
      </c>
      <c r="I405" s="201" t="str">
        <f>IF(IFERROR(INDEX(Analyslista!V:V,MATCH(ROW()-1,Analyslista!AP:AP,0)),"")=0,"",IFERROR(INDEX(Analyslista!V:V,MATCH(ROW()-1,Analyslista!AP:AP,0)),""))</f>
        <v>Karolinska Universitetssjukhuset</v>
      </c>
      <c r="J405" s="201"/>
      <c r="K405" s="201"/>
    </row>
    <row r="406" spans="1:11" ht="60" x14ac:dyDescent="0.25">
      <c r="A406" s="201" t="str">
        <f>IF(IFERROR(INDEX(Analyslista!D:D,MATCH(ROW()-1,Analyslista!AP:AP,0)),"")&amp;IFERROR(INDEX(Analyslista!B:B,MATCH(ROW()-1,Analyslista!AP:AP,0)),"")="","",IFERROR(INDEX(Analyslista!D:D,MATCH(ROW()-1,Analyslista!AP:AP,0)),"")&amp;IFERROR(INDEX(Analyslista!B:B,MATCH(ROW()-1,Analyslista!AP:AP,0)),"")&amp;" (EXT)")</f>
        <v>P-Plasminogenaktivatorhämmare 1 (enz) (EXT)</v>
      </c>
      <c r="B406" s="201" t="str">
        <f>IFERROR(INDEX(Analyslista!D:D,MATCH(ROW()-1,Analyslista!AP:AP,0)),"")&amp;IFERROR(INDEX(Analyslista!B:B,MATCH(ROW()-1,Analyslista!AP:AP,0)),"")</f>
        <v>P-Plasminogenaktivatorhämmare 1 (enz)</v>
      </c>
      <c r="C406" s="201" t="str">
        <f>IF(IFERROR(INDEX(Analyslista!AC:AC,MATCH(ROW()-1,Analyslista!AP:AP,0)),"")=0,"",IFERROR(INDEX(Analyslista!AC:AC,MATCH(ROW()-1,Analyslista!AP:AP,0)),""))</f>
        <v/>
      </c>
      <c r="D406" s="201" t="str">
        <f>IF(IFERROR(INDEX(Analyslista!AS:AS,MATCH(ROW()-1,Analyslista!AP:AP,0)),"")=0,"",IFERROR(INDEX(Analyslista!AS:AS,MATCH(ROW()-1,Analyslista!AP:AP,0)),""))</f>
        <v/>
      </c>
      <c r="F406" s="201" t="str">
        <f>IF(IFERROR(INDEX(Analyslista!N:N,MATCH(ROW()-1,Analyslista!AP:AP,0)),"")=0,"",IFERROR(INDEX(Analyslista!N:N,MATCH(ROW()-1,Analyslista!AP:AP,0)),""))</f>
        <v>Ljusblå/svart (NaCitrat) 3,5 mL</v>
      </c>
      <c r="G406" s="201" t="str">
        <f>IF(IFERROR(INDEX(Analyslista!K:K,MATCH(ROW()-1,Analyslista!AP:AP,0)),"")=0,"",IFERROR(INDEX(Analyslista!K:K,MATCH(ROW()-1,Analyslista!AP:AP,0)),""))</f>
        <v/>
      </c>
      <c r="H406" s="224" t="str">
        <f>IF(IFERROR(INDEX(Analyslista!J:J,MATCH(ROW()-1,Analyslista!AP:AP,0)),"")=0,"",IFERROR(INDEX(Analyslista!J:J,MATCH(ROW()-1,Analyslista!AP:AP,0)),""))</f>
        <v>Provtagning bör ske mellan kl 07 och 11.00.
Ta provet genom direkt venpunktion, ej via inneliggande kanyl eller port.
Transporteras omedelbart till Klinisk kemi</v>
      </c>
      <c r="I406" s="201" t="str">
        <f>IF(IFERROR(INDEX(Analyslista!V:V,MATCH(ROW()-1,Analyslista!AP:AP,0)),"")=0,"",IFERROR(INDEX(Analyslista!V:V,MATCH(ROW()-1,Analyslista!AP:AP,0)),""))</f>
        <v>Karolinska Universitetssjukhuset</v>
      </c>
      <c r="J406" s="201"/>
      <c r="K406" s="201"/>
    </row>
    <row r="407" spans="1:11" x14ac:dyDescent="0.25">
      <c r="A407" s="201" t="str">
        <f>IF(IFERROR(INDEX(Analyslista!D:D,MATCH(ROW()-1,Analyslista!AP:AP,0)),"")&amp;IFERROR(INDEX(Analyslista!B:B,MATCH(ROW()-1,Analyslista!AP:AP,0)),"")="","",IFERROR(INDEX(Analyslista!D:D,MATCH(ROW()-1,Analyslista!AP:AP,0)),"")&amp;IFERROR(INDEX(Analyslista!B:B,MATCH(ROW()-1,Analyslista!AP:AP,0)),"")&amp;" (EXT)")</f>
        <v>S-C2 (EXT)</v>
      </c>
      <c r="B407" s="201" t="str">
        <f>IFERROR(INDEX(Analyslista!D:D,MATCH(ROW()-1,Analyslista!AP:AP,0)),"")&amp;IFERROR(INDEX(Analyslista!B:B,MATCH(ROW()-1,Analyslista!AP:AP,0)),"")</f>
        <v>S-C2</v>
      </c>
      <c r="C407" s="201" t="str">
        <f>IF(IFERROR(INDEX(Analyslista!AC:AC,MATCH(ROW()-1,Analyslista!AP:AP,0)),"")=0,"",IFERROR(INDEX(Analyslista!AC:AC,MATCH(ROW()-1,Analyslista!AP:AP,0)),""))</f>
        <v/>
      </c>
      <c r="D407" s="201" t="str">
        <f>IF(IFERROR(INDEX(Analyslista!AS:AS,MATCH(ROW()-1,Analyslista!AP:AP,0)),"")=0,"",IFERROR(INDEX(Analyslista!AS:AS,MATCH(ROW()-1,Analyslista!AP:AP,0)),""))</f>
        <v/>
      </c>
      <c r="F407" s="201" t="str">
        <f>IF(IFERROR(INDEX(Analyslista!N:N,MATCH(ROW()-1,Analyslista!AP:AP,0)),"")=0,"",IFERROR(INDEX(Analyslista!N:N,MATCH(ROW()-1,Analyslista!AP:AP,0)),""))</f>
        <v>Gul (serum m gel) 5 mL</v>
      </c>
      <c r="G407" s="201" t="str">
        <f>IF(IFERROR(INDEX(Analyslista!K:K,MATCH(ROW()-1,Analyslista!AP:AP,0)),"")=0,"",IFERROR(INDEX(Analyslista!K:K,MATCH(ROW()-1,Analyslista!AP:AP,0)),""))</f>
        <v/>
      </c>
      <c r="H407" s="224" t="str">
        <f>IF(IFERROR(INDEX(Analyslista!J:J,MATCH(ROW()-1,Analyslista!AP:AP,0)),"")=0,"",IFERROR(INDEX(Analyslista!J:J,MATCH(ROW()-1,Analyslista!AP:AP,0)),""))</f>
        <v/>
      </c>
      <c r="I407" s="201" t="str">
        <f>IF(IFERROR(INDEX(Analyslista!V:V,MATCH(ROW()-1,Analyslista!AP:AP,0)),"")=0,"",IFERROR(INDEX(Analyslista!V:V,MATCH(ROW()-1,Analyslista!AP:AP,0)),""))</f>
        <v>Laboratoriemedicin, Skåne</v>
      </c>
      <c r="J407" s="201"/>
      <c r="K407" s="201"/>
    </row>
    <row r="408" spans="1:11" x14ac:dyDescent="0.25">
      <c r="A408" s="201" t="str">
        <f>IF(IFERROR(INDEX(Analyslista!D:D,MATCH(ROW()-1,Analyslista!AP:AP,0)),"")&amp;IFERROR(INDEX(Analyslista!B:B,MATCH(ROW()-1,Analyslista!AP:AP,0)),"")="","",IFERROR(INDEX(Analyslista!D:D,MATCH(ROW()-1,Analyslista!AP:AP,0)),"")&amp;IFERROR(INDEX(Analyslista!B:B,MATCH(ROW()-1,Analyslista!AP:AP,0)),"")&amp;" (EXT)")</f>
        <v>S-C3 NeF (EXT)</v>
      </c>
      <c r="B408" s="201" t="str">
        <f>IFERROR(INDEX(Analyslista!D:D,MATCH(ROW()-1,Analyslista!AP:AP,0)),"")&amp;IFERROR(INDEX(Analyslista!B:B,MATCH(ROW()-1,Analyslista!AP:AP,0)),"")</f>
        <v>S-C3 NeF</v>
      </c>
      <c r="C408" s="201" t="str">
        <f>IF(IFERROR(INDEX(Analyslista!AC:AC,MATCH(ROW()-1,Analyslista!AP:AP,0)),"")=0,"",IFERROR(INDEX(Analyslista!AC:AC,MATCH(ROW()-1,Analyslista!AP:AP,0)),""))</f>
        <v/>
      </c>
      <c r="D408" s="201" t="str">
        <f>IF(IFERROR(INDEX(Analyslista!AS:AS,MATCH(ROW()-1,Analyslista!AP:AP,0)),"")=0,"",IFERROR(INDEX(Analyslista!AS:AS,MATCH(ROW()-1,Analyslista!AP:AP,0)),""))</f>
        <v/>
      </c>
      <c r="F408" s="201" t="str">
        <f>IF(IFERROR(INDEX(Analyslista!N:N,MATCH(ROW()-1,Analyslista!AP:AP,0)),"")=0,"",IFERROR(INDEX(Analyslista!N:N,MATCH(ROW()-1,Analyslista!AP:AP,0)),""))</f>
        <v>Gul (serum m gel) 5 mL</v>
      </c>
      <c r="G408" s="201" t="str">
        <f>IF(IFERROR(INDEX(Analyslista!K:K,MATCH(ROW()-1,Analyslista!AP:AP,0)),"")=0,"",IFERROR(INDEX(Analyslista!K:K,MATCH(ROW()-1,Analyslista!AP:AP,0)),""))</f>
        <v/>
      </c>
      <c r="H408" s="224" t="str">
        <f>IF(IFERROR(INDEX(Analyslista!J:J,MATCH(ROW()-1,Analyslista!AP:AP,0)),"")=0,"",IFERROR(INDEX(Analyslista!J:J,MATCH(ROW()-1,Analyslista!AP:AP,0)),""))</f>
        <v/>
      </c>
      <c r="I408" s="201" t="str">
        <f>IF(IFERROR(INDEX(Analyslista!V:V,MATCH(ROW()-1,Analyslista!AP:AP,0)),"")=0,"",IFERROR(INDEX(Analyslista!V:V,MATCH(ROW()-1,Analyslista!AP:AP,0)),""))</f>
        <v>Laboratoriemedicin, Skåne</v>
      </c>
      <c r="J408" s="201"/>
      <c r="K408" s="201"/>
    </row>
    <row r="409" spans="1:11" ht="60" x14ac:dyDescent="0.25">
      <c r="A409" s="201" t="str">
        <f>IF(IFERROR(INDEX(Analyslista!D:D,MATCH(ROW()-1,Analyslista!AP:AP,0)),"")&amp;IFERROR(INDEX(Analyslista!B:B,MATCH(ROW()-1,Analyslista!AP:AP,0)),"")="","",IFERROR(INDEX(Analyslista!D:D,MATCH(ROW()-1,Analyslista!AP:AP,0)),"")&amp;IFERROR(INDEX(Analyslista!B:B,MATCH(ROW()-1,Analyslista!AP:AP,0)),"")&amp;" (EXT)")</f>
        <v>S-HSP-70 (serologi) (EXT)</v>
      </c>
      <c r="B409" s="201" t="str">
        <f>IFERROR(INDEX(Analyslista!D:D,MATCH(ROW()-1,Analyslista!AP:AP,0)),"")&amp;IFERROR(INDEX(Analyslista!B:B,MATCH(ROW()-1,Analyslista!AP:AP,0)),"")</f>
        <v>S-HSP-70 (serologi)</v>
      </c>
      <c r="C409" s="201" t="str">
        <f>IF(IFERROR(INDEX(Analyslista!AC:AC,MATCH(ROW()-1,Analyslista!AP:AP,0)),"")=0,"",IFERROR(INDEX(Analyslista!AC:AC,MATCH(ROW()-1,Analyslista!AP:AP,0)),""))</f>
        <v/>
      </c>
      <c r="D409" s="201" t="str">
        <f>IF(IFERROR(INDEX(Analyslista!AS:AS,MATCH(ROW()-1,Analyslista!AP:AP,0)),"")=0,"",IFERROR(INDEX(Analyslista!AS:AS,MATCH(ROW()-1,Analyslista!AP:AP,0)),""))</f>
        <v/>
      </c>
      <c r="F409" s="201" t="str">
        <f>IF(IFERROR(INDEX(Analyslista!N:N,MATCH(ROW()-1,Analyslista!AP:AP,0)),"")=0,"",IFERROR(INDEX(Analyslista!N:N,MATCH(ROW()-1,Analyslista!AP:AP,0)),""))</f>
        <v>Gul (serum m gel) 3,5 mL</v>
      </c>
      <c r="G409" s="201" t="str">
        <f>IF(IFERROR(INDEX(Analyslista!K:K,MATCH(ROW()-1,Analyslista!AP:AP,0)),"")=0,"",IFERROR(INDEX(Analyslista!K:K,MATCH(ROW()-1,Analyslista!AP:AP,0)),""))</f>
        <v>S-anti-THSD7A, S-ASCA IgA och IgG, S-Intrinsic faktor-AK, S-Streptolysin O-antikroppar, S-Tvärstrimmig muskel Anti-</v>
      </c>
      <c r="H409" s="224" t="str">
        <f>IF(IFERROR(INDEX(Analyslista!J:J,MATCH(ROW()-1,Analyslista!AP:AP,0)),"")=0,"",IFERROR(INDEX(Analyslista!J:J,MATCH(ROW()-1,Analyslista!AP:AP,0)),""))</f>
        <v>Remitterande läkares namn och telefonnummer [FRITEXT]
Frågeställning/anamnes [FRITEXT]</v>
      </c>
      <c r="I409" s="201" t="str">
        <f>IF(IFERROR(INDEX(Analyslista!V:V,MATCH(ROW()-1,Analyslista!AP:AP,0)),"")=0,"",IFERROR(INDEX(Analyslista!V:V,MATCH(ROW()-1,Analyslista!AP:AP,0)),""))</f>
        <v>Wieslab, Malmö</v>
      </c>
      <c r="J409" s="201"/>
      <c r="K409" s="201"/>
    </row>
    <row r="410" spans="1:11" ht="60" x14ac:dyDescent="0.25">
      <c r="A410" s="201" t="str">
        <f>IF(IFERROR(INDEX(Analyslista!D:D,MATCH(ROW()-1,Analyslista!AP:AP,0)),"")&amp;IFERROR(INDEX(Analyslista!B:B,MATCH(ROW()-1,Analyslista!AP:AP,0)),"")="","",IFERROR(INDEX(Analyslista!D:D,MATCH(ROW()-1,Analyslista!AP:AP,0)),"")&amp;IFERROR(INDEX(Analyslista!B:B,MATCH(ROW()-1,Analyslista!AP:AP,0)),"")&amp;" (EXT)")</f>
        <v>S-Intrinsic faktor-AK (EXT)</v>
      </c>
      <c r="B410" s="201" t="str">
        <f>IFERROR(INDEX(Analyslista!D:D,MATCH(ROW()-1,Analyslista!AP:AP,0)),"")&amp;IFERROR(INDEX(Analyslista!B:B,MATCH(ROW()-1,Analyslista!AP:AP,0)),"")</f>
        <v>S-Intrinsic faktor-AK</v>
      </c>
      <c r="C410" s="201" t="str">
        <f>IF(IFERROR(INDEX(Analyslista!AC:AC,MATCH(ROW()-1,Analyslista!AP:AP,0)),"")=0,"",IFERROR(INDEX(Analyslista!AC:AC,MATCH(ROW()-1,Analyslista!AP:AP,0)),""))</f>
        <v/>
      </c>
      <c r="D410" s="201" t="str">
        <f>IF(IFERROR(INDEX(Analyslista!AS:AS,MATCH(ROW()-1,Analyslista!AP:AP,0)),"")=0,"",IFERROR(INDEX(Analyslista!AS:AS,MATCH(ROW()-1,Analyslista!AP:AP,0)),""))</f>
        <v/>
      </c>
      <c r="F410" s="201" t="str">
        <f>IF(IFERROR(INDEX(Analyslista!N:N,MATCH(ROW()-1,Analyslista!AP:AP,0)),"")=0,"",IFERROR(INDEX(Analyslista!N:N,MATCH(ROW()-1,Analyslista!AP:AP,0)),""))</f>
        <v>Gul (serum m gel) 3,5 mL</v>
      </c>
      <c r="G410" s="201" t="str">
        <f>IF(IFERROR(INDEX(Analyslista!K:K,MATCH(ROW()-1,Analyslista!AP:AP,0)),"")=0,"",IFERROR(INDEX(Analyslista!K:K,MATCH(ROW()-1,Analyslista!AP:AP,0)),""))</f>
        <v>S-anti-THSD7A, S-ASCA IgA och IgG, S-HSP-70 (serologi), S-Streptolysin O-antikroppar, S-Tvärstrimmig muskel Anti-</v>
      </c>
      <c r="H410" s="224" t="str">
        <f>IF(IFERROR(INDEX(Analyslista!J:J,MATCH(ROW()-1,Analyslista!AP:AP,0)),"")=0,"",IFERROR(INDEX(Analyslista!J:J,MATCH(ROW()-1,Analyslista!AP:AP,0)),""))</f>
        <v>Remitterande läkares namn och telefonnummer [FRITEXT]
Frågeställning/anamnes [FRITEXT]</v>
      </c>
      <c r="I410" s="201" t="str">
        <f>IF(IFERROR(INDEX(Analyslista!V:V,MATCH(ROW()-1,Analyslista!AP:AP,0)),"")=0,"",IFERROR(INDEX(Analyslista!V:V,MATCH(ROW()-1,Analyslista!AP:AP,0)),""))</f>
        <v>Wieslab, Malmö</v>
      </c>
      <c r="J410" s="201"/>
      <c r="K410" s="201"/>
    </row>
    <row r="411" spans="1:11" ht="45" x14ac:dyDescent="0.25">
      <c r="A411" s="201" t="str">
        <f>IF(IFERROR(INDEX(Analyslista!D:D,MATCH(ROW()-1,Analyslista!AP:AP,0)),"")&amp;IFERROR(INDEX(Analyslista!B:B,MATCH(ROW()-1,Analyslista!AP:AP,0)),"")="","",IFERROR(INDEX(Analyslista!D:D,MATCH(ROW()-1,Analyslista!AP:AP,0)),"")&amp;IFERROR(INDEX(Analyslista!B:B,MATCH(ROW()-1,Analyslista!AP:AP,0)),"")&amp;" (EXT)")</f>
        <v>B-Kadmium (EXT)</v>
      </c>
      <c r="B411" s="201" t="str">
        <f>IFERROR(INDEX(Analyslista!D:D,MATCH(ROW()-1,Analyslista!AP:AP,0)),"")&amp;IFERROR(INDEX(Analyslista!B:B,MATCH(ROW()-1,Analyslista!AP:AP,0)),"")</f>
        <v>B-Kadmium</v>
      </c>
      <c r="C411" s="201" t="str">
        <f>IF(IFERROR(INDEX(Analyslista!AC:AC,MATCH(ROW()-1,Analyslista!AP:AP,0)),"")=0,"",IFERROR(INDEX(Analyslista!AC:AC,MATCH(ROW()-1,Analyslista!AP:AP,0)),""))</f>
        <v/>
      </c>
      <c r="D411" s="201" t="str">
        <f>IF(IFERROR(INDEX(Analyslista!AS:AS,MATCH(ROW()-1,Analyslista!AP:AP,0)),"")=0,"",IFERROR(INDEX(Analyslista!AS:AS,MATCH(ROW()-1,Analyslista!AP:AP,0)),""))</f>
        <v/>
      </c>
      <c r="F411" s="201" t="str">
        <f>IF(IFERROR(INDEX(Analyslista!N:N,MATCH(ROW()-1,Analyslista!AP:AP,0)),"")=0,"",IFERROR(INDEX(Analyslista!N:N,MATCH(ROW()-1,Analyslista!AP:AP,0)),""))</f>
        <v>Mörkblå (NaHeparin) 4 mL</v>
      </c>
      <c r="G411" s="201" t="str">
        <f>IF(IFERROR(INDEX(Analyslista!K:K,MATCH(ROW()-1,Analyslista!AP:AP,0)),"")=0,"",IFERROR(INDEX(Analyslista!K:K,MATCH(ROW()-1,Analyslista!AP:AP,0)),""))</f>
        <v>B-Bly, B-Kobolt</v>
      </c>
      <c r="H411" s="224" t="str">
        <f>IF(IFERROR(INDEX(Analyslista!J:J,MATCH(ROW()-1,Analyslista!AP:AP,0)),"")=0,"",IFERROR(INDEX(Analyslista!J:J,MATCH(ROW()-1,Analyslista!AP:AP,0)),""))</f>
        <v>Rökvanor [FRITEXT]
Viktigt att vända (blanda) röret efter provtagning minst 20 ggr, så att det ej bildas koagel.</v>
      </c>
      <c r="I411" s="201" t="str">
        <f>IF(IFERROR(INDEX(Analyslista!V:V,MATCH(ROW()-1,Analyslista!AP:AP,0)),"")=0,"",IFERROR(INDEX(Analyslista!V:V,MATCH(ROW()-1,Analyslista!AP:AP,0)),""))</f>
        <v>Arbets- och Miljömedicin, Örebro</v>
      </c>
      <c r="J411" s="201"/>
      <c r="K411" s="201"/>
    </row>
    <row r="412" spans="1:11" ht="30" x14ac:dyDescent="0.25">
      <c r="A412" s="201" t="str">
        <f>IF(IFERROR(INDEX(Analyslista!D:D,MATCH(ROW()-1,Analyslista!AP:AP,0)),"")&amp;IFERROR(INDEX(Analyslista!B:B,MATCH(ROW()-1,Analyslista!AP:AP,0)),"")="","",IFERROR(INDEX(Analyslista!D:D,MATCH(ROW()-1,Analyslista!AP:AP,0)),"")&amp;IFERROR(INDEX(Analyslista!B:B,MATCH(ROW()-1,Analyslista!AP:AP,0)),"")&amp;" (EXT)")</f>
        <v>U-Kobolt (EXT)</v>
      </c>
      <c r="B412" s="201" t="str">
        <f>IFERROR(INDEX(Analyslista!D:D,MATCH(ROW()-1,Analyslista!AP:AP,0)),"")&amp;IFERROR(INDEX(Analyslista!B:B,MATCH(ROW()-1,Analyslista!AP:AP,0)),"")</f>
        <v>U-Kobolt</v>
      </c>
      <c r="C412" s="201" t="str">
        <f>IF(IFERROR(INDEX(Analyslista!AC:AC,MATCH(ROW()-1,Analyslista!AP:AP,0)),"")=0,"",IFERROR(INDEX(Analyslista!AC:AC,MATCH(ROW()-1,Analyslista!AP:AP,0)),""))</f>
        <v/>
      </c>
      <c r="D412" s="201" t="str">
        <f>IF(IFERROR(INDEX(Analyslista!AS:AS,MATCH(ROW()-1,Analyslista!AP:AP,0)),"")=0,"",IFERROR(INDEX(Analyslista!AS:AS,MATCH(ROW()-1,Analyslista!AP:AP,0)),""))</f>
        <v/>
      </c>
      <c r="F412" s="201" t="str">
        <f>IF(IFERROR(INDEX(Analyslista!N:N,MATCH(ROW()-1,Analyslista!AP:AP,0)),"")=0,"",IFERROR(INDEX(Analyslista!N:N,MATCH(ROW()-1,Analyslista!AP:AP,0)),""))</f>
        <v>Syradiskad plastburk</v>
      </c>
      <c r="G412" s="201" t="str">
        <f>IF(IFERROR(INDEX(Analyslista!K:K,MATCH(ROW()-1,Analyslista!AP:AP,0)),"")=0,"",IFERROR(INDEX(Analyslista!K:K,MATCH(ROW()-1,Analyslista!AP:AP,0)),""))</f>
        <v/>
      </c>
      <c r="H412" s="224" t="str">
        <f>IF(IFERROR(INDEX(Analyslista!J:J,MATCH(ROW()-1,Analyslista!AP:AP,0)),"")=0,"",IFERROR(INDEX(Analyslista!J:J,MATCH(ROW()-1,Analyslista!AP:AP,0)),""))</f>
        <v>Iakttag god hygien för att undvika kontaminering av provet.</v>
      </c>
      <c r="I412" s="201" t="str">
        <f>IF(IFERROR(INDEX(Analyslista!V:V,MATCH(ROW()-1,Analyslista!AP:AP,0)),"")=0,"",IFERROR(INDEX(Analyslista!V:V,MATCH(ROW()-1,Analyslista!AP:AP,0)),""))</f>
        <v>Arbets- och Miljömedicin, Örebro</v>
      </c>
      <c r="J412" s="201"/>
      <c r="K412" s="201"/>
    </row>
    <row r="413" spans="1:11" ht="30" x14ac:dyDescent="0.25">
      <c r="A413" s="201" t="str">
        <f>IF(IFERROR(INDEX(Analyslista!D:D,MATCH(ROW()-1,Analyslista!AP:AP,0)),"")&amp;IFERROR(INDEX(Analyslista!B:B,MATCH(ROW()-1,Analyslista!AP:AP,0)),"")="","",IFERROR(INDEX(Analyslista!D:D,MATCH(ROW()-1,Analyslista!AP:AP,0)),"")&amp;IFERROR(INDEX(Analyslista!B:B,MATCH(ROW()-1,Analyslista!AP:AP,0)),"")&amp;" (EXT)")</f>
        <v>U-Krom (EXT)</v>
      </c>
      <c r="B413" s="201" t="str">
        <f>IFERROR(INDEX(Analyslista!D:D,MATCH(ROW()-1,Analyslista!AP:AP,0)),"")&amp;IFERROR(INDEX(Analyslista!B:B,MATCH(ROW()-1,Analyslista!AP:AP,0)),"")</f>
        <v>U-Krom</v>
      </c>
      <c r="C413" s="201" t="str">
        <f>IF(IFERROR(INDEX(Analyslista!AC:AC,MATCH(ROW()-1,Analyslista!AP:AP,0)),"")=0,"",IFERROR(INDEX(Analyslista!AC:AC,MATCH(ROW()-1,Analyslista!AP:AP,0)),""))</f>
        <v/>
      </c>
      <c r="D413" s="201" t="str">
        <f>IF(IFERROR(INDEX(Analyslista!AS:AS,MATCH(ROW()-1,Analyslista!AP:AP,0)),"")=0,"",IFERROR(INDEX(Analyslista!AS:AS,MATCH(ROW()-1,Analyslista!AP:AP,0)),""))</f>
        <v/>
      </c>
      <c r="F413" s="201" t="str">
        <f>IF(IFERROR(INDEX(Analyslista!N:N,MATCH(ROW()-1,Analyslista!AP:AP,0)),"")=0,"",IFERROR(INDEX(Analyslista!N:N,MATCH(ROW()-1,Analyslista!AP:AP,0)),""))</f>
        <v>Syradiskad plastburk</v>
      </c>
      <c r="G413" s="201" t="str">
        <f>IF(IFERROR(INDEX(Analyslista!K:K,MATCH(ROW()-1,Analyslista!AP:AP,0)),"")=0,"",IFERROR(INDEX(Analyslista!K:K,MATCH(ROW()-1,Analyslista!AP:AP,0)),""))</f>
        <v/>
      </c>
      <c r="H413" s="224" t="str">
        <f>IF(IFERROR(INDEX(Analyslista!J:J,MATCH(ROW()-1,Analyslista!AP:AP,0)),"")=0,"",IFERROR(INDEX(Analyslista!J:J,MATCH(ROW()-1,Analyslista!AP:AP,0)),""))</f>
        <v>Iakttag god hygien för att undvika kontaminering av provet.</v>
      </c>
      <c r="I413" s="201" t="str">
        <f>IF(IFERROR(INDEX(Analyslista!V:V,MATCH(ROW()-1,Analyslista!AP:AP,0)),"")=0,"",IFERROR(INDEX(Analyslista!V:V,MATCH(ROW()-1,Analyslista!AP:AP,0)),""))</f>
        <v>Arbets- och Miljömedicin, Örebro</v>
      </c>
      <c r="J413" s="201"/>
      <c r="K413" s="201"/>
    </row>
    <row r="414" spans="1:11" ht="45" x14ac:dyDescent="0.25">
      <c r="A414" s="201" t="str">
        <f>IF(IFERROR(INDEX(Analyslista!D:D,MATCH(ROW()-1,Analyslista!AP:AP,0)),"")&amp;IFERROR(INDEX(Analyslista!B:B,MATCH(ROW()-1,Analyslista!AP:AP,0)),"")="","",IFERROR(INDEX(Analyslista!D:D,MATCH(ROW()-1,Analyslista!AP:AP,0)),"")&amp;IFERROR(INDEX(Analyslista!B:B,MATCH(ROW()-1,Analyslista!AP:AP,0)),"")&amp;" (EXT)")</f>
        <v>S-MAG-ak (EXT)</v>
      </c>
      <c r="B414" s="201" t="str">
        <f>IFERROR(INDEX(Analyslista!D:D,MATCH(ROW()-1,Analyslista!AP:AP,0)),"")&amp;IFERROR(INDEX(Analyslista!B:B,MATCH(ROW()-1,Analyslista!AP:AP,0)),"")</f>
        <v>S-MAG-ak</v>
      </c>
      <c r="C414" s="201" t="str">
        <f>IF(IFERROR(INDEX(Analyslista!AC:AC,MATCH(ROW()-1,Analyslista!AP:AP,0)),"")=0,"",IFERROR(INDEX(Analyslista!AC:AC,MATCH(ROW()-1,Analyslista!AP:AP,0)),""))</f>
        <v/>
      </c>
      <c r="D414" s="201" t="str">
        <f>IF(IFERROR(INDEX(Analyslista!AS:AS,MATCH(ROW()-1,Analyslista!AP:AP,0)),"")=0,"",IFERROR(INDEX(Analyslista!AS:AS,MATCH(ROW()-1,Analyslista!AP:AP,0)),""))</f>
        <v/>
      </c>
      <c r="F414" s="201" t="str">
        <f>IF(IFERROR(INDEX(Analyslista!N:N,MATCH(ROW()-1,Analyslista!AP:AP,0)),"")=0,"",IFERROR(INDEX(Analyslista!N:N,MATCH(ROW()-1,Analyslista!AP:AP,0)),""))</f>
        <v>Gul (serum m gel) 3,5 mL</v>
      </c>
      <c r="G414" s="201" t="str">
        <f>IF(IFERROR(INDEX(Analyslista!K:K,MATCH(ROW()-1,Analyslista!AP:AP,0)),"")=0,"",IFERROR(INDEX(Analyslista!K:K,MATCH(ROW()-1,Analyslista!AP:AP,0)),""))</f>
        <v>S-Myastenia gravis</v>
      </c>
      <c r="H414" s="224" t="str">
        <f>IF(IFERROR(INDEX(Analyslista!J:J,MATCH(ROW()-1,Analyslista!AP:AP,0)),"")=0,"",IFERROR(INDEX(Analyslista!J:J,MATCH(ROW()-1,Analyslista!AP:AP,0)),""))</f>
        <v>Remitterande läkares namn och telefonnummer [FRITEXT]
Frågeställning/anamnes [FRITEXT]</v>
      </c>
      <c r="I414" s="201" t="str">
        <f>IF(IFERROR(INDEX(Analyslista!V:V,MATCH(ROW()-1,Analyslista!AP:AP,0)),"")=0,"",IFERROR(INDEX(Analyslista!V:V,MATCH(ROW()-1,Analyslista!AP:AP,0)),""))</f>
        <v>Wieslab, Malmö</v>
      </c>
      <c r="J414" s="201"/>
      <c r="K414" s="201"/>
    </row>
    <row r="415" spans="1:11" ht="45" x14ac:dyDescent="0.25">
      <c r="A415" s="201" t="str">
        <f>IF(IFERROR(INDEX(Analyslista!D:D,MATCH(ROW()-1,Analyslista!AP:AP,0)),"")&amp;IFERROR(INDEX(Analyslista!B:B,MATCH(ROW()-1,Analyslista!AP:AP,0)),"")="","",IFERROR(INDEX(Analyslista!D:D,MATCH(ROW()-1,Analyslista!AP:AP,0)),"")&amp;IFERROR(INDEX(Analyslista!B:B,MATCH(ROW()-1,Analyslista!AP:AP,0)),"")&amp;" (EXT)")</f>
        <v>S-Myastenia gravis (EXT)</v>
      </c>
      <c r="B415" s="201" t="str">
        <f>IFERROR(INDEX(Analyslista!D:D,MATCH(ROW()-1,Analyslista!AP:AP,0)),"")&amp;IFERROR(INDEX(Analyslista!B:B,MATCH(ROW()-1,Analyslista!AP:AP,0)),"")</f>
        <v>S-Myastenia gravis</v>
      </c>
      <c r="C415" s="201" t="str">
        <f>IF(IFERROR(INDEX(Analyslista!AC:AC,MATCH(ROW()-1,Analyslista!AP:AP,0)),"")=0,"",IFERROR(INDEX(Analyslista!AC:AC,MATCH(ROW()-1,Analyslista!AP:AP,0)),""))</f>
        <v/>
      </c>
      <c r="D415" s="201" t="str">
        <f>IF(IFERROR(INDEX(Analyslista!AS:AS,MATCH(ROW()-1,Analyslista!AP:AP,0)),"")=0,"",IFERROR(INDEX(Analyslista!AS:AS,MATCH(ROW()-1,Analyslista!AP:AP,0)),""))</f>
        <v/>
      </c>
      <c r="F415" s="201" t="str">
        <f>IF(IFERROR(INDEX(Analyslista!N:N,MATCH(ROW()-1,Analyslista!AP:AP,0)),"")=0,"",IFERROR(INDEX(Analyslista!N:N,MATCH(ROW()-1,Analyslista!AP:AP,0)),""))</f>
        <v>Gul (serum m gel) 5 mL</v>
      </c>
      <c r="G415" s="201" t="str">
        <f>IF(IFERROR(INDEX(Analyslista!K:K,MATCH(ROW()-1,Analyslista!AP:AP,0)),"")=0,"",IFERROR(INDEX(Analyslista!K:K,MATCH(ROW()-1,Analyslista!AP:AP,0)),""))</f>
        <v>S-MAG-ak</v>
      </c>
      <c r="H415" s="224" t="str">
        <f>IF(IFERROR(INDEX(Analyslista!J:J,MATCH(ROW()-1,Analyslista!AP:AP,0)),"")=0,"",IFERROR(INDEX(Analyslista!J:J,MATCH(ROW()-1,Analyslista!AP:AP,0)),""))</f>
        <v>Remitterande läkares namn och telefonnummer [FRITEXT]
Frågeställning/anamnes [FRITEXT]</v>
      </c>
      <c r="I415" s="201" t="str">
        <f>IF(IFERROR(INDEX(Analyslista!V:V,MATCH(ROW()-1,Analyslista!AP:AP,0)),"")=0,"",IFERROR(INDEX(Analyslista!V:V,MATCH(ROW()-1,Analyslista!AP:AP,0)),""))</f>
        <v>Wieslab, Malmö</v>
      </c>
      <c r="J415" s="201"/>
      <c r="K415" s="201"/>
    </row>
    <row r="416" spans="1:11" ht="60" x14ac:dyDescent="0.25">
      <c r="A416" s="201" t="str">
        <f>IF(IFERROR(INDEX(Analyslista!D:D,MATCH(ROW()-1,Analyslista!AP:AP,0)),"")&amp;IFERROR(INDEX(Analyslista!B:B,MATCH(ROW()-1,Analyslista!AP:AP,0)),"")="","",IFERROR(INDEX(Analyslista!D:D,MATCH(ROW()-1,Analyslista!AP:AP,0)),"")&amp;IFERROR(INDEX(Analyslista!B:B,MATCH(ROW()-1,Analyslista!AP:AP,0)),"")&amp;" (EXT)")</f>
        <v>S-Streptolysin O-antikroppar (EXT)</v>
      </c>
      <c r="B416" s="201" t="str">
        <f>IFERROR(INDEX(Analyslista!D:D,MATCH(ROW()-1,Analyslista!AP:AP,0)),"")&amp;IFERROR(INDEX(Analyslista!B:B,MATCH(ROW()-1,Analyslista!AP:AP,0)),"")</f>
        <v>S-Streptolysin O-antikroppar</v>
      </c>
      <c r="C416" s="201" t="str">
        <f>IF(IFERROR(INDEX(Analyslista!AC:AC,MATCH(ROW()-1,Analyslista!AP:AP,0)),"")=0,"",IFERROR(INDEX(Analyslista!AC:AC,MATCH(ROW()-1,Analyslista!AP:AP,0)),""))</f>
        <v/>
      </c>
      <c r="D416" s="201" t="str">
        <f>IF(IFERROR(INDEX(Analyslista!AS:AS,MATCH(ROW()-1,Analyslista!AP:AP,0)),"")=0,"",IFERROR(INDEX(Analyslista!AS:AS,MATCH(ROW()-1,Analyslista!AP:AP,0)),""))</f>
        <v/>
      </c>
      <c r="F416" s="201" t="str">
        <f>IF(IFERROR(INDEX(Analyslista!N:N,MATCH(ROW()-1,Analyslista!AP:AP,0)),"")=0,"",IFERROR(INDEX(Analyslista!N:N,MATCH(ROW()-1,Analyslista!AP:AP,0)),""))</f>
        <v>Gul (serum m gel) 3,5 mL</v>
      </c>
      <c r="G416" s="201" t="str">
        <f>IF(IFERROR(INDEX(Analyslista!K:K,MATCH(ROW()-1,Analyslista!AP:AP,0)),"")=0,"",IFERROR(INDEX(Analyslista!K:K,MATCH(ROW()-1,Analyslista!AP:AP,0)),""))</f>
        <v>S-anti-THSD7A, S-ASCA IgA och IgG, S-HSP-70 (serologi), S-Intrinsic faktor-AK, S-Tvärstrimmig muskel Anti-</v>
      </c>
      <c r="H416" s="224" t="str">
        <f>IF(IFERROR(INDEX(Analyslista!J:J,MATCH(ROW()-1,Analyslista!AP:AP,0)),"")=0,"",IFERROR(INDEX(Analyslista!J:J,MATCH(ROW()-1,Analyslista!AP:AP,0)),""))</f>
        <v>Remitterande läkares namn och telefonnummer [FRITEXT]
Frågeställning/anamnes [FRITEXT]</v>
      </c>
      <c r="I416" s="201" t="str">
        <f>IF(IFERROR(INDEX(Analyslista!V:V,MATCH(ROW()-1,Analyslista!AP:AP,0)),"")=0,"",IFERROR(INDEX(Analyslista!V:V,MATCH(ROW()-1,Analyslista!AP:AP,0)),""))</f>
        <v>Wieslab, Malmö</v>
      </c>
      <c r="J416" s="201"/>
      <c r="K416" s="201"/>
    </row>
    <row r="417" spans="1:11" ht="60" x14ac:dyDescent="0.25">
      <c r="A417" s="201" t="str">
        <f>IF(IFERROR(INDEX(Analyslista!D:D,MATCH(ROW()-1,Analyslista!AP:AP,0)),"")&amp;IFERROR(INDEX(Analyslista!B:B,MATCH(ROW()-1,Analyslista!AP:AP,0)),"")="","",IFERROR(INDEX(Analyslista!D:D,MATCH(ROW()-1,Analyslista!AP:AP,0)),"")&amp;IFERROR(INDEX(Analyslista!B:B,MATCH(ROW()-1,Analyslista!AP:AP,0)),"")&amp;" (EXT)")</f>
        <v>S-Tvärstrimmig muskel, Anti- (EXT)</v>
      </c>
      <c r="B417" s="201" t="str">
        <f>IFERROR(INDEX(Analyslista!D:D,MATCH(ROW()-1,Analyslista!AP:AP,0)),"")&amp;IFERROR(INDEX(Analyslista!B:B,MATCH(ROW()-1,Analyslista!AP:AP,0)),"")</f>
        <v>S-Tvärstrimmig muskel, Anti-</v>
      </c>
      <c r="C417" s="201" t="str">
        <f>IF(IFERROR(INDEX(Analyslista!AC:AC,MATCH(ROW()-1,Analyslista!AP:AP,0)),"")=0,"",IFERROR(INDEX(Analyslista!AC:AC,MATCH(ROW()-1,Analyslista!AP:AP,0)),""))</f>
        <v/>
      </c>
      <c r="D417" s="201" t="str">
        <f>IF(IFERROR(INDEX(Analyslista!AS:AS,MATCH(ROW()-1,Analyslista!AP:AP,0)),"")=0,"",IFERROR(INDEX(Analyslista!AS:AS,MATCH(ROW()-1,Analyslista!AP:AP,0)),""))</f>
        <v/>
      </c>
      <c r="F417" s="201" t="str">
        <f>IF(IFERROR(INDEX(Analyslista!N:N,MATCH(ROW()-1,Analyslista!AP:AP,0)),"")=0,"",IFERROR(INDEX(Analyslista!N:N,MATCH(ROW()-1,Analyslista!AP:AP,0)),""))</f>
        <v>Gul (serum m gel) 3,5 mL</v>
      </c>
      <c r="G417" s="201" t="str">
        <f>IF(IFERROR(INDEX(Analyslista!K:K,MATCH(ROW()-1,Analyslista!AP:AP,0)),"")=0,"",IFERROR(INDEX(Analyslista!K:K,MATCH(ROW()-1,Analyslista!AP:AP,0)),""))</f>
        <v>S-anti-THSD7A, S-ASCA IgA och IgG, S-HSP-70 (serologi), S-Intrinsic faktor-AK, S-Streptolysin O-antikroppar</v>
      </c>
      <c r="H417" s="224" t="str">
        <f>IF(IFERROR(INDEX(Analyslista!J:J,MATCH(ROW()-1,Analyslista!AP:AP,0)),"")=0,"",IFERROR(INDEX(Analyslista!J:J,MATCH(ROW()-1,Analyslista!AP:AP,0)),""))</f>
        <v>Remitterande läkares namn och telefonnummer [FRITEXT]
Frågeställning/anamnes [FRITEXT]</v>
      </c>
      <c r="I417" s="201" t="str">
        <f>IF(IFERROR(INDEX(Analyslista!V:V,MATCH(ROW()-1,Analyslista!AP:AP,0)),"")=0,"",IFERROR(INDEX(Analyslista!V:V,MATCH(ROW()-1,Analyslista!AP:AP,0)),""))</f>
        <v>Wieslab, Malmö</v>
      </c>
      <c r="J417" s="201"/>
      <c r="K417" s="201"/>
    </row>
    <row r="418" spans="1:11" ht="150" x14ac:dyDescent="0.25">
      <c r="A418" s="201" t="str">
        <f>IF(IFERROR(INDEX(Analyslista!D:D,MATCH(ROW()-1,Analyslista!AP:AP,0)),"")&amp;IFERROR(INDEX(Analyslista!B:B,MATCH(ROW()-1,Analyslista!AP:AP,0)),"")="","",IFERROR(INDEX(Analyslista!D:D,MATCH(ROW()-1,Analyslista!AP:AP,0)),"")&amp;IFERROR(INDEX(Analyslista!B:B,MATCH(ROW()-1,Analyslista!AP:AP,0)),"")&amp;" (EXT)")</f>
        <v>U-Porfyri-akut skov (EXT)</v>
      </c>
      <c r="B418" s="201" t="str">
        <f>IFERROR(INDEX(Analyslista!D:D,MATCH(ROW()-1,Analyslista!AP:AP,0)),"")&amp;IFERROR(INDEX(Analyslista!B:B,MATCH(ROW()-1,Analyslista!AP:AP,0)),"")</f>
        <v>U-Porfyri-akut skov</v>
      </c>
      <c r="C418" s="201" t="str">
        <f>IF(IFERROR(INDEX(Analyslista!AC:AC,MATCH(ROW()-1,Analyslista!AP:AP,0)),"")=0,"",IFERROR(INDEX(Analyslista!AC:AC,MATCH(ROW()-1,Analyslista!AP:AP,0)),""))</f>
        <v/>
      </c>
      <c r="D418" s="201" t="str">
        <f>IF(IFERROR(INDEX(Analyslista!AS:AS,MATCH(ROW()-1,Analyslista!AP:AP,0)),"")=0,"",IFERROR(INDEX(Analyslista!AS:AS,MATCH(ROW()-1,Analyslista!AP:AP,0)),""))</f>
        <v/>
      </c>
      <c r="F418" s="201" t="str">
        <f>IF(IFERROR(INDEX(Analyslista!N:N,MATCH(ROW()-1,Analyslista!AP:AP,0)),"")=0,"",IFERROR(INDEX(Analyslista!N:N,MATCH(ROW()-1,Analyslista!AP:AP,0)),""))</f>
        <v>20 mL urin utan tillsats.</v>
      </c>
      <c r="G418" s="201" t="str">
        <f>IF(IFERROR(INDEX(Analyslista!K:K,MATCH(ROW()-1,Analyslista!AP:AP,0)),"")=0,"",IFERROR(INDEX(Analyslista!K:K,MATCH(ROW()-1,Analyslista!AP:AP,0)),""))</f>
        <v/>
      </c>
      <c r="H418" s="224" t="str">
        <f>IF(IFERROR(INDEX(Analyslista!J:J,MATCH(ROW()-1,Analyslista!AP:AP,0)),"")=0,"",IFERROR(INDEX(Analyslista!J:J,MATCH(ROW()-1,Analyslista!AP:AP,0)),""))</f>
        <v>Provet ljusskyddas med ex. aluminiumfolie.
Misstänkt akut skov (annars se "Porfyri-utredning")* [JA/NEJ]
Remitterande läkare [FRITEXT]
Samtycke till biobank [JA/NEJ]
Frågeställning/diagnos* [FRITEXT]
Kliniska data* [FRITEXT]
Medicinering* [FRITEXT]</v>
      </c>
      <c r="I418" s="201" t="str">
        <f>IF(IFERROR(INDEX(Analyslista!V:V,MATCH(ROW()-1,Analyslista!AP:AP,0)),"")=0,"",IFERROR(INDEX(Analyslista!V:V,MATCH(ROW()-1,Analyslista!AP:AP,0)),""))</f>
        <v>Karolinska Universitetssjukhuset</v>
      </c>
      <c r="J418" s="201"/>
      <c r="K418" s="201"/>
    </row>
    <row r="419" spans="1:11" ht="30" x14ac:dyDescent="0.25">
      <c r="A419" s="201" t="str">
        <f>IF(IFERROR(INDEX(Analyslista!D:D,MATCH(ROW()-1,Analyslista!AP:AP,0)),"")&amp;IFERROR(INDEX(Analyslista!B:B,MATCH(ROW()-1,Analyslista!AP:AP,0)),"")="","",IFERROR(INDEX(Analyslista!D:D,MATCH(ROW()-1,Analyslista!AP:AP,0)),"")&amp;IFERROR(INDEX(Analyslista!B:B,MATCH(ROW()-1,Analyslista!AP:AP,0)),"")&amp;" (EXT)")</f>
        <v>S-Alimemazin (EXT)</v>
      </c>
      <c r="B419" s="201" t="str">
        <f>IFERROR(INDEX(Analyslista!D:D,MATCH(ROW()-1,Analyslista!AP:AP,0)),"")&amp;IFERROR(INDEX(Analyslista!B:B,MATCH(ROW()-1,Analyslista!AP:AP,0)),"")</f>
        <v>S-Alimemazin</v>
      </c>
      <c r="C419" s="201" t="str">
        <f>IF(IFERROR(INDEX(Analyslista!AC:AC,MATCH(ROW()-1,Analyslista!AP:AP,0)),"")=0,"",IFERROR(INDEX(Analyslista!AC:AC,MATCH(ROW()-1,Analyslista!AP:AP,0)),""))</f>
        <v/>
      </c>
      <c r="D419" s="201" t="str">
        <f>IF(IFERROR(INDEX(Analyslista!AS:AS,MATCH(ROW()-1,Analyslista!AP:AP,0)),"")=0,"",IFERROR(INDEX(Analyslista!AS:AS,MATCH(ROW()-1,Analyslista!AP:AP,0)),""))</f>
        <v/>
      </c>
      <c r="F419" s="201" t="str">
        <f>IF(IFERROR(INDEX(Analyslista!N:N,MATCH(ROW()-1,Analyslista!AP:AP,0)),"")=0,"",IFERROR(INDEX(Analyslista!N:N,MATCH(ROW()-1,Analyslista!AP:AP,0)),""))</f>
        <v>Röd (Serum u t) 6 mL</v>
      </c>
      <c r="G419" s="201" t="str">
        <f>IF(IFERROR(INDEX(Analyslista!K:K,MATCH(ROW()-1,Analyslista!AP:AP,0)),"")=0,"",IFERROR(INDEX(Analyslista!K:K,MATCH(ROW()-1,Analyslista!AP:AP,0)),""))</f>
        <v/>
      </c>
      <c r="H419" s="224" t="str">
        <f>IF(IFERROR(INDEX(Analyslista!J:J,MATCH(ROW()-1,Analyslista!AP:AP,0)),"")=0,"",IFERROR(INDEX(Analyslista!J:J,MATCH(ROW()-1,Analyslista!AP:AP,0)),""))</f>
        <v>Önskad analys: Alimemazin
Dosering [FRITEXT]</v>
      </c>
      <c r="I419" s="201" t="str">
        <f>IF(IFERROR(INDEX(Analyslista!V:V,MATCH(ROW()-1,Analyslista!AP:AP,0)),"")=0,"",IFERROR(INDEX(Analyslista!V:V,MATCH(ROW()-1,Analyslista!AP:AP,0)),""))</f>
        <v>St. Olavs Sjukhus, Trondheim</v>
      </c>
      <c r="J419" s="201"/>
      <c r="K419" s="201"/>
    </row>
    <row r="420" spans="1:11" ht="150" x14ac:dyDescent="0.25">
      <c r="A420" s="201" t="str">
        <f>IF(IFERROR(INDEX(Analyslista!D:D,MATCH(ROW()-1,Analyslista!AP:AP,0)),"")&amp;IFERROR(INDEX(Analyslista!B:B,MATCH(ROW()-1,Analyslista!AP:AP,0)),"")="","",IFERROR(INDEX(Analyslista!D:D,MATCH(ROW()-1,Analyslista!AP:AP,0)),"")&amp;IFERROR(INDEX(Analyslista!B:B,MATCH(ROW()-1,Analyslista!AP:AP,0)),"")&amp;" (EXT)")</f>
        <v>P-/S-Posakonazol (EXT)</v>
      </c>
      <c r="B420" s="201" t="str">
        <f>IFERROR(INDEX(Analyslista!D:D,MATCH(ROW()-1,Analyslista!AP:AP,0)),"")&amp;IFERROR(INDEX(Analyslista!B:B,MATCH(ROW()-1,Analyslista!AP:AP,0)),"")</f>
        <v>P-/S-Posakonazol</v>
      </c>
      <c r="C420" s="201" t="str">
        <f>IF(IFERROR(INDEX(Analyslista!AC:AC,MATCH(ROW()-1,Analyslista!AP:AP,0)),"")=0,"",IFERROR(INDEX(Analyslista!AC:AC,MATCH(ROW()-1,Analyslista!AP:AP,0)),""))</f>
        <v/>
      </c>
      <c r="D420" s="201" t="str">
        <f>IF(IFERROR(INDEX(Analyslista!AS:AS,MATCH(ROW()-1,Analyslista!AP:AP,0)),"")=0,"",IFERROR(INDEX(Analyslista!AS:AS,MATCH(ROW()-1,Analyslista!AP:AP,0)),""))</f>
        <v/>
      </c>
      <c r="F420" s="201" t="str">
        <f>IF(IFERROR(INDEX(Analyslista!N:N,MATCH(ROW()-1,Analyslista!AP:AP,0)),"")=0,"",IFERROR(INDEX(Analyslista!N:N,MATCH(ROW()-1,Analyslista!AP:AP,0)),""))</f>
        <v>Mörkblå (NaHeparin) 4 mL</v>
      </c>
      <c r="G420" s="201" t="str">
        <f>IF(IFERROR(INDEX(Analyslista!K:K,MATCH(ROW()-1,Analyslista!AP:AP,0)),"")=0,"",IFERROR(INDEX(Analyslista!K:K,MATCH(ROW()-1,Analyslista!AP:AP,0)),""))</f>
        <v/>
      </c>
      <c r="H420" s="224" t="str">
        <f>IF(IFERROR(INDEX(Analyslista!J:J,MATCH(ROW()-1,Analyslista!AP:AP,0)),"")=0,"",IFERROR(INDEX(Analyslista!J:J,MATCH(ROW()-1,Analyslista!AP:AP,0)),""))</f>
        <v>Provtagning före dos.
Datum och klockslag för senast intagen dos [DATE:TIME?]
Datum för behandlingsstart och senaste dosjustering [FRITEXT]
Diagnos och typ av infektion [FRITEXT]
Övriga läkemedel [FRITEXT]
Vikt [kg]
Frågeställning [FRITEXT]</v>
      </c>
      <c r="I420" s="201" t="str">
        <f>IF(IFERROR(INDEX(Analyslista!V:V,MATCH(ROW()-1,Analyslista!AP:AP,0)),"")=0,"",IFERROR(INDEX(Analyslista!V:V,MATCH(ROW()-1,Analyslista!AP:AP,0)),""))</f>
        <v>Karolinska Universitetssjukhuset</v>
      </c>
      <c r="J420" s="201"/>
      <c r="K420" s="201"/>
    </row>
    <row r="421" spans="1:11" ht="165" x14ac:dyDescent="0.25">
      <c r="A421" s="201" t="str">
        <f>IF(IFERROR(INDEX(Analyslista!D:D,MATCH(ROW()-1,Analyslista!AP:AP,0)),"")&amp;IFERROR(INDEX(Analyslista!B:B,MATCH(ROW()-1,Analyslista!AP:AP,0)),"")="","",IFERROR(INDEX(Analyslista!D:D,MATCH(ROW()-1,Analyslista!AP:AP,0)),"")&amp;IFERROR(INDEX(Analyslista!B:B,MATCH(ROW()-1,Analyslista!AP:AP,0)),"")&amp;" (EXT)")</f>
        <v>P-/S-Pregabalin (EXT)</v>
      </c>
      <c r="B421" s="201" t="str">
        <f>IFERROR(INDEX(Analyslista!D:D,MATCH(ROW()-1,Analyslista!AP:AP,0)),"")&amp;IFERROR(INDEX(Analyslista!B:B,MATCH(ROW()-1,Analyslista!AP:AP,0)),"")</f>
        <v>P-/S-Pregabalin</v>
      </c>
      <c r="C421" s="201" t="str">
        <f>IF(IFERROR(INDEX(Analyslista!AC:AC,MATCH(ROW()-1,Analyslista!AP:AP,0)),"")=0,"",IFERROR(INDEX(Analyslista!AC:AC,MATCH(ROW()-1,Analyslista!AP:AP,0)),""))</f>
        <v/>
      </c>
      <c r="D421" s="201" t="str">
        <f>IF(IFERROR(INDEX(Analyslista!AS:AS,MATCH(ROW()-1,Analyslista!AP:AP,0)),"")=0,"",IFERROR(INDEX(Analyslista!AS:AS,MATCH(ROW()-1,Analyslista!AP:AP,0)),""))</f>
        <v/>
      </c>
      <c r="F421" s="201" t="str">
        <f>IF(IFERROR(INDEX(Analyslista!N:N,MATCH(ROW()-1,Analyslista!AP:AP,0)),"")=0,"",IFERROR(INDEX(Analyslista!N:N,MATCH(ROW()-1,Analyslista!AP:AP,0)),""))</f>
        <v>Mörkblå (NaHeparin) 4 mL</v>
      </c>
      <c r="G421" s="201" t="str">
        <f>IF(IFERROR(INDEX(Analyslista!K:K,MATCH(ROW()-1,Analyslista!AP:AP,0)),"")=0,"",IFERROR(INDEX(Analyslista!K:K,MATCH(ROW()-1,Analyslista!AP:AP,0)),""))</f>
        <v/>
      </c>
      <c r="H421"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21" s="201" t="str">
        <f>IF(IFERROR(INDEX(Analyslista!V:V,MATCH(ROW()-1,Analyslista!AP:AP,0)),"")=0,"",IFERROR(INDEX(Analyslista!V:V,MATCH(ROW()-1,Analyslista!AP:AP,0)),""))</f>
        <v>Karolinska Universitetssjukhuset</v>
      </c>
      <c r="J421" s="201"/>
      <c r="K421" s="201"/>
    </row>
    <row r="422" spans="1:11" x14ac:dyDescent="0.25">
      <c r="A422" s="201" t="str">
        <f>IF(IFERROR(INDEX(Analyslista!D:D,MATCH(ROW()-1,Analyslista!AP:AP,0)),"")&amp;IFERROR(INDEX(Analyslista!B:B,MATCH(ROW()-1,Analyslista!AP:AP,0)),"")="","",IFERROR(INDEX(Analyslista!D:D,MATCH(ROW()-1,Analyslista!AP:AP,0)),"")&amp;IFERROR(INDEX(Analyslista!B:B,MATCH(ROW()-1,Analyslista!AP:AP,0)),"")&amp;" (EXT)")</f>
        <v>dU-Pregnantriol (EXT)</v>
      </c>
      <c r="B422" s="201" t="str">
        <f>IFERROR(INDEX(Analyslista!D:D,MATCH(ROW()-1,Analyslista!AP:AP,0)),"")&amp;IFERROR(INDEX(Analyslista!B:B,MATCH(ROW()-1,Analyslista!AP:AP,0)),"")</f>
        <v>dU-Pregnantriol</v>
      </c>
      <c r="C422" s="201" t="str">
        <f>IF(IFERROR(INDEX(Analyslista!AC:AC,MATCH(ROW()-1,Analyslista!AP:AP,0)),"")=0,"",IFERROR(INDEX(Analyslista!AC:AC,MATCH(ROW()-1,Analyslista!AP:AP,0)),""))</f>
        <v/>
      </c>
      <c r="D422" s="201" t="str">
        <f>IF(IFERROR(INDEX(Analyslista!AS:AS,MATCH(ROW()-1,Analyslista!AP:AP,0)),"")=0,"",IFERROR(INDEX(Analyslista!AS:AS,MATCH(ROW()-1,Analyslista!AP:AP,0)),""))</f>
        <v/>
      </c>
      <c r="F422" s="201" t="str">
        <f>IF(IFERROR(INDEX(Analyslista!N:N,MATCH(ROW()-1,Analyslista!AP:AP,0)),"")=0,"",IFERROR(INDEX(Analyslista!N:N,MATCH(ROW()-1,Analyslista!AP:AP,0)),""))</f>
        <v>Urinsamling utan tillsats</v>
      </c>
      <c r="G422" s="201" t="str">
        <f>IF(IFERROR(INDEX(Analyslista!K:K,MATCH(ROW()-1,Analyslista!AP:AP,0)),"")=0,"",IFERROR(INDEX(Analyslista!K:K,MATCH(ROW()-1,Analyslista!AP:AP,0)),""))</f>
        <v/>
      </c>
      <c r="H422" s="224" t="str">
        <f>IF(IFERROR(INDEX(Analyslista!J:J,MATCH(ROW()-1,Analyslista!AP:AP,0)),"")=0,"",IFERROR(INDEX(Analyslista!J:J,MATCH(ROW()-1,Analyslista!AP:AP,0)),""))</f>
        <v>Förvaras i kyl under uppsamlingsperioden.</v>
      </c>
      <c r="I422" s="201" t="str">
        <f>IF(IFERROR(INDEX(Analyslista!V:V,MATCH(ROW()-1,Analyslista!AP:AP,0)),"")=0,"",IFERROR(INDEX(Analyslista!V:V,MATCH(ROW()-1,Analyslista!AP:AP,0)),""))</f>
        <v>Karolinska Universitetssjukhuset</v>
      </c>
      <c r="J422" s="201"/>
      <c r="K422" s="201"/>
    </row>
    <row r="423" spans="1:11" ht="75" x14ac:dyDescent="0.25">
      <c r="A423" s="201" t="str">
        <f>IF(IFERROR(INDEX(Analyslista!D:D,MATCH(ROW()-1,Analyslista!AP:AP,0)),"")&amp;IFERROR(INDEX(Analyslista!B:B,MATCH(ROW()-1,Analyslista!AP:AP,0)),"")="","",IFERROR(INDEX(Analyslista!D:D,MATCH(ROW()-1,Analyslista!AP:AP,0)),"")&amp;IFERROR(INDEX(Analyslista!B:B,MATCH(ROW()-1,Analyslista!AP:AP,0)),"")&amp;" (EXT)")</f>
        <v>S-Aluminium (EXT)</v>
      </c>
      <c r="B423" s="201" t="str">
        <f>IFERROR(INDEX(Analyslista!D:D,MATCH(ROW()-1,Analyslista!AP:AP,0)),"")&amp;IFERROR(INDEX(Analyslista!B:B,MATCH(ROW()-1,Analyslista!AP:AP,0)),"")</f>
        <v>S-Aluminium</v>
      </c>
      <c r="C423" s="201" t="str">
        <f>IF(IFERROR(INDEX(Analyslista!AC:AC,MATCH(ROW()-1,Analyslista!AP:AP,0)),"")=0,"",IFERROR(INDEX(Analyslista!AC:AC,MATCH(ROW()-1,Analyslista!AP:AP,0)),""))</f>
        <v/>
      </c>
      <c r="D423" s="201" t="str">
        <f>IF(IFERROR(INDEX(Analyslista!AS:AS,MATCH(ROW()-1,Analyslista!AP:AP,0)),"")=0,"",IFERROR(INDEX(Analyslista!AS:AS,MATCH(ROW()-1,Analyslista!AP:AP,0)),""))</f>
        <v/>
      </c>
      <c r="F423" s="201" t="str">
        <f>IF(IFERROR(INDEX(Analyslista!N:N,MATCH(ROW()-1,Analyslista!AP:AP,0)),"")=0,"",IFERROR(INDEX(Analyslista!N:N,MATCH(ROW()-1,Analyslista!AP:AP,0)),""))</f>
        <v>Vit/svart (helt utan tillsats) 6 mL</v>
      </c>
      <c r="G423" s="201" t="str">
        <f>IF(IFERROR(INDEX(Analyslista!K:K,MATCH(ROW()-1,Analyslista!AP:AP,0)),"")=0,"",IFERROR(INDEX(Analyslista!K:K,MATCH(ROW()-1,Analyslista!AP:AP,0)),""))</f>
        <v/>
      </c>
      <c r="H423" s="224" t="str">
        <f>IF(IFERROR(INDEX(Analyslista!J:J,MATCH(ROW()-1,Analyslista!AP:AP,0)),"")=0,"",IFERROR(INDEX(Analyslista!J:J,MATCH(ROW()-1,Analyslista!AP:AP,0)),""))</f>
        <v>Om fler rör tas på samma patient bör aluminiumprovet tas först. Tag alltid ett slaskrör innan aluminiumprovet.
Ta ej prov om patient fått gadolinium-, jod- eller bariuminnehållande kontrastmedel de senaste 96 timmarna.</v>
      </c>
      <c r="I423" s="201" t="str">
        <f>IF(IFERROR(INDEX(Analyslista!V:V,MATCH(ROW()-1,Analyslista!AP:AP,0)),"")=0,"",IFERROR(INDEX(Analyslista!V:V,MATCH(ROW()-1,Analyslista!AP:AP,0)),""))</f>
        <v>Sahlgrenska Universitetssjukhuset</v>
      </c>
      <c r="J423" s="201"/>
      <c r="K423" s="201"/>
    </row>
    <row r="424" spans="1:11" x14ac:dyDescent="0.25">
      <c r="A424" s="201" t="str">
        <f>IF(IFERROR(INDEX(Analyslista!D:D,MATCH(ROW()-1,Analyslista!AP:AP,0)),"")&amp;IFERROR(INDEX(Analyslista!B:B,MATCH(ROW()-1,Analyslista!AP:AP,0)),"")="","",IFERROR(INDEX(Analyslista!D:D,MATCH(ROW()-1,Analyslista!AP:AP,0)),"")&amp;IFERROR(INDEX(Analyslista!B:B,MATCH(ROW()-1,Analyslista!AP:AP,0)),"")&amp;" (EXT)")</f>
        <v>S-Prolaktin, lågmol (EXT)</v>
      </c>
      <c r="B424" s="201" t="str">
        <f>IFERROR(INDEX(Analyslista!D:D,MATCH(ROW()-1,Analyslista!AP:AP,0)),"")&amp;IFERROR(INDEX(Analyslista!B:B,MATCH(ROW()-1,Analyslista!AP:AP,0)),"")</f>
        <v>S-Prolaktin, lågmol</v>
      </c>
      <c r="C424" s="201" t="str">
        <f>IF(IFERROR(INDEX(Analyslista!AC:AC,MATCH(ROW()-1,Analyslista!AP:AP,0)),"")=0,"",IFERROR(INDEX(Analyslista!AC:AC,MATCH(ROW()-1,Analyslista!AP:AP,0)),""))</f>
        <v/>
      </c>
      <c r="D424" s="201" t="str">
        <f>IF(IFERROR(INDEX(Analyslista!AS:AS,MATCH(ROW()-1,Analyslista!AP:AP,0)),"")=0,"",IFERROR(INDEX(Analyslista!AS:AS,MATCH(ROW()-1,Analyslista!AP:AP,0)),""))</f>
        <v/>
      </c>
      <c r="F424" s="201" t="str">
        <f>IF(IFERROR(INDEX(Analyslista!N:N,MATCH(ROW()-1,Analyslista!AP:AP,0)),"")=0,"",IFERROR(INDEX(Analyslista!N:N,MATCH(ROW()-1,Analyslista!AP:AP,0)),""))</f>
        <v>Gul (serum m gel) 3,5 mL</v>
      </c>
      <c r="G424" s="201" t="str">
        <f>IF(IFERROR(INDEX(Analyslista!K:K,MATCH(ROW()-1,Analyslista!AP:AP,0)),"")=0,"",IFERROR(INDEX(Analyslista!K:K,MATCH(ROW()-1,Analyslista!AP:AP,0)),""))</f>
        <v/>
      </c>
      <c r="H424" s="224" t="str">
        <f>IF(IFERROR(INDEX(Analyslista!J:J,MATCH(ROW()-1,Analyslista!AP:AP,0)),"")=0,"",IFERROR(INDEX(Analyslista!J:J,MATCH(ROW()-1,Analyslista!AP:AP,0)),""))</f>
        <v/>
      </c>
      <c r="I424" s="201" t="str">
        <f>IF(IFERROR(INDEX(Analyslista!V:V,MATCH(ROW()-1,Analyslista!AP:AP,0)),"")=0,"",IFERROR(INDEX(Analyslista!V:V,MATCH(ROW()-1,Analyslista!AP:AP,0)),""))</f>
        <v>Karolinska Universitetssjukhuset</v>
      </c>
      <c r="J424" s="201"/>
      <c r="K424" s="201"/>
    </row>
    <row r="425" spans="1:11" x14ac:dyDescent="0.25">
      <c r="A425" s="201" t="str">
        <f>IF(IFERROR(INDEX(Analyslista!D:D,MATCH(ROW()-1,Analyslista!AP:AP,0)),"")&amp;IFERROR(INDEX(Analyslista!B:B,MATCH(ROW()-1,Analyslista!AP:AP,0)),"")="","",IFERROR(INDEX(Analyslista!D:D,MATCH(ROW()-1,Analyslista!AP:AP,0)),"")&amp;IFERROR(INDEX(Analyslista!B:B,MATCH(ROW()-1,Analyslista!AP:AP,0)),"")&amp;" (EXT)")</f>
        <v>S-Amiodaron (EXT)</v>
      </c>
      <c r="B425" s="201" t="str">
        <f>IFERROR(INDEX(Analyslista!D:D,MATCH(ROW()-1,Analyslista!AP:AP,0)),"")&amp;IFERROR(INDEX(Analyslista!B:B,MATCH(ROW()-1,Analyslista!AP:AP,0)),"")</f>
        <v>S-Amiodaron</v>
      </c>
      <c r="C425" s="201" t="str">
        <f>IF(IFERROR(INDEX(Analyslista!AC:AC,MATCH(ROW()-1,Analyslista!AP:AP,0)),"")=0,"",IFERROR(INDEX(Analyslista!AC:AC,MATCH(ROW()-1,Analyslista!AP:AP,0)),""))</f>
        <v/>
      </c>
      <c r="D425" s="201" t="str">
        <f>IF(IFERROR(INDEX(Analyslista!AS:AS,MATCH(ROW()-1,Analyslista!AP:AP,0)),"")=0,"",IFERROR(INDEX(Analyslista!AS:AS,MATCH(ROW()-1,Analyslista!AP:AP,0)),""))</f>
        <v/>
      </c>
      <c r="F425" s="201" t="str">
        <f>IF(IFERROR(INDEX(Analyslista!N:N,MATCH(ROW()-1,Analyslista!AP:AP,0)),"")=0,"",IFERROR(INDEX(Analyslista!N:N,MATCH(ROW()-1,Analyslista!AP:AP,0)),""))</f>
        <v>Röd (Serum u t) 6 mL</v>
      </c>
      <c r="G425" s="201" t="str">
        <f>IF(IFERROR(INDEX(Analyslista!K:K,MATCH(ROW()-1,Analyslista!AP:AP,0)),"")=0,"",IFERROR(INDEX(Analyslista!K:K,MATCH(ROW()-1,Analyslista!AP:AP,0)),""))</f>
        <v>S-Flekainid</v>
      </c>
      <c r="H425" s="224" t="str">
        <f>IF(IFERROR(INDEX(Analyslista!J:J,MATCH(ROW()-1,Analyslista!AP:AP,0)),"")=0,"",IFERROR(INDEX(Analyslista!J:J,MATCH(ROW()-1,Analyslista!AP:AP,0)),""))</f>
        <v>Prov tas omedelbart före dos (morgondos).</v>
      </c>
      <c r="I425" s="201" t="str">
        <f>IF(IFERROR(INDEX(Analyslista!V:V,MATCH(ROW()-1,Analyslista!AP:AP,0)),"")=0,"",IFERROR(INDEX(Analyslista!V:V,MATCH(ROW()-1,Analyslista!AP:AP,0)),""))</f>
        <v>Laboratoriemedicin, Skåne</v>
      </c>
      <c r="J425" s="201"/>
      <c r="K425" s="201"/>
    </row>
    <row r="426" spans="1:11" ht="60" x14ac:dyDescent="0.25">
      <c r="A426" s="201" t="str">
        <f>IF(IFERROR(INDEX(Analyslista!D:D,MATCH(ROW()-1,Analyslista!AP:AP,0)),"")&amp;IFERROR(INDEX(Analyslista!B:B,MATCH(ROW()-1,Analyslista!AP:AP,0)),"")="","",IFERROR(INDEX(Analyslista!D:D,MATCH(ROW()-1,Analyslista!AP:AP,0)),"")&amp;IFERROR(INDEX(Analyslista!B:B,MATCH(ROW()-1,Analyslista!AP:AP,0)),"")&amp;" (EXT)")</f>
        <v>P-Pyrazinamid (EXT)</v>
      </c>
      <c r="B426" s="201" t="str">
        <f>IFERROR(INDEX(Analyslista!D:D,MATCH(ROW()-1,Analyslista!AP:AP,0)),"")&amp;IFERROR(INDEX(Analyslista!B:B,MATCH(ROW()-1,Analyslista!AP:AP,0)),"")</f>
        <v>P-Pyrazinamid</v>
      </c>
      <c r="C426" s="201" t="str">
        <f>IF(IFERROR(INDEX(Analyslista!AC:AC,MATCH(ROW()-1,Analyslista!AP:AP,0)),"")=0,"",IFERROR(INDEX(Analyslista!AC:AC,MATCH(ROW()-1,Analyslista!AP:AP,0)),""))</f>
        <v/>
      </c>
      <c r="D426" s="201" t="str">
        <f>IF(IFERROR(INDEX(Analyslista!AS:AS,MATCH(ROW()-1,Analyslista!AP:AP,0)),"")=0,"",IFERROR(INDEX(Analyslista!AS:AS,MATCH(ROW()-1,Analyslista!AP:AP,0)),""))</f>
        <v/>
      </c>
      <c r="F426" s="201" t="str">
        <f>IF(IFERROR(INDEX(Analyslista!N:N,MATCH(ROW()-1,Analyslista!AP:AP,0)),"")=0,"",IFERROR(INDEX(Analyslista!N:N,MATCH(ROW()-1,Analyslista!AP:AP,0)),""))</f>
        <v>Mörkblå (NaHeparin) 4 mL</v>
      </c>
      <c r="G426" s="201" t="str">
        <f>IF(IFERROR(INDEX(Analyslista!K:K,MATCH(ROW()-1,Analyslista!AP:AP,0)),"")=0,"",IFERROR(INDEX(Analyslista!K:K,MATCH(ROW()-1,Analyslista!AP:AP,0)),""))</f>
        <v>P-Pyrazinamid, P-Isoniazid</v>
      </c>
      <c r="H426" s="224" t="str">
        <f>IF(IFERROR(INDEX(Analyslista!J:J,MATCH(ROW()-1,Analyslista!AP:AP,0)),"")=0,"",IFERROR(INDEX(Analyslista!J:J,MATCH(ROW()-1,Analyslista!AP:AP,0)),""))</f>
        <v>Önskad analys: [Cmax / AUC-beräkning]
Företrädesvis motsvarar Cmax cirka 1-2 timmar efter dos. För AUC-beräkning rekommenderas dalvärde 0 tim (provtagning inför ny dos) samt 2, 4 och 6 tim efter dos.</v>
      </c>
      <c r="I426" s="201" t="str">
        <f>IF(IFERROR(INDEX(Analyslista!V:V,MATCH(ROW()-1,Analyslista!AP:AP,0)),"")=0,"",IFERROR(INDEX(Analyslista!V:V,MATCH(ROW()-1,Analyslista!AP:AP,0)),""))</f>
        <v>Karolinska Universitetssjukhuset</v>
      </c>
      <c r="J426" s="201"/>
      <c r="K426" s="201"/>
    </row>
    <row r="427" spans="1:11" ht="30" x14ac:dyDescent="0.25">
      <c r="A427" s="201" t="str">
        <f>IF(IFERROR(INDEX(Analyslista!D:D,MATCH(ROW()-1,Analyslista!AP:AP,0)),"")&amp;IFERROR(INDEX(Analyslista!B:B,MATCH(ROW()-1,Analyslista!AP:AP,0)),"")="","",IFERROR(INDEX(Analyslista!D:D,MATCH(ROW()-1,Analyslista!AP:AP,0)),"")&amp;IFERROR(INDEX(Analyslista!B:B,MATCH(ROW()-1,Analyslista!AP:AP,0)),"")&amp;" (EXT)")</f>
        <v>U-Amylas (total) (EXT)</v>
      </c>
      <c r="B427" s="201" t="str">
        <f>IFERROR(INDEX(Analyslista!D:D,MATCH(ROW()-1,Analyslista!AP:AP,0)),"")&amp;IFERROR(INDEX(Analyslista!B:B,MATCH(ROW()-1,Analyslista!AP:AP,0)),"")</f>
        <v>U-Amylas (total)</v>
      </c>
      <c r="C427" s="201" t="str">
        <f>IF(IFERROR(INDEX(Analyslista!AC:AC,MATCH(ROW()-1,Analyslista!AP:AP,0)),"")=0,"",IFERROR(INDEX(Analyslista!AC:AC,MATCH(ROW()-1,Analyslista!AP:AP,0)),""))</f>
        <v/>
      </c>
      <c r="D427" s="201" t="str">
        <f>IF(IFERROR(INDEX(Analyslista!AS:AS,MATCH(ROW()-1,Analyslista!AP:AP,0)),"")=0,"",IFERROR(INDEX(Analyslista!AS:AS,MATCH(ROW()-1,Analyslista!AP:AP,0)),""))</f>
        <v/>
      </c>
      <c r="F427" s="201" t="str">
        <f>IF(IFERROR(INDEX(Analyslista!N:N,MATCH(ROW()-1,Analyslista!AP:AP,0)),"")=0,"",IFERROR(INDEX(Analyslista!N:N,MATCH(ROW()-1,Analyslista!AP:AP,0)),""))</f>
        <v>Urinprovtagningsrör med snabel</v>
      </c>
      <c r="G427" s="201" t="str">
        <f>IF(IFERROR(INDEX(Analyslista!K:K,MATCH(ROW()-1,Analyslista!AP:AP,0)),"")=0,"",IFERROR(INDEX(Analyslista!K:K,MATCH(ROW()-1,Analyslista!AP:AP,0)),""))</f>
        <v/>
      </c>
      <c r="H427" s="224" t="str">
        <f>IF(IFERROR(INDEX(Analyslista!J:J,MATCH(ROW()-1,Analyslista!AP:AP,0)),"")=0,"",IFERROR(INDEX(Analyslista!J:J,MATCH(ROW()-1,Analyslista!AP:AP,0)),""))</f>
        <v/>
      </c>
      <c r="I427" s="201" t="str">
        <f>IF(IFERROR(INDEX(Analyslista!V:V,MATCH(ROW()-1,Analyslista!AP:AP,0)),"")=0,"",IFERROR(INDEX(Analyslista!V:V,MATCH(ROW()-1,Analyslista!AP:AP,0)),""))</f>
        <v>Sahlgrenska Universitetssjukhuset</v>
      </c>
      <c r="J427" s="201"/>
      <c r="K427" s="201"/>
    </row>
    <row r="428" spans="1:11" ht="75" x14ac:dyDescent="0.25">
      <c r="A428" s="201" t="str">
        <f>IF(IFERROR(INDEX(Analyslista!D:D,MATCH(ROW()-1,Analyslista!AP:AP,0)),"")&amp;IFERROR(INDEX(Analyslista!B:B,MATCH(ROW()-1,Analyslista!AP:AP,0)),"")="","",IFERROR(INDEX(Analyslista!D:D,MATCH(ROW()-1,Analyslista!AP:AP,0)),"")&amp;IFERROR(INDEX(Analyslista!B:B,MATCH(ROW()-1,Analyslista!AP:AP,0)),"")&amp;" (EXT)")</f>
        <v>Csv-Amyloid, beta- (EXT)</v>
      </c>
      <c r="B428" s="201" t="str">
        <f>IFERROR(INDEX(Analyslista!D:D,MATCH(ROW()-1,Analyslista!AP:AP,0)),"")&amp;IFERROR(INDEX(Analyslista!B:B,MATCH(ROW()-1,Analyslista!AP:AP,0)),"")</f>
        <v>Csv-Amyloid, beta-</v>
      </c>
      <c r="C428" s="201" t="str">
        <f>IF(IFERROR(INDEX(Analyslista!AC:AC,MATCH(ROW()-1,Analyslista!AP:AP,0)),"")=0,"",IFERROR(INDEX(Analyslista!AC:AC,MATCH(ROW()-1,Analyslista!AP:AP,0)),""))</f>
        <v/>
      </c>
      <c r="D428" s="201" t="str">
        <f>IF(IFERROR(INDEX(Analyslista!AS:AS,MATCH(ROW()-1,Analyslista!AP:AP,0)),"")=0,"",IFERROR(INDEX(Analyslista!AS:AS,MATCH(ROW()-1,Analyslista!AP:AP,0)),""))</f>
        <v/>
      </c>
      <c r="F428" s="201" t="str">
        <f>IF(IFERROR(INDEX(Analyslista!N:N,MATCH(ROW()-1,Analyslista!AP:AP,0)),"")=0,"",IFERROR(INDEX(Analyslista!N:N,MATCH(ROW()-1,Analyslista!AP:AP,0)),""))</f>
        <v>Csv i sterilt plaströr</v>
      </c>
      <c r="G428" s="201" t="str">
        <f>IF(IFERROR(INDEX(Analyslista!K:K,MATCH(ROW()-1,Analyslista!AP:AP,0)),"")=0,"",IFERROR(INDEX(Analyslista!K:K,MATCH(ROW()-1,Analyslista!AP:AP,0)),""))</f>
        <v>Csv- Alzheimermarkörer, Csv-Tau, Csv-ß-Amyloid, Csv-Fosfo-tau (Ptau), Csv-NFL, Csv-Parenkymskademarkörer, Csv-Gliafibrillärt protein</v>
      </c>
      <c r="H428" s="224" t="str">
        <f>IF(IFERROR(INDEX(Analyslista!J:J,MATCH(ROW()-1,Analyslista!AP:AP,0)),"")=0,"",IFERROR(INDEX(Analyslista!J:J,MATCH(ROW()-1,Analyslista!AP:AP,0)),""))</f>
        <v>Vid stickblödning kasseras den första mL.</v>
      </c>
      <c r="I428" s="201" t="str">
        <f>IF(IFERROR(INDEX(Analyslista!V:V,MATCH(ROW()-1,Analyslista!AP:AP,0)),"")=0,"",IFERROR(INDEX(Analyslista!V:V,MATCH(ROW()-1,Analyslista!AP:AP,0)),""))</f>
        <v>Sahlgrenska Universitetssjukhuset</v>
      </c>
      <c r="J428" s="201"/>
      <c r="K428" s="201"/>
    </row>
    <row r="429" spans="1:11" ht="30" x14ac:dyDescent="0.25">
      <c r="A429" s="201" t="str">
        <f>IF(IFERROR(INDEX(Analyslista!D:D,MATCH(ROW()-1,Analyslista!AP:AP,0)),"")&amp;IFERROR(INDEX(Analyslista!B:B,MATCH(ROW()-1,Analyslista!AP:AP,0)),"")="","",IFERROR(INDEX(Analyslista!D:D,MATCH(ROW()-1,Analyslista!AP:AP,0)),"")&amp;IFERROR(INDEX(Analyslista!B:B,MATCH(ROW()-1,Analyslista!AP:AP,0)),"")&amp;" (EXT)")</f>
        <v>Bukfett-Amyloidtypning (EXT)</v>
      </c>
      <c r="B429" s="201" t="str">
        <f>IFERROR(INDEX(Analyslista!D:D,MATCH(ROW()-1,Analyslista!AP:AP,0)),"")&amp;IFERROR(INDEX(Analyslista!B:B,MATCH(ROW()-1,Analyslista!AP:AP,0)),"")</f>
        <v>Bukfett-Amyloidtypning</v>
      </c>
      <c r="C429" s="201" t="str">
        <f>IF(IFERROR(INDEX(Analyslista!AC:AC,MATCH(ROW()-1,Analyslista!AP:AP,0)),"")=0,"",IFERROR(INDEX(Analyslista!AC:AC,MATCH(ROW()-1,Analyslista!AP:AP,0)),""))</f>
        <v/>
      </c>
      <c r="D429" s="201" t="str">
        <f>IF(IFERROR(INDEX(Analyslista!AS:AS,MATCH(ROW()-1,Analyslista!AP:AP,0)),"")=0,"",IFERROR(INDEX(Analyslista!AS:AS,MATCH(ROW()-1,Analyslista!AP:AP,0)),""))</f>
        <v/>
      </c>
      <c r="F429" s="201" t="str">
        <f>IF(IFERROR(INDEX(Analyslista!N:N,MATCH(ROW()-1,Analyslista!AP:AP,0)),"")=0,"",IFERROR(INDEX(Analyslista!N:N,MATCH(ROW()-1,Analyslista!AP:AP,0)),""))</f>
        <v>Bukfettsbiopsi i sterilt plaströr/burk</v>
      </c>
      <c r="G429" s="201" t="str">
        <f>IF(IFERROR(INDEX(Analyslista!K:K,MATCH(ROW()-1,Analyslista!AP:AP,0)),"")=0,"",IFERROR(INDEX(Analyslista!K:K,MATCH(ROW()-1,Analyslista!AP:AP,0)),""))</f>
        <v/>
      </c>
      <c r="H429" s="224" t="str">
        <f>IF(IFERROR(INDEX(Analyslista!J:J,MATCH(ROW()-1,Analyslista!AP:AP,0)),"")=0,"",IFERROR(INDEX(Analyslista!J:J,MATCH(ROW()-1,Analyslista!AP:AP,0)),""))</f>
        <v>Relevanta uppgifter såsom symtom, förekomst av monoklonalt protein etc: [FRITEXT]</v>
      </c>
      <c r="I429" s="201" t="str">
        <f>IF(IFERROR(INDEX(Analyslista!V:V,MATCH(ROW()-1,Analyslista!AP:AP,0)),"")=0,"",IFERROR(INDEX(Analyslista!V:V,MATCH(ROW()-1,Analyslista!AP:AP,0)),""))</f>
        <v>Akademiska Sjukhuset</v>
      </c>
      <c r="J429" s="201"/>
      <c r="K429" s="201"/>
    </row>
    <row r="430" spans="1:11" x14ac:dyDescent="0.25">
      <c r="A430" s="201" t="str">
        <f>IF(IFERROR(INDEX(Analyslista!D:D,MATCH(ROW()-1,Analyslista!AP:AP,0)),"")&amp;IFERROR(INDEX(Analyslista!B:B,MATCH(ROW()-1,Analyslista!AP:AP,0)),"")="","",IFERROR(INDEX(Analyslista!D:D,MATCH(ROW()-1,Analyslista!AP:AP,0)),"")&amp;IFERROR(INDEX(Analyslista!B:B,MATCH(ROW()-1,Analyslista!AP:AP,0)),"")&amp;" (EXT)")</f>
        <v>S-Pi-typning (EXT)</v>
      </c>
      <c r="B430" s="201" t="str">
        <f>IFERROR(INDEX(Analyslista!D:D,MATCH(ROW()-1,Analyslista!AP:AP,0)),"")&amp;IFERROR(INDEX(Analyslista!B:B,MATCH(ROW()-1,Analyslista!AP:AP,0)),"")</f>
        <v>S-Pi-typning</v>
      </c>
      <c r="C430" s="201" t="str">
        <f>IF(IFERROR(INDEX(Analyslista!AC:AC,MATCH(ROW()-1,Analyslista!AP:AP,0)),"")=0,"",IFERROR(INDEX(Analyslista!AC:AC,MATCH(ROW()-1,Analyslista!AP:AP,0)),""))</f>
        <v/>
      </c>
      <c r="D430" s="201" t="str">
        <f>IF(IFERROR(INDEX(Analyslista!AS:AS,MATCH(ROW()-1,Analyslista!AP:AP,0)),"")=0,"",IFERROR(INDEX(Analyslista!AS:AS,MATCH(ROW()-1,Analyslista!AP:AP,0)),""))</f>
        <v/>
      </c>
      <c r="F430" s="201" t="str">
        <f>IF(IFERROR(INDEX(Analyslista!N:N,MATCH(ROW()-1,Analyslista!AP:AP,0)),"")=0,"",IFERROR(INDEX(Analyslista!N:N,MATCH(ROW()-1,Analyslista!AP:AP,0)),""))</f>
        <v>Gul (serum m gel) 5 mL</v>
      </c>
      <c r="G430" s="201" t="str">
        <f>IF(IFERROR(INDEX(Analyslista!K:K,MATCH(ROW()-1,Analyslista!AP:AP,0)),"")=0,"",IFERROR(INDEX(Analyslista!K:K,MATCH(ROW()-1,Analyslista!AP:AP,0)),""))</f>
        <v/>
      </c>
      <c r="H430" s="224" t="str">
        <f>IF(IFERROR(INDEX(Analyslista!J:J,MATCH(ROW()-1,Analyslista!AP:AP,0)),"")=0,"",IFERROR(INDEX(Analyslista!J:J,MATCH(ROW()-1,Analyslista!AP:AP,0)),""))</f>
        <v/>
      </c>
      <c r="I430" s="201" t="str">
        <f>IF(IFERROR(INDEX(Analyslista!V:V,MATCH(ROW()-1,Analyslista!AP:AP,0)),"")=0,"",IFERROR(INDEX(Analyslista!V:V,MATCH(ROW()-1,Analyslista!AP:AP,0)),""))</f>
        <v>Laboratoriemedicin, Skåne</v>
      </c>
      <c r="J430" s="201"/>
      <c r="K430" s="201"/>
    </row>
    <row r="431" spans="1:11" ht="30" x14ac:dyDescent="0.25">
      <c r="A431" s="201" t="str">
        <f>IF(IFERROR(INDEX(Analyslista!D:D,MATCH(ROW()-1,Analyslista!AP:AP,0)),"")&amp;IFERROR(INDEX(Analyslista!B:B,MATCH(ROW()-1,Analyslista!AP:AP,0)),"")="","",IFERROR(INDEX(Analyslista!D:D,MATCH(ROW()-1,Analyslista!AP:AP,0)),"")&amp;IFERROR(INDEX(Analyslista!B:B,MATCH(ROW()-1,Analyslista!AP:AP,0)),"")&amp;" (EXT)")</f>
        <v>fP-Vasopressin (EXT)</v>
      </c>
      <c r="B431" s="201" t="str">
        <f>IFERROR(INDEX(Analyslista!D:D,MATCH(ROW()-1,Analyslista!AP:AP,0)),"")&amp;IFERROR(INDEX(Analyslista!B:B,MATCH(ROW()-1,Analyslista!AP:AP,0)),"")</f>
        <v>fP-Vasopressin</v>
      </c>
      <c r="C431" s="201" t="str">
        <f>IF(IFERROR(INDEX(Analyslista!AC:AC,MATCH(ROW()-1,Analyslista!AP:AP,0)),"")=0,"",IFERROR(INDEX(Analyslista!AC:AC,MATCH(ROW()-1,Analyslista!AP:AP,0)),""))</f>
        <v/>
      </c>
      <c r="D431" s="201" t="str">
        <f>IF(IFERROR(INDEX(Analyslista!AS:AS,MATCH(ROW()-1,Analyslista!AP:AP,0)),"")=0,"",IFERROR(INDEX(Analyslista!AS:AS,MATCH(ROW()-1,Analyslista!AP:AP,0)),""))</f>
        <v/>
      </c>
      <c r="F431" s="201" t="str">
        <f>IF(IFERROR(INDEX(Analyslista!N:N,MATCH(ROW()-1,Analyslista!AP:AP,0)),"")=0,"",IFERROR(INDEX(Analyslista!N:N,MATCH(ROW()-1,Analyslista!AP:AP,0)),""))</f>
        <v>Lila (EDTA) 6 mL</v>
      </c>
      <c r="G431" s="201" t="str">
        <f>IF(IFERROR(INDEX(Analyslista!K:K,MATCH(ROW()-1,Analyslista!AP:AP,0)),"")=0,"",IFERROR(INDEX(Analyslista!K:K,MATCH(ROW()-1,Analyslista!AP:AP,0)),""))</f>
        <v/>
      </c>
      <c r="H431" s="224" t="str">
        <f>IF(IFERROR(INDEX(Analyslista!J:J,MATCH(ROW()-1,Analyslista!AP:AP,0)),"")=0,"",IFERROR(INDEX(Analyslista!J:J,MATCH(ROW()-1,Analyslista!AP:AP,0)),""))</f>
        <v>S-Osmolalitet bör tas vid samma tillfälle (separat beställning rör+remiss)</v>
      </c>
      <c r="I431" s="201" t="str">
        <f>IF(IFERROR(INDEX(Analyslista!V:V,MATCH(ROW()-1,Analyslista!AP:AP,0)),"")=0,"",IFERROR(INDEX(Analyslista!V:V,MATCH(ROW()-1,Analyslista!AP:AP,0)),""))</f>
        <v/>
      </c>
      <c r="J431" s="201"/>
      <c r="K431" s="201"/>
    </row>
    <row r="432" spans="1:11" ht="165" x14ac:dyDescent="0.25">
      <c r="A432" s="201" t="str">
        <f>IF(IFERROR(INDEX(Analyslista!D:D,MATCH(ROW()-1,Analyslista!AP:AP,0)),"")&amp;IFERROR(INDEX(Analyslista!B:B,MATCH(ROW()-1,Analyslista!AP:AP,0)),"")="","",IFERROR(INDEX(Analyslista!D:D,MATCH(ROW()-1,Analyslista!AP:AP,0)),"")&amp;IFERROR(INDEX(Analyslista!B:B,MATCH(ROW()-1,Analyslista!AP:AP,0)),"")&amp;" (EXT)")</f>
        <v>P-/S-Quetiapin (EXT)</v>
      </c>
      <c r="B432" s="201" t="str">
        <f>IFERROR(INDEX(Analyslista!D:D,MATCH(ROW()-1,Analyslista!AP:AP,0)),"")&amp;IFERROR(INDEX(Analyslista!B:B,MATCH(ROW()-1,Analyslista!AP:AP,0)),"")</f>
        <v>P-/S-Quetiapin</v>
      </c>
      <c r="C432" s="201" t="str">
        <f>IF(IFERROR(INDEX(Analyslista!AC:AC,MATCH(ROW()-1,Analyslista!AP:AP,0)),"")=0,"",IFERROR(INDEX(Analyslista!AC:AC,MATCH(ROW()-1,Analyslista!AP:AP,0)),""))</f>
        <v/>
      </c>
      <c r="D432" s="201" t="str">
        <f>IF(IFERROR(INDEX(Analyslista!AS:AS,MATCH(ROW()-1,Analyslista!AP:AP,0)),"")=0,"",IFERROR(INDEX(Analyslista!AS:AS,MATCH(ROW()-1,Analyslista!AP:AP,0)),""))</f>
        <v/>
      </c>
      <c r="F432" s="201" t="str">
        <f>IF(IFERROR(INDEX(Analyslista!N:N,MATCH(ROW()-1,Analyslista!AP:AP,0)),"")=0,"",IFERROR(INDEX(Analyslista!N:N,MATCH(ROW()-1,Analyslista!AP:AP,0)),""))</f>
        <v>Mörkblå (NaHeparin) 4 mL</v>
      </c>
      <c r="G432" s="201" t="str">
        <f>IF(IFERROR(INDEX(Analyslista!K:K,MATCH(ROW()-1,Analyslista!AP:AP,0)),"")=0,"",IFERROR(INDEX(Analyslista!K:K,MATCH(ROW()-1,Analyslista!AP:AP,0)),""))</f>
        <v/>
      </c>
      <c r="H43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S-Kreatinin [umol/L]
Frågeställning [FRITEXT]</v>
      </c>
      <c r="I432" s="201" t="str">
        <f>IF(IFERROR(INDEX(Analyslista!V:V,MATCH(ROW()-1,Analyslista!AP:AP,0)),"")=0,"",IFERROR(INDEX(Analyslista!V:V,MATCH(ROW()-1,Analyslista!AP:AP,0)),""))</f>
        <v>Karolinska Universitetssjukhuset</v>
      </c>
      <c r="J432" s="201"/>
      <c r="K432" s="201"/>
    </row>
    <row r="433" spans="1:11" x14ac:dyDescent="0.25">
      <c r="A433" s="201" t="str">
        <f>IF(IFERROR(INDEX(Analyslista!D:D,MATCH(ROW()-1,Analyslista!AP:AP,0)),"")&amp;IFERROR(INDEX(Analyslista!B:B,MATCH(ROW()-1,Analyslista!AP:AP,0)),"")="","",IFERROR(INDEX(Analyslista!D:D,MATCH(ROW()-1,Analyslista!AP:AP,0)),"")&amp;IFERROR(INDEX(Analyslista!B:B,MATCH(ROW()-1,Analyslista!AP:AP,0)),"")&amp;" (EXT)")</f>
        <v>S-21-Hydroxylas-AK (EXT)</v>
      </c>
      <c r="B433" s="201" t="str">
        <f>IFERROR(INDEX(Analyslista!D:D,MATCH(ROW()-1,Analyslista!AP:AP,0)),"")&amp;IFERROR(INDEX(Analyslista!B:B,MATCH(ROW()-1,Analyslista!AP:AP,0)),"")</f>
        <v>S-21-Hydroxylas-AK</v>
      </c>
      <c r="C433" s="201" t="str">
        <f>IF(IFERROR(INDEX(Analyslista!AC:AC,MATCH(ROW()-1,Analyslista!AP:AP,0)),"")=0,"",IFERROR(INDEX(Analyslista!AC:AC,MATCH(ROW()-1,Analyslista!AP:AP,0)),""))</f>
        <v/>
      </c>
      <c r="D433" s="201" t="str">
        <f>IF(IFERROR(INDEX(Analyslista!AS:AS,MATCH(ROW()-1,Analyslista!AP:AP,0)),"")=0,"",IFERROR(INDEX(Analyslista!AS:AS,MATCH(ROW()-1,Analyslista!AP:AP,0)),""))</f>
        <v/>
      </c>
      <c r="F433" s="201" t="str">
        <f>IF(IFERROR(INDEX(Analyslista!N:N,MATCH(ROW()-1,Analyslista!AP:AP,0)),"")=0,"",IFERROR(INDEX(Analyslista!N:N,MATCH(ROW()-1,Analyslista!AP:AP,0)),""))</f>
        <v>Gul (serum m gel) 3,5 mL</v>
      </c>
      <c r="G433" s="201" t="str">
        <f>IF(IFERROR(INDEX(Analyslista!K:K,MATCH(ROW()-1,Analyslista!AP:AP,0)),"")=0,"",IFERROR(INDEX(Analyslista!K:K,MATCH(ROW()-1,Analyslista!AP:AP,0)),""))</f>
        <v>S-Binjurebark anti-</v>
      </c>
      <c r="H433" s="224" t="str">
        <f>IF(IFERROR(INDEX(Analyslista!J:J,MATCH(ROW()-1,Analyslista!AP:AP,0)),"")=0,"",IFERROR(INDEX(Analyslista!J:J,MATCH(ROW()-1,Analyslista!AP:AP,0)),""))</f>
        <v/>
      </c>
      <c r="I433" s="201" t="str">
        <f>IF(IFERROR(INDEX(Analyslista!V:V,MATCH(ROW()-1,Analyslista!AP:AP,0)),"")=0,"",IFERROR(INDEX(Analyslista!V:V,MATCH(ROW()-1,Analyslista!AP:AP,0)),""))</f>
        <v>Akademiska Sjukhuset</v>
      </c>
      <c r="J433" s="201"/>
      <c r="K433" s="201"/>
    </row>
    <row r="434" spans="1:11" x14ac:dyDescent="0.25">
      <c r="A434" s="201" t="str">
        <f>IF(IFERROR(INDEX(Analyslista!D:D,MATCH(ROW()-1,Analyslista!AP:AP,0)),"")&amp;IFERROR(INDEX(Analyslista!B:B,MATCH(ROW()-1,Analyslista!AP:AP,0)),"")="","",IFERROR(INDEX(Analyslista!D:D,MATCH(ROW()-1,Analyslista!AP:AP,0)),"")&amp;IFERROR(INDEX(Analyslista!B:B,MATCH(ROW()-1,Analyslista!AP:AP,0)),"")&amp;" (EXT)")</f>
        <v>S-Retinol (EXT)</v>
      </c>
      <c r="B434" s="201" t="str">
        <f>IFERROR(INDEX(Analyslista!D:D,MATCH(ROW()-1,Analyslista!AP:AP,0)),"")&amp;IFERROR(INDEX(Analyslista!B:B,MATCH(ROW()-1,Analyslista!AP:AP,0)),"")</f>
        <v>S-Retinol</v>
      </c>
      <c r="C434" s="201" t="str">
        <f>IF(IFERROR(INDEX(Analyslista!AC:AC,MATCH(ROW()-1,Analyslista!AP:AP,0)),"")=0,"",IFERROR(INDEX(Analyslista!AC:AC,MATCH(ROW()-1,Analyslista!AP:AP,0)),""))</f>
        <v/>
      </c>
      <c r="D434" s="201" t="str">
        <f>IF(IFERROR(INDEX(Analyslista!AS:AS,MATCH(ROW()-1,Analyslista!AP:AP,0)),"")=0,"",IFERROR(INDEX(Analyslista!AS:AS,MATCH(ROW()-1,Analyslista!AP:AP,0)),""))</f>
        <v/>
      </c>
      <c r="F434" s="201" t="str">
        <f>IF(IFERROR(INDEX(Analyslista!N:N,MATCH(ROW()-1,Analyslista!AP:AP,0)),"")=0,"",IFERROR(INDEX(Analyslista!N:N,MATCH(ROW()-1,Analyslista!AP:AP,0)),""))</f>
        <v>Gul (serum m gel) 3,5 mL</v>
      </c>
      <c r="G434" s="201" t="str">
        <f>IF(IFERROR(INDEX(Analyslista!K:K,MATCH(ROW()-1,Analyslista!AP:AP,0)),"")=0,"",IFERROR(INDEX(Analyslista!K:K,MATCH(ROW()-1,Analyslista!AP:AP,0)),""))</f>
        <v>S-Tokoferol</v>
      </c>
      <c r="H434" s="224" t="str">
        <f>IF(IFERROR(INDEX(Analyslista!J:J,MATCH(ROW()-1,Analyslista!AP:AP,0)),"")=0,"",IFERROR(INDEX(Analyslista!J:J,MATCH(ROW()-1,Analyslista!AP:AP,0)),""))</f>
        <v/>
      </c>
      <c r="I434" s="201" t="str">
        <f>IF(IFERROR(INDEX(Analyslista!V:V,MATCH(ROW()-1,Analyslista!AP:AP,0)),"")=0,"",IFERROR(INDEX(Analyslista!V:V,MATCH(ROW()-1,Analyslista!AP:AP,0)),""))</f>
        <v>Karolinska Universitetssjukhuset</v>
      </c>
      <c r="J434" s="201"/>
      <c r="K434" s="201"/>
    </row>
    <row r="435" spans="1:11" ht="30" x14ac:dyDescent="0.25">
      <c r="A435" s="201" t="str">
        <f>IF(IFERROR(INDEX(Analyslista!D:D,MATCH(ROW()-1,Analyslista!AP:AP,0)),"")&amp;IFERROR(INDEX(Analyslista!B:B,MATCH(ROW()-1,Analyslista!AP:AP,0)),"")="","",IFERROR(INDEX(Analyslista!D:D,MATCH(ROW()-1,Analyslista!AP:AP,0)),"")&amp;IFERROR(INDEX(Analyslista!B:B,MATCH(ROW()-1,Analyslista!AP:AP,0)),"")&amp;" (EXT)")</f>
        <v>S-Acetylkolinreceptor-antikroppar (IgG) (EXT)</v>
      </c>
      <c r="B435" s="201" t="str">
        <f>IFERROR(INDEX(Analyslista!D:D,MATCH(ROW()-1,Analyslista!AP:AP,0)),"")&amp;IFERROR(INDEX(Analyslista!B:B,MATCH(ROW()-1,Analyslista!AP:AP,0)),"")</f>
        <v>S-Acetylkolinreceptor-antikroppar (IgG)</v>
      </c>
      <c r="C435" s="201" t="str">
        <f>IF(IFERROR(INDEX(Analyslista!AC:AC,MATCH(ROW()-1,Analyslista!AP:AP,0)),"")=0,"",IFERROR(INDEX(Analyslista!AC:AC,MATCH(ROW()-1,Analyslista!AP:AP,0)),""))</f>
        <v/>
      </c>
      <c r="D435" s="201" t="str">
        <f>IF(IFERROR(INDEX(Analyslista!AS:AS,MATCH(ROW()-1,Analyslista!AP:AP,0)),"")=0,"",IFERROR(INDEX(Analyslista!AS:AS,MATCH(ROW()-1,Analyslista!AP:AP,0)),""))</f>
        <v/>
      </c>
      <c r="F435" s="201" t="str">
        <f>IF(IFERROR(INDEX(Analyslista!N:N,MATCH(ROW()-1,Analyslista!AP:AP,0)),"")=0,"",IFERROR(INDEX(Analyslista!N:N,MATCH(ROW()-1,Analyslista!AP:AP,0)),""))</f>
        <v>Gul (serum m gel) 5 mL</v>
      </c>
      <c r="G435" s="201" t="str">
        <f>IF(IFERROR(INDEX(Analyslista!K:K,MATCH(ROW()-1,Analyslista!AP:AP,0)),"")=0,"",IFERROR(INDEX(Analyslista!K:K,MATCH(ROW()-1,Analyslista!AP:AP,0)),""))</f>
        <v/>
      </c>
      <c r="H435" s="224" t="str">
        <f>IF(IFERROR(INDEX(Analyslista!J:J,MATCH(ROW()-1,Analyslista!AP:AP,0)),"")=0,"",IFERROR(INDEX(Analyslista!J:J,MATCH(ROW()-1,Analyslista!AP:AP,0)),""))</f>
        <v/>
      </c>
      <c r="I435" s="201" t="str">
        <f>IF(IFERROR(INDEX(Analyslista!V:V,MATCH(ROW()-1,Analyslista!AP:AP,0)),"")=0,"",IFERROR(INDEX(Analyslista!V:V,MATCH(ROW()-1,Analyslista!AP:AP,0)),""))</f>
        <v/>
      </c>
      <c r="J435" s="201"/>
      <c r="K435" s="201"/>
    </row>
    <row r="436" spans="1:11" ht="30" x14ac:dyDescent="0.25">
      <c r="A436" s="201" t="str">
        <f>IF(IFERROR(INDEX(Analyslista!D:D,MATCH(ROW()-1,Analyslista!AP:AP,0)),"")&amp;IFERROR(INDEX(Analyslista!B:B,MATCH(ROW()-1,Analyslista!AP:AP,0)),"")="","",IFERROR(INDEX(Analyslista!D:D,MATCH(ROW()-1,Analyslista!AP:AP,0)),"")&amp;IFERROR(INDEX(Analyslista!B:B,MATCH(ROW()-1,Analyslista!AP:AP,0)),"")&amp;" (EXT)")</f>
        <v>S-Adalimumab och Antikroppar mot adalimumab (EXT)</v>
      </c>
      <c r="B436" s="201" t="str">
        <f>IFERROR(INDEX(Analyslista!D:D,MATCH(ROW()-1,Analyslista!AP:AP,0)),"")&amp;IFERROR(INDEX(Analyslista!B:B,MATCH(ROW()-1,Analyslista!AP:AP,0)),"")</f>
        <v>S-Adalimumab och Antikroppar mot adalimumab</v>
      </c>
      <c r="C436" s="201" t="str">
        <f>IF(IFERROR(INDEX(Analyslista!AC:AC,MATCH(ROW()-1,Analyslista!AP:AP,0)),"")=0,"",IFERROR(INDEX(Analyslista!AC:AC,MATCH(ROW()-1,Analyslista!AP:AP,0)),""))</f>
        <v/>
      </c>
      <c r="D436" s="201" t="str">
        <f>IF(IFERROR(INDEX(Analyslista!AS:AS,MATCH(ROW()-1,Analyslista!AP:AP,0)),"")=0,"",IFERROR(INDEX(Analyslista!AS:AS,MATCH(ROW()-1,Analyslista!AP:AP,0)),""))</f>
        <v/>
      </c>
      <c r="F436" s="201" t="str">
        <f>IF(IFERROR(INDEX(Analyslista!N:N,MATCH(ROW()-1,Analyslista!AP:AP,0)),"")=0,"",IFERROR(INDEX(Analyslista!N:N,MATCH(ROW()-1,Analyslista!AP:AP,0)),""))</f>
        <v>Gul (serum m gel) 5 mL</v>
      </c>
      <c r="G436" s="201" t="str">
        <f>IF(IFERROR(INDEX(Analyslista!K:K,MATCH(ROW()-1,Analyslista!AP:AP,0)),"")=0,"",IFERROR(INDEX(Analyslista!K:K,MATCH(ROW()-1,Analyslista!AP:AP,0)),""))</f>
        <v/>
      </c>
      <c r="H436" s="224" t="str">
        <f>IF(IFERROR(INDEX(Analyslista!J:J,MATCH(ROW()-1,Analyslista!AP:AP,0)),"")=0,"",IFERROR(INDEX(Analyslista!J:J,MATCH(ROW()-1,Analyslista!AP:AP,0)),""))</f>
        <v>Datum för senaste behandling med läkemedlet [DATE]</v>
      </c>
      <c r="I436" s="201" t="str">
        <f>IF(IFERROR(INDEX(Analyslista!V:V,MATCH(ROW()-1,Analyslista!AP:AP,0)),"")=0,"",IFERROR(INDEX(Analyslista!V:V,MATCH(ROW()-1,Analyslista!AP:AP,0)),""))</f>
        <v/>
      </c>
      <c r="J436" s="201"/>
      <c r="K436" s="201"/>
    </row>
    <row r="437" spans="1:11" x14ac:dyDescent="0.25">
      <c r="A437" s="201" t="str">
        <f>IF(IFERROR(INDEX(Analyslista!D:D,MATCH(ROW()-1,Analyslista!AP:AP,0)),"")&amp;IFERROR(INDEX(Analyslista!B:B,MATCH(ROW()-1,Analyslista!AP:AP,0)),"")="","",IFERROR(INDEX(Analyslista!D:D,MATCH(ROW()-1,Analyslista!AP:AP,0)),"")&amp;IFERROR(INDEX(Analyslista!B:B,MATCH(ROW()-1,Analyslista!AP:AP,0)),"")&amp;" (EXT)")</f>
        <v>P-ADAMTS13 protein (EXT)</v>
      </c>
      <c r="B437" s="201" t="str">
        <f>IFERROR(INDEX(Analyslista!D:D,MATCH(ROW()-1,Analyslista!AP:AP,0)),"")&amp;IFERROR(INDEX(Analyslista!B:B,MATCH(ROW()-1,Analyslista!AP:AP,0)),"")</f>
        <v>P-ADAMTS13 protein</v>
      </c>
      <c r="C437" s="201" t="str">
        <f>IF(IFERROR(INDEX(Analyslista!AC:AC,MATCH(ROW()-1,Analyslista!AP:AP,0)),"")=0,"",IFERROR(INDEX(Analyslista!AC:AC,MATCH(ROW()-1,Analyslista!AP:AP,0)),""))</f>
        <v/>
      </c>
      <c r="D437" s="201" t="str">
        <f>IF(IFERROR(INDEX(Analyslista!AS:AS,MATCH(ROW()-1,Analyslista!AP:AP,0)),"")=0,"",IFERROR(INDEX(Analyslista!AS:AS,MATCH(ROW()-1,Analyslista!AP:AP,0)),""))</f>
        <v/>
      </c>
      <c r="F437" s="201" t="str">
        <f>IF(IFERROR(INDEX(Analyslista!N:N,MATCH(ROW()-1,Analyslista!AP:AP,0)),"")=0,"",IFERROR(INDEX(Analyslista!N:N,MATCH(ROW()-1,Analyslista!AP:AP,0)),""))</f>
        <v>Ljusblå/svart (NaCitrat) 3,5 mL</v>
      </c>
      <c r="G437" s="201" t="str">
        <f>IF(IFERROR(INDEX(Analyslista!K:K,MATCH(ROW()-1,Analyslista!AP:AP,0)),"")=0,"",IFERROR(INDEX(Analyslista!K:K,MATCH(ROW()-1,Analyslista!AP:AP,0)),""))</f>
        <v/>
      </c>
      <c r="H437" s="224" t="str">
        <f>IF(IFERROR(INDEX(Analyslista!J:J,MATCH(ROW()-1,Analyslista!AP:AP,0)),"")=0,"",IFERROR(INDEX(Analyslista!J:J,MATCH(ROW()-1,Analyslista!AP:AP,0)),""))</f>
        <v>Lämnas omedelbart till Klinisk kemi.</v>
      </c>
      <c r="I437" s="201" t="str">
        <f>IF(IFERROR(INDEX(Analyslista!V:V,MATCH(ROW()-1,Analyslista!AP:AP,0)),"")=0,"",IFERROR(INDEX(Analyslista!V:V,MATCH(ROW()-1,Analyslista!AP:AP,0)),""))</f>
        <v/>
      </c>
      <c r="J437" s="201"/>
      <c r="K437" s="201"/>
    </row>
    <row r="438" spans="1:11" ht="75" x14ac:dyDescent="0.25">
      <c r="A438" s="201" t="str">
        <f>IF(IFERROR(INDEX(Analyslista!D:D,MATCH(ROW()-1,Analyslista!AP:AP,0)),"")&amp;IFERROR(INDEX(Analyslista!B:B,MATCH(ROW()-1,Analyslista!AP:AP,0)),"")="","",IFERROR(INDEX(Analyslista!D:D,MATCH(ROW()-1,Analyslista!AP:AP,0)),"")&amp;IFERROR(INDEX(Analyslista!B:B,MATCH(ROW()-1,Analyslista!AP:AP,0)),"")&amp;" (EXT)")</f>
        <v>Erc-Adenosindeaminas (EXT)</v>
      </c>
      <c r="B438" s="201" t="str">
        <f>IFERROR(INDEX(Analyslista!D:D,MATCH(ROW()-1,Analyslista!AP:AP,0)),"")&amp;IFERROR(INDEX(Analyslista!B:B,MATCH(ROW()-1,Analyslista!AP:AP,0)),"")</f>
        <v>Erc-Adenosindeaminas</v>
      </c>
      <c r="C438" s="201" t="str">
        <f>IF(IFERROR(INDEX(Analyslista!AC:AC,MATCH(ROW()-1,Analyslista!AP:AP,0)),"")=0,"",IFERROR(INDEX(Analyslista!AC:AC,MATCH(ROW()-1,Analyslista!AP:AP,0)),""))</f>
        <v/>
      </c>
      <c r="D438" s="201" t="str">
        <f>IF(IFERROR(INDEX(Analyslista!AS:AS,MATCH(ROW()-1,Analyslista!AP:AP,0)),"")=0,"",IFERROR(INDEX(Analyslista!AS:AS,MATCH(ROW()-1,Analyslista!AP:AP,0)),""))</f>
        <v/>
      </c>
      <c r="F438" s="201" t="str">
        <f>IF(IFERROR(INDEX(Analyslista!N:N,MATCH(ROW()-1,Analyslista!AP:AP,0)),"")=0,"",IFERROR(INDEX(Analyslista!N:N,MATCH(ROW()-1,Analyslista!AP:AP,0)),""))</f>
        <v>Lila (EDTA) 4 mL</v>
      </c>
      <c r="G438" s="201" t="str">
        <f>IF(IFERROR(INDEX(Analyslista!K:K,MATCH(ROW()-1,Analyslista!AP:AP,0)),"")=0,"",IFERROR(INDEX(Analyslista!K:K,MATCH(ROW()-1,Analyslista!AP:AP,0)),""))</f>
        <v/>
      </c>
      <c r="H438" s="224" t="str">
        <f>IF(IFERROR(INDEX(Analyslista!J:J,MATCH(ROW()-1,Analyslista!AP:AP,0)),"")=0,"",IFERROR(INDEX(Analyslista!J:J,MATCH(ROW()-1,Analyslista!AP:AP,0)),""))</f>
        <v>Kontakta laboratoriet, Sahlgrenska, före provtagning tel: 031-3422425.
Det är viktigt att blodprovet tas FÖRE ev. blodtransfusion.
Lämnas Omedelbart. till Klinisk kemi</v>
      </c>
      <c r="I438" s="201" t="str">
        <f>IF(IFERROR(INDEX(Analyslista!V:V,MATCH(ROW()-1,Analyslista!AP:AP,0)),"")=0,"",IFERROR(INDEX(Analyslista!V:V,MATCH(ROW()-1,Analyslista!AP:AP,0)),""))</f>
        <v/>
      </c>
      <c r="J438" s="201"/>
      <c r="K438" s="201"/>
    </row>
    <row r="439" spans="1:11" x14ac:dyDescent="0.25">
      <c r="A439" s="201" t="str">
        <f>IF(IFERROR(INDEX(Analyslista!D:D,MATCH(ROW()-1,Analyslista!AP:AP,0)),"")&amp;IFERROR(INDEX(Analyslista!B:B,MATCH(ROW()-1,Analyslista!AP:AP,0)),"")="","",IFERROR(INDEX(Analyslista!D:D,MATCH(ROW()-1,Analyslista!AP:AP,0)),"")&amp;IFERROR(INDEX(Analyslista!B:B,MATCH(ROW()-1,Analyslista!AP:AP,0)),"")&amp;" (EXT)")</f>
        <v>S-Adenosindeaminas (EXT)</v>
      </c>
      <c r="B439" s="201" t="str">
        <f>IFERROR(INDEX(Analyslista!D:D,MATCH(ROW()-1,Analyslista!AP:AP,0)),"")&amp;IFERROR(INDEX(Analyslista!B:B,MATCH(ROW()-1,Analyslista!AP:AP,0)),"")</f>
        <v>S-Adenosindeaminas</v>
      </c>
      <c r="C439" s="201" t="str">
        <f>IF(IFERROR(INDEX(Analyslista!AC:AC,MATCH(ROW()-1,Analyslista!AP:AP,0)),"")=0,"",IFERROR(INDEX(Analyslista!AC:AC,MATCH(ROW()-1,Analyslista!AP:AP,0)),""))</f>
        <v/>
      </c>
      <c r="D439" s="201" t="str">
        <f>IF(IFERROR(INDEX(Analyslista!AS:AS,MATCH(ROW()-1,Analyslista!AP:AP,0)),"")=0,"",IFERROR(INDEX(Analyslista!AS:AS,MATCH(ROW()-1,Analyslista!AP:AP,0)),""))</f>
        <v/>
      </c>
      <c r="F439" s="201" t="str">
        <f>IF(IFERROR(INDEX(Analyslista!N:N,MATCH(ROW()-1,Analyslista!AP:AP,0)),"")=0,"",IFERROR(INDEX(Analyslista!N:N,MATCH(ROW()-1,Analyslista!AP:AP,0)),""))</f>
        <v>Röd (Serum u t) 6 mL</v>
      </c>
      <c r="G439" s="201" t="str">
        <f>IF(IFERROR(INDEX(Analyslista!K:K,MATCH(ROW()-1,Analyslista!AP:AP,0)),"")=0,"",IFERROR(INDEX(Analyslista!K:K,MATCH(ROW()-1,Analyslista!AP:AP,0)),""))</f>
        <v/>
      </c>
      <c r="H439" s="224" t="str">
        <f>IF(IFERROR(INDEX(Analyslista!J:J,MATCH(ROW()-1,Analyslista!AP:AP,0)),"")=0,"",IFERROR(INDEX(Analyslista!J:J,MATCH(ROW()-1,Analyslista!AP:AP,0)),""))</f>
        <v/>
      </c>
      <c r="I439" s="201" t="str">
        <f>IF(IFERROR(INDEX(Analyslista!V:V,MATCH(ROW()-1,Analyslista!AP:AP,0)),"")=0,"",IFERROR(INDEX(Analyslista!V:V,MATCH(ROW()-1,Analyslista!AP:AP,0)),""))</f>
        <v/>
      </c>
      <c r="J439" s="201"/>
      <c r="K439" s="201"/>
    </row>
    <row r="440" spans="1:11" ht="165" x14ac:dyDescent="0.25">
      <c r="A440" s="201" t="str">
        <f>IF(IFERROR(INDEX(Analyslista!D:D,MATCH(ROW()-1,Analyslista!AP:AP,0)),"")&amp;IFERROR(INDEX(Analyslista!B:B,MATCH(ROW()-1,Analyslista!AP:AP,0)),"")="","",IFERROR(INDEX(Analyslista!D:D,MATCH(ROW()-1,Analyslista!AP:AP,0)),"")&amp;IFERROR(INDEX(Analyslista!B:B,MATCH(ROW()-1,Analyslista!AP:AP,0)),"")&amp;" (EXT)")</f>
        <v>P-/S-Ribavirin (EXT)</v>
      </c>
      <c r="B440" s="201" t="str">
        <f>IFERROR(INDEX(Analyslista!D:D,MATCH(ROW()-1,Analyslista!AP:AP,0)),"")&amp;IFERROR(INDEX(Analyslista!B:B,MATCH(ROW()-1,Analyslista!AP:AP,0)),"")</f>
        <v>P-/S-Ribavirin</v>
      </c>
      <c r="C440" s="201" t="str">
        <f>IF(IFERROR(INDEX(Analyslista!AC:AC,MATCH(ROW()-1,Analyslista!AP:AP,0)),"")=0,"",IFERROR(INDEX(Analyslista!AC:AC,MATCH(ROW()-1,Analyslista!AP:AP,0)),""))</f>
        <v/>
      </c>
      <c r="D440" s="201" t="str">
        <f>IF(IFERROR(INDEX(Analyslista!AS:AS,MATCH(ROW()-1,Analyslista!AP:AP,0)),"")=0,"",IFERROR(INDEX(Analyslista!AS:AS,MATCH(ROW()-1,Analyslista!AP:AP,0)),""))</f>
        <v/>
      </c>
      <c r="F440" s="201" t="str">
        <f>IF(IFERROR(INDEX(Analyslista!N:N,MATCH(ROW()-1,Analyslista!AP:AP,0)),"")=0,"",IFERROR(INDEX(Analyslista!N:N,MATCH(ROW()-1,Analyslista!AP:AP,0)),""))</f>
        <v>Mörkblå (NaHeparin) 4 mL</v>
      </c>
      <c r="G440" s="201" t="str">
        <f>IF(IFERROR(INDEX(Analyslista!K:K,MATCH(ROW()-1,Analyslista!AP:AP,0)),"")=0,"",IFERROR(INDEX(Analyslista!K:K,MATCH(ROW()-1,Analyslista!AP:AP,0)),""))</f>
        <v/>
      </c>
      <c r="H440" s="224" t="str">
        <f>IF(IFERROR(INDEX(Analyslista!J:J,MATCH(ROW()-1,Analyslista!AP:AP,0)),"")=0,"",IFERROR(INDEX(Analyslista!J:J,MATCH(ROW()-1,Analyslista!AP:AP,0)),""))</f>
        <v>Provtagning före dos. Lämnas till lab inom 2 timmar.
Datum och klockslag för senast intagen dos [DATE:TIME?]
Aktuell dos [FRITEXT]
Datum för senaste dosjustering och föregående dos [FRITEXT?]
Övriga läkemedel [FRITEXT]
Vikt [kg]
S-Kreatinin [umol/L]
Frågeställning [FRITEXT]</v>
      </c>
      <c r="I440" s="201" t="str">
        <f>IF(IFERROR(INDEX(Analyslista!V:V,MATCH(ROW()-1,Analyslista!AP:AP,0)),"")=0,"",IFERROR(INDEX(Analyslista!V:V,MATCH(ROW()-1,Analyslista!AP:AP,0)),""))</f>
        <v>Karolinska Universitetssjukhuset</v>
      </c>
      <c r="J440" s="201"/>
      <c r="K440" s="201"/>
    </row>
    <row r="441" spans="1:11" ht="165" x14ac:dyDescent="0.25">
      <c r="A441" s="201" t="str">
        <f>IF(IFERROR(INDEX(Analyslista!D:D,MATCH(ROW()-1,Analyslista!AP:AP,0)),"")&amp;IFERROR(INDEX(Analyslista!B:B,MATCH(ROW()-1,Analyslista!AP:AP,0)),"")="","",IFERROR(INDEX(Analyslista!D:D,MATCH(ROW()-1,Analyslista!AP:AP,0)),"")&amp;IFERROR(INDEX(Analyslista!B:B,MATCH(ROW()-1,Analyslista!AP:AP,0)),"")&amp;" (EXT)")</f>
        <v>P-/S-Rifampicin (koncentrationsbestämning) (EXT)</v>
      </c>
      <c r="B441" s="201" t="str">
        <f>IFERROR(INDEX(Analyslista!D:D,MATCH(ROW()-1,Analyslista!AP:AP,0)),"")&amp;IFERROR(INDEX(Analyslista!B:B,MATCH(ROW()-1,Analyslista!AP:AP,0)),"")</f>
        <v>P-/S-Rifampicin (koncentrationsbestämning)</v>
      </c>
      <c r="C441" s="201" t="str">
        <f>IF(IFERROR(INDEX(Analyslista!AC:AC,MATCH(ROW()-1,Analyslista!AP:AP,0)),"")=0,"",IFERROR(INDEX(Analyslista!AC:AC,MATCH(ROW()-1,Analyslista!AP:AP,0)),""))</f>
        <v/>
      </c>
      <c r="D441" s="201" t="str">
        <f>IF(IFERROR(INDEX(Analyslista!AS:AS,MATCH(ROW()-1,Analyslista!AP:AP,0)),"")=0,"",IFERROR(INDEX(Analyslista!AS:AS,MATCH(ROW()-1,Analyslista!AP:AP,0)),""))</f>
        <v/>
      </c>
      <c r="F441" s="201" t="str">
        <f>IF(IFERROR(INDEX(Analyslista!N:N,MATCH(ROW()-1,Analyslista!AP:AP,0)),"")=0,"",IFERROR(INDEX(Analyslista!N:N,MATCH(ROW()-1,Analyslista!AP:AP,0)),""))</f>
        <v>Mörkblå (NaHeparin) 4 mL</v>
      </c>
      <c r="G441" s="201" t="str">
        <f>IF(IFERROR(INDEX(Analyslista!K:K,MATCH(ROW()-1,Analyslista!AP:AP,0)),"")=0,"",IFERROR(INDEX(Analyslista!K:K,MATCH(ROW()-1,Analyslista!AP:AP,0)),""))</f>
        <v/>
      </c>
      <c r="H441" s="224" t="str">
        <f>IF(IFERROR(INDEX(Analyslista!J:J,MATCH(ROW()-1,Analyslista!AP:AP,0)),"")=0,"",IFERROR(INDEX(Analyslista!J:J,MATCH(ROW()-1,Analyslista!AP:AP,0)),""))</f>
        <v>Provtagning 2-3 timmar efter dos.
Datum och klockslag för senast intagen dos [DATE:TIME?]
Aktuell dos [FRITEXT]
Datum för senaste dosjustering och föregående dos [FRITEXT?]
Övriga läkemedel [FRITEXT]
Vikt [kg]
S-Kreatinin [umol/L]
Frågeställning samt behandlingsorsak [FRITEXT]</v>
      </c>
      <c r="I441" s="201" t="str">
        <f>IF(IFERROR(INDEX(Analyslista!V:V,MATCH(ROW()-1,Analyslista!AP:AP,0)),"")=0,"",IFERROR(INDEX(Analyslista!V:V,MATCH(ROW()-1,Analyslista!AP:AP,0)),""))</f>
        <v>Karolinska Universitetssjukhuset</v>
      </c>
      <c r="J441" s="201"/>
      <c r="K441" s="201"/>
    </row>
    <row r="442" spans="1:11" ht="165" x14ac:dyDescent="0.25">
      <c r="A442" s="201" t="str">
        <f>IF(IFERROR(INDEX(Analyslista!D:D,MATCH(ROW()-1,Analyslista!AP:AP,0)),"")&amp;IFERROR(INDEX(Analyslista!B:B,MATCH(ROW()-1,Analyslista!AP:AP,0)),"")="","",IFERROR(INDEX(Analyslista!D:D,MATCH(ROW()-1,Analyslista!AP:AP,0)),"")&amp;IFERROR(INDEX(Analyslista!B:B,MATCH(ROW()-1,Analyslista!AP:AP,0)),"")&amp;" (EXT)")</f>
        <v>P-/S-Ritonavir (EXT)</v>
      </c>
      <c r="B442" s="201" t="str">
        <f>IFERROR(INDEX(Analyslista!D:D,MATCH(ROW()-1,Analyslista!AP:AP,0)),"")&amp;IFERROR(INDEX(Analyslista!B:B,MATCH(ROW()-1,Analyslista!AP:AP,0)),"")</f>
        <v>P-/S-Ritonavir</v>
      </c>
      <c r="C442" s="201" t="str">
        <f>IF(IFERROR(INDEX(Analyslista!AC:AC,MATCH(ROW()-1,Analyslista!AP:AP,0)),"")=0,"",IFERROR(INDEX(Analyslista!AC:AC,MATCH(ROW()-1,Analyslista!AP:AP,0)),""))</f>
        <v/>
      </c>
      <c r="D442" s="201" t="str">
        <f>IF(IFERROR(INDEX(Analyslista!AS:AS,MATCH(ROW()-1,Analyslista!AP:AP,0)),"")=0,"",IFERROR(INDEX(Analyslista!AS:AS,MATCH(ROW()-1,Analyslista!AP:AP,0)),""))</f>
        <v/>
      </c>
      <c r="F442" s="201" t="str">
        <f>IF(IFERROR(INDEX(Analyslista!N:N,MATCH(ROW()-1,Analyslista!AP:AP,0)),"")=0,"",IFERROR(INDEX(Analyslista!N:N,MATCH(ROW()-1,Analyslista!AP:AP,0)),""))</f>
        <v>Mörkblå (NaHeparin) 4 mL</v>
      </c>
      <c r="G442" s="201" t="str">
        <f>IF(IFERROR(INDEX(Analyslista!K:K,MATCH(ROW()-1,Analyslista!AP:AP,0)),"")=0,"",IFERROR(INDEX(Analyslista!K:K,MATCH(ROW()-1,Analyslista!AP:AP,0)),""))</f>
        <v/>
      </c>
      <c r="H442" s="224" t="str">
        <f>IF(IFERROR(INDEX(Analyslista!J:J,MATCH(ROW()-1,Analyslista!AP:AP,0)),"")=0,"",IFERROR(INDEX(Analyslista!J:J,MATCH(ROW()-1,Analyslista!AP:AP,0)),""))</f>
        <v>Provtagning 6-12 timmar efter dos, &gt;14 dagar efter dosändring
Datum och klockslag för senast intagen dos [DATE:TIME?]
Aktuell dos [FRITEXT]
Datum för senaste dosjustering och föregående dos [FRITEXT?]
Övriga läkemedel [FRITEXT]
Vikt [kg]
Frågeställning [FRITEXT]</v>
      </c>
      <c r="I442" s="201" t="str">
        <f>IF(IFERROR(INDEX(Analyslista!V:V,MATCH(ROW()-1,Analyslista!AP:AP,0)),"")=0,"",IFERROR(INDEX(Analyslista!V:V,MATCH(ROW()-1,Analyslista!AP:AP,0)),""))</f>
        <v>Karolinska Universitetssjukhuset</v>
      </c>
      <c r="J442" s="201"/>
      <c r="K442" s="201"/>
    </row>
    <row r="443" spans="1:11" ht="30" x14ac:dyDescent="0.25">
      <c r="A443" s="201" t="str">
        <f>IF(IFERROR(INDEX(Analyslista!D:D,MATCH(ROW()-1,Analyslista!AP:AP,0)),"")&amp;IFERROR(INDEX(Analyslista!B:B,MATCH(ROW()-1,Analyslista!AP:AP,0)),"")="","",IFERROR(INDEX(Analyslista!D:D,MATCH(ROW()-1,Analyslista!AP:AP,0)),"")&amp;IFERROR(INDEX(Analyslista!B:B,MATCH(ROW()-1,Analyslista!AP:AP,0)),"")&amp;" (EXT)")</f>
        <v>S-Rituximab, koncentrationsbestämning (EXT)</v>
      </c>
      <c r="B443" s="201" t="str">
        <f>IFERROR(INDEX(Analyslista!D:D,MATCH(ROW()-1,Analyslista!AP:AP,0)),"")&amp;IFERROR(INDEX(Analyslista!B:B,MATCH(ROW()-1,Analyslista!AP:AP,0)),"")</f>
        <v>S-Rituximab, koncentrationsbestämning</v>
      </c>
      <c r="C443" s="201" t="str">
        <f>IF(IFERROR(INDEX(Analyslista!AC:AC,MATCH(ROW()-1,Analyslista!AP:AP,0)),"")=0,"",IFERROR(INDEX(Analyslista!AC:AC,MATCH(ROW()-1,Analyslista!AP:AP,0)),""))</f>
        <v/>
      </c>
      <c r="D443" s="201" t="str">
        <f>IF(IFERROR(INDEX(Analyslista!AS:AS,MATCH(ROW()-1,Analyslista!AP:AP,0)),"")=0,"",IFERROR(INDEX(Analyslista!AS:AS,MATCH(ROW()-1,Analyslista!AP:AP,0)),""))</f>
        <v/>
      </c>
      <c r="F443" s="201" t="str">
        <f>IF(IFERROR(INDEX(Analyslista!N:N,MATCH(ROW()-1,Analyslista!AP:AP,0)),"")=0,"",IFERROR(INDEX(Analyslista!N:N,MATCH(ROW()-1,Analyslista!AP:AP,0)),""))</f>
        <v>Gul (serum m gel) 5 mL</v>
      </c>
      <c r="G443" s="201" t="str">
        <f>IF(IFERROR(INDEX(Analyslista!K:K,MATCH(ROW()-1,Analyslista!AP:AP,0)),"")=0,"",IFERROR(INDEX(Analyslista!K:K,MATCH(ROW()-1,Analyslista!AP:AP,0)),""))</f>
        <v/>
      </c>
      <c r="H443" s="224" t="str">
        <f>IF(IFERROR(INDEX(Analyslista!J:J,MATCH(ROW()-1,Analyslista!AP:AP,0)),"")=0,"",IFERROR(INDEX(Analyslista!J:J,MATCH(ROW()-1,Analyslista!AP:AP,0)),""))</f>
        <v>Datum för senaste behandling med läkemedlet [DATE]</v>
      </c>
      <c r="I443" s="201" t="str">
        <f>IF(IFERROR(INDEX(Analyslista!V:V,MATCH(ROW()-1,Analyslista!AP:AP,0)),"")=0,"",IFERROR(INDEX(Analyslista!V:V,MATCH(ROW()-1,Analyslista!AP:AP,0)),""))</f>
        <v>Karolinska Universitetssjukhuset</v>
      </c>
      <c r="J443" s="201"/>
      <c r="K443" s="201"/>
    </row>
    <row r="444" spans="1:11" ht="210" x14ac:dyDescent="0.25">
      <c r="A444" s="201" t="str">
        <f>IF(IFERROR(INDEX(Analyslista!D:D,MATCH(ROW()-1,Analyslista!AP:AP,0)),"")&amp;IFERROR(INDEX(Analyslista!B:B,MATCH(ROW()-1,Analyslista!AP:AP,0)),"")="","",IFERROR(INDEX(Analyslista!D:D,MATCH(ROW()-1,Analyslista!AP:AP,0)),"")&amp;IFERROR(INDEX(Analyslista!B:B,MATCH(ROW()-1,Analyslista!AP:AP,0)),"")&amp;" (EXT)")</f>
        <v>P-Rivaroxaban (EXT)</v>
      </c>
      <c r="B444" s="201" t="str">
        <f>IFERROR(INDEX(Analyslista!D:D,MATCH(ROW()-1,Analyslista!AP:AP,0)),"")&amp;IFERROR(INDEX(Analyslista!B:B,MATCH(ROW()-1,Analyslista!AP:AP,0)),"")</f>
        <v>P-Rivaroxaban</v>
      </c>
      <c r="C444" s="201" t="str">
        <f>IF(IFERROR(INDEX(Analyslista!AC:AC,MATCH(ROW()-1,Analyslista!AP:AP,0)),"")=0,"",IFERROR(INDEX(Analyslista!AC:AC,MATCH(ROW()-1,Analyslista!AP:AP,0)),""))</f>
        <v/>
      </c>
      <c r="D444" s="201" t="str">
        <f>IF(IFERROR(INDEX(Analyslista!AS:AS,MATCH(ROW()-1,Analyslista!AP:AP,0)),"")=0,"",IFERROR(INDEX(Analyslista!AS:AS,MATCH(ROW()-1,Analyslista!AP:AP,0)),""))</f>
        <v/>
      </c>
      <c r="F444" s="201" t="str">
        <f>IF(IFERROR(INDEX(Analyslista!N:N,MATCH(ROW()-1,Analyslista!AP:AP,0)),"")=0,"",IFERROR(INDEX(Analyslista!N:N,MATCH(ROW()-1,Analyslista!AP:AP,0)),""))</f>
        <v>Ljusblå/svart (NaCitrat) 3,5 mL</v>
      </c>
      <c r="G444" s="201" t="str">
        <f>IF(IFERROR(INDEX(Analyslista!K:K,MATCH(ROW()-1,Analyslista!AP:AP,0)),"")=0,"",IFERROR(INDEX(Analyslista!K:K,MATCH(ROW()-1,Analyslista!AP:AP,0)),""))</f>
        <v/>
      </c>
      <c r="H444" s="224" t="str">
        <f>IF(IFERROR(INDEX(Analyslista!J:J,MATCH(ROW()-1,Analyslista!AP:AP,0)),"")=0,"",IFERROR(INDEX(Analyslista!J:J,MATCH(ROW()-1,Analyslista!AP:AP,0)),""))</f>
        <v>Provtagning före dos.
datum och klockslag för senast intagen dos [DATE:TIME]  
aktuell dos [FRITEXT]
datum för senaste dosjustering och föregående dos [FRITEXT]
orsak till provtagning [Iscemisk stroke/TIA, annan hjärt/kärl-händelse (ange typ), blödning (ange typ), biverkning (ange typ), kontroll i samband med kirurgi, rutinkontroll, akutbesök]
()ange typ [FRITEXT]
övriga läkemedel* [FRITEXT]
vikt [kg]
P-kreatinin [umol/L]</v>
      </c>
      <c r="I444" s="201" t="str">
        <f>IF(IFERROR(INDEX(Analyslista!V:V,MATCH(ROW()-1,Analyslista!AP:AP,0)),"")=0,"",IFERROR(INDEX(Analyslista!V:V,MATCH(ROW()-1,Analyslista!AP:AP,0)),""))</f>
        <v>Karolinska Universitetssjukhuset</v>
      </c>
      <c r="J444" s="201"/>
      <c r="K444" s="201"/>
    </row>
    <row r="445" spans="1:11" ht="150" x14ac:dyDescent="0.25">
      <c r="A445" s="201" t="str">
        <f>IF(IFERROR(INDEX(Analyslista!D:D,MATCH(ROW()-1,Analyslista!AP:AP,0)),"")&amp;IFERROR(INDEX(Analyslista!B:B,MATCH(ROW()-1,Analyslista!AP:AP,0)),"")="","",IFERROR(INDEX(Analyslista!D:D,MATCH(ROW()-1,Analyslista!AP:AP,0)),"")&amp;IFERROR(INDEX(Analyslista!B:B,MATCH(ROW()-1,Analyslista!AP:AP,0)),"")&amp;" (EXT)")</f>
        <v>P-/S-Rufinamid (EXT)</v>
      </c>
      <c r="B445" s="201" t="str">
        <f>IFERROR(INDEX(Analyslista!D:D,MATCH(ROW()-1,Analyslista!AP:AP,0)),"")&amp;IFERROR(INDEX(Analyslista!B:B,MATCH(ROW()-1,Analyslista!AP:AP,0)),"")</f>
        <v>P-/S-Rufinamid</v>
      </c>
      <c r="C445" s="201" t="str">
        <f>IF(IFERROR(INDEX(Analyslista!AC:AC,MATCH(ROW()-1,Analyslista!AP:AP,0)),"")=0,"",IFERROR(INDEX(Analyslista!AC:AC,MATCH(ROW()-1,Analyslista!AP:AP,0)),""))</f>
        <v/>
      </c>
      <c r="D445" s="201" t="str">
        <f>IF(IFERROR(INDEX(Analyslista!AS:AS,MATCH(ROW()-1,Analyslista!AP:AP,0)),"")=0,"",IFERROR(INDEX(Analyslista!AS:AS,MATCH(ROW()-1,Analyslista!AP:AP,0)),""))</f>
        <v/>
      </c>
      <c r="F445" s="201" t="str">
        <f>IF(IFERROR(INDEX(Analyslista!N:N,MATCH(ROW()-1,Analyslista!AP:AP,0)),"")=0,"",IFERROR(INDEX(Analyslista!N:N,MATCH(ROW()-1,Analyslista!AP:AP,0)),""))</f>
        <v>Mörkblå (NaHeparin) 4 mL</v>
      </c>
      <c r="G445" s="201" t="str">
        <f>IF(IFERROR(INDEX(Analyslista!K:K,MATCH(ROW()-1,Analyslista!AP:AP,0)),"")=0,"",IFERROR(INDEX(Analyslista!K:K,MATCH(ROW()-1,Analyslista!AP:AP,0)),""))</f>
        <v/>
      </c>
      <c r="H445"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5" s="201" t="str">
        <f>IF(IFERROR(INDEX(Analyslista!V:V,MATCH(ROW()-1,Analyslista!AP:AP,0)),"")=0,"",IFERROR(INDEX(Analyslista!V:V,MATCH(ROW()-1,Analyslista!AP:AP,0)),""))</f>
        <v>Karolinska Universitetssjukhuset</v>
      </c>
      <c r="J445" s="201"/>
      <c r="K445" s="201"/>
    </row>
    <row r="446" spans="1:11" ht="150" x14ac:dyDescent="0.25">
      <c r="A446" s="201" t="str">
        <f>IF(IFERROR(INDEX(Analyslista!D:D,MATCH(ROW()-1,Analyslista!AP:AP,0)),"")&amp;IFERROR(INDEX(Analyslista!B:B,MATCH(ROW()-1,Analyslista!AP:AP,0)),"")="","",IFERROR(INDEX(Analyslista!D:D,MATCH(ROW()-1,Analyslista!AP:AP,0)),"")&amp;IFERROR(INDEX(Analyslista!B:B,MATCH(ROW()-1,Analyslista!AP:AP,0)),"")&amp;" (EXT)")</f>
        <v>P-/S-Sertralin (EXT)</v>
      </c>
      <c r="B446" s="201" t="str">
        <f>IFERROR(INDEX(Analyslista!D:D,MATCH(ROW()-1,Analyslista!AP:AP,0)),"")&amp;IFERROR(INDEX(Analyslista!B:B,MATCH(ROW()-1,Analyslista!AP:AP,0)),"")</f>
        <v>P-/S-Sertralin</v>
      </c>
      <c r="C446" s="201" t="str">
        <f>IF(IFERROR(INDEX(Analyslista!AC:AC,MATCH(ROW()-1,Analyslista!AP:AP,0)),"")=0,"",IFERROR(INDEX(Analyslista!AC:AC,MATCH(ROW()-1,Analyslista!AP:AP,0)),""))</f>
        <v/>
      </c>
      <c r="D446" s="201" t="str">
        <f>IF(IFERROR(INDEX(Analyslista!AS:AS,MATCH(ROW()-1,Analyslista!AP:AP,0)),"")=0,"",IFERROR(INDEX(Analyslista!AS:AS,MATCH(ROW()-1,Analyslista!AP:AP,0)),""))</f>
        <v/>
      </c>
      <c r="F446" s="201" t="str">
        <f>IF(IFERROR(INDEX(Analyslista!N:N,MATCH(ROW()-1,Analyslista!AP:AP,0)),"")=0,"",IFERROR(INDEX(Analyslista!N:N,MATCH(ROW()-1,Analyslista!AP:AP,0)),""))</f>
        <v>Mörkblå (NaHeparin) 4 mL</v>
      </c>
      <c r="G446" s="201" t="str">
        <f>IF(IFERROR(INDEX(Analyslista!K:K,MATCH(ROW()-1,Analyslista!AP:AP,0)),"")=0,"",IFERROR(INDEX(Analyslista!K:K,MATCH(ROW()-1,Analyslista!AP:AP,0)),""))</f>
        <v>P-/S-Risperidon, P-/S-Hydroxyrisperidon, P-/S-Haloperidol, P-/S-Zuklopentixol</v>
      </c>
      <c r="H446"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46" s="201" t="str">
        <f>IF(IFERROR(INDEX(Analyslista!V:V,MATCH(ROW()-1,Analyslista!AP:AP,0)),"")=0,"",IFERROR(INDEX(Analyslista!V:V,MATCH(ROW()-1,Analyslista!AP:AP,0)),""))</f>
        <v>Karolinska Universitetssjukhuset</v>
      </c>
      <c r="J446" s="201"/>
      <c r="K446" s="201"/>
    </row>
    <row r="447" spans="1:11" ht="75" x14ac:dyDescent="0.25">
      <c r="A447" s="201" t="str">
        <f>IF(IFERROR(INDEX(Analyslista!D:D,MATCH(ROW()-1,Analyslista!AP:AP,0)),"")&amp;IFERROR(INDEX(Analyslista!B:B,MATCH(ROW()-1,Analyslista!AP:AP,0)),"")="","",IFERROR(INDEX(Analyslista!D:D,MATCH(ROW()-1,Analyslista!AP:AP,0)),"")&amp;IFERROR(INDEX(Analyslista!B:B,MATCH(ROW()-1,Analyslista!AP:AP,0)),"")&amp;" (EXT)")</f>
        <v>U-Sialinsyra, fri och total (EXT)</v>
      </c>
      <c r="B447" s="201" t="str">
        <f>IFERROR(INDEX(Analyslista!D:D,MATCH(ROW()-1,Analyslista!AP:AP,0)),"")&amp;IFERROR(INDEX(Analyslista!B:B,MATCH(ROW()-1,Analyslista!AP:AP,0)),"")</f>
        <v>U-Sialinsyra, fri och total</v>
      </c>
      <c r="C447" s="201" t="str">
        <f>IF(IFERROR(INDEX(Analyslista!AC:AC,MATCH(ROW()-1,Analyslista!AP:AP,0)),"")=0,"",IFERROR(INDEX(Analyslista!AC:AC,MATCH(ROW()-1,Analyslista!AP:AP,0)),""))</f>
        <v/>
      </c>
      <c r="D447" s="201" t="str">
        <f>IF(IFERROR(INDEX(Analyslista!AS:AS,MATCH(ROW()-1,Analyslista!AP:AP,0)),"")=0,"",IFERROR(INDEX(Analyslista!AS:AS,MATCH(ROW()-1,Analyslista!AP:AP,0)),""))</f>
        <v/>
      </c>
      <c r="F447" s="201" t="str">
        <f>IF(IFERROR(INDEX(Analyslista!N:N,MATCH(ROW()-1,Analyslista!AP:AP,0)),"")=0,"",IFERROR(INDEX(Analyslista!N:N,MATCH(ROW()-1,Analyslista!AP:AP,0)),""))</f>
        <v>2-8 mL urin utan tillsats.</v>
      </c>
      <c r="G447" s="201" t="str">
        <f>IF(IFERROR(INDEX(Analyslista!K:K,MATCH(ROW()-1,Analyslista!AP:AP,0)),"")=0,"",IFERROR(INDEX(Analyslista!K:K,MATCH(ROW()-1,Analyslista!AP:AP,0)),""))</f>
        <v/>
      </c>
      <c r="H447" s="224" t="str">
        <f>IF(IFERROR(INDEX(Analyslista!J:J,MATCH(ROW()-1,Analyslista!AP:AP,0)),"")=0,"",IFERROR(INDEX(Analyslista!J:J,MATCH(ROW()-1,Analyslista!AP:AP,0)),""))</f>
        <v>Fryses snarast efter provtagning.
Frågeställning/diagnos [FRITEXT]
Kliniska data [FRITEXT]
Medicinering [FRITEXT]</v>
      </c>
      <c r="I447" s="201" t="str">
        <f>IF(IFERROR(INDEX(Analyslista!V:V,MATCH(ROW()-1,Analyslista!AP:AP,0)),"")=0,"",IFERROR(INDEX(Analyslista!V:V,MATCH(ROW()-1,Analyslista!AP:AP,0)),""))</f>
        <v>Karolinska Universitetssjukhuset</v>
      </c>
      <c r="J447" s="201"/>
      <c r="K447" s="201"/>
    </row>
    <row r="448" spans="1:11" ht="135" x14ac:dyDescent="0.25">
      <c r="A448" s="201" t="str">
        <f>IF(IFERROR(INDEX(Analyslista!D:D,MATCH(ROW()-1,Analyslista!AP:AP,0)),"")&amp;IFERROR(INDEX(Analyslista!B:B,MATCH(ROW()-1,Analyslista!AP:AP,0)),"")="","",IFERROR(INDEX(Analyslista!D:D,MATCH(ROW()-1,Analyslista!AP:AP,0)),"")&amp;IFERROR(INDEX(Analyslista!B:B,MATCH(ROW()-1,Analyslista!AP:AP,0)),"")&amp;" (EXT)")</f>
        <v>B-Sirolimus (konc) (EXT)</v>
      </c>
      <c r="B448" s="201" t="str">
        <f>IFERROR(INDEX(Analyslista!D:D,MATCH(ROW()-1,Analyslista!AP:AP,0)),"")&amp;IFERROR(INDEX(Analyslista!B:B,MATCH(ROW()-1,Analyslista!AP:AP,0)),"")</f>
        <v>B-Sirolimus (konc)</v>
      </c>
      <c r="C448" s="201" t="str">
        <f>IF(IFERROR(INDEX(Analyslista!AC:AC,MATCH(ROW()-1,Analyslista!AP:AP,0)),"")=0,"",IFERROR(INDEX(Analyslista!AC:AC,MATCH(ROW()-1,Analyslista!AP:AP,0)),""))</f>
        <v/>
      </c>
      <c r="D448" s="201" t="str">
        <f>IF(IFERROR(INDEX(Analyslista!AS:AS,MATCH(ROW()-1,Analyslista!AP:AP,0)),"")=0,"",IFERROR(INDEX(Analyslista!AS:AS,MATCH(ROW()-1,Analyslista!AP:AP,0)),""))</f>
        <v/>
      </c>
      <c r="F448" s="201" t="str">
        <f>IF(IFERROR(INDEX(Analyslista!N:N,MATCH(ROW()-1,Analyslista!AP:AP,0)),"")=0,"",IFERROR(INDEX(Analyslista!N:N,MATCH(ROW()-1,Analyslista!AP:AP,0)),""))</f>
        <v>Lila (EDTA) 4 mL</v>
      </c>
      <c r="G448" s="201" t="str">
        <f>IF(IFERROR(INDEX(Analyslista!K:K,MATCH(ROW()-1,Analyslista!AP:AP,0)),"")=0,"",IFERROR(INDEX(Analyslista!K:K,MATCH(ROW()-1,Analyslista!AP:AP,0)),""))</f>
        <v/>
      </c>
      <c r="H448" s="224" t="str">
        <f>IF(IFERROR(INDEX(Analyslista!J:J,MATCH(ROW()-1,Analyslista!AP:AP,0)),"")=0,"",IFERROR(INDEX(Analyslista!J:J,MATCH(ROW()-1,Analyslista!AP:AP,0)),""))</f>
        <v>Provtagning före dos.
datum och klockslag för senast intagen dos [DATE:TIME]
datum för senaste dosjustering och föregående dos  [FRITEXT]
övriga läkemedel [FRITEXT]
vikt [kg]
S-kreatinin [umol/L]
Frågeställning [FRITEXT]</v>
      </c>
      <c r="I448" s="201" t="str">
        <f>IF(IFERROR(INDEX(Analyslista!V:V,MATCH(ROW()-1,Analyslista!AP:AP,0)),"")=0,"",IFERROR(INDEX(Analyslista!V:V,MATCH(ROW()-1,Analyslista!AP:AP,0)),""))</f>
        <v>Karolinska Universitetssjukhuset</v>
      </c>
      <c r="J448" s="201"/>
      <c r="K448" s="201"/>
    </row>
    <row r="449" spans="1:11" ht="75" x14ac:dyDescent="0.25">
      <c r="A449" s="201" t="str">
        <f>IF(IFERROR(INDEX(Analyslista!D:D,MATCH(ROW()-1,Analyslista!AP:AP,0)),"")&amp;IFERROR(INDEX(Analyslista!B:B,MATCH(ROW()-1,Analyslista!AP:AP,0)),"")="","",IFERROR(INDEX(Analyslista!D:D,MATCH(ROW()-1,Analyslista!AP:AP,0)),"")&amp;IFERROR(INDEX(Analyslista!B:B,MATCH(ROW()-1,Analyslista!AP:AP,0)),"")&amp;" (EXT)")</f>
        <v>fP-Somatostatin (EXT)</v>
      </c>
      <c r="B449" s="201" t="str">
        <f>IFERROR(INDEX(Analyslista!D:D,MATCH(ROW()-1,Analyslista!AP:AP,0)),"")&amp;IFERROR(INDEX(Analyslista!B:B,MATCH(ROW()-1,Analyslista!AP:AP,0)),"")</f>
        <v>fP-Somatostatin</v>
      </c>
      <c r="C449" s="201" t="str">
        <f>IF(IFERROR(INDEX(Analyslista!AC:AC,MATCH(ROW()-1,Analyslista!AP:AP,0)),"")=0,"",IFERROR(INDEX(Analyslista!AC:AC,MATCH(ROW()-1,Analyslista!AP:AP,0)),""))</f>
        <v/>
      </c>
      <c r="D449" s="201" t="str">
        <f>IF(IFERROR(INDEX(Analyslista!AS:AS,MATCH(ROW()-1,Analyslista!AP:AP,0)),"")=0,"",IFERROR(INDEX(Analyslista!AS:AS,MATCH(ROW()-1,Analyslista!AP:AP,0)),""))</f>
        <v/>
      </c>
      <c r="F449" s="201" t="str">
        <f>IF(IFERROR(INDEX(Analyslista!N:N,MATCH(ROW()-1,Analyslista!AP:AP,0)),"")=0,"",IFERROR(INDEX(Analyslista!N:N,MATCH(ROW()-1,Analyslista!AP:AP,0)),""))</f>
        <v>Mörkblå (NaHeparin) 4 mL</v>
      </c>
      <c r="G449" s="201" t="str">
        <f>IF(IFERROR(INDEX(Analyslista!K:K,MATCH(ROW()-1,Analyslista!AP:AP,0)),"")=0,"",IFERROR(INDEX(Analyslista!K:K,MATCH(ROW()-1,Analyslista!AP:AP,0)),""))</f>
        <v/>
      </c>
      <c r="H449" s="224" t="str">
        <f>IF(IFERROR(INDEX(Analyslista!J:J,MATCH(ROW()-1,Analyslista!AP:AP,0)),"")=0,"",IFERROR(INDEX(Analyslista!J:J,MATCH(ROW()-1,Analyslista!AP:AP,0)),""))</f>
        <v xml:space="preserve">Fasteprov.
Prov tas i iskylt rör och transporteras i isbad till Klinisk kemi inom 30 minuter.
Ring KlinKem Västerås innan provtagning för att de ska hinna förbereda för kylcentrifugering. </v>
      </c>
      <c r="I449" s="201" t="str">
        <f>IF(IFERROR(INDEX(Analyslista!V:V,MATCH(ROW()-1,Analyslista!AP:AP,0)),"")=0,"",IFERROR(INDEX(Analyslista!V:V,MATCH(ROW()-1,Analyslista!AP:AP,0)),""))</f>
        <v>Karolinska Universitetssjukhuset</v>
      </c>
      <c r="J449" s="201"/>
      <c r="K449" s="201"/>
    </row>
    <row r="450" spans="1:11" ht="105" x14ac:dyDescent="0.25">
      <c r="A450" s="201" t="str">
        <f>IF(IFERROR(INDEX(Analyslista!D:D,MATCH(ROW()-1,Analyslista!AP:AP,0)),"")&amp;IFERROR(INDEX(Analyslista!B:B,MATCH(ROW()-1,Analyslista!AP:AP,0)),"")="","",IFERROR(INDEX(Analyslista!D:D,MATCH(ROW()-1,Analyslista!AP:AP,0)),"")&amp;IFERROR(INDEX(Analyslista!B:B,MATCH(ROW()-1,Analyslista!AP:AP,0)),"")&amp;" (EXT)")</f>
        <v>S-Kryoglobulin (EXT)</v>
      </c>
      <c r="B450" s="201" t="str">
        <f>IFERROR(INDEX(Analyslista!D:D,MATCH(ROW()-1,Analyslista!AP:AP,0)),"")&amp;IFERROR(INDEX(Analyslista!B:B,MATCH(ROW()-1,Analyslista!AP:AP,0)),"")</f>
        <v>S-Kryoglobulin</v>
      </c>
      <c r="C450" s="201" t="str">
        <f>IF(IFERROR(INDEX(Analyslista!AC:AC,MATCH(ROW()-1,Analyslista!AP:AP,0)),"")=0,"",IFERROR(INDEX(Analyslista!AC:AC,MATCH(ROW()-1,Analyslista!AP:AP,0)),""))</f>
        <v/>
      </c>
      <c r="D450" s="201" t="str">
        <f>IF(IFERROR(INDEX(Analyslista!AS:AS,MATCH(ROW()-1,Analyslista!AP:AP,0)),"")=0,"",IFERROR(INDEX(Analyslista!AS:AS,MATCH(ROW()-1,Analyslista!AP:AP,0)),""))</f>
        <v/>
      </c>
      <c r="F450" s="201" t="str">
        <f>IF(IFERROR(INDEX(Analyslista!N:N,MATCH(ROW()-1,Analyslista!AP:AP,0)),"")=0,"",IFERROR(INDEX(Analyslista!N:N,MATCH(ROW()-1,Analyslista!AP:AP,0)),""))</f>
        <v>Röd (Serum u t) 6 mL</v>
      </c>
      <c r="G450" s="201" t="str">
        <f>IF(IFERROR(INDEX(Analyslista!K:K,MATCH(ROW()-1,Analyslista!AP:AP,0)),"")=0,"",IFERROR(INDEX(Analyslista!K:K,MATCH(ROW()-1,Analyslista!AP:AP,0)),""))</f>
        <v/>
      </c>
      <c r="H450" s="224" t="str">
        <f>IF(IFERROR(INDEX(Analyslista!J:J,MATCH(ROW()-1,Analyslista!AP:AP,0)),"")=0,"",IFERROR(INDEX(Analyslista!J:J,MATCH(ROW()-1,Analyslista!AP:AP,0)),""))</f>
        <v>Prov måste tas och hanteras i obruten värmekedja! Rör och nål förvärms till 37°C i värmeblocket. Vingkanyl rekommenderas ej.
Lämnas Omedelbart. till klinisk kemi.
Patienten bör vara fastande.</v>
      </c>
      <c r="I450" s="201" t="str">
        <f>IF(IFERROR(INDEX(Analyslista!V:V,MATCH(ROW()-1,Analyslista!AP:AP,0)),"")=0,"",IFERROR(INDEX(Analyslista!V:V,MATCH(ROW()-1,Analyslista!AP:AP,0)),""))</f>
        <v>Akademiska Sjukhuset</v>
      </c>
      <c r="J450" s="201"/>
      <c r="K450" s="201"/>
    </row>
    <row r="451" spans="1:11" ht="75" x14ac:dyDescent="0.25">
      <c r="A451" s="201" t="str">
        <f>IF(IFERROR(INDEX(Analyslista!D:D,MATCH(ROW()-1,Analyslista!AP:AP,0)),"")&amp;IFERROR(INDEX(Analyslista!B:B,MATCH(ROW()-1,Analyslista!AP:AP,0)),"")="","",IFERROR(INDEX(Analyslista!D:D,MATCH(ROW()-1,Analyslista!AP:AP,0)),"")&amp;IFERROR(INDEX(Analyslista!B:B,MATCH(ROW()-1,Analyslista!AP:AP,0)),"")&amp;" (EXT)")</f>
        <v>U-Spice-metaboliter (EXT)</v>
      </c>
      <c r="B451" s="201" t="str">
        <f>IFERROR(INDEX(Analyslista!D:D,MATCH(ROW()-1,Analyslista!AP:AP,0)),"")&amp;IFERROR(INDEX(Analyslista!B:B,MATCH(ROW()-1,Analyslista!AP:AP,0)),"")</f>
        <v>U-Spice-metaboliter</v>
      </c>
      <c r="C451" s="201" t="str">
        <f>IF(IFERROR(INDEX(Analyslista!AC:AC,MATCH(ROW()-1,Analyslista!AP:AP,0)),"")=0,"",IFERROR(INDEX(Analyslista!AC:AC,MATCH(ROW()-1,Analyslista!AP:AP,0)),""))</f>
        <v/>
      </c>
      <c r="D451" s="201" t="str">
        <f>IF(IFERROR(INDEX(Analyslista!AS:AS,MATCH(ROW()-1,Analyslista!AP:AP,0)),"")=0,"",IFERROR(INDEX(Analyslista!AS:AS,MATCH(ROW()-1,Analyslista!AP:AP,0)),""))</f>
        <v/>
      </c>
      <c r="F451" s="201" t="str">
        <f>IF(IFERROR(INDEX(Analyslista!N:N,MATCH(ROW()-1,Analyslista!AP:AP,0)),"")=0,"",IFERROR(INDEX(Analyslista!N:N,MATCH(ROW()-1,Analyslista!AP:AP,0)),""))</f>
        <v>Urinrör gul kork 10 mL</v>
      </c>
      <c r="G451" s="201" t="str">
        <f>IF(IFERROR(INDEX(Analyslista!K:K,MATCH(ROW()-1,Analyslista!AP:AP,0)),"")=0,"",IFERROR(INDEX(Analyslista!K:K,MATCH(ROW()-1,Analyslista!AP:AP,0)),""))</f>
        <v>U-Anabola androgena steroider, U-Bensodiazepiner, U-Buprenorfin, U-Etylglukuronid, U-Missbruksläkemedel, U-Urinscreening missbruksmedel</v>
      </c>
      <c r="H451" s="224" t="str">
        <f>IF(IFERROR(INDEX(Analyslista!J:J,MATCH(ROW()-1,Analyslista!AP:AP,0)),"")=0,"",IFERROR(INDEX(Analyslista!J:J,MATCH(ROW()-1,Analyslista!AP:AP,0)),""))</f>
        <v>Övervakad provtagning
Frågeställning/anamnes [FRITEXT]
Remitterande läkare och telefonnummer [FRITEXT]</v>
      </c>
      <c r="I451" s="201" t="str">
        <f>IF(IFERROR(INDEX(Analyslista!V:V,MATCH(ROW()-1,Analyslista!AP:AP,0)),"")=0,"",IFERROR(INDEX(Analyslista!V:V,MATCH(ROW()-1,Analyslista!AP:AP,0)),""))</f>
        <v>Karolinska Universitetssjukhuset</v>
      </c>
      <c r="J451" s="201"/>
      <c r="K451" s="201"/>
    </row>
    <row r="452" spans="1:11" ht="30" x14ac:dyDescent="0.25">
      <c r="A452" s="201" t="str">
        <f>IF(IFERROR(INDEX(Analyslista!D:D,MATCH(ROW()-1,Analyslista!AP:AP,0)),"")&amp;IFERROR(INDEX(Analyslista!B:B,MATCH(ROW()-1,Analyslista!AP:AP,0)),"")="","",IFERROR(INDEX(Analyslista!D:D,MATCH(ROW()-1,Analyslista!AP:AP,0)),"")&amp;IFERROR(INDEX(Analyslista!B:B,MATCH(ROW()-1,Analyslista!AP:AP,0)),"")&amp;" (EXT)")</f>
        <v>S-Staphylococcus aureus (serologi) (EXT)</v>
      </c>
      <c r="B452" s="201" t="str">
        <f>IFERROR(INDEX(Analyslista!D:D,MATCH(ROW()-1,Analyslista!AP:AP,0)),"")&amp;IFERROR(INDEX(Analyslista!B:B,MATCH(ROW()-1,Analyslista!AP:AP,0)),"")</f>
        <v>S-Staphylococcus aureus (serologi)</v>
      </c>
      <c r="C452" s="201" t="str">
        <f>IF(IFERROR(INDEX(Analyslista!AC:AC,MATCH(ROW()-1,Analyslista!AP:AP,0)),"")=0,"",IFERROR(INDEX(Analyslista!AC:AC,MATCH(ROW()-1,Analyslista!AP:AP,0)),""))</f>
        <v/>
      </c>
      <c r="D452" s="201" t="str">
        <f>IF(IFERROR(INDEX(Analyslista!AS:AS,MATCH(ROW()-1,Analyslista!AP:AP,0)),"")=0,"",IFERROR(INDEX(Analyslista!AS:AS,MATCH(ROW()-1,Analyslista!AP:AP,0)),""))</f>
        <v/>
      </c>
      <c r="F452" s="201" t="str">
        <f>IF(IFERROR(INDEX(Analyslista!N:N,MATCH(ROW()-1,Analyslista!AP:AP,0)),"")=0,"",IFERROR(INDEX(Analyslista!N:N,MATCH(ROW()-1,Analyslista!AP:AP,0)),""))</f>
        <v>Gul (serum m gel) 3,5 mL</v>
      </c>
      <c r="G452" s="201" t="str">
        <f>IF(IFERROR(INDEX(Analyslista!K:K,MATCH(ROW()-1,Analyslista!AP:AP,0)),"")=0,"",IFERROR(INDEX(Analyslista!K:K,MATCH(ROW()-1,Analyslista!AP:AP,0)),""))</f>
        <v/>
      </c>
      <c r="H452" s="224" t="str">
        <f>IF(IFERROR(INDEX(Analyslista!J:J,MATCH(ROW()-1,Analyslista!AP:AP,0)),"")=0,"",IFERROR(INDEX(Analyslista!J:J,MATCH(ROW()-1,Analyslista!AP:AP,0)),""))</f>
        <v/>
      </c>
      <c r="I452" s="201" t="str">
        <f>IF(IFERROR(INDEX(Analyslista!V:V,MATCH(ROW()-1,Analyslista!AP:AP,0)),"")=0,"",IFERROR(INDEX(Analyslista!V:V,MATCH(ROW()-1,Analyslista!AP:AP,0)),""))</f>
        <v>Karolinska Universitetssjukhuset</v>
      </c>
      <c r="J452" s="201"/>
      <c r="K452" s="201"/>
    </row>
    <row r="453" spans="1:11" ht="45" x14ac:dyDescent="0.25">
      <c r="A453" s="201" t="str">
        <f>IF(IFERROR(INDEX(Analyslista!D:D,MATCH(ROW()-1,Analyslista!AP:AP,0)),"")&amp;IFERROR(INDEX(Analyslista!B:B,MATCH(ROW()-1,Analyslista!AP:AP,0)),"")="","",IFERROR(INDEX(Analyslista!D:D,MATCH(ROW()-1,Analyslista!AP:AP,0)),"")&amp;IFERROR(INDEX(Analyslista!B:B,MATCH(ROW()-1,Analyslista!AP:AP,0)),"")&amp;" (EXT)")</f>
        <v>dU-Steroidmönster (EXT)</v>
      </c>
      <c r="B453" s="201" t="str">
        <f>IFERROR(INDEX(Analyslista!D:D,MATCH(ROW()-1,Analyslista!AP:AP,0)),"")&amp;IFERROR(INDEX(Analyslista!B:B,MATCH(ROW()-1,Analyslista!AP:AP,0)),"")</f>
        <v>dU-Steroidmönster</v>
      </c>
      <c r="C453" s="201" t="str">
        <f>IF(IFERROR(INDEX(Analyslista!AC:AC,MATCH(ROW()-1,Analyslista!AP:AP,0)),"")=0,"",IFERROR(INDEX(Analyslista!AC:AC,MATCH(ROW()-1,Analyslista!AP:AP,0)),""))</f>
        <v/>
      </c>
      <c r="D453" s="201" t="str">
        <f>IF(IFERROR(INDEX(Analyslista!AS:AS,MATCH(ROW()-1,Analyslista!AP:AP,0)),"")=0,"",IFERROR(INDEX(Analyslista!AS:AS,MATCH(ROW()-1,Analyslista!AP:AP,0)),""))</f>
        <v/>
      </c>
      <c r="F453" s="201" t="str">
        <f>IF(IFERROR(INDEX(Analyslista!N:N,MATCH(ROW()-1,Analyslista!AP:AP,0)),"")=0,"",IFERROR(INDEX(Analyslista!N:N,MATCH(ROW()-1,Analyslista!AP:AP,0)),""))</f>
        <v>Urinsamling utan tillsats</v>
      </c>
      <c r="G453" s="201" t="str">
        <f>IF(IFERROR(INDEX(Analyslista!K:K,MATCH(ROW()-1,Analyslista!AP:AP,0)),"")=0,"",IFERROR(INDEX(Analyslista!K:K,MATCH(ROW()-1,Analyslista!AP:AP,0)),""))</f>
        <v/>
      </c>
      <c r="H453" s="224" t="str">
        <f>IF(IFERROR(INDEX(Analyslista!J:J,MATCH(ROW()-1,Analyslista!AP:AP,0)),"")=0,"",IFERROR(INDEX(Analyslista!J:J,MATCH(ROW()-1,Analyslista!AP:AP,0)),""))</f>
        <v>Förvaras kylt under uppsamlingsperioden.
Frågeställning* [FRITEXT]</v>
      </c>
      <c r="I453" s="201" t="str">
        <f>IF(IFERROR(INDEX(Analyslista!V:V,MATCH(ROW()-1,Analyslista!AP:AP,0)),"")=0,"",IFERROR(INDEX(Analyslista!V:V,MATCH(ROW()-1,Analyslista!AP:AP,0)),""))</f>
        <v>Karolinska Universitetssjukhuset</v>
      </c>
      <c r="J453" s="201"/>
      <c r="K453" s="201"/>
    </row>
    <row r="454" spans="1:11" ht="75" x14ac:dyDescent="0.25">
      <c r="A454" s="201" t="str">
        <f>IF(IFERROR(INDEX(Analyslista!D:D,MATCH(ROW()-1,Analyslista!AP:AP,0)),"")&amp;IFERROR(INDEX(Analyslista!B:B,MATCH(ROW()-1,Analyslista!AP:AP,0)),"")="","",IFERROR(INDEX(Analyslista!D:D,MATCH(ROW()-1,Analyslista!AP:AP,0)),"")&amp;IFERROR(INDEX(Analyslista!B:B,MATCH(ROW()-1,Analyslista!AP:AP,0)),"")&amp;" (EXT)")</f>
        <v>B-Köldagglutininer (EXT)</v>
      </c>
      <c r="B454" s="201" t="str">
        <f>IFERROR(INDEX(Analyslista!D:D,MATCH(ROW()-1,Analyslista!AP:AP,0)),"")&amp;IFERROR(INDEX(Analyslista!B:B,MATCH(ROW()-1,Analyslista!AP:AP,0)),"")</f>
        <v>B-Köldagglutininer</v>
      </c>
      <c r="C454" s="201" t="str">
        <f>IF(IFERROR(INDEX(Analyslista!AC:AC,MATCH(ROW()-1,Analyslista!AP:AP,0)),"")=0,"",IFERROR(INDEX(Analyslista!AC:AC,MATCH(ROW()-1,Analyslista!AP:AP,0)),""))</f>
        <v/>
      </c>
      <c r="D454" s="201" t="str">
        <f>IF(IFERROR(INDEX(Analyslista!AS:AS,MATCH(ROW()-1,Analyslista!AP:AP,0)),"")=0,"",IFERROR(INDEX(Analyslista!AS:AS,MATCH(ROW()-1,Analyslista!AP:AP,0)),""))</f>
        <v/>
      </c>
      <c r="F454" s="201" t="str">
        <f>IF(IFERROR(INDEX(Analyslista!N:N,MATCH(ROW()-1,Analyslista!AP:AP,0)),"")=0,"",IFERROR(INDEX(Analyslista!N:N,MATCH(ROW()-1,Analyslista!AP:AP,0)),""))</f>
        <v>Lila (EDTA) 4 mL</v>
      </c>
      <c r="G454" s="201" t="str">
        <f>IF(IFERROR(INDEX(Analyslista!K:K,MATCH(ROW()-1,Analyslista!AP:AP,0)),"")=0,"",IFERROR(INDEX(Analyslista!K:K,MATCH(ROW()-1,Analyslista!AP:AP,0)),""))</f>
        <v/>
      </c>
      <c r="H454" s="224" t="str">
        <f>IF(IFERROR(INDEX(Analyslista!J:J,MATCH(ROW()-1,Analyslista!AP:AP,0)),"")=0,"",IFERROR(INDEX(Analyslista!J:J,MATCH(ROW()-1,Analyslista!AP:AP,0)),""))</f>
        <v>OBS! ID-kontroll = Namnunderskrift!
Prov måste tas och hanteras i obruten värmekedja! Rör och nål förvärms till 37°C i värmeblocket. Vingkanyl rekommenderas ej.
Lämnas Omedelbart. till klinisk kemi.</v>
      </c>
      <c r="I454" s="201" t="str">
        <f>IF(IFERROR(INDEX(Analyslista!V:V,MATCH(ROW()-1,Analyslista!AP:AP,0)),"")=0,"",IFERROR(INDEX(Analyslista!V:V,MATCH(ROW()-1,Analyslista!AP:AP,0)),""))</f>
        <v/>
      </c>
      <c r="J454" s="201"/>
      <c r="K454" s="201"/>
    </row>
    <row r="455" spans="1:11" x14ac:dyDescent="0.25">
      <c r="A455" s="201" t="str">
        <f>IF(IFERROR(INDEX(Analyslista!D:D,MATCH(ROW()-1,Analyslista!AP:AP,0)),"")&amp;IFERROR(INDEX(Analyslista!B:B,MATCH(ROW()-1,Analyslista!AP:AP,0)),"")="","",IFERROR(INDEX(Analyslista!D:D,MATCH(ROW()-1,Analyslista!AP:AP,0)),"")&amp;IFERROR(INDEX(Analyslista!B:B,MATCH(ROW()-1,Analyslista!AP:AP,0)),"")&amp;" (EXT)")</f>
        <v>P-Pseudokolinesteras (EXT)</v>
      </c>
      <c r="B455" s="201" t="str">
        <f>IFERROR(INDEX(Analyslista!D:D,MATCH(ROW()-1,Analyslista!AP:AP,0)),"")&amp;IFERROR(INDEX(Analyslista!B:B,MATCH(ROW()-1,Analyslista!AP:AP,0)),"")</f>
        <v>P-Pseudokolinesteras</v>
      </c>
      <c r="C455" s="201" t="str">
        <f>IF(IFERROR(INDEX(Analyslista!AC:AC,MATCH(ROW()-1,Analyslista!AP:AP,0)),"")=0,"",IFERROR(INDEX(Analyslista!AC:AC,MATCH(ROW()-1,Analyslista!AP:AP,0)),""))</f>
        <v/>
      </c>
      <c r="D455" s="201" t="str">
        <f>IF(IFERROR(INDEX(Analyslista!AS:AS,MATCH(ROW()-1,Analyslista!AP:AP,0)),"")=0,"",IFERROR(INDEX(Analyslista!AS:AS,MATCH(ROW()-1,Analyslista!AP:AP,0)),""))</f>
        <v/>
      </c>
      <c r="F455" s="201" t="str">
        <f>IF(IFERROR(INDEX(Analyslista!N:N,MATCH(ROW()-1,Analyslista!AP:AP,0)),"")=0,"",IFERROR(INDEX(Analyslista!N:N,MATCH(ROW()-1,Analyslista!AP:AP,0)),""))</f>
        <v>Gul (serum m gel) 3,5 mL</v>
      </c>
      <c r="G455" s="201" t="str">
        <f>IF(IFERROR(INDEX(Analyslista!K:K,MATCH(ROW()-1,Analyslista!AP:AP,0)),"")=0,"",IFERROR(INDEX(Analyslista!K:K,MATCH(ROW()-1,Analyslista!AP:AP,0)),""))</f>
        <v/>
      </c>
      <c r="H455" s="224" t="str">
        <f>IF(IFERROR(INDEX(Analyslista!J:J,MATCH(ROW()-1,Analyslista!AP:AP,0)),"")=0,"",IFERROR(INDEX(Analyslista!J:J,MATCH(ROW()-1,Analyslista!AP:AP,0)),""))</f>
        <v/>
      </c>
      <c r="I455" s="201" t="str">
        <f>IF(IFERROR(INDEX(Analyslista!V:V,MATCH(ROW()-1,Analyslista!AP:AP,0)),"")=0,"",IFERROR(INDEX(Analyslista!V:V,MATCH(ROW()-1,Analyslista!AP:AP,0)),""))</f>
        <v>Akademiska Sjukhuset</v>
      </c>
      <c r="J455" s="201"/>
      <c r="K455" s="201"/>
    </row>
    <row r="456" spans="1:11" x14ac:dyDescent="0.25">
      <c r="A456" s="201" t="str">
        <f>IF(IFERROR(INDEX(Analyslista!D:D,MATCH(ROW()-1,Analyslista!AP:AP,0)),"")&amp;IFERROR(INDEX(Analyslista!B:B,MATCH(ROW()-1,Analyslista!AP:AP,0)),"")="","",IFERROR(INDEX(Analyslista!D:D,MATCH(ROW()-1,Analyslista!AP:AP,0)),"")&amp;IFERROR(INDEX(Analyslista!B:B,MATCH(ROW()-1,Analyslista!AP:AP,0)),"")&amp;" (EXT)")</f>
        <v>B-Bupropion (EXT)</v>
      </c>
      <c r="B456" s="201" t="str">
        <f>IFERROR(INDEX(Analyslista!D:D,MATCH(ROW()-1,Analyslista!AP:AP,0)),"")&amp;IFERROR(INDEX(Analyslista!B:B,MATCH(ROW()-1,Analyslista!AP:AP,0)),"")</f>
        <v>B-Bupropion</v>
      </c>
      <c r="C456" s="201" t="str">
        <f>IF(IFERROR(INDEX(Analyslista!AC:AC,MATCH(ROW()-1,Analyslista!AP:AP,0)),"")=0,"",IFERROR(INDEX(Analyslista!AC:AC,MATCH(ROW()-1,Analyslista!AP:AP,0)),""))</f>
        <v/>
      </c>
      <c r="D456" s="201" t="str">
        <f>IF(IFERROR(INDEX(Analyslista!AS:AS,MATCH(ROW()-1,Analyslista!AP:AP,0)),"")=0,"",IFERROR(INDEX(Analyslista!AS:AS,MATCH(ROW()-1,Analyslista!AP:AP,0)),""))</f>
        <v/>
      </c>
      <c r="F456" s="201" t="str">
        <f>IF(IFERROR(INDEX(Analyslista!N:N,MATCH(ROW()-1,Analyslista!AP:AP,0)),"")=0,"",IFERROR(INDEX(Analyslista!N:N,MATCH(ROW()-1,Analyslista!AP:AP,0)),""))</f>
        <v>Grå (NaF-KOx) 4 mL, 2 stycken</v>
      </c>
      <c r="G456" s="201" t="str">
        <f>IF(IFERROR(INDEX(Analyslista!K:K,MATCH(ROW()-1,Analyslista!AP:AP,0)),"")=0,"",IFERROR(INDEX(Analyslista!K:K,MATCH(ROW()-1,Analyslista!AP:AP,0)),""))</f>
        <v/>
      </c>
      <c r="H456" s="224" t="str">
        <f>IF(IFERROR(INDEX(Analyslista!J:J,MATCH(ROW()-1,Analyslista!AP:AP,0)),"")=0,"",IFERROR(INDEX(Analyslista!J:J,MATCH(ROW()-1,Analyslista!AP:AP,0)),""))</f>
        <v>Senaste dos av läkemedet [FRITEXT]</v>
      </c>
      <c r="I456" s="201" t="str">
        <f>IF(IFERROR(INDEX(Analyslista!V:V,MATCH(ROW()-1,Analyslista!AP:AP,0)),"")=0,"",IFERROR(INDEX(Analyslista!V:V,MATCH(ROW()-1,Analyslista!AP:AP,0)),""))</f>
        <v>Rättsmedicinalverket, Linköping</v>
      </c>
      <c r="J456" s="201"/>
      <c r="K456" s="201"/>
    </row>
    <row r="457" spans="1:11" ht="165" x14ac:dyDescent="0.25">
      <c r="A457" s="201" t="str">
        <f>IF(IFERROR(INDEX(Analyslista!D:D,MATCH(ROW()-1,Analyslista!AP:AP,0)),"")&amp;IFERROR(INDEX(Analyslista!B:B,MATCH(ROW()-1,Analyslista!AP:AP,0)),"")="","",IFERROR(INDEX(Analyslista!D:D,MATCH(ROW()-1,Analyslista!AP:AP,0)),"")&amp;IFERROR(INDEX(Analyslista!B:B,MATCH(ROW()-1,Analyslista!AP:AP,0)),"")&amp;" (EXT)")</f>
        <v>S-Teikoplanin (EXT)</v>
      </c>
      <c r="B457" s="201" t="str">
        <f>IFERROR(INDEX(Analyslista!D:D,MATCH(ROW()-1,Analyslista!AP:AP,0)),"")&amp;IFERROR(INDEX(Analyslista!B:B,MATCH(ROW()-1,Analyslista!AP:AP,0)),"")</f>
        <v>S-Teikoplanin</v>
      </c>
      <c r="C457" s="201" t="str">
        <f>IF(IFERROR(INDEX(Analyslista!AC:AC,MATCH(ROW()-1,Analyslista!AP:AP,0)),"")=0,"",IFERROR(INDEX(Analyslista!AC:AC,MATCH(ROW()-1,Analyslista!AP:AP,0)),""))</f>
        <v/>
      </c>
      <c r="D457" s="201" t="str">
        <f>IF(IFERROR(INDEX(Analyslista!AS:AS,MATCH(ROW()-1,Analyslista!AP:AP,0)),"")=0,"",IFERROR(INDEX(Analyslista!AS:AS,MATCH(ROW()-1,Analyslista!AP:AP,0)),""))</f>
        <v/>
      </c>
      <c r="F457" s="201" t="str">
        <f>IF(IFERROR(INDEX(Analyslista!N:N,MATCH(ROW()-1,Analyslista!AP:AP,0)),"")=0,"",IFERROR(INDEX(Analyslista!N:N,MATCH(ROW()-1,Analyslista!AP:AP,0)),""))</f>
        <v>Röd (Serum u t) 6 mL</v>
      </c>
      <c r="G457" s="201" t="str">
        <f>IF(IFERROR(INDEX(Analyslista!K:K,MATCH(ROW()-1,Analyslista!AP:AP,0)),"")=0,"",IFERROR(INDEX(Analyslista!K:K,MATCH(ROW()-1,Analyslista!AP:AP,0)),""))</f>
        <v/>
      </c>
      <c r="H457" s="224" t="str">
        <f>IF(IFERROR(INDEX(Analyslista!J:J,MATCH(ROW()-1,Analyslista!AP:AP,0)),"")=0,"",IFERROR(INDEX(Analyslista!J:J,MATCH(ROW()-1,Analyslista!AP:AP,0)),""))</f>
        <v>Provtagning innan ny dos (0-prov).
datum och klockslag för senast intagen dos [DATE:TIME]  
aktuell dos [FRITEXT]
datum för senaste dosjustering och föregående dos [FRITEXT]
behandlingsorsak [FRITEXT]
övriga läkemedel [FRITEXT]
vikt [kg]
P-kreatinin [umol/L]
frågeställning [FRITEXT]</v>
      </c>
      <c r="I457" s="201" t="str">
        <f>IF(IFERROR(INDEX(Analyslista!V:V,MATCH(ROW()-1,Analyslista!AP:AP,0)),"")=0,"",IFERROR(INDEX(Analyslista!V:V,MATCH(ROW()-1,Analyslista!AP:AP,0)),""))</f>
        <v>Karolinska Universitetssjukhuset</v>
      </c>
      <c r="J457" s="201"/>
      <c r="K457" s="201"/>
    </row>
    <row r="458" spans="1:11" ht="45" x14ac:dyDescent="0.25">
      <c r="A458" s="201" t="str">
        <f>IF(IFERROR(INDEX(Analyslista!D:D,MATCH(ROW()-1,Analyslista!AP:AP,0)),"")&amp;IFERROR(INDEX(Analyslista!B:B,MATCH(ROW()-1,Analyslista!AP:AP,0)),"")="","",IFERROR(INDEX(Analyslista!D:D,MATCH(ROW()-1,Analyslista!AP:AP,0)),"")&amp;IFERROR(INDEX(Analyslista!B:B,MATCH(ROW()-1,Analyslista!AP:AP,0)),"")&amp;" (EXT)")</f>
        <v>S-Testosteron, bioaktivt (EXT)</v>
      </c>
      <c r="B458" s="201" t="str">
        <f>IFERROR(INDEX(Analyslista!D:D,MATCH(ROW()-1,Analyslista!AP:AP,0)),"")&amp;IFERROR(INDEX(Analyslista!B:B,MATCH(ROW()-1,Analyslista!AP:AP,0)),"")</f>
        <v>S-Testosteron, bioaktivt</v>
      </c>
      <c r="C458" s="201" t="str">
        <f>IF(IFERROR(INDEX(Analyslista!AC:AC,MATCH(ROW()-1,Analyslista!AP:AP,0)),"")=0,"",IFERROR(INDEX(Analyslista!AC:AC,MATCH(ROW()-1,Analyslista!AP:AP,0)),""))</f>
        <v/>
      </c>
      <c r="D458" s="201" t="str">
        <f>IF(IFERROR(INDEX(Analyslista!AS:AS,MATCH(ROW()-1,Analyslista!AP:AP,0)),"")=0,"",IFERROR(INDEX(Analyslista!AS:AS,MATCH(ROW()-1,Analyslista!AP:AP,0)),""))</f>
        <v/>
      </c>
      <c r="F458" s="201" t="str">
        <f>IF(IFERROR(INDEX(Analyslista!N:N,MATCH(ROW()-1,Analyslista!AP:AP,0)),"")=0,"",IFERROR(INDEX(Analyslista!N:N,MATCH(ROW()-1,Analyslista!AP:AP,0)),""))</f>
        <v>Gul (serum m gel) 3,5 mL</v>
      </c>
      <c r="G458" s="201" t="str">
        <f>IF(IFERROR(INDEX(Analyslista!K:K,MATCH(ROW()-1,Analyslista!AP:AP,0)),"")=0,"",IFERROR(INDEX(Analyslista!K:K,MATCH(ROW()-1,Analyslista!AP:AP,0)),""))</f>
        <v>S-DHEAS</v>
      </c>
      <c r="H458" s="224" t="str">
        <f>IF(IFERROR(INDEX(Analyslista!J:J,MATCH(ROW()-1,Analyslista!AP:AP,0)),"")=0,"",IFERROR(INDEX(Analyslista!J:J,MATCH(ROW()-1,Analyslista!AP:AP,0)),""))</f>
        <v>Provet rekommenderas att tas kl 07-10 på grund av dygnsvariationen. Patienten rekommenderas att vara fastande.</v>
      </c>
      <c r="I458" s="201" t="str">
        <f>IF(IFERROR(INDEX(Analyslista!V:V,MATCH(ROW()-1,Analyslista!AP:AP,0)),"")=0,"",IFERROR(INDEX(Analyslista!V:V,MATCH(ROW()-1,Analyslista!AP:AP,0)),""))</f>
        <v>Karolinska Universitetssjukhuset</v>
      </c>
      <c r="J458" s="201"/>
      <c r="K458" s="201"/>
    </row>
    <row r="459" spans="1:11" ht="30" x14ac:dyDescent="0.25">
      <c r="A459" s="201" t="str">
        <f>IF(IFERROR(INDEX(Analyslista!D:D,MATCH(ROW()-1,Analyslista!AP:AP,0)),"")&amp;IFERROR(INDEX(Analyslista!B:B,MATCH(ROW()-1,Analyslista!AP:AP,0)),"")="","",IFERROR(INDEX(Analyslista!D:D,MATCH(ROW()-1,Analyslista!AP:AP,0)),"")&amp;IFERROR(INDEX(Analyslista!B:B,MATCH(ROW()-1,Analyslista!AP:AP,0)),"")&amp;" (EXT)")</f>
        <v>S-Tetanus (immunitetsundersökning) (EXT)</v>
      </c>
      <c r="B459" s="201" t="str">
        <f>IFERROR(INDEX(Analyslista!D:D,MATCH(ROW()-1,Analyslista!AP:AP,0)),"")&amp;IFERROR(INDEX(Analyslista!B:B,MATCH(ROW()-1,Analyslista!AP:AP,0)),"")</f>
        <v>S-Tetanus (immunitetsundersökning)</v>
      </c>
      <c r="C459" s="201" t="str">
        <f>IF(IFERROR(INDEX(Analyslista!AC:AC,MATCH(ROW()-1,Analyslista!AP:AP,0)),"")=0,"",IFERROR(INDEX(Analyslista!AC:AC,MATCH(ROW()-1,Analyslista!AP:AP,0)),""))</f>
        <v/>
      </c>
      <c r="D459" s="201" t="str">
        <f>IF(IFERROR(INDEX(Analyslista!AS:AS,MATCH(ROW()-1,Analyslista!AP:AP,0)),"")=0,"",IFERROR(INDEX(Analyslista!AS:AS,MATCH(ROW()-1,Analyslista!AP:AP,0)),""))</f>
        <v/>
      </c>
      <c r="F459" s="201" t="str">
        <f>IF(IFERROR(INDEX(Analyslista!N:N,MATCH(ROW()-1,Analyslista!AP:AP,0)),"")=0,"",IFERROR(INDEX(Analyslista!N:N,MATCH(ROW()-1,Analyslista!AP:AP,0)),""))</f>
        <v>Gul (serum m gel) 3,5 mL</v>
      </c>
      <c r="G459" s="201" t="str">
        <f>IF(IFERROR(INDEX(Analyslista!K:K,MATCH(ROW()-1,Analyslista!AP:AP,0)),"")=0,"",IFERROR(INDEX(Analyslista!K:K,MATCH(ROW()-1,Analyslista!AP:AP,0)),""))</f>
        <v/>
      </c>
      <c r="H459" s="224" t="str">
        <f>IF(IFERROR(INDEX(Analyslista!J:J,MATCH(ROW()-1,Analyslista!AP:AP,0)),"")=0,"",IFERROR(INDEX(Analyslista!J:J,MATCH(ROW()-1,Analyslista!AP:AP,0)),""))</f>
        <v/>
      </c>
      <c r="I459" s="201" t="str">
        <f>IF(IFERROR(INDEX(Analyslista!V:V,MATCH(ROW()-1,Analyslista!AP:AP,0)),"")=0,"",IFERROR(INDEX(Analyslista!V:V,MATCH(ROW()-1,Analyslista!AP:AP,0)),""))</f>
        <v>Karolinska Universitetssjukhuset</v>
      </c>
      <c r="J459" s="201"/>
      <c r="K459" s="201"/>
    </row>
    <row r="460" spans="1:11" ht="150" x14ac:dyDescent="0.25">
      <c r="A460" s="201" t="str">
        <f>IF(IFERROR(INDEX(Analyslista!D:D,MATCH(ROW()-1,Analyslista!AP:AP,0)),"")&amp;IFERROR(INDEX(Analyslista!B:B,MATCH(ROW()-1,Analyslista!AP:AP,0)),"")="","",IFERROR(INDEX(Analyslista!D:D,MATCH(ROW()-1,Analyslista!AP:AP,0)),"")&amp;IFERROR(INDEX(Analyslista!B:B,MATCH(ROW()-1,Analyslista!AP:AP,0)),"")&amp;" (EXT)")</f>
        <v>P-/S-Tiopental (EXT)</v>
      </c>
      <c r="B460" s="201" t="str">
        <f>IFERROR(INDEX(Analyslista!D:D,MATCH(ROW()-1,Analyslista!AP:AP,0)),"")&amp;IFERROR(INDEX(Analyslista!B:B,MATCH(ROW()-1,Analyslista!AP:AP,0)),"")</f>
        <v>P-/S-Tiopental</v>
      </c>
      <c r="C460" s="201" t="str">
        <f>IF(IFERROR(INDEX(Analyslista!AC:AC,MATCH(ROW()-1,Analyslista!AP:AP,0)),"")=0,"",IFERROR(INDEX(Analyslista!AC:AC,MATCH(ROW()-1,Analyslista!AP:AP,0)),""))</f>
        <v/>
      </c>
      <c r="D460" s="201" t="str">
        <f>IF(IFERROR(INDEX(Analyslista!AS:AS,MATCH(ROW()-1,Analyslista!AP:AP,0)),"")=0,"",IFERROR(INDEX(Analyslista!AS:AS,MATCH(ROW()-1,Analyslista!AP:AP,0)),""))</f>
        <v/>
      </c>
      <c r="F460" s="201" t="str">
        <f>IF(IFERROR(INDEX(Analyslista!N:N,MATCH(ROW()-1,Analyslista!AP:AP,0)),"")=0,"",IFERROR(INDEX(Analyslista!N:N,MATCH(ROW()-1,Analyslista!AP:AP,0)),""))</f>
        <v>Mörkblå (NaHeparin) 4 mL</v>
      </c>
      <c r="G460" s="201" t="str">
        <f>IF(IFERROR(INDEX(Analyslista!K:K,MATCH(ROW()-1,Analyslista!AP:AP,0)),"")=0,"",IFERROR(INDEX(Analyslista!K:K,MATCH(ROW()-1,Analyslista!AP:AP,0)),""))</f>
        <v/>
      </c>
      <c r="H460"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60" s="201" t="str">
        <f>IF(IFERROR(INDEX(Analyslista!V:V,MATCH(ROW()-1,Analyslista!AP:AP,0)),"")=0,"",IFERROR(INDEX(Analyslista!V:V,MATCH(ROW()-1,Analyslista!AP:AP,0)),""))</f>
        <v>Karolinska Universitetssjukhuset</v>
      </c>
      <c r="J460" s="201"/>
      <c r="K460" s="201"/>
    </row>
    <row r="461" spans="1:11" ht="30" x14ac:dyDescent="0.25">
      <c r="A461" s="201" t="str">
        <f>IF(IFERROR(INDEX(Analyslista!D:D,MATCH(ROW()-1,Analyslista!AP:AP,0)),"")&amp;IFERROR(INDEX(Analyslista!B:B,MATCH(ROW()-1,Analyslista!AP:AP,0)),"")="","",IFERROR(INDEX(Analyslista!D:D,MATCH(ROW()-1,Analyslista!AP:AP,0)),"")&amp;IFERROR(INDEX(Analyslista!B:B,MATCH(ROW()-1,Analyslista!AP:AP,0)),"")&amp;" (EXT)")</f>
        <v>S-, B-Chikungunyavirus (PCR) (EXT)</v>
      </c>
      <c r="B461" s="201" t="str">
        <f>IFERROR(INDEX(Analyslista!D:D,MATCH(ROW()-1,Analyslista!AP:AP,0)),"")&amp;IFERROR(INDEX(Analyslista!B:B,MATCH(ROW()-1,Analyslista!AP:AP,0)),"")</f>
        <v>S-, B-Chikungunyavirus (PCR)</v>
      </c>
      <c r="C461" s="201" t="str">
        <f>IF(IFERROR(INDEX(Analyslista!AC:AC,MATCH(ROW()-1,Analyslista!AP:AP,0)),"")=0,"",IFERROR(INDEX(Analyslista!AC:AC,MATCH(ROW()-1,Analyslista!AP:AP,0)),""))</f>
        <v/>
      </c>
      <c r="D461" s="201" t="str">
        <f>IF(IFERROR(INDEX(Analyslista!AS:AS,MATCH(ROW()-1,Analyslista!AP:AP,0)),"")=0,"",IFERROR(INDEX(Analyslista!AS:AS,MATCH(ROW()-1,Analyslista!AP:AP,0)),""))</f>
        <v/>
      </c>
      <c r="F461" s="201" t="str">
        <f>IF(IFERROR(INDEX(Analyslista!N:N,MATCH(ROW()-1,Analyslista!AP:AP,0)),"")=0,"",IFERROR(INDEX(Analyslista!N:N,MATCH(ROW()-1,Analyslista!AP:AP,0)),""))</f>
        <v>Lila (EDTA) 4 mL</v>
      </c>
      <c r="G461" s="201" t="str">
        <f>IF(IFERROR(INDEX(Analyslista!K:K,MATCH(ROW()-1,Analyslista!AP:AP,0)),"")=0,"",IFERROR(INDEX(Analyslista!K:K,MATCH(ROW()-1,Analyslista!AP:AP,0)),""))</f>
        <v/>
      </c>
      <c r="H461" s="224" t="str">
        <f>IF(IFERROR(INDEX(Analyslista!J:J,MATCH(ROW()-1,Analyslista!AP:AP,0)),"")=0,"",IFERROR(INDEX(Analyslista!J:J,MATCH(ROW()-1,Analyslista!AP:AP,0)),""))</f>
        <v>Anamnestiska data inklusive insjukningsdatum och utlandsvistelse* [FRITEXT]</v>
      </c>
      <c r="I461" s="201" t="str">
        <f>IF(IFERROR(INDEX(Analyslista!V:V,MATCH(ROW()-1,Analyslista!AP:AP,0)),"")=0,"",IFERROR(INDEX(Analyslista!V:V,MATCH(ROW()-1,Analyslista!AP:AP,0)),""))</f>
        <v>Folkhälsomyndigheten</v>
      </c>
      <c r="J461" s="201"/>
      <c r="K461" s="201"/>
    </row>
    <row r="462" spans="1:11" ht="135" x14ac:dyDescent="0.25">
      <c r="A462" s="201" t="str">
        <f>IF(IFERROR(INDEX(Analyslista!D:D,MATCH(ROW()-1,Analyslista!AP:AP,0)),"")&amp;IFERROR(INDEX(Analyslista!B:B,MATCH(ROW()-1,Analyslista!AP:AP,0)),"")="","",IFERROR(INDEX(Analyslista!D:D,MATCH(ROW()-1,Analyslista!AP:AP,0)),"")&amp;IFERROR(INDEX(Analyslista!B:B,MATCH(ROW()-1,Analyslista!AP:AP,0)),"")&amp;" (EXT)")</f>
        <v>P-/S-Topiramat (EXT)</v>
      </c>
      <c r="B462" s="201" t="str">
        <f>IFERROR(INDEX(Analyslista!D:D,MATCH(ROW()-1,Analyslista!AP:AP,0)),"")&amp;IFERROR(INDEX(Analyslista!B:B,MATCH(ROW()-1,Analyslista!AP:AP,0)),"")</f>
        <v>P-/S-Topiramat</v>
      </c>
      <c r="C462" s="201" t="str">
        <f>IF(IFERROR(INDEX(Analyslista!AC:AC,MATCH(ROW()-1,Analyslista!AP:AP,0)),"")=0,"",IFERROR(INDEX(Analyslista!AC:AC,MATCH(ROW()-1,Analyslista!AP:AP,0)),""))</f>
        <v/>
      </c>
      <c r="D462" s="201" t="str">
        <f>IF(IFERROR(INDEX(Analyslista!AS:AS,MATCH(ROW()-1,Analyslista!AP:AP,0)),"")=0,"",IFERROR(INDEX(Analyslista!AS:AS,MATCH(ROW()-1,Analyslista!AP:AP,0)),""))</f>
        <v/>
      </c>
      <c r="F462" s="201" t="str">
        <f>IF(IFERROR(INDEX(Analyslista!N:N,MATCH(ROW()-1,Analyslista!AP:AP,0)),"")=0,"",IFERROR(INDEX(Analyslista!N:N,MATCH(ROW()-1,Analyslista!AP:AP,0)),""))</f>
        <v>Mörkblå (NaHeparin) 4 mL</v>
      </c>
      <c r="G462" s="201" t="str">
        <f>IF(IFERROR(INDEX(Analyslista!K:K,MATCH(ROW()-1,Analyslista!AP:AP,0)),"")=0,"",IFERROR(INDEX(Analyslista!K:K,MATCH(ROW()-1,Analyslista!AP:AP,0)),""))</f>
        <v/>
      </c>
      <c r="H46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Frågeställning [FRITEXT]</v>
      </c>
      <c r="I462" s="201" t="str">
        <f>IF(IFERROR(INDEX(Analyslista!V:V,MATCH(ROW()-1,Analyslista!AP:AP,0)),"")=0,"",IFERROR(INDEX(Analyslista!V:V,MATCH(ROW()-1,Analyslista!AP:AP,0)),""))</f>
        <v>Karolinska Universitetssjukhuset</v>
      </c>
      <c r="J462" s="201"/>
      <c r="K462" s="201"/>
    </row>
    <row r="463" spans="1:11" ht="135" x14ac:dyDescent="0.25">
      <c r="A463" s="201" t="str">
        <f>IF(IFERROR(INDEX(Analyslista!D:D,MATCH(ROW()-1,Analyslista!AP:AP,0)),"")&amp;IFERROR(INDEX(Analyslista!B:B,MATCH(ROW()-1,Analyslista!AP:AP,0)),"")="","",IFERROR(INDEX(Analyslista!D:D,MATCH(ROW()-1,Analyslista!AP:AP,0)),"")&amp;IFERROR(INDEX(Analyslista!B:B,MATCH(ROW()-1,Analyslista!AP:AP,0)),"")&amp;" (EXT)")</f>
        <v>P-/S-Tramadol (EXT)</v>
      </c>
      <c r="B463" s="201" t="str">
        <f>IFERROR(INDEX(Analyslista!D:D,MATCH(ROW()-1,Analyslista!AP:AP,0)),"")&amp;IFERROR(INDEX(Analyslista!B:B,MATCH(ROW()-1,Analyslista!AP:AP,0)),"")</f>
        <v>P-/S-Tramadol</v>
      </c>
      <c r="C463" s="201" t="str">
        <f>IF(IFERROR(INDEX(Analyslista!AC:AC,MATCH(ROW()-1,Analyslista!AP:AP,0)),"")=0,"",IFERROR(INDEX(Analyslista!AC:AC,MATCH(ROW()-1,Analyslista!AP:AP,0)),""))</f>
        <v/>
      </c>
      <c r="D463" s="201" t="str">
        <f>IF(IFERROR(INDEX(Analyslista!AS:AS,MATCH(ROW()-1,Analyslista!AP:AP,0)),"")=0,"",IFERROR(INDEX(Analyslista!AS:AS,MATCH(ROW()-1,Analyslista!AP:AP,0)),""))</f>
        <v/>
      </c>
      <c r="F463" s="201" t="str">
        <f>IF(IFERROR(INDEX(Analyslista!N:N,MATCH(ROW()-1,Analyslista!AP:AP,0)),"")=0,"",IFERROR(INDEX(Analyslista!N:N,MATCH(ROW()-1,Analyslista!AP:AP,0)),""))</f>
        <v>Mörkblå (NaHeparin) 6 mL</v>
      </c>
      <c r="G463" s="201" t="str">
        <f>IF(IFERROR(INDEX(Analyslista!K:K,MATCH(ROW()-1,Analyslista!AP:AP,0)),"")=0,"",IFERROR(INDEX(Analyslista!K:K,MATCH(ROW()-1,Analyslista!AP:AP,0)),""))</f>
        <v/>
      </c>
      <c r="H463" s="224" t="str">
        <f>IF(IFERROR(INDEX(Analyslista!J:J,MATCH(ROW()-1,Analyslista!AP:AP,0)),"")=0,"",IFERROR(INDEX(Analyslista!J:J,MATCH(ROW()-1,Analyslista!AP:AP,0)),""))</f>
        <v>Datum och klockslag för senast intagen dos [DATE:TIME?]
Aktuell dos [FRITEXT]
Datum för senaste dosjustering och föregående dos [FRITEXT?]
Övriga läkemedel [FRITEXT]
vikt [kg]
S-kreatinin [umol/L]
Frågeställning [FRITEXT]</v>
      </c>
      <c r="I463" s="201" t="str">
        <f>IF(IFERROR(INDEX(Analyslista!V:V,MATCH(ROW()-1,Analyslista!AP:AP,0)),"")=0,"",IFERROR(INDEX(Analyslista!V:V,MATCH(ROW()-1,Analyslista!AP:AP,0)),""))</f>
        <v>Karolinska Universitetssjukhuset</v>
      </c>
      <c r="J463" s="201"/>
      <c r="K463" s="201"/>
    </row>
    <row r="464" spans="1:11" x14ac:dyDescent="0.25">
      <c r="A464" s="201" t="str">
        <f>IF(IFERROR(INDEX(Analyslista!D:D,MATCH(ROW()-1,Analyslista!AP:AP,0)),"")&amp;IFERROR(INDEX(Analyslista!B:B,MATCH(ROW()-1,Analyslista!AP:AP,0)),"")="","",IFERROR(INDEX(Analyslista!D:D,MATCH(ROW()-1,Analyslista!AP:AP,0)),"")&amp;IFERROR(INDEX(Analyslista!B:B,MATCH(ROW()-1,Analyslista!AP:AP,0)),"")&amp;" (EXT)")</f>
        <v>Haemophilus ducreyi (PCR) KM (EXT)</v>
      </c>
      <c r="B464" s="201" t="str">
        <f>IFERROR(INDEX(Analyslista!D:D,MATCH(ROW()-1,Analyslista!AP:AP,0)),"")&amp;IFERROR(INDEX(Analyslista!B:B,MATCH(ROW()-1,Analyslista!AP:AP,0)),"")</f>
        <v>Haemophilus ducreyi (PCR) KM</v>
      </c>
      <c r="C464" s="201" t="str">
        <f>IF(IFERROR(INDEX(Analyslista!AC:AC,MATCH(ROW()-1,Analyslista!AP:AP,0)),"")=0,"",IFERROR(INDEX(Analyslista!AC:AC,MATCH(ROW()-1,Analyslista!AP:AP,0)),""))</f>
        <v/>
      </c>
      <c r="D464" s="201" t="str">
        <f>IF(IFERROR(INDEX(Analyslista!AS:AS,MATCH(ROW()-1,Analyslista!AP:AP,0)),"")=0,"",IFERROR(INDEX(Analyslista!AS:AS,MATCH(ROW()-1,Analyslista!AP:AP,0)),""))</f>
        <v/>
      </c>
      <c r="F464" s="201" t="str">
        <f>IF(IFERROR(INDEX(Analyslista!N:N,MATCH(ROW()-1,Analyslista!AP:AP,0)),"")=0,"",IFERROR(INDEX(Analyslista!N:N,MATCH(ROW()-1,Analyslista!AP:AP,0)),""))</f>
        <v>Eswab</v>
      </c>
      <c r="G464" s="201" t="str">
        <f>IF(IFERROR(INDEX(Analyslista!K:K,MATCH(ROW()-1,Analyslista!AP:AP,0)),"")=0,"",IFERROR(INDEX(Analyslista!K:K,MATCH(ROW()-1,Analyslista!AP:AP,0)),""))</f>
        <v/>
      </c>
      <c r="H464" s="224" t="str">
        <f>IF(IFERROR(INDEX(Analyslista!J:J,MATCH(ROW()-1,Analyslista!AP:AP,0)),"")=0,"",IFERROR(INDEX(Analyslista!J:J,MATCH(ROW()-1,Analyslista!AP:AP,0)),""))</f>
        <v/>
      </c>
      <c r="I464" s="201" t="str">
        <f>IF(IFERROR(INDEX(Analyslista!V:V,MATCH(ROW()-1,Analyslista!AP:AP,0)),"")=0,"",IFERROR(INDEX(Analyslista!V:V,MATCH(ROW()-1,Analyslista!AP:AP,0)),""))</f>
        <v>Sahlgrenska Universitetssjukhuset</v>
      </c>
      <c r="J464" s="201"/>
      <c r="K464" s="201"/>
    </row>
    <row r="465" spans="1:11" x14ac:dyDescent="0.25">
      <c r="A465" s="201" t="str">
        <f>IF(IFERROR(INDEX(Analyslista!D:D,MATCH(ROW()-1,Analyslista!AP:AP,0)),"")&amp;IFERROR(INDEX(Analyslista!B:B,MATCH(ROW()-1,Analyslista!AP:AP,0)),"")="","",IFERROR(INDEX(Analyslista!D:D,MATCH(ROW()-1,Analyslista!AP:AP,0)),"")&amp;IFERROR(INDEX(Analyslista!B:B,MATCH(ROW()-1,Analyslista!AP:AP,0)),"")&amp;" (EXT)")</f>
        <v>S-Transtyretin (EXT)</v>
      </c>
      <c r="B465" s="201" t="str">
        <f>IFERROR(INDEX(Analyslista!D:D,MATCH(ROW()-1,Analyslista!AP:AP,0)),"")&amp;IFERROR(INDEX(Analyslista!B:B,MATCH(ROW()-1,Analyslista!AP:AP,0)),"")</f>
        <v>S-Transtyretin</v>
      </c>
      <c r="C465" s="201" t="str">
        <f>IF(IFERROR(INDEX(Analyslista!AC:AC,MATCH(ROW()-1,Analyslista!AP:AP,0)),"")=0,"",IFERROR(INDEX(Analyslista!AC:AC,MATCH(ROW()-1,Analyslista!AP:AP,0)),""))</f>
        <v/>
      </c>
      <c r="D465" s="201" t="str">
        <f>IF(IFERROR(INDEX(Analyslista!AS:AS,MATCH(ROW()-1,Analyslista!AP:AP,0)),"")=0,"",IFERROR(INDEX(Analyslista!AS:AS,MATCH(ROW()-1,Analyslista!AP:AP,0)),""))</f>
        <v/>
      </c>
      <c r="F465" s="201" t="str">
        <f>IF(IFERROR(INDEX(Analyslista!N:N,MATCH(ROW()-1,Analyslista!AP:AP,0)),"")=0,"",IFERROR(INDEX(Analyslista!N:N,MATCH(ROW()-1,Analyslista!AP:AP,0)),""))</f>
        <v>Gul (serum m gel) 3,5 mL</v>
      </c>
      <c r="G465" s="201" t="str">
        <f>IF(IFERROR(INDEX(Analyslista!K:K,MATCH(ROW()-1,Analyslista!AP:AP,0)),"")=0,"",IFERROR(INDEX(Analyslista!K:K,MATCH(ROW()-1,Analyslista!AP:AP,0)),""))</f>
        <v/>
      </c>
      <c r="H465" s="224" t="str">
        <f>IF(IFERROR(INDEX(Analyslista!J:J,MATCH(ROW()-1,Analyslista!AP:AP,0)),"")=0,"",IFERROR(INDEX(Analyslista!J:J,MATCH(ROW()-1,Analyslista!AP:AP,0)),""))</f>
        <v/>
      </c>
      <c r="I465" s="201" t="str">
        <f>IF(IFERROR(INDEX(Analyslista!V:V,MATCH(ROW()-1,Analyslista!AP:AP,0)),"")=0,"",IFERROR(INDEX(Analyslista!V:V,MATCH(ROW()-1,Analyslista!AP:AP,0)),""))</f>
        <v>Karolinska Universitetssjukhuset</v>
      </c>
      <c r="J465" s="201"/>
      <c r="K465" s="201"/>
    </row>
    <row r="466" spans="1:11" x14ac:dyDescent="0.25">
      <c r="A466" s="201" t="str">
        <f>IF(IFERROR(INDEX(Analyslista!D:D,MATCH(ROW()-1,Analyslista!AP:AP,0)),"")&amp;IFERROR(INDEX(Analyslista!B:B,MATCH(ROW()-1,Analyslista!AP:AP,0)),"")="","",IFERROR(INDEX(Analyslista!D:D,MATCH(ROW()-1,Analyslista!AP:AP,0)),"")&amp;IFERROR(INDEX(Analyslista!B:B,MATCH(ROW()-1,Analyslista!AP:AP,0)),"")&amp;" (EXT)")</f>
        <v>S-, B-Hepatit E virus (serologi) (EXT)</v>
      </c>
      <c r="B466" s="201" t="str">
        <f>IFERROR(INDEX(Analyslista!D:D,MATCH(ROW()-1,Analyslista!AP:AP,0)),"")&amp;IFERROR(INDEX(Analyslista!B:B,MATCH(ROW()-1,Analyslista!AP:AP,0)),"")</f>
        <v>S-, B-Hepatit E virus (serologi)</v>
      </c>
      <c r="C466" s="201" t="str">
        <f>IF(IFERROR(INDEX(Analyslista!AC:AC,MATCH(ROW()-1,Analyslista!AP:AP,0)),"")=0,"",IFERROR(INDEX(Analyslista!AC:AC,MATCH(ROW()-1,Analyslista!AP:AP,0)),""))</f>
        <v/>
      </c>
      <c r="D466" s="201" t="str">
        <f>IF(IFERROR(INDEX(Analyslista!AS:AS,MATCH(ROW()-1,Analyslista!AP:AP,0)),"")=0,"",IFERROR(INDEX(Analyslista!AS:AS,MATCH(ROW()-1,Analyslista!AP:AP,0)),""))</f>
        <v/>
      </c>
      <c r="F466" s="201" t="str">
        <f>IF(IFERROR(INDEX(Analyslista!N:N,MATCH(ROW()-1,Analyslista!AP:AP,0)),"")=0,"",IFERROR(INDEX(Analyslista!N:N,MATCH(ROW()-1,Analyslista!AP:AP,0)),""))</f>
        <v>Gul (serum m gel) 3,5 mL</v>
      </c>
      <c r="G466" s="201" t="str">
        <f>IF(IFERROR(INDEX(Analyslista!K:K,MATCH(ROW()-1,Analyslista!AP:AP,0)),"")=0,"",IFERROR(INDEX(Analyslista!K:K,MATCH(ROW()-1,Analyslista!AP:AP,0)),""))</f>
        <v/>
      </c>
      <c r="H466" s="224" t="str">
        <f>IF(IFERROR(INDEX(Analyslista!J:J,MATCH(ROW()-1,Analyslista!AP:AP,0)),"")=0,"",IFERROR(INDEX(Analyslista!J:J,MATCH(ROW()-1,Analyslista!AP:AP,0)),""))</f>
        <v/>
      </c>
      <c r="I466" s="201" t="str">
        <f>IF(IFERROR(INDEX(Analyslista!V:V,MATCH(ROW()-1,Analyslista!AP:AP,0)),"")=0,"",IFERROR(INDEX(Analyslista!V:V,MATCH(ROW()-1,Analyslista!AP:AP,0)),""))</f>
        <v>Sahlgrenska Universitetssjukhuset</v>
      </c>
      <c r="J466" s="201"/>
      <c r="K466" s="201"/>
    </row>
    <row r="467" spans="1:11" ht="30" x14ac:dyDescent="0.25">
      <c r="A467" s="201" t="str">
        <f>IF(IFERROR(INDEX(Analyslista!D:D,MATCH(ROW()-1,Analyslista!AP:AP,0)),"")&amp;IFERROR(INDEX(Analyslista!B:B,MATCH(ROW()-1,Analyslista!AP:AP,0)),"")="","",IFERROR(INDEX(Analyslista!D:D,MATCH(ROW()-1,Analyslista!AP:AP,0)),"")&amp;IFERROR(INDEX(Analyslista!B:B,MATCH(ROW()-1,Analyslista!AP:AP,0)),"")&amp;" (EXT)")</f>
        <v>S-, B-Hepatit E virus RNA, kvantitativ (PCR) (EXT)</v>
      </c>
      <c r="B467" s="201" t="str">
        <f>IFERROR(INDEX(Analyslista!D:D,MATCH(ROW()-1,Analyslista!AP:AP,0)),"")&amp;IFERROR(INDEX(Analyslista!B:B,MATCH(ROW()-1,Analyslista!AP:AP,0)),"")</f>
        <v>S-, B-Hepatit E virus RNA, kvantitativ (PCR)</v>
      </c>
      <c r="C467" s="201" t="str">
        <f>IF(IFERROR(INDEX(Analyslista!AC:AC,MATCH(ROW()-1,Analyslista!AP:AP,0)),"")=0,"",IFERROR(INDEX(Analyslista!AC:AC,MATCH(ROW()-1,Analyslista!AP:AP,0)),""))</f>
        <v/>
      </c>
      <c r="D467" s="201" t="str">
        <f>IF(IFERROR(INDEX(Analyslista!AS:AS,MATCH(ROW()-1,Analyslista!AP:AP,0)),"")=0,"",IFERROR(INDEX(Analyslista!AS:AS,MATCH(ROW()-1,Analyslista!AP:AP,0)),""))</f>
        <v/>
      </c>
      <c r="F467" s="201" t="str">
        <f>IF(IFERROR(INDEX(Analyslista!N:N,MATCH(ROW()-1,Analyslista!AP:AP,0)),"")=0,"",IFERROR(INDEX(Analyslista!N:N,MATCH(ROW()-1,Analyslista!AP:AP,0)),""))</f>
        <v>Lila (EDTA) 6 mL</v>
      </c>
      <c r="G467" s="201" t="str">
        <f>IF(IFERROR(INDEX(Analyslista!K:K,MATCH(ROW()-1,Analyslista!AP:AP,0)),"")=0,"",IFERROR(INDEX(Analyslista!K:K,MATCH(ROW()-1,Analyslista!AP:AP,0)),""))</f>
        <v/>
      </c>
      <c r="H467" s="224" t="str">
        <f>IF(IFERROR(INDEX(Analyslista!J:J,MATCH(ROW()-1,Analyslista!AP:AP,0)),"")=0,"",IFERROR(INDEX(Analyslista!J:J,MATCH(ROW()-1,Analyslista!AP:AP,0)),""))</f>
        <v/>
      </c>
      <c r="I467" s="201" t="str">
        <f>IF(IFERROR(INDEX(Analyslista!V:V,MATCH(ROW()-1,Analyslista!AP:AP,0)),"")=0,"",IFERROR(INDEX(Analyslista!V:V,MATCH(ROW()-1,Analyslista!AP:AP,0)),""))</f>
        <v>Sahlgrenska Universitetssjukhuset</v>
      </c>
      <c r="J467" s="201"/>
      <c r="K467" s="201"/>
    </row>
    <row r="468" spans="1:11" ht="135" x14ac:dyDescent="0.25">
      <c r="A468" s="201" t="str">
        <f>IF(IFERROR(INDEX(Analyslista!D:D,MATCH(ROW()-1,Analyslista!AP:AP,0)),"")&amp;IFERROR(INDEX(Analyslista!B:B,MATCH(ROW()-1,Analyslista!AP:AP,0)),"")="","",IFERROR(INDEX(Analyslista!D:D,MATCH(ROW()-1,Analyslista!AP:AP,0)),"")&amp;IFERROR(INDEX(Analyslista!B:B,MATCH(ROW()-1,Analyslista!AP:AP,0)),"")&amp;" (EXT)")</f>
        <v>S-Trimetoprim/Sulfametoxazol (EXT)</v>
      </c>
      <c r="B468" s="201" t="str">
        <f>IFERROR(INDEX(Analyslista!D:D,MATCH(ROW()-1,Analyslista!AP:AP,0)),"")&amp;IFERROR(INDEX(Analyslista!B:B,MATCH(ROW()-1,Analyslista!AP:AP,0)),"")</f>
        <v>S-Trimetoprim/Sulfametoxazol</v>
      </c>
      <c r="C468" s="201" t="str">
        <f>IF(IFERROR(INDEX(Analyslista!AC:AC,MATCH(ROW()-1,Analyslista!AP:AP,0)),"")=0,"",IFERROR(INDEX(Analyslista!AC:AC,MATCH(ROW()-1,Analyslista!AP:AP,0)),""))</f>
        <v/>
      </c>
      <c r="D468" s="201" t="str">
        <f>IF(IFERROR(INDEX(Analyslista!AS:AS,MATCH(ROW()-1,Analyslista!AP:AP,0)),"")=0,"",IFERROR(INDEX(Analyslista!AS:AS,MATCH(ROW()-1,Analyslista!AP:AP,0)),""))</f>
        <v/>
      </c>
      <c r="F468" s="201" t="str">
        <f>IF(IFERROR(INDEX(Analyslista!N:N,MATCH(ROW()-1,Analyslista!AP:AP,0)),"")=0,"",IFERROR(INDEX(Analyslista!N:N,MATCH(ROW()-1,Analyslista!AP:AP,0)),""))</f>
        <v>Röd (Serum u t) 6 mL</v>
      </c>
      <c r="G468" s="201" t="str">
        <f>IF(IFERROR(INDEX(Analyslista!K:K,MATCH(ROW()-1,Analyslista!AP:AP,0)),"")=0,"",IFERROR(INDEX(Analyslista!K:K,MATCH(ROW()-1,Analyslista!AP:AP,0)),""))</f>
        <v/>
      </c>
      <c r="H468" s="224" t="str">
        <f>IF(IFERROR(INDEX(Analyslista!J:J,MATCH(ROW()-1,Analyslista!AP:AP,0)),"")=0,"",IFERROR(INDEX(Analyslista!J:J,MATCH(ROW()-1,Analyslista!AP:AP,0)),""))</f>
        <v xml:space="preserve">datum och klockslag för senast intagen dos  [DATE:TIME]
aktuell dos [FRITEXT]
datum för senaste dosjustering och föregående dos [FRITEXT]
övriga läkemedel [FRITEXT]
vikt [kg] 
S-kreatinin [umol/L]
frågeställning [FRITEXT] </v>
      </c>
      <c r="I468" s="201" t="str">
        <f>IF(IFERROR(INDEX(Analyslista!V:V,MATCH(ROW()-1,Analyslista!AP:AP,0)),"")=0,"",IFERROR(INDEX(Analyslista!V:V,MATCH(ROW()-1,Analyslista!AP:AP,0)),""))</f>
        <v>Karolinska Universitetssjukhuset</v>
      </c>
      <c r="J468" s="201"/>
      <c r="K468" s="201"/>
    </row>
    <row r="469" spans="1:11" x14ac:dyDescent="0.25">
      <c r="A469" s="201" t="str">
        <f>IF(IFERROR(INDEX(Analyslista!D:D,MATCH(ROW()-1,Analyslista!AP:AP,0)),"")&amp;IFERROR(INDEX(Analyslista!B:B,MATCH(ROW()-1,Analyslista!AP:AP,0)),"")="","",IFERROR(INDEX(Analyslista!D:D,MATCH(ROW()-1,Analyslista!AP:AP,0)),"")&amp;IFERROR(INDEX(Analyslista!B:B,MATCH(ROW()-1,Analyslista!AP:AP,0)),"")&amp;" (EXT)")</f>
        <v>S-Tumor necrosis factor alpha (EXT)</v>
      </c>
      <c r="B469" s="201" t="str">
        <f>IFERROR(INDEX(Analyslista!D:D,MATCH(ROW()-1,Analyslista!AP:AP,0)),"")&amp;IFERROR(INDEX(Analyslista!B:B,MATCH(ROW()-1,Analyslista!AP:AP,0)),"")</f>
        <v>S-Tumor necrosis factor alpha</v>
      </c>
      <c r="C469" s="201" t="str">
        <f>IF(IFERROR(INDEX(Analyslista!AC:AC,MATCH(ROW()-1,Analyslista!AP:AP,0)),"")=0,"",IFERROR(INDEX(Analyslista!AC:AC,MATCH(ROW()-1,Analyslista!AP:AP,0)),""))</f>
        <v/>
      </c>
      <c r="D469" s="201" t="str">
        <f>IF(IFERROR(INDEX(Analyslista!AS:AS,MATCH(ROW()-1,Analyslista!AP:AP,0)),"")=0,"",IFERROR(INDEX(Analyslista!AS:AS,MATCH(ROW()-1,Analyslista!AP:AP,0)),""))</f>
        <v/>
      </c>
      <c r="F469" s="201" t="str">
        <f>IF(IFERROR(INDEX(Analyslista!N:N,MATCH(ROW()-1,Analyslista!AP:AP,0)),"")=0,"",IFERROR(INDEX(Analyslista!N:N,MATCH(ROW()-1,Analyslista!AP:AP,0)),""))</f>
        <v>Gul (serum m gel) 3,5 mL</v>
      </c>
      <c r="G469" s="201" t="str">
        <f>IF(IFERROR(INDEX(Analyslista!K:K,MATCH(ROW()-1,Analyslista!AP:AP,0)),"")=0,"",IFERROR(INDEX(Analyslista!K:K,MATCH(ROW()-1,Analyslista!AP:AP,0)),""))</f>
        <v/>
      </c>
      <c r="H469" s="224" t="str">
        <f>IF(IFERROR(INDEX(Analyslista!J:J,MATCH(ROW()-1,Analyslista!AP:AP,0)),"")=0,"",IFERROR(INDEX(Analyslista!J:J,MATCH(ROW()-1,Analyslista!AP:AP,0)),""))</f>
        <v/>
      </c>
      <c r="I469" s="201" t="str">
        <f>IF(IFERROR(INDEX(Analyslista!V:V,MATCH(ROW()-1,Analyslista!AP:AP,0)),"")=0,"",IFERROR(INDEX(Analyslista!V:V,MATCH(ROW()-1,Analyslista!AP:AP,0)),""))</f>
        <v>Karolinska Universitetssjukhuset</v>
      </c>
      <c r="J469" s="201"/>
      <c r="K469" s="201"/>
    </row>
    <row r="470" spans="1:11" ht="210" x14ac:dyDescent="0.25">
      <c r="A470" s="201" t="str">
        <f>IF(IFERROR(INDEX(Analyslista!D:D,MATCH(ROW()-1,Analyslista!AP:AP,0)),"")&amp;IFERROR(INDEX(Analyslista!B:B,MATCH(ROW()-1,Analyslista!AP:AP,0)),"")="","",IFERROR(INDEX(Analyslista!D:D,MATCH(ROW()-1,Analyslista!AP:AP,0)),"")&amp;IFERROR(INDEX(Analyslista!B:B,MATCH(ROW()-1,Analyslista!AP:AP,0)),"")&amp;" (EXT)")</f>
        <v>P-/S-Venlafaxin (EXT)</v>
      </c>
      <c r="B470" s="201" t="str">
        <f>IFERROR(INDEX(Analyslista!D:D,MATCH(ROW()-1,Analyslista!AP:AP,0)),"")&amp;IFERROR(INDEX(Analyslista!B:B,MATCH(ROW()-1,Analyslista!AP:AP,0)),"")</f>
        <v>P-/S-Venlafaxin</v>
      </c>
      <c r="C470" s="201" t="str">
        <f>IF(IFERROR(INDEX(Analyslista!AC:AC,MATCH(ROW()-1,Analyslista!AP:AP,0)),"")=0,"",IFERROR(INDEX(Analyslista!AC:AC,MATCH(ROW()-1,Analyslista!AP:AP,0)),""))</f>
        <v/>
      </c>
      <c r="D470" s="201" t="str">
        <f>IF(IFERROR(INDEX(Analyslista!AS:AS,MATCH(ROW()-1,Analyslista!AP:AP,0)),"")=0,"",IFERROR(INDEX(Analyslista!AS:AS,MATCH(ROW()-1,Analyslista!AP:AP,0)),""))</f>
        <v/>
      </c>
      <c r="F470" s="201" t="str">
        <f>IF(IFERROR(INDEX(Analyslista!N:N,MATCH(ROW()-1,Analyslista!AP:AP,0)),"")=0,"",IFERROR(INDEX(Analyslista!N:N,MATCH(ROW()-1,Analyslista!AP:AP,0)),""))</f>
        <v>Mörkblå (NaHeparin) 4 mL</v>
      </c>
      <c r="G470" s="201" t="str">
        <f>IF(IFERROR(INDEX(Analyslista!K:K,MATCH(ROW()-1,Analyslista!AP:AP,0)),"")=0,"",IFERROR(INDEX(Analyslista!K:K,MATCH(ROW()-1,Analyslista!AP:AP,0)),""))</f>
        <v/>
      </c>
      <c r="H470" s="224" t="str">
        <f>IF(IFERROR(INDEX(Analyslista!J:J,MATCH(ROW()-1,Analyslista!AP:AP,0)),"")=0,"",IFERROR(INDEX(Analyslista!J:J,MATCH(ROW()-1,Analyslista!AP:AP,0)),""))</f>
        <v xml:space="preserve">Provtagning före dos.
Datum och klockslag för senast intagen dos [DATE:TIME?]
Aktuell dos [FRITEXT]
Datum för senaste dosjustering och föregående dos [FRITEXT?]
Övriga läkemedel [FRITEXT]
vikt [kg]
S-kreatinin [umol/L]
Frågeställning [FRITEXT]
Avser analysen fenotypning av CYP2D6? [JA/NEJ] Vid fenotypning av CYP2D6 tas prov 12-24 timmar efter intag av en depotkapsel venlafaxin 75 mg (enkeldos). </v>
      </c>
      <c r="I470" s="201" t="str">
        <f>IF(IFERROR(INDEX(Analyslista!V:V,MATCH(ROW()-1,Analyslista!AP:AP,0)),"")=0,"",IFERROR(INDEX(Analyslista!V:V,MATCH(ROW()-1,Analyslista!AP:AP,0)),""))</f>
        <v>Karolinska Universitetssjukhuset</v>
      </c>
      <c r="J470" s="201"/>
      <c r="K470" s="201"/>
    </row>
    <row r="471" spans="1:11" x14ac:dyDescent="0.25">
      <c r="A471" s="201" t="str">
        <f>IF(IFERROR(INDEX(Analyslista!D:D,MATCH(ROW()-1,Analyslista!AP:AP,0)),"")&amp;IFERROR(INDEX(Analyslista!B:B,MATCH(ROW()-1,Analyslista!AP:AP,0)),"")="","",IFERROR(INDEX(Analyslista!D:D,MATCH(ROW()-1,Analyslista!AP:AP,0)),"")&amp;IFERROR(INDEX(Analyslista!B:B,MATCH(ROW()-1,Analyslista!AP:AP,0)),"")&amp;" (EXT)")</f>
        <v>F-Vibrio cholerae (odling) (EXT)</v>
      </c>
      <c r="B471" s="201" t="str">
        <f>IFERROR(INDEX(Analyslista!D:D,MATCH(ROW()-1,Analyslista!AP:AP,0)),"")&amp;IFERROR(INDEX(Analyslista!B:B,MATCH(ROW()-1,Analyslista!AP:AP,0)),"")</f>
        <v>F-Vibrio cholerae (odling)</v>
      </c>
      <c r="C471" s="201" t="str">
        <f>IF(IFERROR(INDEX(Analyslista!AC:AC,MATCH(ROW()-1,Analyslista!AP:AP,0)),"")=0,"",IFERROR(INDEX(Analyslista!AC:AC,MATCH(ROW()-1,Analyslista!AP:AP,0)),""))</f>
        <v/>
      </c>
      <c r="D471" s="201" t="str">
        <f>IF(IFERROR(INDEX(Analyslista!AS:AS,MATCH(ROW()-1,Analyslista!AP:AP,0)),"")=0,"",IFERROR(INDEX(Analyslista!AS:AS,MATCH(ROW()-1,Analyslista!AP:AP,0)),""))</f>
        <v/>
      </c>
      <c r="F471" s="201" t="str">
        <f>IF(IFERROR(INDEX(Analyslista!N:N,MATCH(ROW()-1,Analyslista!AP:AP,0)),"")=0,"",IFERROR(INDEX(Analyslista!N:N,MATCH(ROW()-1,Analyslista!AP:AP,0)),""))</f>
        <v>Copanrör, svart kork</v>
      </c>
      <c r="G471" s="201" t="str">
        <f>IF(IFERROR(INDEX(Analyslista!K:K,MATCH(ROW()-1,Analyslista!AP:AP,0)),"")=0,"",IFERROR(INDEX(Analyslista!K:K,MATCH(ROW()-1,Analyslista!AP:AP,0)),""))</f>
        <v/>
      </c>
      <c r="H471" s="224" t="str">
        <f>IF(IFERROR(INDEX(Analyslista!J:J,MATCH(ROW()-1,Analyslista!AP:AP,0)),"")=0,"",IFERROR(INDEX(Analyslista!J:J,MATCH(ROW()-1,Analyslista!AP:AP,0)),""))</f>
        <v>Förmodad smittort [FRITEXT]</v>
      </c>
      <c r="I471" s="201" t="str">
        <f>IF(IFERROR(INDEX(Analyslista!V:V,MATCH(ROW()-1,Analyslista!AP:AP,0)),"")=0,"",IFERROR(INDEX(Analyslista!V:V,MATCH(ROW()-1,Analyslista!AP:AP,0)),""))</f>
        <v>Karolinska Universitetssjukhuset</v>
      </c>
      <c r="J471" s="201"/>
      <c r="K471" s="201"/>
    </row>
    <row r="472" spans="1:11" ht="90" x14ac:dyDescent="0.25">
      <c r="A472" s="201" t="str">
        <f>IF(IFERROR(INDEX(Analyslista!D:D,MATCH(ROW()-1,Analyslista!AP:AP,0)),"")&amp;IFERROR(INDEX(Analyslista!B:B,MATCH(ROW()-1,Analyslista!AP:AP,0)),"")="","",IFERROR(INDEX(Analyslista!D:D,MATCH(ROW()-1,Analyslista!AP:AP,0)),"")&amp;IFERROR(INDEX(Analyslista!B:B,MATCH(ROW()-1,Analyslista!AP:AP,0)),"")&amp;" (EXT)")</f>
        <v>Lyc-Glukosidas, alfa- (EXT)</v>
      </c>
      <c r="B472" s="201" t="str">
        <f>IFERROR(INDEX(Analyslista!D:D,MATCH(ROW()-1,Analyslista!AP:AP,0)),"")&amp;IFERROR(INDEX(Analyslista!B:B,MATCH(ROW()-1,Analyslista!AP:AP,0)),"")</f>
        <v>Lyc-Glukosidas, alfa-</v>
      </c>
      <c r="C472" s="201" t="str">
        <f>IF(IFERROR(INDEX(Analyslista!AC:AC,MATCH(ROW()-1,Analyslista!AP:AP,0)),"")=0,"",IFERROR(INDEX(Analyslista!AC:AC,MATCH(ROW()-1,Analyslista!AP:AP,0)),""))</f>
        <v/>
      </c>
      <c r="D472" s="201" t="str">
        <f>IF(IFERROR(INDEX(Analyslista!AS:AS,MATCH(ROW()-1,Analyslista!AP:AP,0)),"")=0,"",IFERROR(INDEX(Analyslista!AS:AS,MATCH(ROW()-1,Analyslista!AP:AP,0)),""))</f>
        <v/>
      </c>
      <c r="F472" s="201" t="str">
        <f>IF(IFERROR(INDEX(Analyslista!N:N,MATCH(ROW()-1,Analyslista!AP:AP,0)),"")=0,"",IFERROR(INDEX(Analyslista!N:N,MATCH(ROW()-1,Analyslista!AP:AP,0)),""))</f>
        <v>Lila (EDTA) 6 mL, 2 stycken</v>
      </c>
      <c r="G472" s="201" t="str">
        <f>IF(IFERROR(INDEX(Analyslista!K:K,MATCH(ROW()-1,Analyslista!AP:AP,0)),"")=0,"",IFERROR(INDEX(Analyslista!K:K,MATCH(ROW()-1,Analyslista!AP:AP,0)),""))</f>
        <v/>
      </c>
      <c r="H472" s="224" t="str">
        <f>IF(IFERROR(INDEX(Analyslista!J:J,MATCH(ROW()-1,Analyslista!AP:AP,0)),"")=0,"",IFERROR(INDEX(Analyslista!J:J,MATCH(ROW()-1,Analyslista!AP:AP,0)),""))</f>
        <v>Får ej centrifugeras eller frysas.
Måste analyseras inom 24 timmar, vid osäkerhet kontrollera med Klinisk Kemi Västerås så att prov kan skickas och analyseras inom tidsgränsen.
Ring till CMMS innan provtagningen, tel. 08-517 714 48, då viss förberedelse krävs.</v>
      </c>
      <c r="I472" s="201" t="str">
        <f>IF(IFERROR(INDEX(Analyslista!V:V,MATCH(ROW()-1,Analyslista!AP:AP,0)),"")=0,"",IFERROR(INDEX(Analyslista!V:V,MATCH(ROW()-1,Analyslista!AP:AP,0)),""))</f>
        <v/>
      </c>
      <c r="J472" s="201"/>
      <c r="K472" s="201"/>
    </row>
    <row r="473" spans="1:11" x14ac:dyDescent="0.25">
      <c r="A473" s="201" t="str">
        <f>IF(IFERROR(INDEX(Analyslista!D:D,MATCH(ROW()-1,Analyslista!AP:AP,0)),"")&amp;IFERROR(INDEX(Analyslista!B:B,MATCH(ROW()-1,Analyslista!AP:AP,0)),"")="","",IFERROR(INDEX(Analyslista!D:D,MATCH(ROW()-1,Analyslista!AP:AP,0)),"")&amp;IFERROR(INDEX(Analyslista!B:B,MATCH(ROW()-1,Analyslista!AP:AP,0)),"")&amp;" (EXT)")</f>
        <v>P-Glukosylceramid (EXT)</v>
      </c>
      <c r="B473" s="201" t="str">
        <f>IFERROR(INDEX(Analyslista!D:D,MATCH(ROW()-1,Analyslista!AP:AP,0)),"")&amp;IFERROR(INDEX(Analyslista!B:B,MATCH(ROW()-1,Analyslista!AP:AP,0)),"")</f>
        <v>P-Glukosylceramid</v>
      </c>
      <c r="C473" s="201" t="str">
        <f>IF(IFERROR(INDEX(Analyslista!AC:AC,MATCH(ROW()-1,Analyslista!AP:AP,0)),"")=0,"",IFERROR(INDEX(Analyslista!AC:AC,MATCH(ROW()-1,Analyslista!AP:AP,0)),""))</f>
        <v/>
      </c>
      <c r="D473" s="201" t="str">
        <f>IF(IFERROR(INDEX(Analyslista!AS:AS,MATCH(ROW()-1,Analyslista!AP:AP,0)),"")=0,"",IFERROR(INDEX(Analyslista!AS:AS,MATCH(ROW()-1,Analyslista!AP:AP,0)),""))</f>
        <v/>
      </c>
      <c r="F473" s="201" t="str">
        <f>IF(IFERROR(INDEX(Analyslista!N:N,MATCH(ROW()-1,Analyslista!AP:AP,0)),"")=0,"",IFERROR(INDEX(Analyslista!N:N,MATCH(ROW()-1,Analyslista!AP:AP,0)),""))</f>
        <v>Lila (EDTA) 4 mL, 2 stycken</v>
      </c>
      <c r="G473" s="201" t="str">
        <f>IF(IFERROR(INDEX(Analyslista!K:K,MATCH(ROW()-1,Analyslista!AP:AP,0)),"")=0,"",IFERROR(INDEX(Analyslista!K:K,MATCH(ROW()-1,Analyslista!AP:AP,0)),""))</f>
        <v/>
      </c>
      <c r="H473" s="224" t="str">
        <f>IF(IFERROR(INDEX(Analyslista!J:J,MATCH(ROW()-1,Analyslista!AP:AP,0)),"")=0,"",IFERROR(INDEX(Analyslista!J:J,MATCH(ROW()-1,Analyslista!AP:AP,0)),""))</f>
        <v/>
      </c>
      <c r="I473" s="201" t="str">
        <f>IF(IFERROR(INDEX(Analyslista!V:V,MATCH(ROW()-1,Analyslista!AP:AP,0)),"")=0,"",IFERROR(INDEX(Analyslista!V:V,MATCH(ROW()-1,Analyslista!AP:AP,0)),""))</f>
        <v/>
      </c>
      <c r="J473" s="201"/>
      <c r="K473" s="201"/>
    </row>
    <row r="474" spans="1:11" x14ac:dyDescent="0.25">
      <c r="A474" s="201" t="str">
        <f>IF(IFERROR(INDEX(Analyslista!D:D,MATCH(ROW()-1,Analyslista!AP:AP,0)),"")&amp;IFERROR(INDEX(Analyslista!B:B,MATCH(ROW()-1,Analyslista!AP:AP,0)),"")="","",IFERROR(INDEX(Analyslista!D:D,MATCH(ROW()-1,Analyslista!AP:AP,0)),"")&amp;IFERROR(INDEX(Analyslista!B:B,MATCH(ROW()-1,Analyslista!AP:AP,0)),"")&amp;" (EXT)")</f>
        <v>Lyc-Glukosylceramidas (EXT)</v>
      </c>
      <c r="B474" s="201" t="str">
        <f>IFERROR(INDEX(Analyslista!D:D,MATCH(ROW()-1,Analyslista!AP:AP,0)),"")&amp;IFERROR(INDEX(Analyslista!B:B,MATCH(ROW()-1,Analyslista!AP:AP,0)),"")</f>
        <v>Lyc-Glukosylceramidas</v>
      </c>
      <c r="C474" s="201" t="str">
        <f>IF(IFERROR(INDEX(Analyslista!AC:AC,MATCH(ROW()-1,Analyslista!AP:AP,0)),"")=0,"",IFERROR(INDEX(Analyslista!AC:AC,MATCH(ROW()-1,Analyslista!AP:AP,0)),""))</f>
        <v/>
      </c>
      <c r="D474" s="201" t="str">
        <f>IF(IFERROR(INDEX(Analyslista!AS:AS,MATCH(ROW()-1,Analyslista!AP:AP,0)),"")=0,"",IFERROR(INDEX(Analyslista!AS:AS,MATCH(ROW()-1,Analyslista!AP:AP,0)),""))</f>
        <v/>
      </c>
      <c r="F474" s="201" t="str">
        <f>IF(IFERROR(INDEX(Analyslista!N:N,MATCH(ROW()-1,Analyslista!AP:AP,0)),"")=0,"",IFERROR(INDEX(Analyslista!N:N,MATCH(ROW()-1,Analyslista!AP:AP,0)),""))</f>
        <v>Lila (EDTA) 4 mL, 2 stycken</v>
      </c>
      <c r="G474" s="201" t="str">
        <f>IF(IFERROR(INDEX(Analyslista!K:K,MATCH(ROW()-1,Analyslista!AP:AP,0)),"")=0,"",IFERROR(INDEX(Analyslista!K:K,MATCH(ROW()-1,Analyslista!AP:AP,0)),""))</f>
        <v/>
      </c>
      <c r="H474" s="224" t="str">
        <f>IF(IFERROR(INDEX(Analyslista!J:J,MATCH(ROW()-1,Analyslista!AP:AP,0)),"")=0,"",IFERROR(INDEX(Analyslista!J:J,MATCH(ROW()-1,Analyslista!AP:AP,0)),""))</f>
        <v/>
      </c>
      <c r="I474" s="201" t="str">
        <f>IF(IFERROR(INDEX(Analyslista!V:V,MATCH(ROW()-1,Analyslista!AP:AP,0)),"")=0,"",IFERROR(INDEX(Analyslista!V:V,MATCH(ROW()-1,Analyslista!AP:AP,0)),""))</f>
        <v/>
      </c>
      <c r="J474" s="201"/>
      <c r="K474" s="201"/>
    </row>
    <row r="475" spans="1:11" ht="30" x14ac:dyDescent="0.25">
      <c r="A475" s="201" t="str">
        <f>IF(IFERROR(INDEX(Analyslista!D:D,MATCH(ROW()-1,Analyslista!AP:AP,0)),"")&amp;IFERROR(INDEX(Analyslista!B:B,MATCH(ROW()-1,Analyslista!AP:AP,0)),"")="","",IFERROR(INDEX(Analyslista!D:D,MATCH(ROW()-1,Analyslista!AP:AP,0)),"")&amp;IFERROR(INDEX(Analyslista!B:B,MATCH(ROW()-1,Analyslista!AP:AP,0)),"")&amp;" (EXT)")</f>
        <v>Erc(B)-Membranproteiner (EXT)</v>
      </c>
      <c r="B475" s="201" t="str">
        <f>IFERROR(INDEX(Analyslista!D:D,MATCH(ROW()-1,Analyslista!AP:AP,0)),"")&amp;IFERROR(INDEX(Analyslista!B:B,MATCH(ROW()-1,Analyslista!AP:AP,0)),"")</f>
        <v>Erc(B)-Membranproteiner</v>
      </c>
      <c r="C475" s="201" t="str">
        <f>IF(IFERROR(INDEX(Analyslista!AC:AC,MATCH(ROW()-1,Analyslista!AP:AP,0)),"")=0,"",IFERROR(INDEX(Analyslista!AC:AC,MATCH(ROW()-1,Analyslista!AP:AP,0)),""))</f>
        <v/>
      </c>
      <c r="D475" s="201" t="str">
        <f>IF(IFERROR(INDEX(Analyslista!AS:AS,MATCH(ROW()-1,Analyslista!AP:AP,0)),"")=0,"",IFERROR(INDEX(Analyslista!AS:AS,MATCH(ROW()-1,Analyslista!AP:AP,0)),""))</f>
        <v/>
      </c>
      <c r="F475" s="201" t="str">
        <f>IF(IFERROR(INDEX(Analyslista!N:N,MATCH(ROW()-1,Analyslista!AP:AP,0)),"")=0,"",IFERROR(INDEX(Analyslista!N:N,MATCH(ROW()-1,Analyslista!AP:AP,0)),""))</f>
        <v>Lila (EDTA) 4 mL, 2 stycken</v>
      </c>
      <c r="G475" s="201" t="str">
        <f>IF(IFERROR(INDEX(Analyslista!K:K,MATCH(ROW()-1,Analyslista!AP:AP,0)),"")=0,"",IFERROR(INDEX(Analyslista!K:K,MATCH(ROW()-1,Analyslista!AP:AP,0)),""))</f>
        <v/>
      </c>
      <c r="H475" s="224" t="str">
        <f>IF(IFERROR(INDEX(Analyslista!J:J,MATCH(ROW()-1,Analyslista!AP:AP,0)),"")=0,"",IFERROR(INDEX(Analyslista!J:J,MATCH(ROW()-1,Analyslista!AP:AP,0)),""))</f>
        <v>Har blodtrasfusions givits de senaste 3 månaderna? [JA/NEJ]</v>
      </c>
      <c r="I475" s="201" t="str">
        <f>IF(IFERROR(INDEX(Analyslista!V:V,MATCH(ROW()-1,Analyslista!AP:AP,0)),"")=0,"",IFERROR(INDEX(Analyslista!V:V,MATCH(ROW()-1,Analyslista!AP:AP,0)),""))</f>
        <v/>
      </c>
      <c r="J475" s="201"/>
      <c r="K475" s="201"/>
    </row>
    <row r="476" spans="1:11" x14ac:dyDescent="0.25">
      <c r="A476" s="201" t="str">
        <f>IF(IFERROR(INDEX(Analyslista!D:D,MATCH(ROW()-1,Analyslista!AP:AP,0)),"")&amp;IFERROR(INDEX(Analyslista!B:B,MATCH(ROW()-1,Analyslista!AP:AP,0)),"")="","",IFERROR(INDEX(Analyslista!D:D,MATCH(ROW()-1,Analyslista!AP:AP,0)),"")&amp;IFERROR(INDEX(Analyslista!B:B,MATCH(ROW()-1,Analyslista!AP:AP,0)),"")&amp;" (EXT)")</f>
        <v>B-PNH-diagnostik (EXT)</v>
      </c>
      <c r="B476" s="201" t="str">
        <f>IFERROR(INDEX(Analyslista!D:D,MATCH(ROW()-1,Analyslista!AP:AP,0)),"")&amp;IFERROR(INDEX(Analyslista!B:B,MATCH(ROW()-1,Analyslista!AP:AP,0)),"")</f>
        <v>B-PNH-diagnostik</v>
      </c>
      <c r="C476" s="201" t="str">
        <f>IF(IFERROR(INDEX(Analyslista!AC:AC,MATCH(ROW()-1,Analyslista!AP:AP,0)),"")=0,"",IFERROR(INDEX(Analyslista!AC:AC,MATCH(ROW()-1,Analyslista!AP:AP,0)),""))</f>
        <v/>
      </c>
      <c r="D476" s="201" t="str">
        <f>IF(IFERROR(INDEX(Analyslista!AS:AS,MATCH(ROW()-1,Analyslista!AP:AP,0)),"")=0,"",IFERROR(INDEX(Analyslista!AS:AS,MATCH(ROW()-1,Analyslista!AP:AP,0)),""))</f>
        <v/>
      </c>
      <c r="F476" s="201" t="str">
        <f>IF(IFERROR(INDEX(Analyslista!N:N,MATCH(ROW()-1,Analyslista!AP:AP,0)),"")=0,"",IFERROR(INDEX(Analyslista!N:N,MATCH(ROW()-1,Analyslista!AP:AP,0)),""))</f>
        <v>Lila (EDTA) 4 mL</v>
      </c>
      <c r="G476" s="201" t="str">
        <f>IF(IFERROR(INDEX(Analyslista!K:K,MATCH(ROW()-1,Analyslista!AP:AP,0)),"")=0,"",IFERROR(INDEX(Analyslista!K:K,MATCH(ROW()-1,Analyslista!AP:AP,0)),""))</f>
        <v/>
      </c>
      <c r="H476" s="224" t="str">
        <f>IF(IFERROR(INDEX(Analyslista!J:J,MATCH(ROW()-1,Analyslista!AP:AP,0)),"")=0,"",IFERROR(INDEX(Analyslista!J:J,MATCH(ROW()-1,Analyslista!AP:AP,0)),""))</f>
        <v/>
      </c>
      <c r="I476" s="201" t="str">
        <f>IF(IFERROR(INDEX(Analyslista!V:V,MATCH(ROW()-1,Analyslista!AP:AP,0)),"")=0,"",IFERROR(INDEX(Analyslista!V:V,MATCH(ROW()-1,Analyslista!AP:AP,0)),""))</f>
        <v/>
      </c>
      <c r="J476" s="201"/>
      <c r="K476" s="201"/>
    </row>
    <row r="477" spans="1:11" x14ac:dyDescent="0.25">
      <c r="A477" s="201" t="str">
        <f>IF(IFERROR(INDEX(Analyslista!D:D,MATCH(ROW()-1,Analyslista!AP:AP,0)),"")&amp;IFERROR(INDEX(Analyslista!B:B,MATCH(ROW()-1,Analyslista!AP:AP,0)),"")="","",IFERROR(INDEX(Analyslista!D:D,MATCH(ROW()-1,Analyslista!AP:AP,0)),"")&amp;IFERROR(INDEX(Analyslista!B:B,MATCH(ROW()-1,Analyslista!AP:AP,0)),"")&amp;" (EXT)")</f>
        <v>P-/S-CKMB (EXT)</v>
      </c>
      <c r="B477" s="201" t="str">
        <f>IFERROR(INDEX(Analyslista!D:D,MATCH(ROW()-1,Analyslista!AP:AP,0)),"")&amp;IFERROR(INDEX(Analyslista!B:B,MATCH(ROW()-1,Analyslista!AP:AP,0)),"")</f>
        <v>P-/S-CKMB</v>
      </c>
      <c r="C477" s="201" t="str">
        <f>IF(IFERROR(INDEX(Analyslista!AC:AC,MATCH(ROW()-1,Analyslista!AP:AP,0)),"")=0,"",IFERROR(INDEX(Analyslista!AC:AC,MATCH(ROW()-1,Analyslista!AP:AP,0)),""))</f>
        <v/>
      </c>
      <c r="D477" s="201" t="str">
        <f>IF(IFERROR(INDEX(Analyslista!AS:AS,MATCH(ROW()-1,Analyslista!AP:AP,0)),"")=0,"",IFERROR(INDEX(Analyslista!AS:AS,MATCH(ROW()-1,Analyslista!AP:AP,0)),""))</f>
        <v/>
      </c>
      <c r="F477" s="201" t="str">
        <f>IF(IFERROR(INDEX(Analyslista!N:N,MATCH(ROW()-1,Analyslista!AP:AP,0)),"")=0,"",IFERROR(INDEX(Analyslista!N:N,MATCH(ROW()-1,Analyslista!AP:AP,0)),""))</f>
        <v>Gul (serum m gel) 3,5 mL</v>
      </c>
      <c r="G477" s="201" t="str">
        <f>IF(IFERROR(INDEX(Analyslista!K:K,MATCH(ROW()-1,Analyslista!AP:AP,0)),"")=0,"",IFERROR(INDEX(Analyslista!K:K,MATCH(ROW()-1,Analyslista!AP:AP,0)),""))</f>
        <v/>
      </c>
      <c r="H477" s="224" t="str">
        <f>IF(IFERROR(INDEX(Analyslista!J:J,MATCH(ROW()-1,Analyslista!AP:AP,0)),"")=0,"",IFERROR(INDEX(Analyslista!J:J,MATCH(ROW()-1,Analyslista!AP:AP,0)),""))</f>
        <v/>
      </c>
      <c r="I477" s="201" t="str">
        <f>IF(IFERROR(INDEX(Analyslista!V:V,MATCH(ROW()-1,Analyslista!AP:AP,0)),"")=0,"",IFERROR(INDEX(Analyslista!V:V,MATCH(ROW()-1,Analyslista!AP:AP,0)),""))</f>
        <v>Akademiska Sjukhuset</v>
      </c>
      <c r="J477" s="201"/>
      <c r="K477" s="201"/>
    </row>
    <row r="478" spans="1:11" x14ac:dyDescent="0.25">
      <c r="A478" s="201" t="str">
        <f>IF(IFERROR(INDEX(Analyslista!D:D,MATCH(ROW()-1,Analyslista!AP:AP,0)),"")&amp;IFERROR(INDEX(Analyslista!B:B,MATCH(ROW()-1,Analyslista!AP:AP,0)),"")="","",IFERROR(INDEX(Analyslista!D:D,MATCH(ROW()-1,Analyslista!AP:AP,0)),"")&amp;IFERROR(INDEX(Analyslista!B:B,MATCH(ROW()-1,Analyslista!AP:AP,0)),"")&amp;" (EXT)")</f>
        <v>B-Familjär medelhavsfeber (EXT)</v>
      </c>
      <c r="B478" s="201" t="str">
        <f>IFERROR(INDEX(Analyslista!D:D,MATCH(ROW()-1,Analyslista!AP:AP,0)),"")&amp;IFERROR(INDEX(Analyslista!B:B,MATCH(ROW()-1,Analyslista!AP:AP,0)),"")</f>
        <v>B-Familjär medelhavsfeber</v>
      </c>
      <c r="C478" s="201" t="str">
        <f>IF(IFERROR(INDEX(Analyslista!AC:AC,MATCH(ROW()-1,Analyslista!AP:AP,0)),"")=0,"",IFERROR(INDEX(Analyslista!AC:AC,MATCH(ROW()-1,Analyslista!AP:AP,0)),""))</f>
        <v/>
      </c>
      <c r="D478" s="201" t="str">
        <f>IF(IFERROR(INDEX(Analyslista!AS:AS,MATCH(ROW()-1,Analyslista!AP:AP,0)),"")=0,"",IFERROR(INDEX(Analyslista!AS:AS,MATCH(ROW()-1,Analyslista!AP:AP,0)),""))</f>
        <v/>
      </c>
      <c r="F478" s="201" t="str">
        <f>IF(IFERROR(INDEX(Analyslista!N:N,MATCH(ROW()-1,Analyslista!AP:AP,0)),"")=0,"",IFERROR(INDEX(Analyslista!N:N,MATCH(ROW()-1,Analyslista!AP:AP,0)),""))</f>
        <v>Lila (EDTA) 6 mL, 2 stycken</v>
      </c>
      <c r="G478" s="201" t="str">
        <f>IF(IFERROR(INDEX(Analyslista!K:K,MATCH(ROW()-1,Analyslista!AP:AP,0)),"")=0,"",IFERROR(INDEX(Analyslista!K:K,MATCH(ROW()-1,Analyslista!AP:AP,0)),""))</f>
        <v/>
      </c>
      <c r="H478" s="224" t="str">
        <f>IF(IFERROR(INDEX(Analyslista!J:J,MATCH(ROW()-1,Analyslista!AP:AP,0)),"")=0,"",IFERROR(INDEX(Analyslista!J:J,MATCH(ROW()-1,Analyslista!AP:AP,0)),""))</f>
        <v/>
      </c>
      <c r="I478" s="201" t="str">
        <f>IF(IFERROR(INDEX(Analyslista!V:V,MATCH(ROW()-1,Analyslista!AP:AP,0)),"")=0,"",IFERROR(INDEX(Analyslista!V:V,MATCH(ROW()-1,Analyslista!AP:AP,0)),""))</f>
        <v/>
      </c>
      <c r="J478" s="201"/>
      <c r="K478" s="201"/>
    </row>
    <row r="479" spans="1:11" ht="120" x14ac:dyDescent="0.25">
      <c r="A479" s="201" t="str">
        <f>IF(IFERROR(INDEX(Analyslista!D:D,MATCH(ROW()-1,Analyslista!AP:AP,0)),"")&amp;IFERROR(INDEX(Analyslista!B:B,MATCH(ROW()-1,Analyslista!AP:AP,0)),"")="","",IFERROR(INDEX(Analyslista!D:D,MATCH(ROW()-1,Analyslista!AP:AP,0)),"")&amp;IFERROR(INDEX(Analyslista!B:B,MATCH(ROW()-1,Analyslista!AP:AP,0)),"")&amp;" (EXT)")</f>
        <v>Pt(Lkc)-Gilberts syndrom, genotypning (EXT)</v>
      </c>
      <c r="B479" s="201" t="str">
        <f>IFERROR(INDEX(Analyslista!D:D,MATCH(ROW()-1,Analyslista!AP:AP,0)),"")&amp;IFERROR(INDEX(Analyslista!B:B,MATCH(ROW()-1,Analyslista!AP:AP,0)),"")</f>
        <v>Pt(Lkc)-Gilberts syndrom, genotypning</v>
      </c>
      <c r="C479" s="201" t="str">
        <f>IF(IFERROR(INDEX(Analyslista!AC:AC,MATCH(ROW()-1,Analyslista!AP:AP,0)),"")=0,"",IFERROR(INDEX(Analyslista!AC:AC,MATCH(ROW()-1,Analyslista!AP:AP,0)),""))</f>
        <v/>
      </c>
      <c r="D479" s="201" t="str">
        <f>IF(IFERROR(INDEX(Analyslista!AS:AS,MATCH(ROW()-1,Analyslista!AP:AP,0)),"")=0,"",IFERROR(INDEX(Analyslista!AS:AS,MATCH(ROW()-1,Analyslista!AP:AP,0)),""))</f>
        <v/>
      </c>
      <c r="F479" s="201" t="str">
        <f>IF(IFERROR(INDEX(Analyslista!N:N,MATCH(ROW()-1,Analyslista!AP:AP,0)),"")=0,"",IFERROR(INDEX(Analyslista!N:N,MATCH(ROW()-1,Analyslista!AP:AP,0)),""))</f>
        <v>Lila (EDTA) 4 mL</v>
      </c>
      <c r="G479" s="201" t="str">
        <f>IF(IFERROR(INDEX(Analyslista!K:K,MATCH(ROW()-1,Analyslista!AP:AP,0)),"")=0,"",IFERROR(INDEX(Analyslista!K:K,MATCH(ROW()-1,Analyslista!AP:AP,0)),""))</f>
        <v>Apolipoprotein E (genotyp), Cytokrom P450 2C19 (genotyp), Cytokrom P450 2C9 (genotyp), Cytokrom P450 2D6 (genotyp), Faktor V (genotyp), HFE (genotyp), MTHFR (genotyp), N-Acetyltransferas 2 (genotyp), Protrombin (genotyp)</v>
      </c>
      <c r="H479" s="224" t="str">
        <f>IF(IFERROR(INDEX(Analyslista!J:J,MATCH(ROW()-1,Analyslista!AP:AP,0)),"")=0,"",IFERROR(INDEX(Analyslista!J:J,MATCH(ROW()-1,Analyslista!AP:AP,0)),""))</f>
        <v>Anamnes/Frågeställning [FRITEXT]</v>
      </c>
      <c r="I479" s="201" t="str">
        <f>IF(IFERROR(INDEX(Analyslista!V:V,MATCH(ROW()-1,Analyslista!AP:AP,0)),"")=0,"",IFERROR(INDEX(Analyslista!V:V,MATCH(ROW()-1,Analyslista!AP:AP,0)),""))</f>
        <v/>
      </c>
      <c r="J479" s="201"/>
      <c r="K479" s="201"/>
    </row>
    <row r="480" spans="1:11" ht="75" x14ac:dyDescent="0.25">
      <c r="A480" s="201" t="str">
        <f>IF(IFERROR(INDEX(Analyslista!D:D,MATCH(ROW()-1,Analyslista!AP:AP,0)),"")&amp;IFERROR(INDEX(Analyslista!B:B,MATCH(ROW()-1,Analyslista!AP:AP,0)),"")="","",IFERROR(INDEX(Analyslista!D:D,MATCH(ROW()-1,Analyslista!AP:AP,0)),"")&amp;IFERROR(INDEX(Analyslista!B:B,MATCH(ROW()-1,Analyslista!AP:AP,0)),"")&amp;" (EXT)")</f>
        <v>P-von Willebrandfaktor-antikropp (EXT)</v>
      </c>
      <c r="B480" s="201" t="str">
        <f>IFERROR(INDEX(Analyslista!D:D,MATCH(ROW()-1,Analyslista!AP:AP,0)),"")&amp;IFERROR(INDEX(Analyslista!B:B,MATCH(ROW()-1,Analyslista!AP:AP,0)),"")</f>
        <v>P-von Willebrandfaktor-antikropp</v>
      </c>
      <c r="C480" s="201" t="str">
        <f>IF(IFERROR(INDEX(Analyslista!AC:AC,MATCH(ROW()-1,Analyslista!AP:AP,0)),"")=0,"",IFERROR(INDEX(Analyslista!AC:AC,MATCH(ROW()-1,Analyslista!AP:AP,0)),""))</f>
        <v/>
      </c>
      <c r="D480" s="201" t="str">
        <f>IF(IFERROR(INDEX(Analyslista!AS:AS,MATCH(ROW()-1,Analyslista!AP:AP,0)),"")=0,"",IFERROR(INDEX(Analyslista!AS:AS,MATCH(ROW()-1,Analyslista!AP:AP,0)),""))</f>
        <v/>
      </c>
      <c r="F480" s="201" t="str">
        <f>IF(IFERROR(INDEX(Analyslista!N:N,MATCH(ROW()-1,Analyslista!AP:AP,0)),"")=0,"",IFERROR(INDEX(Analyslista!N:N,MATCH(ROW()-1,Analyslista!AP:AP,0)),""))</f>
        <v>Ljusblå/svart (NaCitrat) 3,5 mL</v>
      </c>
      <c r="G480" s="201" t="str">
        <f>IF(IFERROR(INDEX(Analyslista!K:K,MATCH(ROW()-1,Analyslista!AP:AP,0)),"")=0,"",IFERROR(INDEX(Analyslista!K:K,MATCH(ROW()-1,Analyslista!AP:AP,0)),""))</f>
        <v/>
      </c>
      <c r="H480" s="224" t="str">
        <f>IF(IFERROR(INDEX(Analyslista!J:J,MATCH(ROW()-1,Analyslista!AP:AP,0)),"")=0,"",IFERROR(INDEX(Analyslista!J:J,MATCH(ROW()-1,Analyslista!AP:AP,0)),""))</f>
        <v>Röret ska fyllas tills vakuumsuget upphör samt vändas 5 – 10 gånger omedelbart efter provtagning. Ta provet genom direkt venpunktion, ej via inneliggande kanyl eller port. 
Lämnas omedelbart till Klinisk kemi</v>
      </c>
      <c r="I480" s="201" t="str">
        <f>IF(IFERROR(INDEX(Analyslista!V:V,MATCH(ROW()-1,Analyslista!AP:AP,0)),"")=0,"",IFERROR(INDEX(Analyslista!V:V,MATCH(ROW()-1,Analyslista!AP:AP,0)),""))</f>
        <v>Karolinska Universitetssjukhuset</v>
      </c>
      <c r="J480" s="201"/>
      <c r="K480" s="201"/>
    </row>
    <row r="481" spans="1:11" ht="180" x14ac:dyDescent="0.25">
      <c r="A481" s="201" t="str">
        <f>IF(IFERROR(INDEX(Analyslista!D:D,MATCH(ROW()-1,Analyslista!AP:AP,0)),"")&amp;IFERROR(INDEX(Analyslista!B:B,MATCH(ROW()-1,Analyslista!AP:AP,0)),"")="","",IFERROR(INDEX(Analyslista!D:D,MATCH(ROW()-1,Analyslista!AP:AP,0)),"")&amp;IFERROR(INDEX(Analyslista!B:B,MATCH(ROW()-1,Analyslista!AP:AP,0)),"")&amp;" (EXT)")</f>
        <v>P-/S-Vorikonazol (EXT)</v>
      </c>
      <c r="B481" s="201" t="str">
        <f>IFERROR(INDEX(Analyslista!D:D,MATCH(ROW()-1,Analyslista!AP:AP,0)),"")&amp;IFERROR(INDEX(Analyslista!B:B,MATCH(ROW()-1,Analyslista!AP:AP,0)),"")</f>
        <v>P-/S-Vorikonazol</v>
      </c>
      <c r="C481" s="201" t="str">
        <f>IF(IFERROR(INDEX(Analyslista!AC:AC,MATCH(ROW()-1,Analyslista!AP:AP,0)),"")=0,"",IFERROR(INDEX(Analyslista!AC:AC,MATCH(ROW()-1,Analyslista!AP:AP,0)),""))</f>
        <v/>
      </c>
      <c r="D481" s="201" t="str">
        <f>IF(IFERROR(INDEX(Analyslista!AS:AS,MATCH(ROW()-1,Analyslista!AP:AP,0)),"")=0,"",IFERROR(INDEX(Analyslista!AS:AS,MATCH(ROW()-1,Analyslista!AP:AP,0)),""))</f>
        <v/>
      </c>
      <c r="F481" s="201" t="str">
        <f>IF(IFERROR(INDEX(Analyslista!N:N,MATCH(ROW()-1,Analyslista!AP:AP,0)),"")=0,"",IFERROR(INDEX(Analyslista!N:N,MATCH(ROW()-1,Analyslista!AP:AP,0)),""))</f>
        <v>Mörkblå (NaHeparin) 4 mL</v>
      </c>
      <c r="G481" s="201" t="str">
        <f>IF(IFERROR(INDEX(Analyslista!K:K,MATCH(ROW()-1,Analyslista!AP:AP,0)),"")=0,"",IFERROR(INDEX(Analyslista!K:K,MATCH(ROW()-1,Analyslista!AP:AP,0)),""))</f>
        <v/>
      </c>
      <c r="H481" s="224" t="str">
        <f>IF(IFERROR(INDEX(Analyslista!J:J,MATCH(ROW()-1,Analyslista!AP:AP,0)),"")=0,"",IFERROR(INDEX(Analyslista!J:J,MATCH(ROW()-1,Analyslista!AP:AP,0)),""))</f>
        <v>Provtagning före dos, 2-3 dagar efter nyinsatt behandling eller ändrad dos. 
Datum och klockslag för senast intagen dos [DATE:TIME?]
Aktuell dos [FRITEXT]
Datum för behandlingsstart och senaste dosjustering [FRITEXT]
Diagnos och typ av infektion [FRITEXT]
Övriga läkemedel [FRITEXT]
vikt [kg]
Frågeställning [FRITEXT]</v>
      </c>
      <c r="I481" s="201" t="str">
        <f>IF(IFERROR(INDEX(Analyslista!V:V,MATCH(ROW()-1,Analyslista!AP:AP,0)),"")=0,"",IFERROR(INDEX(Analyslista!V:V,MATCH(ROW()-1,Analyslista!AP:AP,0)),""))</f>
        <v>Karolinska Universitetssjukhuset</v>
      </c>
      <c r="J481" s="201"/>
      <c r="K481" s="201"/>
    </row>
    <row r="482" spans="1:11" ht="150" x14ac:dyDescent="0.25">
      <c r="A482" s="201" t="str">
        <f>IF(IFERROR(INDEX(Analyslista!D:D,MATCH(ROW()-1,Analyslista!AP:AP,0)),"")&amp;IFERROR(INDEX(Analyslista!B:B,MATCH(ROW()-1,Analyslista!AP:AP,0)),"")="","",IFERROR(INDEX(Analyslista!D:D,MATCH(ROW()-1,Analyslista!AP:AP,0)),"")&amp;IFERROR(INDEX(Analyslista!B:B,MATCH(ROW()-1,Analyslista!AP:AP,0)),"")&amp;" (EXT)")</f>
        <v>P-/S-Zonisamid (EXT)</v>
      </c>
      <c r="B482" s="201" t="str">
        <f>IFERROR(INDEX(Analyslista!D:D,MATCH(ROW()-1,Analyslista!AP:AP,0)),"")&amp;IFERROR(INDEX(Analyslista!B:B,MATCH(ROW()-1,Analyslista!AP:AP,0)),"")</f>
        <v>P-/S-Zonisamid</v>
      </c>
      <c r="C482" s="201" t="str">
        <f>IF(IFERROR(INDEX(Analyslista!AC:AC,MATCH(ROW()-1,Analyslista!AP:AP,0)),"")=0,"",IFERROR(INDEX(Analyslista!AC:AC,MATCH(ROW()-1,Analyslista!AP:AP,0)),""))</f>
        <v/>
      </c>
      <c r="D482" s="201" t="str">
        <f>IF(IFERROR(INDEX(Analyslista!AS:AS,MATCH(ROW()-1,Analyslista!AP:AP,0)),"")=0,"",IFERROR(INDEX(Analyslista!AS:AS,MATCH(ROW()-1,Analyslista!AP:AP,0)),""))</f>
        <v/>
      </c>
      <c r="F482" s="201" t="str">
        <f>IF(IFERROR(INDEX(Analyslista!N:N,MATCH(ROW()-1,Analyslista!AP:AP,0)),"")=0,"",IFERROR(INDEX(Analyslista!N:N,MATCH(ROW()-1,Analyslista!AP:AP,0)),""))</f>
        <v>Mörkblå (NaHeparin) 4 mL</v>
      </c>
      <c r="G482" s="201" t="str">
        <f>IF(IFERROR(INDEX(Analyslista!K:K,MATCH(ROW()-1,Analyslista!AP:AP,0)),"")=0,"",IFERROR(INDEX(Analyslista!K:K,MATCH(ROW()-1,Analyslista!AP:AP,0)),""))</f>
        <v/>
      </c>
      <c r="H482" s="224" t="str">
        <f>IF(IFERROR(INDEX(Analyslista!J:J,MATCH(ROW()-1,Analyslista!AP:AP,0)),"")=0,"",IFERROR(INDEX(Analyslista!J:J,MATCH(ROW()-1,Analyslista!AP:AP,0)),""))</f>
        <v>Provtagning före dos.
Datum och klockslag för senast intagen dos [DATE:TIME?]
Aktuell dos [FRITEXT]
Datum för senaste dosjustering och föregående dos [FRITEXT?]
Övriga läkemedel [FRITEXT]
vikt [kg]
Frågeställning [FRITEXT]</v>
      </c>
      <c r="I482" s="201" t="str">
        <f>IF(IFERROR(INDEX(Analyslista!V:V,MATCH(ROW()-1,Analyslista!AP:AP,0)),"")=0,"",IFERROR(INDEX(Analyslista!V:V,MATCH(ROW()-1,Analyslista!AP:AP,0)),""))</f>
        <v>Karolinska Universitetssjukhuset</v>
      </c>
      <c r="J482" s="201"/>
      <c r="K482" s="201"/>
    </row>
    <row r="483" spans="1:11" x14ac:dyDescent="0.25">
      <c r="A483" s="201" t="str">
        <f>IF(IFERROR(INDEX(Analyslista!D:D,MATCH(ROW()-1,Analyslista!AP:AP,0)),"")&amp;IFERROR(INDEX(Analyslista!B:B,MATCH(ROW()-1,Analyslista!AP:AP,0)),"")="","",IFERROR(INDEX(Analyslista!D:D,MATCH(ROW()-1,Analyslista!AP:AP,0)),"")&amp;IFERROR(INDEX(Analyslista!B:B,MATCH(ROW()-1,Analyslista!AP:AP,0)),"")&amp;" (EXT)")</f>
        <v>P-/S-Kobolt (EXT)</v>
      </c>
      <c r="B483" s="201" t="str">
        <f>IFERROR(INDEX(Analyslista!D:D,MATCH(ROW()-1,Analyslista!AP:AP,0)),"")&amp;IFERROR(INDEX(Analyslista!B:B,MATCH(ROW()-1,Analyslista!AP:AP,0)),"")</f>
        <v>P-/S-Kobolt</v>
      </c>
      <c r="C483" s="201" t="str">
        <f>IF(IFERROR(INDEX(Analyslista!AC:AC,MATCH(ROW()-1,Analyslista!AP:AP,0)),"")=0,"",IFERROR(INDEX(Analyslista!AC:AC,MATCH(ROW()-1,Analyslista!AP:AP,0)),""))</f>
        <v/>
      </c>
      <c r="D483" s="201" t="str">
        <f>IF(IFERROR(INDEX(Analyslista!AS:AS,MATCH(ROW()-1,Analyslista!AP:AP,0)),"")=0,"",IFERROR(INDEX(Analyslista!AS:AS,MATCH(ROW()-1,Analyslista!AP:AP,0)),""))</f>
        <v/>
      </c>
      <c r="F483" s="201" t="str">
        <f>IF(IFERROR(INDEX(Analyslista!N:N,MATCH(ROW()-1,Analyslista!AP:AP,0)),"")=0,"",IFERROR(INDEX(Analyslista!N:N,MATCH(ROW()-1,Analyslista!AP:AP,0)),""))</f>
        <v>Mörkblå (NaHeparin) 4 mL</v>
      </c>
      <c r="G483" s="201" t="str">
        <f>IF(IFERROR(INDEX(Analyslista!K:K,MATCH(ROW()-1,Analyslista!AP:AP,0)),"")=0,"",IFERROR(INDEX(Analyslista!K:K,MATCH(ROW()-1,Analyslista!AP:AP,0)),""))</f>
        <v/>
      </c>
      <c r="H483" s="224" t="str">
        <f>IF(IFERROR(INDEX(Analyslista!J:J,MATCH(ROW()-1,Analyslista!AP:AP,0)),"")=0,"",IFERROR(INDEX(Analyslista!J:J,MATCH(ROW()-1,Analyslista!AP:AP,0)),""))</f>
        <v/>
      </c>
      <c r="I483" s="201" t="str">
        <f>IF(IFERROR(INDEX(Analyslista!V:V,MATCH(ROW()-1,Analyslista!AP:AP,0)),"")=0,"",IFERROR(INDEX(Analyslista!V:V,MATCH(ROW()-1,Analyslista!AP:AP,0)),""))</f>
        <v>ALS Scandinavia, Luleå</v>
      </c>
      <c r="J483" s="201"/>
      <c r="K483" s="201"/>
    </row>
    <row r="484" spans="1:11" x14ac:dyDescent="0.25">
      <c r="A484" s="201" t="str">
        <f>IF(IFERROR(INDEX(Analyslista!D:D,MATCH(ROW()-1,Analyslista!AP:AP,0)),"")&amp;IFERROR(INDEX(Analyslista!B:B,MATCH(ROW()-1,Analyslista!AP:AP,0)),"")="","",IFERROR(INDEX(Analyslista!D:D,MATCH(ROW()-1,Analyslista!AP:AP,0)),"")&amp;IFERROR(INDEX(Analyslista!B:B,MATCH(ROW()-1,Analyslista!AP:AP,0)),"")&amp;" (EXT)")</f>
        <v>B-Lymfocyter, T (EXT)</v>
      </c>
      <c r="B484" s="201" t="str">
        <f>IFERROR(INDEX(Analyslista!D:D,MATCH(ROW()-1,Analyslista!AP:AP,0)),"")&amp;IFERROR(INDEX(Analyslista!B:B,MATCH(ROW()-1,Analyslista!AP:AP,0)),"")</f>
        <v>B-Lymfocyter, T</v>
      </c>
      <c r="C484" s="201" t="str">
        <f>IF(IFERROR(INDEX(Analyslista!AC:AC,MATCH(ROW()-1,Analyslista!AP:AP,0)),"")=0,"",IFERROR(INDEX(Analyslista!AC:AC,MATCH(ROW()-1,Analyslista!AP:AP,0)),""))</f>
        <v/>
      </c>
      <c r="D484" s="201" t="str">
        <f>IF(IFERROR(INDEX(Analyslista!AS:AS,MATCH(ROW()-1,Analyslista!AP:AP,0)),"")=0,"",IFERROR(INDEX(Analyslista!AS:AS,MATCH(ROW()-1,Analyslista!AP:AP,0)),""))</f>
        <v/>
      </c>
      <c r="F484" s="201" t="str">
        <f>IF(IFERROR(INDEX(Analyslista!N:N,MATCH(ROW()-1,Analyslista!AP:AP,0)),"")=0,"",IFERROR(INDEX(Analyslista!N:N,MATCH(ROW()-1,Analyslista!AP:AP,0)),""))</f>
        <v>Lila (EDTA) 4 mL</v>
      </c>
      <c r="G484" s="201" t="str">
        <f>IF(IFERROR(INDEX(Analyslista!K:K,MATCH(ROW()-1,Analyslista!AP:AP,0)),"")=0,"",IFERROR(INDEX(Analyslista!K:K,MATCH(ROW()-1,Analyslista!AP:AP,0)),""))</f>
        <v/>
      </c>
      <c r="H484" s="224" t="str">
        <f>IF(IFERROR(INDEX(Analyslista!J:J,MATCH(ROW()-1,Analyslista!AP:AP,0)),"")=0,"",IFERROR(INDEX(Analyslista!J:J,MATCH(ROW()-1,Analyslista!AP:AP,0)),""))</f>
        <v/>
      </c>
      <c r="I484" s="201" t="str">
        <f>IF(IFERROR(INDEX(Analyslista!V:V,MATCH(ROW()-1,Analyslista!AP:AP,0)),"")=0,"",IFERROR(INDEX(Analyslista!V:V,MATCH(ROW()-1,Analyslista!AP:AP,0)),""))</f>
        <v/>
      </c>
      <c r="J484" s="201"/>
      <c r="K484" s="201"/>
    </row>
    <row r="485" spans="1:11" x14ac:dyDescent="0.25">
      <c r="A485" s="201" t="str">
        <f>IF(IFERROR(INDEX(Analyslista!D:D,MATCH(ROW()-1,Analyslista!AP:AP,0)),"")&amp;IFERROR(INDEX(Analyslista!B:B,MATCH(ROW()-1,Analyslista!AP:AP,0)),"")="","",IFERROR(INDEX(Analyslista!D:D,MATCH(ROW()-1,Analyslista!AP:AP,0)),"")&amp;IFERROR(INDEX(Analyslista!B:B,MATCH(ROW()-1,Analyslista!AP:AP,0)),"")&amp;" (EXT)")</f>
        <v>P-Trace protein, beta- (EXT)</v>
      </c>
      <c r="B485" s="201" t="str">
        <f>IFERROR(INDEX(Analyslista!D:D,MATCH(ROW()-1,Analyslista!AP:AP,0)),"")&amp;IFERROR(INDEX(Analyslista!B:B,MATCH(ROW()-1,Analyslista!AP:AP,0)),"")</f>
        <v>P-Trace protein, beta-</v>
      </c>
      <c r="C485" s="201" t="str">
        <f>IF(IFERROR(INDEX(Analyslista!AC:AC,MATCH(ROW()-1,Analyslista!AP:AP,0)),"")=0,"",IFERROR(INDEX(Analyslista!AC:AC,MATCH(ROW()-1,Analyslista!AP:AP,0)),""))</f>
        <v/>
      </c>
      <c r="D485" s="201" t="str">
        <f>IF(IFERROR(INDEX(Analyslista!AS:AS,MATCH(ROW()-1,Analyslista!AP:AP,0)),"")=0,"",IFERROR(INDEX(Analyslista!AS:AS,MATCH(ROW()-1,Analyslista!AP:AP,0)),""))</f>
        <v/>
      </c>
      <c r="F485" s="201" t="str">
        <f>IF(IFERROR(INDEX(Analyslista!N:N,MATCH(ROW()-1,Analyslista!AP:AP,0)),"")=0,"",IFERROR(INDEX(Analyslista!N:N,MATCH(ROW()-1,Analyslista!AP:AP,0)),""))</f>
        <v>Gul (serum m gel) 3,5 mL</v>
      </c>
      <c r="G485" s="201" t="str">
        <f>IF(IFERROR(INDEX(Analyslista!K:K,MATCH(ROW()-1,Analyslista!AP:AP,0)),"")=0,"",IFERROR(INDEX(Analyslista!K:K,MATCH(ROW()-1,Analyslista!AP:AP,0)),""))</f>
        <v/>
      </c>
      <c r="H485" s="224" t="str">
        <f>IF(IFERROR(INDEX(Analyslista!J:J,MATCH(ROW()-1,Analyslista!AP:AP,0)),"")=0,"",IFERROR(INDEX(Analyslista!J:J,MATCH(ROW()-1,Analyslista!AP:AP,0)),""))</f>
        <v/>
      </c>
      <c r="I485" s="201" t="str">
        <f>IF(IFERROR(INDEX(Analyslista!V:V,MATCH(ROW()-1,Analyslista!AP:AP,0)),"")=0,"",IFERROR(INDEX(Analyslista!V:V,MATCH(ROW()-1,Analyslista!AP:AP,0)),""))</f>
        <v/>
      </c>
      <c r="J485" s="201"/>
      <c r="K485" s="201"/>
    </row>
    <row r="486" spans="1:11" x14ac:dyDescent="0.25">
      <c r="A486" s="201" t="str">
        <f>IF(IFERROR(INDEX(Analyslista!D:D,MATCH(ROW()-1,Analyslista!AP:AP,0)),"")&amp;IFERROR(INDEX(Analyslista!B:B,MATCH(ROW()-1,Analyslista!AP:AP,0)),"")="","",IFERROR(INDEX(Analyslista!D:D,MATCH(ROW()-1,Analyslista!AP:AP,0)),"")&amp;IFERROR(INDEX(Analyslista!B:B,MATCH(ROW()-1,Analyslista!AP:AP,0)),"")&amp;" (EXT)")</f>
        <v/>
      </c>
      <c r="B486" s="201" t="str">
        <f>IFERROR(INDEX(Analyslista!D:D,MATCH(ROW()-1,Analyslista!AP:AP,0)),"")&amp;IFERROR(INDEX(Analyslista!B:B,MATCH(ROW()-1,Analyslista!AP:AP,0)),"")</f>
        <v/>
      </c>
      <c r="C486" s="201" t="str">
        <f>IF(IFERROR(INDEX(Analyslista!AC:AC,MATCH(ROW()-1,Analyslista!AP:AP,0)),"")=0,"",IFERROR(INDEX(Analyslista!AC:AC,MATCH(ROW()-1,Analyslista!AP:AP,0)),""))</f>
        <v/>
      </c>
      <c r="D486" s="201" t="str">
        <f>IF(IFERROR(INDEX(Analyslista!AS:AS,MATCH(ROW()-1,Analyslista!AP:AP,0)),"")=0,"",IFERROR(INDEX(Analyslista!AS:AS,MATCH(ROW()-1,Analyslista!AP:AP,0)),""))</f>
        <v/>
      </c>
      <c r="F486" s="201" t="str">
        <f>IF(IFERROR(INDEX(Analyslista!N:N,MATCH(ROW()-1,Analyslista!AP:AP,0)),"")=0,"",IFERROR(INDEX(Analyslista!N:N,MATCH(ROW()-1,Analyslista!AP:AP,0)),""))</f>
        <v/>
      </c>
      <c r="G486" s="201" t="str">
        <f>IF(IFERROR(INDEX(Analyslista!K:K,MATCH(ROW()-1,Analyslista!AP:AP,0)),"")=0,"",IFERROR(INDEX(Analyslista!K:K,MATCH(ROW()-1,Analyslista!AP:AP,0)),""))</f>
        <v/>
      </c>
      <c r="H486" s="224" t="str">
        <f>IF(IFERROR(INDEX(Analyslista!J:J,MATCH(ROW()-1,Analyslista!AP:AP,0)),"")=0,"",IFERROR(INDEX(Analyslista!J:J,MATCH(ROW()-1,Analyslista!AP:AP,0)),""))</f>
        <v/>
      </c>
      <c r="I486" s="201" t="str">
        <f>IF(IFERROR(INDEX(Analyslista!V:V,MATCH(ROW()-1,Analyslista!AP:AP,0)),"")=0,"",IFERROR(INDEX(Analyslista!V:V,MATCH(ROW()-1,Analyslista!AP:AP,0)),""))</f>
        <v/>
      </c>
      <c r="J486" s="201"/>
      <c r="K486" s="201"/>
    </row>
    <row r="487" spans="1:11" x14ac:dyDescent="0.25">
      <c r="A487" s="201" t="str">
        <f>IF(IFERROR(INDEX(Analyslista!D:D,MATCH(ROW()-1,Analyslista!AP:AP,0)),"")&amp;IFERROR(INDEX(Analyslista!B:B,MATCH(ROW()-1,Analyslista!AP:AP,0)),"")="","",IFERROR(INDEX(Analyslista!D:D,MATCH(ROW()-1,Analyslista!AP:AP,0)),"")&amp;IFERROR(INDEX(Analyslista!B:B,MATCH(ROW()-1,Analyslista!AP:AP,0)),"")&amp;" (EXT)")</f>
        <v/>
      </c>
      <c r="B487" s="201" t="str">
        <f>IFERROR(INDEX(Analyslista!D:D,MATCH(ROW()-1,Analyslista!AP:AP,0)),"")&amp;IFERROR(INDEX(Analyslista!B:B,MATCH(ROW()-1,Analyslista!AP:AP,0)),"")</f>
        <v/>
      </c>
      <c r="C487" s="201" t="str">
        <f>IF(IFERROR(INDEX(Analyslista!AC:AC,MATCH(ROW()-1,Analyslista!AP:AP,0)),"")=0,"",IFERROR(INDEX(Analyslista!AC:AC,MATCH(ROW()-1,Analyslista!AP:AP,0)),""))</f>
        <v/>
      </c>
      <c r="D487" s="201" t="str">
        <f>IF(IFERROR(INDEX(Analyslista!AS:AS,MATCH(ROW()-1,Analyslista!AP:AP,0)),"")=0,"",IFERROR(INDEX(Analyslista!AS:AS,MATCH(ROW()-1,Analyslista!AP:AP,0)),""))</f>
        <v/>
      </c>
      <c r="F487" s="201" t="str">
        <f>IF(IFERROR(INDEX(Analyslista!N:N,MATCH(ROW()-1,Analyslista!AP:AP,0)),"")=0,"",IFERROR(INDEX(Analyslista!N:N,MATCH(ROW()-1,Analyslista!AP:AP,0)),""))</f>
        <v/>
      </c>
      <c r="G487" s="201" t="str">
        <f>IF(IFERROR(INDEX(Analyslista!K:K,MATCH(ROW()-1,Analyslista!AP:AP,0)),"")=0,"",IFERROR(INDEX(Analyslista!K:K,MATCH(ROW()-1,Analyslista!AP:AP,0)),""))</f>
        <v/>
      </c>
      <c r="H487" s="224" t="str">
        <f>IF(IFERROR(INDEX(Analyslista!J:J,MATCH(ROW()-1,Analyslista!AP:AP,0)),"")=0,"",IFERROR(INDEX(Analyslista!J:J,MATCH(ROW()-1,Analyslista!AP:AP,0)),""))</f>
        <v/>
      </c>
      <c r="I487" s="201" t="str">
        <f>IF(IFERROR(INDEX(Analyslista!V:V,MATCH(ROW()-1,Analyslista!AP:AP,0)),"")=0,"",IFERROR(INDEX(Analyslista!V:V,MATCH(ROW()-1,Analyslista!AP:AP,0)),""))</f>
        <v/>
      </c>
      <c r="J487" s="201"/>
      <c r="K487" s="201"/>
    </row>
    <row r="488" spans="1:11" x14ac:dyDescent="0.25">
      <c r="A488" s="201" t="str">
        <f>IF(IFERROR(INDEX(Analyslista!D:D,MATCH(ROW()-1,Analyslista!AP:AP,0)),"")&amp;IFERROR(INDEX(Analyslista!B:B,MATCH(ROW()-1,Analyslista!AP:AP,0)),"")="","",IFERROR(INDEX(Analyslista!D:D,MATCH(ROW()-1,Analyslista!AP:AP,0)),"")&amp;IFERROR(INDEX(Analyslista!B:B,MATCH(ROW()-1,Analyslista!AP:AP,0)),"")&amp;" (EXT)")</f>
        <v/>
      </c>
      <c r="B488" s="201" t="str">
        <f>IFERROR(INDEX(Analyslista!D:D,MATCH(ROW()-1,Analyslista!AP:AP,0)),"")&amp;IFERROR(INDEX(Analyslista!B:B,MATCH(ROW()-1,Analyslista!AP:AP,0)),"")</f>
        <v/>
      </c>
      <c r="C488" s="201" t="str">
        <f>IF(IFERROR(INDEX(Analyslista!AC:AC,MATCH(ROW()-1,Analyslista!AP:AP,0)),"")=0,"",IFERROR(INDEX(Analyslista!AC:AC,MATCH(ROW()-1,Analyslista!AP:AP,0)),""))</f>
        <v/>
      </c>
      <c r="D488" s="201" t="str">
        <f>IF(IFERROR(INDEX(Analyslista!AS:AS,MATCH(ROW()-1,Analyslista!AP:AP,0)),"")=0,"",IFERROR(INDEX(Analyslista!AS:AS,MATCH(ROW()-1,Analyslista!AP:AP,0)),""))</f>
        <v/>
      </c>
      <c r="F488" s="201" t="str">
        <f>IF(IFERROR(INDEX(Analyslista!N:N,MATCH(ROW()-1,Analyslista!AP:AP,0)),"")=0,"",IFERROR(INDEX(Analyslista!N:N,MATCH(ROW()-1,Analyslista!AP:AP,0)),""))</f>
        <v/>
      </c>
      <c r="G488" s="201" t="str">
        <f>IF(IFERROR(INDEX(Analyslista!K:K,MATCH(ROW()-1,Analyslista!AP:AP,0)),"")=0,"",IFERROR(INDEX(Analyslista!K:K,MATCH(ROW()-1,Analyslista!AP:AP,0)),""))</f>
        <v/>
      </c>
      <c r="H488" s="224" t="str">
        <f>IF(IFERROR(INDEX(Analyslista!J:J,MATCH(ROW()-1,Analyslista!AP:AP,0)),"")=0,"",IFERROR(INDEX(Analyslista!J:J,MATCH(ROW()-1,Analyslista!AP:AP,0)),""))</f>
        <v/>
      </c>
      <c r="I488" s="201" t="str">
        <f>IF(IFERROR(INDEX(Analyslista!V:V,MATCH(ROW()-1,Analyslista!AP:AP,0)),"")=0,"",IFERROR(INDEX(Analyslista!V:V,MATCH(ROW()-1,Analyslista!AP:AP,0)),""))</f>
        <v/>
      </c>
      <c r="J488" s="201"/>
      <c r="K488" s="201"/>
    </row>
    <row r="489" spans="1:11" x14ac:dyDescent="0.25">
      <c r="A489" s="201" t="str">
        <f>IF(IFERROR(INDEX(Analyslista!D:D,MATCH(ROW()-1,Analyslista!AP:AP,0)),"")&amp;IFERROR(INDEX(Analyslista!B:B,MATCH(ROW()-1,Analyslista!AP:AP,0)),"")="","",IFERROR(INDEX(Analyslista!D:D,MATCH(ROW()-1,Analyslista!AP:AP,0)),"")&amp;IFERROR(INDEX(Analyslista!B:B,MATCH(ROW()-1,Analyslista!AP:AP,0)),"")&amp;" (EXT)")</f>
        <v/>
      </c>
      <c r="B489" s="201" t="str">
        <f>IFERROR(INDEX(Analyslista!D:D,MATCH(ROW()-1,Analyslista!AP:AP,0)),"")&amp;IFERROR(INDEX(Analyslista!B:B,MATCH(ROW()-1,Analyslista!AP:AP,0)),"")</f>
        <v/>
      </c>
      <c r="C489" s="201" t="str">
        <f>IF(IFERROR(INDEX(Analyslista!AC:AC,MATCH(ROW()-1,Analyslista!AP:AP,0)),"")=0,"",IFERROR(INDEX(Analyslista!AC:AC,MATCH(ROW()-1,Analyslista!AP:AP,0)),""))</f>
        <v/>
      </c>
      <c r="D489" s="201" t="str">
        <f>IF(IFERROR(INDEX(Analyslista!AS:AS,MATCH(ROW()-1,Analyslista!AP:AP,0)),"")=0,"",IFERROR(INDEX(Analyslista!AS:AS,MATCH(ROW()-1,Analyslista!AP:AP,0)),""))</f>
        <v/>
      </c>
      <c r="F489" s="201" t="str">
        <f>IF(IFERROR(INDEX(Analyslista!N:N,MATCH(ROW()-1,Analyslista!AP:AP,0)),"")=0,"",IFERROR(INDEX(Analyslista!N:N,MATCH(ROW()-1,Analyslista!AP:AP,0)),""))</f>
        <v/>
      </c>
      <c r="G489" s="201" t="str">
        <f>IF(IFERROR(INDEX(Analyslista!K:K,MATCH(ROW()-1,Analyslista!AP:AP,0)),"")=0,"",IFERROR(INDEX(Analyslista!K:K,MATCH(ROW()-1,Analyslista!AP:AP,0)),""))</f>
        <v/>
      </c>
      <c r="H489" s="224" t="str">
        <f>IF(IFERROR(INDEX(Analyslista!J:J,MATCH(ROW()-1,Analyslista!AP:AP,0)),"")=0,"",IFERROR(INDEX(Analyslista!J:J,MATCH(ROW()-1,Analyslista!AP:AP,0)),""))</f>
        <v/>
      </c>
      <c r="I489" s="201" t="str">
        <f>IF(IFERROR(INDEX(Analyslista!V:V,MATCH(ROW()-1,Analyslista!AP:AP,0)),"")=0,"",IFERROR(INDEX(Analyslista!V:V,MATCH(ROW()-1,Analyslista!AP:AP,0)),""))</f>
        <v/>
      </c>
      <c r="J489" s="201"/>
      <c r="K489" s="201"/>
    </row>
    <row r="490" spans="1:11" x14ac:dyDescent="0.25">
      <c r="A490" s="201" t="str">
        <f>IF(IFERROR(INDEX(Analyslista!D:D,MATCH(ROW()-1,Analyslista!AP:AP,0)),"")&amp;IFERROR(INDEX(Analyslista!B:B,MATCH(ROW()-1,Analyslista!AP:AP,0)),"")="","",IFERROR(INDEX(Analyslista!D:D,MATCH(ROW()-1,Analyslista!AP:AP,0)),"")&amp;IFERROR(INDEX(Analyslista!B:B,MATCH(ROW()-1,Analyslista!AP:AP,0)),"")&amp;" (EXT)")</f>
        <v/>
      </c>
      <c r="B490" s="201" t="str">
        <f>IFERROR(INDEX(Analyslista!D:D,MATCH(ROW()-1,Analyslista!AP:AP,0)),"")&amp;IFERROR(INDEX(Analyslista!B:B,MATCH(ROW()-1,Analyslista!AP:AP,0)),"")</f>
        <v/>
      </c>
      <c r="C490" s="201" t="str">
        <f>IF(IFERROR(INDEX(Analyslista!AC:AC,MATCH(ROW()-1,Analyslista!AP:AP,0)),"")=0,"",IFERROR(INDEX(Analyslista!AC:AC,MATCH(ROW()-1,Analyslista!AP:AP,0)),""))</f>
        <v/>
      </c>
      <c r="D490" s="201" t="str">
        <f>IF(IFERROR(INDEX(Analyslista!AS:AS,MATCH(ROW()-1,Analyslista!AP:AP,0)),"")=0,"",IFERROR(INDEX(Analyslista!AS:AS,MATCH(ROW()-1,Analyslista!AP:AP,0)),""))</f>
        <v/>
      </c>
      <c r="F490" s="201" t="str">
        <f>IF(IFERROR(INDEX(Analyslista!N:N,MATCH(ROW()-1,Analyslista!AP:AP,0)),"")=0,"",IFERROR(INDEX(Analyslista!N:N,MATCH(ROW()-1,Analyslista!AP:AP,0)),""))</f>
        <v/>
      </c>
      <c r="G490" s="201" t="str">
        <f>IF(IFERROR(INDEX(Analyslista!K:K,MATCH(ROW()-1,Analyslista!AP:AP,0)),"")=0,"",IFERROR(INDEX(Analyslista!K:K,MATCH(ROW()-1,Analyslista!AP:AP,0)),""))</f>
        <v/>
      </c>
      <c r="H490" s="224" t="str">
        <f>IF(IFERROR(INDEX(Analyslista!J:J,MATCH(ROW()-1,Analyslista!AP:AP,0)),"")=0,"",IFERROR(INDEX(Analyslista!J:J,MATCH(ROW()-1,Analyslista!AP:AP,0)),""))</f>
        <v/>
      </c>
      <c r="I490" s="201" t="str">
        <f>IF(IFERROR(INDEX(Analyslista!V:V,MATCH(ROW()-1,Analyslista!AP:AP,0)),"")=0,"",IFERROR(INDEX(Analyslista!V:V,MATCH(ROW()-1,Analyslista!AP:AP,0)),""))</f>
        <v/>
      </c>
      <c r="J490" s="201"/>
      <c r="K490" s="201"/>
    </row>
    <row r="491" spans="1:11" x14ac:dyDescent="0.25">
      <c r="A491" s="201" t="str">
        <f>IF(IFERROR(INDEX(Analyslista!D:D,MATCH(ROW()-1,Analyslista!AP:AP,0)),"")&amp;IFERROR(INDEX(Analyslista!B:B,MATCH(ROW()-1,Analyslista!AP:AP,0)),"")="","",IFERROR(INDEX(Analyslista!D:D,MATCH(ROW()-1,Analyslista!AP:AP,0)),"")&amp;IFERROR(INDEX(Analyslista!B:B,MATCH(ROW()-1,Analyslista!AP:AP,0)),"")&amp;" (EXT)")</f>
        <v/>
      </c>
      <c r="B491" s="201" t="str">
        <f>IFERROR(INDEX(Analyslista!D:D,MATCH(ROW()-1,Analyslista!AP:AP,0)),"")&amp;IFERROR(INDEX(Analyslista!B:B,MATCH(ROW()-1,Analyslista!AP:AP,0)),"")</f>
        <v/>
      </c>
      <c r="C491" s="201" t="str">
        <f>IF(IFERROR(INDEX(Analyslista!AC:AC,MATCH(ROW()-1,Analyslista!AP:AP,0)),"")=0,"",IFERROR(INDEX(Analyslista!AC:AC,MATCH(ROW()-1,Analyslista!AP:AP,0)),""))</f>
        <v/>
      </c>
      <c r="D491" s="201" t="str">
        <f>IF(IFERROR(INDEX(Analyslista!AS:AS,MATCH(ROW()-1,Analyslista!AP:AP,0)),"")=0,"",IFERROR(INDEX(Analyslista!AS:AS,MATCH(ROW()-1,Analyslista!AP:AP,0)),""))</f>
        <v/>
      </c>
      <c r="F491" s="201" t="str">
        <f>IF(IFERROR(INDEX(Analyslista!N:N,MATCH(ROW()-1,Analyslista!AP:AP,0)),"")=0,"",IFERROR(INDEX(Analyslista!N:N,MATCH(ROW()-1,Analyslista!AP:AP,0)),""))</f>
        <v/>
      </c>
      <c r="G491" s="201" t="str">
        <f>IF(IFERROR(INDEX(Analyslista!K:K,MATCH(ROW()-1,Analyslista!AP:AP,0)),"")=0,"",IFERROR(INDEX(Analyslista!K:K,MATCH(ROW()-1,Analyslista!AP:AP,0)),""))</f>
        <v/>
      </c>
      <c r="H491" s="224" t="str">
        <f>IF(IFERROR(INDEX(Analyslista!J:J,MATCH(ROW()-1,Analyslista!AP:AP,0)),"")=0,"",IFERROR(INDEX(Analyslista!J:J,MATCH(ROW()-1,Analyslista!AP:AP,0)),""))</f>
        <v/>
      </c>
      <c r="I491" s="201" t="str">
        <f>IF(IFERROR(INDEX(Analyslista!V:V,MATCH(ROW()-1,Analyslista!AP:AP,0)),"")=0,"",IFERROR(INDEX(Analyslista!V:V,MATCH(ROW()-1,Analyslista!AP:AP,0)),""))</f>
        <v/>
      </c>
      <c r="J491" s="201"/>
      <c r="K491" s="201"/>
    </row>
    <row r="492" spans="1:11" x14ac:dyDescent="0.25">
      <c r="A492" s="201" t="str">
        <f>IF(IFERROR(INDEX(Analyslista!D:D,MATCH(ROW()-1,Analyslista!AP:AP,0)),"")&amp;IFERROR(INDEX(Analyslista!B:B,MATCH(ROW()-1,Analyslista!AP:AP,0)),"")="","",IFERROR(INDEX(Analyslista!D:D,MATCH(ROW()-1,Analyslista!AP:AP,0)),"")&amp;IFERROR(INDEX(Analyslista!B:B,MATCH(ROW()-1,Analyslista!AP:AP,0)),"")&amp;" (EXT)")</f>
        <v/>
      </c>
      <c r="B492" s="201" t="str">
        <f>IFERROR(INDEX(Analyslista!D:D,MATCH(ROW()-1,Analyslista!AP:AP,0)),"")&amp;IFERROR(INDEX(Analyslista!B:B,MATCH(ROW()-1,Analyslista!AP:AP,0)),"")</f>
        <v/>
      </c>
      <c r="C492" s="201" t="str">
        <f>IF(IFERROR(INDEX(Analyslista!AC:AC,MATCH(ROW()-1,Analyslista!AP:AP,0)),"")=0,"",IFERROR(INDEX(Analyslista!AC:AC,MATCH(ROW()-1,Analyslista!AP:AP,0)),""))</f>
        <v/>
      </c>
      <c r="D492" s="201" t="str">
        <f>IF(IFERROR(INDEX(Analyslista!AS:AS,MATCH(ROW()-1,Analyslista!AP:AP,0)),"")=0,"",IFERROR(INDEX(Analyslista!AS:AS,MATCH(ROW()-1,Analyslista!AP:AP,0)),""))</f>
        <v/>
      </c>
      <c r="F492" s="201" t="str">
        <f>IF(IFERROR(INDEX(Analyslista!N:N,MATCH(ROW()-1,Analyslista!AP:AP,0)),"")=0,"",IFERROR(INDEX(Analyslista!N:N,MATCH(ROW()-1,Analyslista!AP:AP,0)),""))</f>
        <v/>
      </c>
      <c r="G492" s="201" t="str">
        <f>IF(IFERROR(INDEX(Analyslista!K:K,MATCH(ROW()-1,Analyslista!AP:AP,0)),"")=0,"",IFERROR(INDEX(Analyslista!K:K,MATCH(ROW()-1,Analyslista!AP:AP,0)),""))</f>
        <v/>
      </c>
      <c r="H492" s="224" t="str">
        <f>IF(IFERROR(INDEX(Analyslista!J:J,MATCH(ROW()-1,Analyslista!AP:AP,0)),"")=0,"",IFERROR(INDEX(Analyslista!J:J,MATCH(ROW()-1,Analyslista!AP:AP,0)),""))</f>
        <v/>
      </c>
      <c r="I492" s="201" t="str">
        <f>IF(IFERROR(INDEX(Analyslista!V:V,MATCH(ROW()-1,Analyslista!AP:AP,0)),"")=0,"",IFERROR(INDEX(Analyslista!V:V,MATCH(ROW()-1,Analyslista!AP:AP,0)),""))</f>
        <v/>
      </c>
      <c r="J492" s="201"/>
      <c r="K492" s="201"/>
    </row>
    <row r="493" spans="1:11" x14ac:dyDescent="0.25">
      <c r="A493" s="201" t="str">
        <f>IF(IFERROR(INDEX(Analyslista!D:D,MATCH(ROW()-1,Analyslista!AP:AP,0)),"")&amp;IFERROR(INDEX(Analyslista!B:B,MATCH(ROW()-1,Analyslista!AP:AP,0)),"")="","",IFERROR(INDEX(Analyslista!D:D,MATCH(ROW()-1,Analyslista!AP:AP,0)),"")&amp;IFERROR(INDEX(Analyslista!B:B,MATCH(ROW()-1,Analyslista!AP:AP,0)),"")&amp;" (EXT)")</f>
        <v/>
      </c>
      <c r="B493" s="201" t="str">
        <f>IFERROR(INDEX(Analyslista!D:D,MATCH(ROW()-1,Analyslista!AP:AP,0)),"")&amp;IFERROR(INDEX(Analyslista!B:B,MATCH(ROW()-1,Analyslista!AP:AP,0)),"")</f>
        <v/>
      </c>
      <c r="C493" s="201" t="str">
        <f>IF(IFERROR(INDEX(Analyslista!AC:AC,MATCH(ROW()-1,Analyslista!AP:AP,0)),"")=0,"",IFERROR(INDEX(Analyslista!AC:AC,MATCH(ROW()-1,Analyslista!AP:AP,0)),""))</f>
        <v/>
      </c>
      <c r="D493" s="201" t="str">
        <f>IF(IFERROR(INDEX(Analyslista!AS:AS,MATCH(ROW()-1,Analyslista!AP:AP,0)),"")=0,"",IFERROR(INDEX(Analyslista!AS:AS,MATCH(ROW()-1,Analyslista!AP:AP,0)),""))</f>
        <v/>
      </c>
      <c r="F493" s="201" t="str">
        <f>IF(IFERROR(INDEX(Analyslista!N:N,MATCH(ROW()-1,Analyslista!AP:AP,0)),"")=0,"",IFERROR(INDEX(Analyslista!N:N,MATCH(ROW()-1,Analyslista!AP:AP,0)),""))</f>
        <v/>
      </c>
      <c r="G493" s="201" t="str">
        <f>IF(IFERROR(INDEX(Analyslista!K:K,MATCH(ROW()-1,Analyslista!AP:AP,0)),"")=0,"",IFERROR(INDEX(Analyslista!K:K,MATCH(ROW()-1,Analyslista!AP:AP,0)),""))</f>
        <v/>
      </c>
      <c r="H493" s="224" t="str">
        <f>IF(IFERROR(INDEX(Analyslista!J:J,MATCH(ROW()-1,Analyslista!AP:AP,0)),"")=0,"",IFERROR(INDEX(Analyslista!J:J,MATCH(ROW()-1,Analyslista!AP:AP,0)),""))</f>
        <v/>
      </c>
      <c r="I493" s="201" t="str">
        <f>IF(IFERROR(INDEX(Analyslista!V:V,MATCH(ROW()-1,Analyslista!AP:AP,0)),"")=0,"",IFERROR(INDEX(Analyslista!V:V,MATCH(ROW()-1,Analyslista!AP:AP,0)),""))</f>
        <v/>
      </c>
      <c r="J493" s="201"/>
      <c r="K493" s="201"/>
    </row>
    <row r="494" spans="1:11" x14ac:dyDescent="0.25">
      <c r="A494" s="201" t="str">
        <f>IF(IFERROR(INDEX(Analyslista!D:D,MATCH(ROW()-1,Analyslista!AP:AP,0)),"")&amp;IFERROR(INDEX(Analyslista!B:B,MATCH(ROW()-1,Analyslista!AP:AP,0)),"")="","",IFERROR(INDEX(Analyslista!D:D,MATCH(ROW()-1,Analyslista!AP:AP,0)),"")&amp;IFERROR(INDEX(Analyslista!B:B,MATCH(ROW()-1,Analyslista!AP:AP,0)),"")&amp;" (EXT)")</f>
        <v/>
      </c>
      <c r="B494" s="201" t="str">
        <f>IFERROR(INDEX(Analyslista!D:D,MATCH(ROW()-1,Analyslista!AP:AP,0)),"")&amp;IFERROR(INDEX(Analyslista!B:B,MATCH(ROW()-1,Analyslista!AP:AP,0)),"")</f>
        <v/>
      </c>
      <c r="C494" s="201" t="str">
        <f>IF(IFERROR(INDEX(Analyslista!AC:AC,MATCH(ROW()-1,Analyslista!AP:AP,0)),"")=0,"",IFERROR(INDEX(Analyslista!AC:AC,MATCH(ROW()-1,Analyslista!AP:AP,0)),""))</f>
        <v/>
      </c>
      <c r="D494" s="201" t="str">
        <f>IF(IFERROR(INDEX(Analyslista!AS:AS,MATCH(ROW()-1,Analyslista!AP:AP,0)),"")=0,"",IFERROR(INDEX(Analyslista!AS:AS,MATCH(ROW()-1,Analyslista!AP:AP,0)),""))</f>
        <v/>
      </c>
      <c r="F494" s="201" t="str">
        <f>IF(IFERROR(INDEX(Analyslista!N:N,MATCH(ROW()-1,Analyslista!AP:AP,0)),"")=0,"",IFERROR(INDEX(Analyslista!N:N,MATCH(ROW()-1,Analyslista!AP:AP,0)),""))</f>
        <v/>
      </c>
      <c r="G494" s="201" t="str">
        <f>IF(IFERROR(INDEX(Analyslista!K:K,MATCH(ROW()-1,Analyslista!AP:AP,0)),"")=0,"",IFERROR(INDEX(Analyslista!K:K,MATCH(ROW()-1,Analyslista!AP:AP,0)),""))</f>
        <v/>
      </c>
      <c r="H494" s="224" t="str">
        <f>IF(IFERROR(INDEX(Analyslista!J:J,MATCH(ROW()-1,Analyslista!AP:AP,0)),"")=0,"",IFERROR(INDEX(Analyslista!J:J,MATCH(ROW()-1,Analyslista!AP:AP,0)),""))</f>
        <v/>
      </c>
      <c r="I494" s="201" t="str">
        <f>IF(IFERROR(INDEX(Analyslista!V:V,MATCH(ROW()-1,Analyslista!AP:AP,0)),"")=0,"",IFERROR(INDEX(Analyslista!V:V,MATCH(ROW()-1,Analyslista!AP:AP,0)),""))</f>
        <v/>
      </c>
      <c r="J494" s="201"/>
      <c r="K494" s="201"/>
    </row>
    <row r="495" spans="1:11" x14ac:dyDescent="0.25">
      <c r="A495" s="201" t="str">
        <f>IF(IFERROR(INDEX(Analyslista!D:D,MATCH(ROW()-1,Analyslista!AP:AP,0)),"")&amp;IFERROR(INDEX(Analyslista!B:B,MATCH(ROW()-1,Analyslista!AP:AP,0)),"")="","",IFERROR(INDEX(Analyslista!D:D,MATCH(ROW()-1,Analyslista!AP:AP,0)),"")&amp;IFERROR(INDEX(Analyslista!B:B,MATCH(ROW()-1,Analyslista!AP:AP,0)),"")&amp;" (EXT)")</f>
        <v/>
      </c>
      <c r="B495" s="201" t="str">
        <f>IFERROR(INDEX(Analyslista!D:D,MATCH(ROW()-1,Analyslista!AP:AP,0)),"")&amp;IFERROR(INDEX(Analyslista!B:B,MATCH(ROW()-1,Analyslista!AP:AP,0)),"")</f>
        <v/>
      </c>
      <c r="C495" s="201" t="str">
        <f>IF(IFERROR(INDEX(Analyslista!AC:AC,MATCH(ROW()-1,Analyslista!AP:AP,0)),"")=0,"",IFERROR(INDEX(Analyslista!AC:AC,MATCH(ROW()-1,Analyslista!AP:AP,0)),""))</f>
        <v/>
      </c>
      <c r="D495" s="201" t="str">
        <f>IF(IFERROR(INDEX(Analyslista!AS:AS,MATCH(ROW()-1,Analyslista!AP:AP,0)),"")=0,"",IFERROR(INDEX(Analyslista!AS:AS,MATCH(ROW()-1,Analyslista!AP:AP,0)),""))</f>
        <v/>
      </c>
      <c r="F495" s="201" t="str">
        <f>IF(IFERROR(INDEX(Analyslista!N:N,MATCH(ROW()-1,Analyslista!AP:AP,0)),"")=0,"",IFERROR(INDEX(Analyslista!N:N,MATCH(ROW()-1,Analyslista!AP:AP,0)),""))</f>
        <v/>
      </c>
      <c r="G495" s="201" t="str">
        <f>IF(IFERROR(INDEX(Analyslista!K:K,MATCH(ROW()-1,Analyslista!AP:AP,0)),"")=0,"",IFERROR(INDEX(Analyslista!K:K,MATCH(ROW()-1,Analyslista!AP:AP,0)),""))</f>
        <v/>
      </c>
      <c r="H495" s="224" t="str">
        <f>IF(IFERROR(INDEX(Analyslista!J:J,MATCH(ROW()-1,Analyslista!AP:AP,0)),"")=0,"",IFERROR(INDEX(Analyslista!J:J,MATCH(ROW()-1,Analyslista!AP:AP,0)),""))</f>
        <v/>
      </c>
      <c r="I495" s="201" t="str">
        <f>IF(IFERROR(INDEX(Analyslista!V:V,MATCH(ROW()-1,Analyslista!AP:AP,0)),"")=0,"",IFERROR(INDEX(Analyslista!V:V,MATCH(ROW()-1,Analyslista!AP:AP,0)),""))</f>
        <v/>
      </c>
      <c r="J495" s="201"/>
      <c r="K495" s="201"/>
    </row>
    <row r="496" spans="1:11" x14ac:dyDescent="0.25">
      <c r="A496" s="201" t="str">
        <f>IF(IFERROR(INDEX(Analyslista!D:D,MATCH(ROW()-1,Analyslista!AP:AP,0)),"")&amp;IFERROR(INDEX(Analyslista!B:B,MATCH(ROW()-1,Analyslista!AP:AP,0)),"")="","",IFERROR(INDEX(Analyslista!D:D,MATCH(ROW()-1,Analyslista!AP:AP,0)),"")&amp;IFERROR(INDEX(Analyslista!B:B,MATCH(ROW()-1,Analyslista!AP:AP,0)),"")&amp;" (EXT)")</f>
        <v/>
      </c>
      <c r="B496" s="201" t="str">
        <f>IFERROR(INDEX(Analyslista!D:D,MATCH(ROW()-1,Analyslista!AP:AP,0)),"")&amp;IFERROR(INDEX(Analyslista!B:B,MATCH(ROW()-1,Analyslista!AP:AP,0)),"")</f>
        <v/>
      </c>
      <c r="C496" s="201" t="str">
        <f>IF(IFERROR(INDEX(Analyslista!AC:AC,MATCH(ROW()-1,Analyslista!AP:AP,0)),"")=0,"",IFERROR(INDEX(Analyslista!AC:AC,MATCH(ROW()-1,Analyslista!AP:AP,0)),""))</f>
        <v/>
      </c>
      <c r="D496" s="201" t="str">
        <f>IF(IFERROR(INDEX(Analyslista!AS:AS,MATCH(ROW()-1,Analyslista!AP:AP,0)),"")=0,"",IFERROR(INDEX(Analyslista!AS:AS,MATCH(ROW()-1,Analyslista!AP:AP,0)),""))</f>
        <v/>
      </c>
      <c r="F496" s="201" t="str">
        <f>IF(IFERROR(INDEX(Analyslista!N:N,MATCH(ROW()-1,Analyslista!AP:AP,0)),"")=0,"",IFERROR(INDEX(Analyslista!N:N,MATCH(ROW()-1,Analyslista!AP:AP,0)),""))</f>
        <v/>
      </c>
      <c r="G496" s="201" t="str">
        <f>IF(IFERROR(INDEX(Analyslista!K:K,MATCH(ROW()-1,Analyslista!AP:AP,0)),"")=0,"",IFERROR(INDEX(Analyslista!K:K,MATCH(ROW()-1,Analyslista!AP:AP,0)),""))</f>
        <v/>
      </c>
      <c r="H496" s="224" t="str">
        <f>IF(IFERROR(INDEX(Analyslista!J:J,MATCH(ROW()-1,Analyslista!AP:AP,0)),"")=0,"",IFERROR(INDEX(Analyslista!J:J,MATCH(ROW()-1,Analyslista!AP:AP,0)),""))</f>
        <v/>
      </c>
      <c r="I496" s="201" t="str">
        <f>IF(IFERROR(INDEX(Analyslista!V:V,MATCH(ROW()-1,Analyslista!AP:AP,0)),"")=0,"",IFERROR(INDEX(Analyslista!V:V,MATCH(ROW()-1,Analyslista!AP:AP,0)),""))</f>
        <v/>
      </c>
      <c r="J496" s="201"/>
      <c r="K496" s="201"/>
    </row>
    <row r="497" spans="1:11" x14ac:dyDescent="0.25">
      <c r="A497" s="201" t="str">
        <f>IF(IFERROR(INDEX(Analyslista!D:D,MATCH(ROW()-1,Analyslista!AP:AP,0)),"")&amp;IFERROR(INDEX(Analyslista!B:B,MATCH(ROW()-1,Analyslista!AP:AP,0)),"")="","",IFERROR(INDEX(Analyslista!D:D,MATCH(ROW()-1,Analyslista!AP:AP,0)),"")&amp;IFERROR(INDEX(Analyslista!B:B,MATCH(ROW()-1,Analyslista!AP:AP,0)),"")&amp;" (EXT)")</f>
        <v/>
      </c>
      <c r="B497" s="201" t="str">
        <f>IFERROR(INDEX(Analyslista!D:D,MATCH(ROW()-1,Analyslista!AP:AP,0)),"")&amp;IFERROR(INDEX(Analyslista!B:B,MATCH(ROW()-1,Analyslista!AP:AP,0)),"")</f>
        <v/>
      </c>
      <c r="C497" s="201" t="str">
        <f>IF(IFERROR(INDEX(Analyslista!AC:AC,MATCH(ROW()-1,Analyslista!AP:AP,0)),"")=0,"",IFERROR(INDEX(Analyslista!AC:AC,MATCH(ROW()-1,Analyslista!AP:AP,0)),""))</f>
        <v/>
      </c>
      <c r="D497" s="201" t="str">
        <f>IF(IFERROR(INDEX(Analyslista!AS:AS,MATCH(ROW()-1,Analyslista!AP:AP,0)),"")=0,"",IFERROR(INDEX(Analyslista!AS:AS,MATCH(ROW()-1,Analyslista!AP:AP,0)),""))</f>
        <v/>
      </c>
      <c r="F497" s="201" t="str">
        <f>IF(IFERROR(INDEX(Analyslista!N:N,MATCH(ROW()-1,Analyslista!AP:AP,0)),"")=0,"",IFERROR(INDEX(Analyslista!N:N,MATCH(ROW()-1,Analyslista!AP:AP,0)),""))</f>
        <v/>
      </c>
      <c r="G497" s="201" t="str">
        <f>IF(IFERROR(INDEX(Analyslista!K:K,MATCH(ROW()-1,Analyslista!AP:AP,0)),"")=0,"",IFERROR(INDEX(Analyslista!K:K,MATCH(ROW()-1,Analyslista!AP:AP,0)),""))</f>
        <v/>
      </c>
      <c r="H497" s="224" t="str">
        <f>IF(IFERROR(INDEX(Analyslista!J:J,MATCH(ROW()-1,Analyslista!AP:AP,0)),"")=0,"",IFERROR(INDEX(Analyslista!J:J,MATCH(ROW()-1,Analyslista!AP:AP,0)),""))</f>
        <v/>
      </c>
      <c r="I497" s="201" t="str">
        <f>IF(IFERROR(INDEX(Analyslista!V:V,MATCH(ROW()-1,Analyslista!AP:AP,0)),"")=0,"",IFERROR(INDEX(Analyslista!V:V,MATCH(ROW()-1,Analyslista!AP:AP,0)),""))</f>
        <v/>
      </c>
      <c r="J497" s="201"/>
      <c r="K497" s="201"/>
    </row>
    <row r="498" spans="1:11" x14ac:dyDescent="0.25">
      <c r="A498" s="201" t="str">
        <f>IF(IFERROR(INDEX(Analyslista!D:D,MATCH(ROW()-1,Analyslista!AP:AP,0)),"")&amp;IFERROR(INDEX(Analyslista!B:B,MATCH(ROW()-1,Analyslista!AP:AP,0)),"")="","",IFERROR(INDEX(Analyslista!D:D,MATCH(ROW()-1,Analyslista!AP:AP,0)),"")&amp;IFERROR(INDEX(Analyslista!B:B,MATCH(ROW()-1,Analyslista!AP:AP,0)),"")&amp;" (EXT)")</f>
        <v/>
      </c>
      <c r="B498" s="201" t="str">
        <f>IFERROR(INDEX(Analyslista!D:D,MATCH(ROW()-1,Analyslista!AP:AP,0)),"")&amp;IFERROR(INDEX(Analyslista!B:B,MATCH(ROW()-1,Analyslista!AP:AP,0)),"")</f>
        <v/>
      </c>
      <c r="C498" s="201" t="str">
        <f>IF(IFERROR(INDEX(Analyslista!AC:AC,MATCH(ROW()-1,Analyslista!AP:AP,0)),"")=0,"",IFERROR(INDEX(Analyslista!AC:AC,MATCH(ROW()-1,Analyslista!AP:AP,0)),""))</f>
        <v/>
      </c>
      <c r="D498" s="201" t="str">
        <f>IF(IFERROR(INDEX(Analyslista!AS:AS,MATCH(ROW()-1,Analyslista!AP:AP,0)),"")=0,"",IFERROR(INDEX(Analyslista!AS:AS,MATCH(ROW()-1,Analyslista!AP:AP,0)),""))</f>
        <v/>
      </c>
      <c r="F498" s="201" t="str">
        <f>IF(IFERROR(INDEX(Analyslista!N:N,MATCH(ROW()-1,Analyslista!AP:AP,0)),"")=0,"",IFERROR(INDEX(Analyslista!N:N,MATCH(ROW()-1,Analyslista!AP:AP,0)),""))</f>
        <v/>
      </c>
      <c r="G498" s="201" t="str">
        <f>IF(IFERROR(INDEX(Analyslista!K:K,MATCH(ROW()-1,Analyslista!AP:AP,0)),"")=0,"",IFERROR(INDEX(Analyslista!K:K,MATCH(ROW()-1,Analyslista!AP:AP,0)),""))</f>
        <v/>
      </c>
      <c r="H498" s="224" t="str">
        <f>IF(IFERROR(INDEX(Analyslista!J:J,MATCH(ROW()-1,Analyslista!AP:AP,0)),"")=0,"",IFERROR(INDEX(Analyslista!J:J,MATCH(ROW()-1,Analyslista!AP:AP,0)),""))</f>
        <v/>
      </c>
      <c r="I498" s="201" t="str">
        <f>IF(IFERROR(INDEX(Analyslista!V:V,MATCH(ROW()-1,Analyslista!AP:AP,0)),"")=0,"",IFERROR(INDEX(Analyslista!V:V,MATCH(ROW()-1,Analyslista!AP:AP,0)),""))</f>
        <v/>
      </c>
      <c r="J498" s="201"/>
      <c r="K498" s="201"/>
    </row>
    <row r="499" spans="1:11" x14ac:dyDescent="0.25">
      <c r="A499" s="201" t="str">
        <f>IF(IFERROR(INDEX(Analyslista!D:D,MATCH(ROW()-1,Analyslista!AP:AP,0)),"")&amp;IFERROR(INDEX(Analyslista!B:B,MATCH(ROW()-1,Analyslista!AP:AP,0)),"")="","",IFERROR(INDEX(Analyslista!D:D,MATCH(ROW()-1,Analyslista!AP:AP,0)),"")&amp;IFERROR(INDEX(Analyslista!B:B,MATCH(ROW()-1,Analyslista!AP:AP,0)),"")&amp;" (EXT)")</f>
        <v/>
      </c>
      <c r="B499" s="201" t="str">
        <f>IFERROR(INDEX(Analyslista!D:D,MATCH(ROW()-1,Analyslista!AP:AP,0)),"")&amp;IFERROR(INDEX(Analyslista!B:B,MATCH(ROW()-1,Analyslista!AP:AP,0)),"")</f>
        <v/>
      </c>
      <c r="C499" s="201" t="str">
        <f>IF(IFERROR(INDEX(Analyslista!AC:AC,MATCH(ROW()-1,Analyslista!AP:AP,0)),"")=0,"",IFERROR(INDEX(Analyslista!AC:AC,MATCH(ROW()-1,Analyslista!AP:AP,0)),""))</f>
        <v/>
      </c>
      <c r="D499" s="201" t="str">
        <f>IF(IFERROR(INDEX(Analyslista!AS:AS,MATCH(ROW()-1,Analyslista!AP:AP,0)),"")=0,"",IFERROR(INDEX(Analyslista!AS:AS,MATCH(ROW()-1,Analyslista!AP:AP,0)),""))</f>
        <v/>
      </c>
      <c r="F499" s="201" t="str">
        <f>IF(IFERROR(INDEX(Analyslista!N:N,MATCH(ROW()-1,Analyslista!AP:AP,0)),"")=0,"",IFERROR(INDEX(Analyslista!N:N,MATCH(ROW()-1,Analyslista!AP:AP,0)),""))</f>
        <v/>
      </c>
      <c r="G499" s="201" t="str">
        <f>IF(IFERROR(INDEX(Analyslista!K:K,MATCH(ROW()-1,Analyslista!AP:AP,0)),"")=0,"",IFERROR(INDEX(Analyslista!K:K,MATCH(ROW()-1,Analyslista!AP:AP,0)),""))</f>
        <v/>
      </c>
      <c r="H499" s="224" t="str">
        <f>IF(IFERROR(INDEX(Analyslista!J:J,MATCH(ROW()-1,Analyslista!AP:AP,0)),"")=0,"",IFERROR(INDEX(Analyslista!J:J,MATCH(ROW()-1,Analyslista!AP:AP,0)),""))</f>
        <v/>
      </c>
      <c r="I499" s="201" t="str">
        <f>IF(IFERROR(INDEX(Analyslista!V:V,MATCH(ROW()-1,Analyslista!AP:AP,0)),"")=0,"",IFERROR(INDEX(Analyslista!V:V,MATCH(ROW()-1,Analyslista!AP:AP,0)),""))</f>
        <v/>
      </c>
      <c r="J499" s="201"/>
      <c r="K499" s="201"/>
    </row>
    <row r="500" spans="1:11" x14ac:dyDescent="0.25">
      <c r="A500" s="201" t="str">
        <f>IF(IFERROR(INDEX(Analyslista!D:D,MATCH(ROW()-1,Analyslista!AP:AP,0)),"")&amp;IFERROR(INDEX(Analyslista!B:B,MATCH(ROW()-1,Analyslista!AP:AP,0)),"")="","",IFERROR(INDEX(Analyslista!D:D,MATCH(ROW()-1,Analyslista!AP:AP,0)),"")&amp;IFERROR(INDEX(Analyslista!B:B,MATCH(ROW()-1,Analyslista!AP:AP,0)),"")&amp;" (EXT)")</f>
        <v/>
      </c>
      <c r="B500" s="201" t="str">
        <f>IFERROR(INDEX(Analyslista!D:D,MATCH(ROW()-1,Analyslista!AP:AP,0)),"")&amp;IFERROR(INDEX(Analyslista!B:B,MATCH(ROW()-1,Analyslista!AP:AP,0)),"")</f>
        <v/>
      </c>
      <c r="C500" s="201" t="str">
        <f>IF(IFERROR(INDEX(Analyslista!AC:AC,MATCH(ROW()-1,Analyslista!AP:AP,0)),"")=0,"",IFERROR(INDEX(Analyslista!AC:AC,MATCH(ROW()-1,Analyslista!AP:AP,0)),""))</f>
        <v/>
      </c>
      <c r="D500" s="201" t="str">
        <f>IF(IFERROR(INDEX(Analyslista!AS:AS,MATCH(ROW()-1,Analyslista!AP:AP,0)),"")=0,"",IFERROR(INDEX(Analyslista!AS:AS,MATCH(ROW()-1,Analyslista!AP:AP,0)),""))</f>
        <v/>
      </c>
      <c r="F500" s="201" t="str">
        <f>IF(IFERROR(INDEX(Analyslista!N:N,MATCH(ROW()-1,Analyslista!AP:AP,0)),"")=0,"",IFERROR(INDEX(Analyslista!N:N,MATCH(ROW()-1,Analyslista!AP:AP,0)),""))</f>
        <v/>
      </c>
      <c r="G500" s="201" t="str">
        <f>IF(IFERROR(INDEX(Analyslista!K:K,MATCH(ROW()-1,Analyslista!AP:AP,0)),"")=0,"",IFERROR(INDEX(Analyslista!K:K,MATCH(ROW()-1,Analyslista!AP:AP,0)),""))</f>
        <v/>
      </c>
      <c r="H500" s="224" t="str">
        <f>IF(IFERROR(INDEX(Analyslista!J:J,MATCH(ROW()-1,Analyslista!AP:AP,0)),"")=0,"",IFERROR(INDEX(Analyslista!J:J,MATCH(ROW()-1,Analyslista!AP:AP,0)),""))</f>
        <v/>
      </c>
      <c r="I500" s="201" t="str">
        <f>IF(IFERROR(INDEX(Analyslista!V:V,MATCH(ROW()-1,Analyslista!AP:AP,0)),"")=0,"",IFERROR(INDEX(Analyslista!V:V,MATCH(ROW()-1,Analyslista!AP:AP,0)),""))</f>
        <v/>
      </c>
      <c r="J500" s="201"/>
      <c r="K500" s="201"/>
    </row>
    <row r="501" spans="1:11" x14ac:dyDescent="0.25">
      <c r="A501" s="201" t="str">
        <f>IF(IFERROR(INDEX(Analyslista!D:D,MATCH(ROW()-1,Analyslista!AP:AP,0)),"")&amp;IFERROR(INDEX(Analyslista!B:B,MATCH(ROW()-1,Analyslista!AP:AP,0)),"")="","",IFERROR(INDEX(Analyslista!D:D,MATCH(ROW()-1,Analyslista!AP:AP,0)),"")&amp;IFERROR(INDEX(Analyslista!B:B,MATCH(ROW()-1,Analyslista!AP:AP,0)),"")&amp;" (EXT)")</f>
        <v/>
      </c>
      <c r="B501" s="201" t="str">
        <f>IFERROR(INDEX(Analyslista!D:D,MATCH(ROW()-1,Analyslista!AP:AP,0)),"")&amp;IFERROR(INDEX(Analyslista!B:B,MATCH(ROW()-1,Analyslista!AP:AP,0)),"")</f>
        <v/>
      </c>
      <c r="C501" s="201" t="str">
        <f>IF(IFERROR(INDEX(Analyslista!AC:AC,MATCH(ROW()-1,Analyslista!AP:AP,0)),"")=0,"",IFERROR(INDEX(Analyslista!AC:AC,MATCH(ROW()-1,Analyslista!AP:AP,0)),""))</f>
        <v/>
      </c>
      <c r="D501" s="201" t="str">
        <f>IF(IFERROR(INDEX(Analyslista!AS:AS,MATCH(ROW()-1,Analyslista!AP:AP,0)),"")=0,"",IFERROR(INDEX(Analyslista!AS:AS,MATCH(ROW()-1,Analyslista!AP:AP,0)),""))</f>
        <v/>
      </c>
      <c r="F501" s="201" t="str">
        <f>IF(IFERROR(INDEX(Analyslista!N:N,MATCH(ROW()-1,Analyslista!AP:AP,0)),"")=0,"",IFERROR(INDEX(Analyslista!N:N,MATCH(ROW()-1,Analyslista!AP:AP,0)),""))</f>
        <v/>
      </c>
      <c r="G501" s="201" t="str">
        <f>IF(IFERROR(INDEX(Analyslista!K:K,MATCH(ROW()-1,Analyslista!AP:AP,0)),"")=0,"",IFERROR(INDEX(Analyslista!K:K,MATCH(ROW()-1,Analyslista!AP:AP,0)),""))</f>
        <v/>
      </c>
      <c r="H501" s="224" t="str">
        <f>IF(IFERROR(INDEX(Analyslista!J:J,MATCH(ROW()-1,Analyslista!AP:AP,0)),"")=0,"",IFERROR(INDEX(Analyslista!J:J,MATCH(ROW()-1,Analyslista!AP:AP,0)),""))</f>
        <v/>
      </c>
      <c r="I501" s="201" t="str">
        <f>IF(IFERROR(INDEX(Analyslista!V:V,MATCH(ROW()-1,Analyslista!AP:AP,0)),"")=0,"",IFERROR(INDEX(Analyslista!V:V,MATCH(ROW()-1,Analyslista!AP:AP,0)),""))</f>
        <v/>
      </c>
      <c r="J501" s="201"/>
      <c r="K501" s="201"/>
    </row>
    <row r="502" spans="1:11" x14ac:dyDescent="0.25">
      <c r="A502" s="201" t="str">
        <f>IF(IFERROR(INDEX(Analyslista!D:D,MATCH(ROW()-1,Analyslista!AP:AP,0)),"")&amp;IFERROR(INDEX(Analyslista!B:B,MATCH(ROW()-1,Analyslista!AP:AP,0)),"")="","",IFERROR(INDEX(Analyslista!D:D,MATCH(ROW()-1,Analyslista!AP:AP,0)),"")&amp;IFERROR(INDEX(Analyslista!B:B,MATCH(ROW()-1,Analyslista!AP:AP,0)),"")&amp;" (EXT)")</f>
        <v/>
      </c>
      <c r="B502" s="201" t="str">
        <f>IFERROR(INDEX(Analyslista!D:D,MATCH(ROW()-1,Analyslista!AP:AP,0)),"")&amp;IFERROR(INDEX(Analyslista!B:B,MATCH(ROW()-1,Analyslista!AP:AP,0)),"")</f>
        <v/>
      </c>
      <c r="C502" s="201" t="str">
        <f>IF(IFERROR(INDEX(Analyslista!AC:AC,MATCH(ROW()-1,Analyslista!AP:AP,0)),"")=0,"",IFERROR(INDEX(Analyslista!AC:AC,MATCH(ROW()-1,Analyslista!AP:AP,0)),""))</f>
        <v/>
      </c>
      <c r="D502" s="201" t="str">
        <f>IF(IFERROR(INDEX(Analyslista!AS:AS,MATCH(ROW()-1,Analyslista!AP:AP,0)),"")=0,"",IFERROR(INDEX(Analyslista!AS:AS,MATCH(ROW()-1,Analyslista!AP:AP,0)),""))</f>
        <v/>
      </c>
      <c r="F502" s="201" t="str">
        <f>IF(IFERROR(INDEX(Analyslista!N:N,MATCH(ROW()-1,Analyslista!AP:AP,0)),"")=0,"",IFERROR(INDEX(Analyslista!N:N,MATCH(ROW()-1,Analyslista!AP:AP,0)),""))</f>
        <v/>
      </c>
      <c r="G502" s="201" t="str">
        <f>IF(IFERROR(INDEX(Analyslista!K:K,MATCH(ROW()-1,Analyslista!AP:AP,0)),"")=0,"",IFERROR(INDEX(Analyslista!K:K,MATCH(ROW()-1,Analyslista!AP:AP,0)),""))</f>
        <v/>
      </c>
      <c r="H502" s="224" t="str">
        <f>IF(IFERROR(INDEX(Analyslista!J:J,MATCH(ROW()-1,Analyslista!AP:AP,0)),"")=0,"",IFERROR(INDEX(Analyslista!J:J,MATCH(ROW()-1,Analyslista!AP:AP,0)),""))</f>
        <v/>
      </c>
      <c r="I502" s="201" t="str">
        <f>IF(IFERROR(INDEX(Analyslista!V:V,MATCH(ROW()-1,Analyslista!AP:AP,0)),"")=0,"",IFERROR(INDEX(Analyslista!V:V,MATCH(ROW()-1,Analyslista!AP:AP,0)),""))</f>
        <v/>
      </c>
      <c r="J502" s="201"/>
      <c r="K502" s="201"/>
    </row>
    <row r="503" spans="1:11" x14ac:dyDescent="0.25">
      <c r="A503" s="201" t="str">
        <f>IF(IFERROR(INDEX(Analyslista!D:D,MATCH(ROW()-1,Analyslista!AP:AP,0)),"")&amp;IFERROR(INDEX(Analyslista!B:B,MATCH(ROW()-1,Analyslista!AP:AP,0)),"")="","",IFERROR(INDEX(Analyslista!D:D,MATCH(ROW()-1,Analyslista!AP:AP,0)),"")&amp;IFERROR(INDEX(Analyslista!B:B,MATCH(ROW()-1,Analyslista!AP:AP,0)),"")&amp;" (EXT)")</f>
        <v/>
      </c>
      <c r="B503" s="201" t="str">
        <f>IFERROR(INDEX(Analyslista!D:D,MATCH(ROW()-1,Analyslista!AP:AP,0)),"")&amp;IFERROR(INDEX(Analyslista!B:B,MATCH(ROW()-1,Analyslista!AP:AP,0)),"")</f>
        <v/>
      </c>
      <c r="C503" s="201" t="str">
        <f>IF(IFERROR(INDEX(Analyslista!AC:AC,MATCH(ROW()-1,Analyslista!AP:AP,0)),"")=0,"",IFERROR(INDEX(Analyslista!AC:AC,MATCH(ROW()-1,Analyslista!AP:AP,0)),""))</f>
        <v/>
      </c>
      <c r="D503" s="201" t="str">
        <f>IF(IFERROR(INDEX(Analyslista!AS:AS,MATCH(ROW()-1,Analyslista!AP:AP,0)),"")=0,"",IFERROR(INDEX(Analyslista!AS:AS,MATCH(ROW()-1,Analyslista!AP:AP,0)),""))</f>
        <v/>
      </c>
      <c r="F503" s="201" t="str">
        <f>IF(IFERROR(INDEX(Analyslista!N:N,MATCH(ROW()-1,Analyslista!AP:AP,0)),"")=0,"",IFERROR(INDEX(Analyslista!N:N,MATCH(ROW()-1,Analyslista!AP:AP,0)),""))</f>
        <v/>
      </c>
      <c r="G503" s="201" t="str">
        <f>IF(IFERROR(INDEX(Analyslista!K:K,MATCH(ROW()-1,Analyslista!AP:AP,0)),"")=0,"",IFERROR(INDEX(Analyslista!K:K,MATCH(ROW()-1,Analyslista!AP:AP,0)),""))</f>
        <v/>
      </c>
      <c r="H503" s="224" t="str">
        <f>IF(IFERROR(INDEX(Analyslista!J:J,MATCH(ROW()-1,Analyslista!AP:AP,0)),"")=0,"",IFERROR(INDEX(Analyslista!J:J,MATCH(ROW()-1,Analyslista!AP:AP,0)),""))</f>
        <v/>
      </c>
      <c r="I503" s="201" t="str">
        <f>IF(IFERROR(INDEX(Analyslista!V:V,MATCH(ROW()-1,Analyslista!AP:AP,0)),"")=0,"",IFERROR(INDEX(Analyslista!V:V,MATCH(ROW()-1,Analyslista!AP:AP,0)),""))</f>
        <v/>
      </c>
      <c r="J503" s="201"/>
      <c r="K503" s="201"/>
    </row>
    <row r="504" spans="1:11" x14ac:dyDescent="0.25">
      <c r="A504" s="201" t="str">
        <f>IF(IFERROR(INDEX(Analyslista!D:D,MATCH(ROW()-1,Analyslista!AP:AP,0)),"")&amp;IFERROR(INDEX(Analyslista!B:B,MATCH(ROW()-1,Analyslista!AP:AP,0)),"")="","",IFERROR(INDEX(Analyslista!D:D,MATCH(ROW()-1,Analyslista!AP:AP,0)),"")&amp;IFERROR(INDEX(Analyslista!B:B,MATCH(ROW()-1,Analyslista!AP:AP,0)),"")&amp;" (EXT)")</f>
        <v/>
      </c>
      <c r="B504" s="201" t="str">
        <f>IFERROR(INDEX(Analyslista!D:D,MATCH(ROW()-1,Analyslista!AP:AP,0)),"")&amp;IFERROR(INDEX(Analyslista!B:B,MATCH(ROW()-1,Analyslista!AP:AP,0)),"")</f>
        <v/>
      </c>
      <c r="C504" s="201" t="str">
        <f>IF(IFERROR(INDEX(Analyslista!AC:AC,MATCH(ROW()-1,Analyslista!AP:AP,0)),"")=0,"",IFERROR(INDEX(Analyslista!AC:AC,MATCH(ROW()-1,Analyslista!AP:AP,0)),""))</f>
        <v/>
      </c>
      <c r="D504" s="201" t="str">
        <f>IF(IFERROR(INDEX(Analyslista!AS:AS,MATCH(ROW()-1,Analyslista!AP:AP,0)),"")=0,"",IFERROR(INDEX(Analyslista!AS:AS,MATCH(ROW()-1,Analyslista!AP:AP,0)),""))</f>
        <v/>
      </c>
      <c r="F504" s="201" t="str">
        <f>IF(IFERROR(INDEX(Analyslista!N:N,MATCH(ROW()-1,Analyslista!AP:AP,0)),"")=0,"",IFERROR(INDEX(Analyslista!N:N,MATCH(ROW()-1,Analyslista!AP:AP,0)),""))</f>
        <v/>
      </c>
      <c r="G504" s="201" t="str">
        <f>IF(IFERROR(INDEX(Analyslista!K:K,MATCH(ROW()-1,Analyslista!AP:AP,0)),"")=0,"",IFERROR(INDEX(Analyslista!K:K,MATCH(ROW()-1,Analyslista!AP:AP,0)),""))</f>
        <v/>
      </c>
      <c r="H504" s="224" t="str">
        <f>IF(IFERROR(INDEX(Analyslista!J:J,MATCH(ROW()-1,Analyslista!AP:AP,0)),"")=0,"",IFERROR(INDEX(Analyslista!J:J,MATCH(ROW()-1,Analyslista!AP:AP,0)),""))</f>
        <v/>
      </c>
      <c r="I504" s="201" t="str">
        <f>IF(IFERROR(INDEX(Analyslista!V:V,MATCH(ROW()-1,Analyslista!AP:AP,0)),"")=0,"",IFERROR(INDEX(Analyslista!V:V,MATCH(ROW()-1,Analyslista!AP:AP,0)),""))</f>
        <v/>
      </c>
      <c r="J504" s="201"/>
      <c r="K504" s="201"/>
    </row>
    <row r="505" spans="1:11" x14ac:dyDescent="0.25">
      <c r="A505" s="201" t="str">
        <f>IF(IFERROR(INDEX(Analyslista!D:D,MATCH(ROW()-1,Analyslista!AP:AP,0)),"")&amp;IFERROR(INDEX(Analyslista!B:B,MATCH(ROW()-1,Analyslista!AP:AP,0)),"")="","",IFERROR(INDEX(Analyslista!D:D,MATCH(ROW()-1,Analyslista!AP:AP,0)),"")&amp;IFERROR(INDEX(Analyslista!B:B,MATCH(ROW()-1,Analyslista!AP:AP,0)),"")&amp;" (EXT)")</f>
        <v/>
      </c>
      <c r="B505" s="201" t="str">
        <f>IFERROR(INDEX(Analyslista!D:D,MATCH(ROW()-1,Analyslista!AP:AP,0)),"")&amp;IFERROR(INDEX(Analyslista!B:B,MATCH(ROW()-1,Analyslista!AP:AP,0)),"")</f>
        <v/>
      </c>
      <c r="C505" s="201" t="str">
        <f>IF(IFERROR(INDEX(Analyslista!AC:AC,MATCH(ROW()-1,Analyslista!AP:AP,0)),"")=0,"",IFERROR(INDEX(Analyslista!AC:AC,MATCH(ROW()-1,Analyslista!AP:AP,0)),""))</f>
        <v/>
      </c>
      <c r="D505" s="201" t="str">
        <f>IF(IFERROR(INDEX(Analyslista!AS:AS,MATCH(ROW()-1,Analyslista!AP:AP,0)),"")=0,"",IFERROR(INDEX(Analyslista!AS:AS,MATCH(ROW()-1,Analyslista!AP:AP,0)),""))</f>
        <v/>
      </c>
      <c r="F505" s="201" t="str">
        <f>IF(IFERROR(INDEX(Analyslista!N:N,MATCH(ROW()-1,Analyslista!AP:AP,0)),"")=0,"",IFERROR(INDEX(Analyslista!N:N,MATCH(ROW()-1,Analyslista!AP:AP,0)),""))</f>
        <v/>
      </c>
      <c r="G505" s="201" t="str">
        <f>IF(IFERROR(INDEX(Analyslista!K:K,MATCH(ROW()-1,Analyslista!AP:AP,0)),"")=0,"",IFERROR(INDEX(Analyslista!K:K,MATCH(ROW()-1,Analyslista!AP:AP,0)),""))</f>
        <v/>
      </c>
      <c r="H505" s="224" t="str">
        <f>IF(IFERROR(INDEX(Analyslista!J:J,MATCH(ROW()-1,Analyslista!AP:AP,0)),"")=0,"",IFERROR(INDEX(Analyslista!J:J,MATCH(ROW()-1,Analyslista!AP:AP,0)),""))</f>
        <v/>
      </c>
      <c r="I505" s="201" t="str">
        <f>IF(IFERROR(INDEX(Analyslista!V:V,MATCH(ROW()-1,Analyslista!AP:AP,0)),"")=0,"",IFERROR(INDEX(Analyslista!V:V,MATCH(ROW()-1,Analyslista!AP:AP,0)),""))</f>
        <v/>
      </c>
      <c r="J505" s="201"/>
      <c r="K505" s="201"/>
    </row>
    <row r="506" spans="1:11" x14ac:dyDescent="0.25">
      <c r="A506" s="201" t="str">
        <f>IF(IFERROR(INDEX(Analyslista!D:D,MATCH(ROW()-1,Analyslista!AP:AP,0)),"")&amp;IFERROR(INDEX(Analyslista!B:B,MATCH(ROW()-1,Analyslista!AP:AP,0)),"")="","",IFERROR(INDEX(Analyslista!D:D,MATCH(ROW()-1,Analyslista!AP:AP,0)),"")&amp;IFERROR(INDEX(Analyslista!B:B,MATCH(ROW()-1,Analyslista!AP:AP,0)),"")&amp;" (EXT)")</f>
        <v/>
      </c>
      <c r="B506" s="201" t="str">
        <f>IFERROR(INDEX(Analyslista!D:D,MATCH(ROW()-1,Analyslista!AP:AP,0)),"")&amp;IFERROR(INDEX(Analyslista!B:B,MATCH(ROW()-1,Analyslista!AP:AP,0)),"")</f>
        <v/>
      </c>
      <c r="C506" s="201" t="str">
        <f>IF(IFERROR(INDEX(Analyslista!AC:AC,MATCH(ROW()-1,Analyslista!AP:AP,0)),"")=0,"",IFERROR(INDEX(Analyslista!AC:AC,MATCH(ROW()-1,Analyslista!AP:AP,0)),""))</f>
        <v/>
      </c>
      <c r="D506" s="201" t="str">
        <f>IF(IFERROR(INDEX(Analyslista!AS:AS,MATCH(ROW()-1,Analyslista!AP:AP,0)),"")=0,"",IFERROR(INDEX(Analyslista!AS:AS,MATCH(ROW()-1,Analyslista!AP:AP,0)),""))</f>
        <v/>
      </c>
      <c r="F506" s="201" t="str">
        <f>IF(IFERROR(INDEX(Analyslista!N:N,MATCH(ROW()-1,Analyslista!AP:AP,0)),"")=0,"",IFERROR(INDEX(Analyslista!N:N,MATCH(ROW()-1,Analyslista!AP:AP,0)),""))</f>
        <v/>
      </c>
      <c r="G506" s="201" t="str">
        <f>IF(IFERROR(INDEX(Analyslista!K:K,MATCH(ROW()-1,Analyslista!AP:AP,0)),"")=0,"",IFERROR(INDEX(Analyslista!K:K,MATCH(ROW()-1,Analyslista!AP:AP,0)),""))</f>
        <v/>
      </c>
      <c r="H506" s="224" t="str">
        <f>IF(IFERROR(INDEX(Analyslista!J:J,MATCH(ROW()-1,Analyslista!AP:AP,0)),"")=0,"",IFERROR(INDEX(Analyslista!J:J,MATCH(ROW()-1,Analyslista!AP:AP,0)),""))</f>
        <v/>
      </c>
      <c r="I506" s="201" t="str">
        <f>IF(IFERROR(INDEX(Analyslista!V:V,MATCH(ROW()-1,Analyslista!AP:AP,0)),"")=0,"",IFERROR(INDEX(Analyslista!V:V,MATCH(ROW()-1,Analyslista!AP:AP,0)),""))</f>
        <v/>
      </c>
      <c r="J506" s="201"/>
      <c r="K506" s="201"/>
    </row>
    <row r="507" spans="1:11" x14ac:dyDescent="0.25">
      <c r="A507" s="201" t="str">
        <f>IF(IFERROR(INDEX(Analyslista!D:D,MATCH(ROW()-1,Analyslista!AP:AP,0)),"")&amp;IFERROR(INDEX(Analyslista!B:B,MATCH(ROW()-1,Analyslista!AP:AP,0)),"")="","",IFERROR(INDEX(Analyslista!D:D,MATCH(ROW()-1,Analyslista!AP:AP,0)),"")&amp;IFERROR(INDEX(Analyslista!B:B,MATCH(ROW()-1,Analyslista!AP:AP,0)),"")&amp;" (EXT)")</f>
        <v/>
      </c>
      <c r="B507" s="201" t="str">
        <f>IFERROR(INDEX(Analyslista!D:D,MATCH(ROW()-1,Analyslista!AP:AP,0)),"")&amp;IFERROR(INDEX(Analyslista!B:B,MATCH(ROW()-1,Analyslista!AP:AP,0)),"")</f>
        <v/>
      </c>
      <c r="C507" s="201" t="str">
        <f>IF(IFERROR(INDEX(Analyslista!AC:AC,MATCH(ROW()-1,Analyslista!AP:AP,0)),"")=0,"",IFERROR(INDEX(Analyslista!AC:AC,MATCH(ROW()-1,Analyslista!AP:AP,0)),""))</f>
        <v/>
      </c>
      <c r="D507" s="201" t="str">
        <f>IF(IFERROR(INDEX(Analyslista!AS:AS,MATCH(ROW()-1,Analyslista!AP:AP,0)),"")=0,"",IFERROR(INDEX(Analyslista!AS:AS,MATCH(ROW()-1,Analyslista!AP:AP,0)),""))</f>
        <v/>
      </c>
      <c r="F507" s="201" t="str">
        <f>IF(IFERROR(INDEX(Analyslista!N:N,MATCH(ROW()-1,Analyslista!AP:AP,0)),"")=0,"",IFERROR(INDEX(Analyslista!N:N,MATCH(ROW()-1,Analyslista!AP:AP,0)),""))</f>
        <v/>
      </c>
      <c r="G507" s="201" t="str">
        <f>IF(IFERROR(INDEX(Analyslista!K:K,MATCH(ROW()-1,Analyslista!AP:AP,0)),"")=0,"",IFERROR(INDEX(Analyslista!K:K,MATCH(ROW()-1,Analyslista!AP:AP,0)),""))</f>
        <v/>
      </c>
      <c r="H507" s="224" t="str">
        <f>IF(IFERROR(INDEX(Analyslista!J:J,MATCH(ROW()-1,Analyslista!AP:AP,0)),"")=0,"",IFERROR(INDEX(Analyslista!J:J,MATCH(ROW()-1,Analyslista!AP:AP,0)),""))</f>
        <v/>
      </c>
      <c r="I507" s="201" t="str">
        <f>IF(IFERROR(INDEX(Analyslista!V:V,MATCH(ROW()-1,Analyslista!AP:AP,0)),"")=0,"",IFERROR(INDEX(Analyslista!V:V,MATCH(ROW()-1,Analyslista!AP:AP,0)),""))</f>
        <v/>
      </c>
      <c r="J507" s="201"/>
      <c r="K507" s="201"/>
    </row>
    <row r="508" spans="1:11" x14ac:dyDescent="0.25">
      <c r="A508" s="201" t="str">
        <f>IF(IFERROR(INDEX(Analyslista!D:D,MATCH(ROW()-1,Analyslista!AP:AP,0)),"")&amp;IFERROR(INDEX(Analyslista!B:B,MATCH(ROW()-1,Analyslista!AP:AP,0)),"")="","",IFERROR(INDEX(Analyslista!D:D,MATCH(ROW()-1,Analyslista!AP:AP,0)),"")&amp;IFERROR(INDEX(Analyslista!B:B,MATCH(ROW()-1,Analyslista!AP:AP,0)),"")&amp;" (EXT)")</f>
        <v/>
      </c>
      <c r="B508" s="201" t="str">
        <f>IFERROR(INDEX(Analyslista!D:D,MATCH(ROW()-1,Analyslista!AP:AP,0)),"")&amp;IFERROR(INDEX(Analyslista!B:B,MATCH(ROW()-1,Analyslista!AP:AP,0)),"")</f>
        <v/>
      </c>
      <c r="C508" s="201" t="str">
        <f>IF(IFERROR(INDEX(Analyslista!AC:AC,MATCH(ROW()-1,Analyslista!AP:AP,0)),"")=0,"",IFERROR(INDEX(Analyslista!AC:AC,MATCH(ROW()-1,Analyslista!AP:AP,0)),""))</f>
        <v/>
      </c>
      <c r="D508" s="201" t="str">
        <f>IF(IFERROR(INDEX(Analyslista!AS:AS,MATCH(ROW()-1,Analyslista!AP:AP,0)),"")=0,"",IFERROR(INDEX(Analyslista!AS:AS,MATCH(ROW()-1,Analyslista!AP:AP,0)),""))</f>
        <v/>
      </c>
      <c r="F508" s="201" t="str">
        <f>IF(IFERROR(INDEX(Analyslista!N:N,MATCH(ROW()-1,Analyslista!AP:AP,0)),"")=0,"",IFERROR(INDEX(Analyslista!N:N,MATCH(ROW()-1,Analyslista!AP:AP,0)),""))</f>
        <v/>
      </c>
      <c r="G508" s="201" t="str">
        <f>IF(IFERROR(INDEX(Analyslista!K:K,MATCH(ROW()-1,Analyslista!AP:AP,0)),"")=0,"",IFERROR(INDEX(Analyslista!K:K,MATCH(ROW()-1,Analyslista!AP:AP,0)),""))</f>
        <v/>
      </c>
      <c r="H508" s="224" t="str">
        <f>IF(IFERROR(INDEX(Analyslista!J:J,MATCH(ROW()-1,Analyslista!AP:AP,0)),"")=0,"",IFERROR(INDEX(Analyslista!J:J,MATCH(ROW()-1,Analyslista!AP:AP,0)),""))</f>
        <v/>
      </c>
      <c r="I508" s="201" t="str">
        <f>IF(IFERROR(INDEX(Analyslista!V:V,MATCH(ROW()-1,Analyslista!AP:AP,0)),"")=0,"",IFERROR(INDEX(Analyslista!V:V,MATCH(ROW()-1,Analyslista!AP:AP,0)),""))</f>
        <v/>
      </c>
      <c r="J508" s="201"/>
      <c r="K508" s="201"/>
    </row>
    <row r="509" spans="1:11" x14ac:dyDescent="0.25">
      <c r="A509" s="201" t="str">
        <f>IF(IFERROR(INDEX(Analyslista!D:D,MATCH(ROW()-1,Analyslista!AP:AP,0)),"")&amp;IFERROR(INDEX(Analyslista!B:B,MATCH(ROW()-1,Analyslista!AP:AP,0)),"")="","",IFERROR(INDEX(Analyslista!D:D,MATCH(ROW()-1,Analyslista!AP:AP,0)),"")&amp;IFERROR(INDEX(Analyslista!B:B,MATCH(ROW()-1,Analyslista!AP:AP,0)),"")&amp;" (EXT)")</f>
        <v/>
      </c>
      <c r="B509" s="201" t="str">
        <f>IFERROR(INDEX(Analyslista!D:D,MATCH(ROW()-1,Analyslista!AP:AP,0)),"")&amp;IFERROR(INDEX(Analyslista!B:B,MATCH(ROW()-1,Analyslista!AP:AP,0)),"")</f>
        <v/>
      </c>
      <c r="C509" s="201" t="str">
        <f>IF(IFERROR(INDEX(Analyslista!AC:AC,MATCH(ROW()-1,Analyslista!AP:AP,0)),"")=0,"",IFERROR(INDEX(Analyslista!AC:AC,MATCH(ROW()-1,Analyslista!AP:AP,0)),""))</f>
        <v/>
      </c>
      <c r="D509" s="201" t="str">
        <f>IF(IFERROR(INDEX(Analyslista!AS:AS,MATCH(ROW()-1,Analyslista!AP:AP,0)),"")=0,"",IFERROR(INDEX(Analyslista!AS:AS,MATCH(ROW()-1,Analyslista!AP:AP,0)),""))</f>
        <v/>
      </c>
      <c r="F509" s="201" t="str">
        <f>IF(IFERROR(INDEX(Analyslista!N:N,MATCH(ROW()-1,Analyslista!AP:AP,0)),"")=0,"",IFERROR(INDEX(Analyslista!N:N,MATCH(ROW()-1,Analyslista!AP:AP,0)),""))</f>
        <v/>
      </c>
      <c r="G509" s="201" t="str">
        <f>IF(IFERROR(INDEX(Analyslista!K:K,MATCH(ROW()-1,Analyslista!AP:AP,0)),"")=0,"",IFERROR(INDEX(Analyslista!K:K,MATCH(ROW()-1,Analyslista!AP:AP,0)),""))</f>
        <v/>
      </c>
      <c r="H509" s="224" t="str">
        <f>IF(IFERROR(INDEX(Analyslista!J:J,MATCH(ROW()-1,Analyslista!AP:AP,0)),"")=0,"",IFERROR(INDEX(Analyslista!J:J,MATCH(ROW()-1,Analyslista!AP:AP,0)),""))</f>
        <v/>
      </c>
      <c r="I509" s="201" t="str">
        <f>IF(IFERROR(INDEX(Analyslista!V:V,MATCH(ROW()-1,Analyslista!AP:AP,0)),"")=0,"",IFERROR(INDEX(Analyslista!V:V,MATCH(ROW()-1,Analyslista!AP:AP,0)),""))</f>
        <v/>
      </c>
      <c r="J509" s="201"/>
      <c r="K509" s="201"/>
    </row>
    <row r="510" spans="1:11" x14ac:dyDescent="0.25">
      <c r="A510" s="201" t="str">
        <f>IF(IFERROR(INDEX(Analyslista!D:D,MATCH(ROW()-1,Analyslista!AP:AP,0)),"")&amp;IFERROR(INDEX(Analyslista!B:B,MATCH(ROW()-1,Analyslista!AP:AP,0)),"")="","",IFERROR(INDEX(Analyslista!D:D,MATCH(ROW()-1,Analyslista!AP:AP,0)),"")&amp;IFERROR(INDEX(Analyslista!B:B,MATCH(ROW()-1,Analyslista!AP:AP,0)),"")&amp;" (EXT)")</f>
        <v/>
      </c>
      <c r="B510" s="201" t="str">
        <f>IFERROR(INDEX(Analyslista!D:D,MATCH(ROW()-1,Analyslista!AP:AP,0)),"")&amp;IFERROR(INDEX(Analyslista!B:B,MATCH(ROW()-1,Analyslista!AP:AP,0)),"")</f>
        <v/>
      </c>
      <c r="C510" s="201" t="str">
        <f>IF(IFERROR(INDEX(Analyslista!AC:AC,MATCH(ROW()-1,Analyslista!AP:AP,0)),"")=0,"",IFERROR(INDEX(Analyslista!AC:AC,MATCH(ROW()-1,Analyslista!AP:AP,0)),""))</f>
        <v/>
      </c>
      <c r="D510" s="201" t="str">
        <f>IF(IFERROR(INDEX(Analyslista!AS:AS,MATCH(ROW()-1,Analyslista!AP:AP,0)),"")=0,"",IFERROR(INDEX(Analyslista!AS:AS,MATCH(ROW()-1,Analyslista!AP:AP,0)),""))</f>
        <v/>
      </c>
      <c r="F510" s="201" t="str">
        <f>IF(IFERROR(INDEX(Analyslista!N:N,MATCH(ROW()-1,Analyslista!AP:AP,0)),"")=0,"",IFERROR(INDEX(Analyslista!N:N,MATCH(ROW()-1,Analyslista!AP:AP,0)),""))</f>
        <v/>
      </c>
      <c r="G510" s="201" t="str">
        <f>IF(IFERROR(INDEX(Analyslista!K:K,MATCH(ROW()-1,Analyslista!AP:AP,0)),"")=0,"",IFERROR(INDEX(Analyslista!K:K,MATCH(ROW()-1,Analyslista!AP:AP,0)),""))</f>
        <v/>
      </c>
      <c r="H510" s="224" t="str">
        <f>IF(IFERROR(INDEX(Analyslista!J:J,MATCH(ROW()-1,Analyslista!AP:AP,0)),"")=0,"",IFERROR(INDEX(Analyslista!J:J,MATCH(ROW()-1,Analyslista!AP:AP,0)),""))</f>
        <v/>
      </c>
      <c r="I510" s="201" t="str">
        <f>IF(IFERROR(INDEX(Analyslista!V:V,MATCH(ROW()-1,Analyslista!AP:AP,0)),"")=0,"",IFERROR(INDEX(Analyslista!V:V,MATCH(ROW()-1,Analyslista!AP:AP,0)),""))</f>
        <v/>
      </c>
      <c r="J510" s="201"/>
      <c r="K510" s="201"/>
    </row>
    <row r="511" spans="1:11" x14ac:dyDescent="0.25">
      <c r="A511" s="201" t="str">
        <f>IF(IFERROR(INDEX(Analyslista!D:D,MATCH(ROW()-1,Analyslista!AP:AP,0)),"")&amp;IFERROR(INDEX(Analyslista!B:B,MATCH(ROW()-1,Analyslista!AP:AP,0)),"")="","",IFERROR(INDEX(Analyslista!D:D,MATCH(ROW()-1,Analyslista!AP:AP,0)),"")&amp;IFERROR(INDEX(Analyslista!B:B,MATCH(ROW()-1,Analyslista!AP:AP,0)),"")&amp;" (EXT)")</f>
        <v/>
      </c>
      <c r="B511" s="201" t="str">
        <f>IFERROR(INDEX(Analyslista!D:D,MATCH(ROW()-1,Analyslista!AP:AP,0)),"")&amp;IFERROR(INDEX(Analyslista!B:B,MATCH(ROW()-1,Analyslista!AP:AP,0)),"")</f>
        <v/>
      </c>
      <c r="C511" s="201" t="str">
        <f>IF(IFERROR(INDEX(Analyslista!AC:AC,MATCH(ROW()-1,Analyslista!AP:AP,0)),"")=0,"",IFERROR(INDEX(Analyslista!AC:AC,MATCH(ROW()-1,Analyslista!AP:AP,0)),""))</f>
        <v/>
      </c>
      <c r="D511" s="201" t="str">
        <f>IF(IFERROR(INDEX(Analyslista!AS:AS,MATCH(ROW()-1,Analyslista!AP:AP,0)),"")=0,"",IFERROR(INDEX(Analyslista!AS:AS,MATCH(ROW()-1,Analyslista!AP:AP,0)),""))</f>
        <v/>
      </c>
      <c r="F511" s="201" t="str">
        <f>IF(IFERROR(INDEX(Analyslista!N:N,MATCH(ROW()-1,Analyslista!AP:AP,0)),"")=0,"",IFERROR(INDEX(Analyslista!N:N,MATCH(ROW()-1,Analyslista!AP:AP,0)),""))</f>
        <v/>
      </c>
      <c r="G511" s="201" t="str">
        <f>IF(IFERROR(INDEX(Analyslista!K:K,MATCH(ROW()-1,Analyslista!AP:AP,0)),"")=0,"",IFERROR(INDEX(Analyslista!K:K,MATCH(ROW()-1,Analyslista!AP:AP,0)),""))</f>
        <v/>
      </c>
      <c r="H511" s="224" t="str">
        <f>IF(IFERROR(INDEX(Analyslista!J:J,MATCH(ROW()-1,Analyslista!AP:AP,0)),"")=0,"",IFERROR(INDEX(Analyslista!J:J,MATCH(ROW()-1,Analyslista!AP:AP,0)),""))</f>
        <v/>
      </c>
      <c r="I511" s="201" t="str">
        <f>IF(IFERROR(INDEX(Analyslista!V:V,MATCH(ROW()-1,Analyslista!AP:AP,0)),"")=0,"",IFERROR(INDEX(Analyslista!V:V,MATCH(ROW()-1,Analyslista!AP:AP,0)),""))</f>
        <v/>
      </c>
      <c r="J511" s="201"/>
      <c r="K511" s="201"/>
    </row>
    <row r="512" spans="1:11" x14ac:dyDescent="0.25">
      <c r="A512" s="201" t="str">
        <f>IF(IFERROR(INDEX(Analyslista!D:D,MATCH(ROW()-1,Analyslista!AP:AP,0)),"")&amp;IFERROR(INDEX(Analyslista!B:B,MATCH(ROW()-1,Analyslista!AP:AP,0)),"")="","",IFERROR(INDEX(Analyslista!D:D,MATCH(ROW()-1,Analyslista!AP:AP,0)),"")&amp;IFERROR(INDEX(Analyslista!B:B,MATCH(ROW()-1,Analyslista!AP:AP,0)),"")&amp;" (EXT)")</f>
        <v/>
      </c>
      <c r="B512" s="201" t="str">
        <f>IFERROR(INDEX(Analyslista!D:D,MATCH(ROW()-1,Analyslista!AP:AP,0)),"")&amp;IFERROR(INDEX(Analyslista!B:B,MATCH(ROW()-1,Analyslista!AP:AP,0)),"")</f>
        <v/>
      </c>
      <c r="C512" s="201" t="str">
        <f>IF(IFERROR(INDEX(Analyslista!AC:AC,MATCH(ROW()-1,Analyslista!AP:AP,0)),"")=0,"",IFERROR(INDEX(Analyslista!AC:AC,MATCH(ROW()-1,Analyslista!AP:AP,0)),""))</f>
        <v/>
      </c>
      <c r="D512" s="201" t="str">
        <f>IF(IFERROR(INDEX(Analyslista!AS:AS,MATCH(ROW()-1,Analyslista!AP:AP,0)),"")=0,"",IFERROR(INDEX(Analyslista!AS:AS,MATCH(ROW()-1,Analyslista!AP:AP,0)),""))</f>
        <v/>
      </c>
      <c r="F512" s="201" t="str">
        <f>IF(IFERROR(INDEX(Analyslista!N:N,MATCH(ROW()-1,Analyslista!AP:AP,0)),"")=0,"",IFERROR(INDEX(Analyslista!N:N,MATCH(ROW()-1,Analyslista!AP:AP,0)),""))</f>
        <v/>
      </c>
      <c r="G512" s="201" t="str">
        <f>IF(IFERROR(INDEX(Analyslista!K:K,MATCH(ROW()-1,Analyslista!AP:AP,0)),"")=0,"",IFERROR(INDEX(Analyslista!K:K,MATCH(ROW()-1,Analyslista!AP:AP,0)),""))</f>
        <v/>
      </c>
      <c r="H512" s="224" t="str">
        <f>IF(IFERROR(INDEX(Analyslista!J:J,MATCH(ROW()-1,Analyslista!AP:AP,0)),"")=0,"",IFERROR(INDEX(Analyslista!J:J,MATCH(ROW()-1,Analyslista!AP:AP,0)),""))</f>
        <v/>
      </c>
      <c r="I512" s="201" t="str">
        <f>IF(IFERROR(INDEX(Analyslista!V:V,MATCH(ROW()-1,Analyslista!AP:AP,0)),"")=0,"",IFERROR(INDEX(Analyslista!V:V,MATCH(ROW()-1,Analyslista!AP:AP,0)),""))</f>
        <v/>
      </c>
      <c r="J512" s="201"/>
      <c r="K512" s="201"/>
    </row>
    <row r="513" spans="1:11" x14ac:dyDescent="0.25">
      <c r="A513" s="201" t="str">
        <f>IF(IFERROR(INDEX(Analyslista!D:D,MATCH(ROW()-1,Analyslista!AP:AP,0)),"")&amp;IFERROR(INDEX(Analyslista!B:B,MATCH(ROW()-1,Analyslista!AP:AP,0)),"")="","",IFERROR(INDEX(Analyslista!D:D,MATCH(ROW()-1,Analyslista!AP:AP,0)),"")&amp;IFERROR(INDEX(Analyslista!B:B,MATCH(ROW()-1,Analyslista!AP:AP,0)),"")&amp;" (EXT)")</f>
        <v/>
      </c>
      <c r="B513" s="201" t="str">
        <f>IFERROR(INDEX(Analyslista!D:D,MATCH(ROW()-1,Analyslista!AP:AP,0)),"")&amp;IFERROR(INDEX(Analyslista!B:B,MATCH(ROW()-1,Analyslista!AP:AP,0)),"")</f>
        <v/>
      </c>
      <c r="C513" s="201" t="str">
        <f>IF(IFERROR(INDEX(Analyslista!AC:AC,MATCH(ROW()-1,Analyslista!AP:AP,0)),"")=0,"",IFERROR(INDEX(Analyslista!AC:AC,MATCH(ROW()-1,Analyslista!AP:AP,0)),""))</f>
        <v/>
      </c>
      <c r="D513" s="201" t="str">
        <f>IF(IFERROR(INDEX(Analyslista!AS:AS,MATCH(ROW()-1,Analyslista!AP:AP,0)),"")=0,"",IFERROR(INDEX(Analyslista!AS:AS,MATCH(ROW()-1,Analyslista!AP:AP,0)),""))</f>
        <v/>
      </c>
      <c r="F513" s="201" t="str">
        <f>IF(IFERROR(INDEX(Analyslista!N:N,MATCH(ROW()-1,Analyslista!AP:AP,0)),"")=0,"",IFERROR(INDEX(Analyslista!N:N,MATCH(ROW()-1,Analyslista!AP:AP,0)),""))</f>
        <v/>
      </c>
      <c r="G513" s="201" t="str">
        <f>IF(IFERROR(INDEX(Analyslista!K:K,MATCH(ROW()-1,Analyslista!AP:AP,0)),"")=0,"",IFERROR(INDEX(Analyslista!K:K,MATCH(ROW()-1,Analyslista!AP:AP,0)),""))</f>
        <v/>
      </c>
      <c r="H513" s="224" t="str">
        <f>IF(IFERROR(INDEX(Analyslista!J:J,MATCH(ROW()-1,Analyslista!AP:AP,0)),"")=0,"",IFERROR(INDEX(Analyslista!J:J,MATCH(ROW()-1,Analyslista!AP:AP,0)),""))</f>
        <v/>
      </c>
      <c r="I513" s="201" t="str">
        <f>IF(IFERROR(INDEX(Analyslista!V:V,MATCH(ROW()-1,Analyslista!AP:AP,0)),"")=0,"",IFERROR(INDEX(Analyslista!V:V,MATCH(ROW()-1,Analyslista!AP:AP,0)),""))</f>
        <v/>
      </c>
      <c r="J513" s="201"/>
      <c r="K513" s="201"/>
    </row>
    <row r="514" spans="1:11" x14ac:dyDescent="0.25">
      <c r="A514" s="201" t="str">
        <f>IF(IFERROR(INDEX(Analyslista!D:D,MATCH(ROW()-1,Analyslista!AP:AP,0)),"")&amp;IFERROR(INDEX(Analyslista!B:B,MATCH(ROW()-1,Analyslista!AP:AP,0)),"")="","",IFERROR(INDEX(Analyslista!D:D,MATCH(ROW()-1,Analyslista!AP:AP,0)),"")&amp;IFERROR(INDEX(Analyslista!B:B,MATCH(ROW()-1,Analyslista!AP:AP,0)),"")&amp;" (EXT)")</f>
        <v/>
      </c>
      <c r="B514" s="201" t="str">
        <f>IFERROR(INDEX(Analyslista!D:D,MATCH(ROW()-1,Analyslista!AP:AP,0)),"")&amp;IFERROR(INDEX(Analyslista!B:B,MATCH(ROW()-1,Analyslista!AP:AP,0)),"")</f>
        <v/>
      </c>
      <c r="C514" s="201" t="str">
        <f>IF(IFERROR(INDEX(Analyslista!AC:AC,MATCH(ROW()-1,Analyslista!AP:AP,0)),"")=0,"",IFERROR(INDEX(Analyslista!AC:AC,MATCH(ROW()-1,Analyslista!AP:AP,0)),""))</f>
        <v/>
      </c>
      <c r="D514" s="201" t="str">
        <f>IF(IFERROR(INDEX(Analyslista!AS:AS,MATCH(ROW()-1,Analyslista!AP:AP,0)),"")=0,"",IFERROR(INDEX(Analyslista!AS:AS,MATCH(ROW()-1,Analyslista!AP:AP,0)),""))</f>
        <v/>
      </c>
      <c r="F514" s="201" t="str">
        <f>IF(IFERROR(INDEX(Analyslista!N:N,MATCH(ROW()-1,Analyslista!AP:AP,0)),"")=0,"",IFERROR(INDEX(Analyslista!N:N,MATCH(ROW()-1,Analyslista!AP:AP,0)),""))</f>
        <v/>
      </c>
      <c r="G514" s="201" t="str">
        <f>IF(IFERROR(INDEX(Analyslista!K:K,MATCH(ROW()-1,Analyslista!AP:AP,0)),"")=0,"",IFERROR(INDEX(Analyslista!K:K,MATCH(ROW()-1,Analyslista!AP:AP,0)),""))</f>
        <v/>
      </c>
      <c r="H514" s="224" t="str">
        <f>IF(IFERROR(INDEX(Analyslista!J:J,MATCH(ROW()-1,Analyslista!AP:AP,0)),"")=0,"",IFERROR(INDEX(Analyslista!J:J,MATCH(ROW()-1,Analyslista!AP:AP,0)),""))</f>
        <v/>
      </c>
      <c r="I514" s="201" t="str">
        <f>IF(IFERROR(INDEX(Analyslista!V:V,MATCH(ROW()-1,Analyslista!AP:AP,0)),"")=0,"",IFERROR(INDEX(Analyslista!V:V,MATCH(ROW()-1,Analyslista!AP:AP,0)),""))</f>
        <v/>
      </c>
      <c r="J514" s="201"/>
      <c r="K514" s="201"/>
    </row>
    <row r="515" spans="1:11" x14ac:dyDescent="0.25">
      <c r="A515" s="201" t="str">
        <f>IF(IFERROR(INDEX(Analyslista!D:D,MATCH(ROW()-1,Analyslista!AP:AP,0)),"")&amp;IFERROR(INDEX(Analyslista!B:B,MATCH(ROW()-1,Analyslista!AP:AP,0)),"")="","",IFERROR(INDEX(Analyslista!D:D,MATCH(ROW()-1,Analyslista!AP:AP,0)),"")&amp;IFERROR(INDEX(Analyslista!B:B,MATCH(ROW()-1,Analyslista!AP:AP,0)),"")&amp;" (EXT)")</f>
        <v/>
      </c>
      <c r="B515" s="201" t="str">
        <f>IFERROR(INDEX(Analyslista!D:D,MATCH(ROW()-1,Analyslista!AP:AP,0)),"")&amp;IFERROR(INDEX(Analyslista!B:B,MATCH(ROW()-1,Analyslista!AP:AP,0)),"")</f>
        <v/>
      </c>
      <c r="C515" s="201" t="str">
        <f>IF(IFERROR(INDEX(Analyslista!AC:AC,MATCH(ROW()-1,Analyslista!AP:AP,0)),"")=0,"",IFERROR(INDEX(Analyslista!AC:AC,MATCH(ROW()-1,Analyslista!AP:AP,0)),""))</f>
        <v/>
      </c>
      <c r="D515" s="201" t="str">
        <f>IF(IFERROR(INDEX(Analyslista!AS:AS,MATCH(ROW()-1,Analyslista!AP:AP,0)),"")=0,"",IFERROR(INDEX(Analyslista!AS:AS,MATCH(ROW()-1,Analyslista!AP:AP,0)),""))</f>
        <v/>
      </c>
      <c r="F515" s="201" t="str">
        <f>IF(IFERROR(INDEX(Analyslista!N:N,MATCH(ROW()-1,Analyslista!AP:AP,0)),"")=0,"",IFERROR(INDEX(Analyslista!N:N,MATCH(ROW()-1,Analyslista!AP:AP,0)),""))</f>
        <v/>
      </c>
      <c r="G515" s="201" t="str">
        <f>IF(IFERROR(INDEX(Analyslista!K:K,MATCH(ROW()-1,Analyslista!AP:AP,0)),"")=0,"",IFERROR(INDEX(Analyslista!K:K,MATCH(ROW()-1,Analyslista!AP:AP,0)),""))</f>
        <v/>
      </c>
      <c r="H515" s="224" t="str">
        <f>IF(IFERROR(INDEX(Analyslista!J:J,MATCH(ROW()-1,Analyslista!AP:AP,0)),"")=0,"",IFERROR(INDEX(Analyslista!J:J,MATCH(ROW()-1,Analyslista!AP:AP,0)),""))</f>
        <v/>
      </c>
      <c r="I515" s="201" t="str">
        <f>IF(IFERROR(INDEX(Analyslista!V:V,MATCH(ROW()-1,Analyslista!AP:AP,0)),"")=0,"",IFERROR(INDEX(Analyslista!V:V,MATCH(ROW()-1,Analyslista!AP:AP,0)),""))</f>
        <v/>
      </c>
      <c r="J515" s="201"/>
      <c r="K515" s="201"/>
    </row>
    <row r="516" spans="1:11" x14ac:dyDescent="0.25">
      <c r="A516" s="201" t="str">
        <f>IF(IFERROR(INDEX(Analyslista!D:D,MATCH(ROW()-1,Analyslista!AP:AP,0)),"")&amp;IFERROR(INDEX(Analyslista!B:B,MATCH(ROW()-1,Analyslista!AP:AP,0)),"")="","",IFERROR(INDEX(Analyslista!D:D,MATCH(ROW()-1,Analyslista!AP:AP,0)),"")&amp;IFERROR(INDEX(Analyslista!B:B,MATCH(ROW()-1,Analyslista!AP:AP,0)),"")&amp;" (EXT)")</f>
        <v/>
      </c>
      <c r="B516" s="201" t="str">
        <f>IFERROR(INDEX(Analyslista!D:D,MATCH(ROW()-1,Analyslista!AP:AP,0)),"")&amp;IFERROR(INDEX(Analyslista!B:B,MATCH(ROW()-1,Analyslista!AP:AP,0)),"")</f>
        <v/>
      </c>
      <c r="C516" s="201" t="str">
        <f>IF(IFERROR(INDEX(Analyslista!AC:AC,MATCH(ROW()-1,Analyslista!AP:AP,0)),"")=0,"",IFERROR(INDEX(Analyslista!AC:AC,MATCH(ROW()-1,Analyslista!AP:AP,0)),""))</f>
        <v/>
      </c>
      <c r="D516" s="201" t="str">
        <f>IF(IFERROR(INDEX(Analyslista!AS:AS,MATCH(ROW()-1,Analyslista!AP:AP,0)),"")=0,"",IFERROR(INDEX(Analyslista!AS:AS,MATCH(ROW()-1,Analyslista!AP:AP,0)),""))</f>
        <v/>
      </c>
      <c r="F516" s="201" t="str">
        <f>IF(IFERROR(INDEX(Analyslista!N:N,MATCH(ROW()-1,Analyslista!AP:AP,0)),"")=0,"",IFERROR(INDEX(Analyslista!N:N,MATCH(ROW()-1,Analyslista!AP:AP,0)),""))</f>
        <v/>
      </c>
      <c r="G516" s="201" t="str">
        <f>IF(IFERROR(INDEX(Analyslista!K:K,MATCH(ROW()-1,Analyslista!AP:AP,0)),"")=0,"",IFERROR(INDEX(Analyslista!K:K,MATCH(ROW()-1,Analyslista!AP:AP,0)),""))</f>
        <v/>
      </c>
      <c r="H516" s="224" t="str">
        <f>IF(IFERROR(INDEX(Analyslista!J:J,MATCH(ROW()-1,Analyslista!AP:AP,0)),"")=0,"",IFERROR(INDEX(Analyslista!J:J,MATCH(ROW()-1,Analyslista!AP:AP,0)),""))</f>
        <v/>
      </c>
      <c r="I516" s="201" t="str">
        <f>IF(IFERROR(INDEX(Analyslista!V:V,MATCH(ROW()-1,Analyslista!AP:AP,0)),"")=0,"",IFERROR(INDEX(Analyslista!V:V,MATCH(ROW()-1,Analyslista!AP:AP,0)),""))</f>
        <v/>
      </c>
      <c r="J516" s="201"/>
      <c r="K516" s="201"/>
    </row>
    <row r="517" spans="1:11" x14ac:dyDescent="0.25">
      <c r="A517" s="201" t="str">
        <f>IF(IFERROR(INDEX(Analyslista!D:D,MATCH(ROW()-1,Analyslista!AP:AP,0)),"")&amp;IFERROR(INDEX(Analyslista!B:B,MATCH(ROW()-1,Analyslista!AP:AP,0)),"")="","",IFERROR(INDEX(Analyslista!D:D,MATCH(ROW()-1,Analyslista!AP:AP,0)),"")&amp;IFERROR(INDEX(Analyslista!B:B,MATCH(ROW()-1,Analyslista!AP:AP,0)),"")&amp;" (EXT)")</f>
        <v/>
      </c>
      <c r="B517" s="201" t="str">
        <f>IFERROR(INDEX(Analyslista!D:D,MATCH(ROW()-1,Analyslista!AP:AP,0)),"")&amp;IFERROR(INDEX(Analyslista!B:B,MATCH(ROW()-1,Analyslista!AP:AP,0)),"")</f>
        <v/>
      </c>
      <c r="C517" s="201" t="str">
        <f>IF(IFERROR(INDEX(Analyslista!AC:AC,MATCH(ROW()-1,Analyslista!AP:AP,0)),"")=0,"",IFERROR(INDEX(Analyslista!AC:AC,MATCH(ROW()-1,Analyslista!AP:AP,0)),""))</f>
        <v/>
      </c>
      <c r="D517" s="201" t="str">
        <f>IF(IFERROR(INDEX(Analyslista!AS:AS,MATCH(ROW()-1,Analyslista!AP:AP,0)),"")=0,"",IFERROR(INDEX(Analyslista!AS:AS,MATCH(ROW()-1,Analyslista!AP:AP,0)),""))</f>
        <v/>
      </c>
      <c r="F517" s="201" t="str">
        <f>IF(IFERROR(INDEX(Analyslista!N:N,MATCH(ROW()-1,Analyslista!AP:AP,0)),"")=0,"",IFERROR(INDEX(Analyslista!N:N,MATCH(ROW()-1,Analyslista!AP:AP,0)),""))</f>
        <v/>
      </c>
      <c r="G517" s="201" t="str">
        <f>IF(IFERROR(INDEX(Analyslista!K:K,MATCH(ROW()-1,Analyslista!AP:AP,0)),"")=0,"",IFERROR(INDEX(Analyslista!K:K,MATCH(ROW()-1,Analyslista!AP:AP,0)),""))</f>
        <v/>
      </c>
      <c r="H517" s="224" t="str">
        <f>IF(IFERROR(INDEX(Analyslista!J:J,MATCH(ROW()-1,Analyslista!AP:AP,0)),"")=0,"",IFERROR(INDEX(Analyslista!J:J,MATCH(ROW()-1,Analyslista!AP:AP,0)),""))</f>
        <v/>
      </c>
      <c r="I517" s="201" t="str">
        <f>IF(IFERROR(INDEX(Analyslista!V:V,MATCH(ROW()-1,Analyslista!AP:AP,0)),"")=0,"",IFERROR(INDEX(Analyslista!V:V,MATCH(ROW()-1,Analyslista!AP:AP,0)),""))</f>
        <v/>
      </c>
      <c r="J517" s="201"/>
      <c r="K517" s="201"/>
    </row>
    <row r="518" spans="1:11" x14ac:dyDescent="0.25">
      <c r="A518" s="201" t="str">
        <f>IF(IFERROR(INDEX(Analyslista!D:D,MATCH(ROW()-1,Analyslista!AP:AP,0)),"")&amp;IFERROR(INDEX(Analyslista!B:B,MATCH(ROW()-1,Analyslista!AP:AP,0)),"")="","",IFERROR(INDEX(Analyslista!D:D,MATCH(ROW()-1,Analyslista!AP:AP,0)),"")&amp;IFERROR(INDEX(Analyslista!B:B,MATCH(ROW()-1,Analyslista!AP:AP,0)),"")&amp;" (EXT)")</f>
        <v/>
      </c>
      <c r="B518" s="201" t="str">
        <f>IFERROR(INDEX(Analyslista!D:D,MATCH(ROW()-1,Analyslista!AP:AP,0)),"")&amp;IFERROR(INDEX(Analyslista!B:B,MATCH(ROW()-1,Analyslista!AP:AP,0)),"")</f>
        <v/>
      </c>
      <c r="C518" s="201" t="str">
        <f>IF(IFERROR(INDEX(Analyslista!AC:AC,MATCH(ROW()-1,Analyslista!AP:AP,0)),"")=0,"",IFERROR(INDEX(Analyslista!AC:AC,MATCH(ROW()-1,Analyslista!AP:AP,0)),""))</f>
        <v/>
      </c>
      <c r="D518" s="201" t="str">
        <f>IF(IFERROR(INDEX(Analyslista!AS:AS,MATCH(ROW()-1,Analyslista!AP:AP,0)),"")=0,"",IFERROR(INDEX(Analyslista!AS:AS,MATCH(ROW()-1,Analyslista!AP:AP,0)),""))</f>
        <v/>
      </c>
      <c r="F518" s="201" t="str">
        <f>IF(IFERROR(INDEX(Analyslista!N:N,MATCH(ROW()-1,Analyslista!AP:AP,0)),"")=0,"",IFERROR(INDEX(Analyslista!N:N,MATCH(ROW()-1,Analyslista!AP:AP,0)),""))</f>
        <v/>
      </c>
      <c r="G518" s="201" t="str">
        <f>IF(IFERROR(INDEX(Analyslista!K:K,MATCH(ROW()-1,Analyslista!AP:AP,0)),"")=0,"",IFERROR(INDEX(Analyslista!K:K,MATCH(ROW()-1,Analyslista!AP:AP,0)),""))</f>
        <v/>
      </c>
      <c r="H518" s="224" t="str">
        <f>IF(IFERROR(INDEX(Analyslista!J:J,MATCH(ROW()-1,Analyslista!AP:AP,0)),"")=0,"",IFERROR(INDEX(Analyslista!J:J,MATCH(ROW()-1,Analyslista!AP:AP,0)),""))</f>
        <v/>
      </c>
      <c r="I518" s="201" t="str">
        <f>IF(IFERROR(INDEX(Analyslista!V:V,MATCH(ROW()-1,Analyslista!AP:AP,0)),"")=0,"",IFERROR(INDEX(Analyslista!V:V,MATCH(ROW()-1,Analyslista!AP:AP,0)),""))</f>
        <v/>
      </c>
      <c r="J518" s="201"/>
      <c r="K518" s="201"/>
    </row>
    <row r="519" spans="1:11" x14ac:dyDescent="0.25">
      <c r="A519" s="201" t="str">
        <f>IF(IFERROR(INDEX(Analyslista!D:D,MATCH(ROW()-1,Analyslista!AP:AP,0)),"")&amp;IFERROR(INDEX(Analyslista!B:B,MATCH(ROW()-1,Analyslista!AP:AP,0)),"")="","",IFERROR(INDEX(Analyslista!D:D,MATCH(ROW()-1,Analyslista!AP:AP,0)),"")&amp;IFERROR(INDEX(Analyslista!B:B,MATCH(ROW()-1,Analyslista!AP:AP,0)),"")&amp;" (EXT)")</f>
        <v/>
      </c>
      <c r="B519" s="201" t="str">
        <f>IFERROR(INDEX(Analyslista!D:D,MATCH(ROW()-1,Analyslista!AP:AP,0)),"")&amp;IFERROR(INDEX(Analyslista!B:B,MATCH(ROW()-1,Analyslista!AP:AP,0)),"")</f>
        <v/>
      </c>
      <c r="C519" s="201" t="str">
        <f>IF(IFERROR(INDEX(Analyslista!AC:AC,MATCH(ROW()-1,Analyslista!AP:AP,0)),"")=0,"",IFERROR(INDEX(Analyslista!AC:AC,MATCH(ROW()-1,Analyslista!AP:AP,0)),""))</f>
        <v/>
      </c>
      <c r="D519" s="201" t="str">
        <f>IF(IFERROR(INDEX(Analyslista!AS:AS,MATCH(ROW()-1,Analyslista!AP:AP,0)),"")=0,"",IFERROR(INDEX(Analyslista!AS:AS,MATCH(ROW()-1,Analyslista!AP:AP,0)),""))</f>
        <v/>
      </c>
      <c r="F519" s="201" t="str">
        <f>IF(IFERROR(INDEX(Analyslista!N:N,MATCH(ROW()-1,Analyslista!AP:AP,0)),"")=0,"",IFERROR(INDEX(Analyslista!N:N,MATCH(ROW()-1,Analyslista!AP:AP,0)),""))</f>
        <v/>
      </c>
      <c r="G519" s="201" t="str">
        <f>IF(IFERROR(INDEX(Analyslista!K:K,MATCH(ROW()-1,Analyslista!AP:AP,0)),"")=0,"",IFERROR(INDEX(Analyslista!K:K,MATCH(ROW()-1,Analyslista!AP:AP,0)),""))</f>
        <v/>
      </c>
      <c r="H519" s="224" t="str">
        <f>IF(IFERROR(INDEX(Analyslista!J:J,MATCH(ROW()-1,Analyslista!AP:AP,0)),"")=0,"",IFERROR(INDEX(Analyslista!J:J,MATCH(ROW()-1,Analyslista!AP:AP,0)),""))</f>
        <v/>
      </c>
      <c r="I519" s="201" t="str">
        <f>IF(IFERROR(INDEX(Analyslista!V:V,MATCH(ROW()-1,Analyslista!AP:AP,0)),"")=0,"",IFERROR(INDEX(Analyslista!V:V,MATCH(ROW()-1,Analyslista!AP:AP,0)),""))</f>
        <v/>
      </c>
      <c r="J519" s="201"/>
      <c r="K519" s="201"/>
    </row>
    <row r="520" spans="1:11" x14ac:dyDescent="0.25">
      <c r="A520" s="201" t="str">
        <f>IF(IFERROR(INDEX(Analyslista!D:D,MATCH(ROW()-1,Analyslista!AP:AP,0)),"")&amp;IFERROR(INDEX(Analyslista!B:B,MATCH(ROW()-1,Analyslista!AP:AP,0)),"")="","",IFERROR(INDEX(Analyslista!D:D,MATCH(ROW()-1,Analyslista!AP:AP,0)),"")&amp;IFERROR(INDEX(Analyslista!B:B,MATCH(ROW()-1,Analyslista!AP:AP,0)),"")&amp;" (EXT)")</f>
        <v/>
      </c>
      <c r="B520" s="201" t="str">
        <f>IFERROR(INDEX(Analyslista!D:D,MATCH(ROW()-1,Analyslista!AP:AP,0)),"")&amp;IFERROR(INDEX(Analyslista!B:B,MATCH(ROW()-1,Analyslista!AP:AP,0)),"")</f>
        <v/>
      </c>
      <c r="C520" s="201" t="str">
        <f>IF(IFERROR(INDEX(Analyslista!AC:AC,MATCH(ROW()-1,Analyslista!AP:AP,0)),"")=0,"",IFERROR(INDEX(Analyslista!AC:AC,MATCH(ROW()-1,Analyslista!AP:AP,0)),""))</f>
        <v/>
      </c>
      <c r="D520" s="201" t="str">
        <f>IF(IFERROR(INDEX(Analyslista!AS:AS,MATCH(ROW()-1,Analyslista!AP:AP,0)),"")=0,"",IFERROR(INDEX(Analyslista!AS:AS,MATCH(ROW()-1,Analyslista!AP:AP,0)),""))</f>
        <v/>
      </c>
      <c r="F520" s="201" t="str">
        <f>IF(IFERROR(INDEX(Analyslista!N:N,MATCH(ROW()-1,Analyslista!AP:AP,0)),"")=0,"",IFERROR(INDEX(Analyslista!N:N,MATCH(ROW()-1,Analyslista!AP:AP,0)),""))</f>
        <v/>
      </c>
      <c r="G520" s="201" t="str">
        <f>IF(IFERROR(INDEX(Analyslista!K:K,MATCH(ROW()-1,Analyslista!AP:AP,0)),"")=0,"",IFERROR(INDEX(Analyslista!K:K,MATCH(ROW()-1,Analyslista!AP:AP,0)),""))</f>
        <v/>
      </c>
      <c r="H520" s="224" t="str">
        <f>IF(IFERROR(INDEX(Analyslista!J:J,MATCH(ROW()-1,Analyslista!AP:AP,0)),"")=0,"",IFERROR(INDEX(Analyslista!J:J,MATCH(ROW()-1,Analyslista!AP:AP,0)),""))</f>
        <v/>
      </c>
      <c r="I520" s="201" t="str">
        <f>IF(IFERROR(INDEX(Analyslista!V:V,MATCH(ROW()-1,Analyslista!AP:AP,0)),"")=0,"",IFERROR(INDEX(Analyslista!V:V,MATCH(ROW()-1,Analyslista!AP:AP,0)),""))</f>
        <v/>
      </c>
      <c r="J520" s="201"/>
      <c r="K520" s="201"/>
    </row>
    <row r="521" spans="1:11" x14ac:dyDescent="0.25">
      <c r="A521" s="201" t="str">
        <f>IF(IFERROR(INDEX(Analyslista!D:D,MATCH(ROW()-1,Analyslista!AP:AP,0)),"")&amp;IFERROR(INDEX(Analyslista!B:B,MATCH(ROW()-1,Analyslista!AP:AP,0)),"")="","",IFERROR(INDEX(Analyslista!D:D,MATCH(ROW()-1,Analyslista!AP:AP,0)),"")&amp;IFERROR(INDEX(Analyslista!B:B,MATCH(ROW()-1,Analyslista!AP:AP,0)),"")&amp;" (EXT)")</f>
        <v/>
      </c>
      <c r="B521" s="201" t="str">
        <f>IFERROR(INDEX(Analyslista!D:D,MATCH(ROW()-1,Analyslista!AP:AP,0)),"")&amp;IFERROR(INDEX(Analyslista!B:B,MATCH(ROW()-1,Analyslista!AP:AP,0)),"")</f>
        <v/>
      </c>
      <c r="C521" s="201" t="str">
        <f>IF(IFERROR(INDEX(Analyslista!AC:AC,MATCH(ROW()-1,Analyslista!AP:AP,0)),"")=0,"",IFERROR(INDEX(Analyslista!AC:AC,MATCH(ROW()-1,Analyslista!AP:AP,0)),""))</f>
        <v/>
      </c>
      <c r="D521" s="201" t="str">
        <f>IF(IFERROR(INDEX(Analyslista!AS:AS,MATCH(ROW()-1,Analyslista!AP:AP,0)),"")=0,"",IFERROR(INDEX(Analyslista!AS:AS,MATCH(ROW()-1,Analyslista!AP:AP,0)),""))</f>
        <v/>
      </c>
      <c r="F521" s="201" t="str">
        <f>IF(IFERROR(INDEX(Analyslista!N:N,MATCH(ROW()-1,Analyslista!AP:AP,0)),"")=0,"",IFERROR(INDEX(Analyslista!N:N,MATCH(ROW()-1,Analyslista!AP:AP,0)),""))</f>
        <v/>
      </c>
      <c r="G521" s="201" t="str">
        <f>IF(IFERROR(INDEX(Analyslista!K:K,MATCH(ROW()-1,Analyslista!AP:AP,0)),"")=0,"",IFERROR(INDEX(Analyslista!K:K,MATCH(ROW()-1,Analyslista!AP:AP,0)),""))</f>
        <v/>
      </c>
      <c r="H521" s="224" t="str">
        <f>IF(IFERROR(INDEX(Analyslista!J:J,MATCH(ROW()-1,Analyslista!AP:AP,0)),"")=0,"",IFERROR(INDEX(Analyslista!J:J,MATCH(ROW()-1,Analyslista!AP:AP,0)),""))</f>
        <v/>
      </c>
      <c r="I521" s="201" t="str">
        <f>IF(IFERROR(INDEX(Analyslista!V:V,MATCH(ROW()-1,Analyslista!AP:AP,0)),"")=0,"",IFERROR(INDEX(Analyslista!V:V,MATCH(ROW()-1,Analyslista!AP:AP,0)),""))</f>
        <v/>
      </c>
      <c r="J521" s="201"/>
      <c r="K521" s="201"/>
    </row>
    <row r="522" spans="1:11" x14ac:dyDescent="0.25">
      <c r="A522" s="201" t="str">
        <f>IF(IFERROR(INDEX(Analyslista!D:D,MATCH(ROW()-1,Analyslista!AP:AP,0)),"")&amp;IFERROR(INDEX(Analyslista!B:B,MATCH(ROW()-1,Analyslista!AP:AP,0)),"")="","",IFERROR(INDEX(Analyslista!D:D,MATCH(ROW()-1,Analyslista!AP:AP,0)),"")&amp;IFERROR(INDEX(Analyslista!B:B,MATCH(ROW()-1,Analyslista!AP:AP,0)),"")&amp;" (EXT)")</f>
        <v/>
      </c>
      <c r="B522" s="201" t="str">
        <f>IFERROR(INDEX(Analyslista!D:D,MATCH(ROW()-1,Analyslista!AP:AP,0)),"")&amp;IFERROR(INDEX(Analyslista!B:B,MATCH(ROW()-1,Analyslista!AP:AP,0)),"")</f>
        <v/>
      </c>
      <c r="C522" s="201" t="str">
        <f>IF(IFERROR(INDEX(Analyslista!AC:AC,MATCH(ROW()-1,Analyslista!AP:AP,0)),"")=0,"",IFERROR(INDEX(Analyslista!AC:AC,MATCH(ROW()-1,Analyslista!AP:AP,0)),""))</f>
        <v/>
      </c>
      <c r="D522" s="201" t="str">
        <f>IF(IFERROR(INDEX(Analyslista!AS:AS,MATCH(ROW()-1,Analyslista!AP:AP,0)),"")=0,"",IFERROR(INDEX(Analyslista!AS:AS,MATCH(ROW()-1,Analyslista!AP:AP,0)),""))</f>
        <v/>
      </c>
      <c r="F522" s="201" t="str">
        <f>IF(IFERROR(INDEX(Analyslista!N:N,MATCH(ROW()-1,Analyslista!AP:AP,0)),"")=0,"",IFERROR(INDEX(Analyslista!N:N,MATCH(ROW()-1,Analyslista!AP:AP,0)),""))</f>
        <v/>
      </c>
      <c r="G522" s="201" t="str">
        <f>IF(IFERROR(INDEX(Analyslista!K:K,MATCH(ROW()-1,Analyslista!AP:AP,0)),"")=0,"",IFERROR(INDEX(Analyslista!K:K,MATCH(ROW()-1,Analyslista!AP:AP,0)),""))</f>
        <v/>
      </c>
      <c r="H522" s="224" t="str">
        <f>IF(IFERROR(INDEX(Analyslista!J:J,MATCH(ROW()-1,Analyslista!AP:AP,0)),"")=0,"",IFERROR(INDEX(Analyslista!J:J,MATCH(ROW()-1,Analyslista!AP:AP,0)),""))</f>
        <v/>
      </c>
      <c r="I522" s="201" t="str">
        <f>IF(IFERROR(INDEX(Analyslista!V:V,MATCH(ROW()-1,Analyslista!AP:AP,0)),"")=0,"",IFERROR(INDEX(Analyslista!V:V,MATCH(ROW()-1,Analyslista!AP:AP,0)),""))</f>
        <v/>
      </c>
      <c r="J522" s="201"/>
      <c r="K522" s="201"/>
    </row>
    <row r="523" spans="1:11" x14ac:dyDescent="0.25">
      <c r="A523" s="201" t="str">
        <f>IF(IFERROR(INDEX(Analyslista!D:D,MATCH(ROW()-1,Analyslista!AP:AP,0)),"")&amp;IFERROR(INDEX(Analyslista!B:B,MATCH(ROW()-1,Analyslista!AP:AP,0)),"")="","",IFERROR(INDEX(Analyslista!D:D,MATCH(ROW()-1,Analyslista!AP:AP,0)),"")&amp;IFERROR(INDEX(Analyslista!B:B,MATCH(ROW()-1,Analyslista!AP:AP,0)),"")&amp;" (EXT)")</f>
        <v/>
      </c>
      <c r="B523" s="201" t="str">
        <f>IFERROR(INDEX(Analyslista!D:D,MATCH(ROW()-1,Analyslista!AP:AP,0)),"")&amp;IFERROR(INDEX(Analyslista!B:B,MATCH(ROW()-1,Analyslista!AP:AP,0)),"")</f>
        <v/>
      </c>
      <c r="C523" s="201" t="str">
        <f>IF(IFERROR(INDEX(Analyslista!AC:AC,MATCH(ROW()-1,Analyslista!AP:AP,0)),"")=0,"",IFERROR(INDEX(Analyslista!AC:AC,MATCH(ROW()-1,Analyslista!AP:AP,0)),""))</f>
        <v/>
      </c>
      <c r="D523" s="201" t="str">
        <f>IF(IFERROR(INDEX(Analyslista!AS:AS,MATCH(ROW()-1,Analyslista!AP:AP,0)),"")=0,"",IFERROR(INDEX(Analyslista!AS:AS,MATCH(ROW()-1,Analyslista!AP:AP,0)),""))</f>
        <v/>
      </c>
      <c r="F523" s="201" t="str">
        <f>IF(IFERROR(INDEX(Analyslista!N:N,MATCH(ROW()-1,Analyslista!AP:AP,0)),"")=0,"",IFERROR(INDEX(Analyslista!N:N,MATCH(ROW()-1,Analyslista!AP:AP,0)),""))</f>
        <v/>
      </c>
      <c r="G523" s="201" t="str">
        <f>IF(IFERROR(INDEX(Analyslista!K:K,MATCH(ROW()-1,Analyslista!AP:AP,0)),"")=0,"",IFERROR(INDEX(Analyslista!K:K,MATCH(ROW()-1,Analyslista!AP:AP,0)),""))</f>
        <v/>
      </c>
      <c r="H523" s="224" t="str">
        <f>IF(IFERROR(INDEX(Analyslista!J:J,MATCH(ROW()-1,Analyslista!AP:AP,0)),"")=0,"",IFERROR(INDEX(Analyslista!J:J,MATCH(ROW()-1,Analyslista!AP:AP,0)),""))</f>
        <v/>
      </c>
      <c r="I523" s="201" t="str">
        <f>IF(IFERROR(INDEX(Analyslista!V:V,MATCH(ROW()-1,Analyslista!AP:AP,0)),"")=0,"",IFERROR(INDEX(Analyslista!V:V,MATCH(ROW()-1,Analyslista!AP:AP,0)),""))</f>
        <v/>
      </c>
      <c r="J523" s="201"/>
      <c r="K523" s="201"/>
    </row>
    <row r="524" spans="1:11" x14ac:dyDescent="0.25">
      <c r="A524" s="201" t="str">
        <f>IF(IFERROR(INDEX(Analyslista!D:D,MATCH(ROW()-1,Analyslista!AP:AP,0)),"")&amp;IFERROR(INDEX(Analyslista!B:B,MATCH(ROW()-1,Analyslista!AP:AP,0)),"")="","",IFERROR(INDEX(Analyslista!D:D,MATCH(ROW()-1,Analyslista!AP:AP,0)),"")&amp;IFERROR(INDEX(Analyslista!B:B,MATCH(ROW()-1,Analyslista!AP:AP,0)),"")&amp;" (EXT)")</f>
        <v/>
      </c>
      <c r="B524" s="201" t="str">
        <f>IFERROR(INDEX(Analyslista!D:D,MATCH(ROW()-1,Analyslista!AP:AP,0)),"")&amp;IFERROR(INDEX(Analyslista!B:B,MATCH(ROW()-1,Analyslista!AP:AP,0)),"")</f>
        <v/>
      </c>
      <c r="C524" s="201" t="str">
        <f>IF(IFERROR(INDEX(Analyslista!AC:AC,MATCH(ROW()-1,Analyslista!AP:AP,0)),"")=0,"",IFERROR(INDEX(Analyslista!AC:AC,MATCH(ROW()-1,Analyslista!AP:AP,0)),""))</f>
        <v/>
      </c>
      <c r="D524" s="201" t="str">
        <f>IF(IFERROR(INDEX(Analyslista!AS:AS,MATCH(ROW()-1,Analyslista!AP:AP,0)),"")=0,"",IFERROR(INDEX(Analyslista!AS:AS,MATCH(ROW()-1,Analyslista!AP:AP,0)),""))</f>
        <v/>
      </c>
      <c r="F524" s="201" t="str">
        <f>IF(IFERROR(INDEX(Analyslista!N:N,MATCH(ROW()-1,Analyslista!AP:AP,0)),"")=0,"",IFERROR(INDEX(Analyslista!N:N,MATCH(ROW()-1,Analyslista!AP:AP,0)),""))</f>
        <v/>
      </c>
      <c r="G524" s="201" t="str">
        <f>IF(IFERROR(INDEX(Analyslista!K:K,MATCH(ROW()-1,Analyslista!AP:AP,0)),"")=0,"",IFERROR(INDEX(Analyslista!K:K,MATCH(ROW()-1,Analyslista!AP:AP,0)),""))</f>
        <v/>
      </c>
      <c r="H524" s="224" t="str">
        <f>IF(IFERROR(INDEX(Analyslista!J:J,MATCH(ROW()-1,Analyslista!AP:AP,0)),"")=0,"",IFERROR(INDEX(Analyslista!J:J,MATCH(ROW()-1,Analyslista!AP:AP,0)),""))</f>
        <v/>
      </c>
      <c r="I524" s="201" t="str">
        <f>IF(IFERROR(INDEX(Analyslista!V:V,MATCH(ROW()-1,Analyslista!AP:AP,0)),"")=0,"",IFERROR(INDEX(Analyslista!V:V,MATCH(ROW()-1,Analyslista!AP:AP,0)),""))</f>
        <v/>
      </c>
      <c r="J524" s="201"/>
      <c r="K524" s="201"/>
    </row>
    <row r="525" spans="1:11" x14ac:dyDescent="0.25">
      <c r="A525" s="201" t="str">
        <f>IF(IFERROR(INDEX(Analyslista!D:D,MATCH(ROW()-1,Analyslista!AP:AP,0)),"")&amp;IFERROR(INDEX(Analyslista!B:B,MATCH(ROW()-1,Analyslista!AP:AP,0)),"")="","",IFERROR(INDEX(Analyslista!D:D,MATCH(ROW()-1,Analyslista!AP:AP,0)),"")&amp;IFERROR(INDEX(Analyslista!B:B,MATCH(ROW()-1,Analyslista!AP:AP,0)),"")&amp;" (EXT)")</f>
        <v/>
      </c>
      <c r="B525" s="201" t="str">
        <f>IFERROR(INDEX(Analyslista!D:D,MATCH(ROW()-1,Analyslista!AP:AP,0)),"")&amp;IFERROR(INDEX(Analyslista!B:B,MATCH(ROW()-1,Analyslista!AP:AP,0)),"")</f>
        <v/>
      </c>
      <c r="C525" s="201" t="str">
        <f>IF(IFERROR(INDEX(Analyslista!AC:AC,MATCH(ROW()-1,Analyslista!AP:AP,0)),"")=0,"",IFERROR(INDEX(Analyslista!AC:AC,MATCH(ROW()-1,Analyslista!AP:AP,0)),""))</f>
        <v/>
      </c>
      <c r="D525" s="201" t="str">
        <f>IF(IFERROR(INDEX(Analyslista!AS:AS,MATCH(ROW()-1,Analyslista!AP:AP,0)),"")=0,"",IFERROR(INDEX(Analyslista!AS:AS,MATCH(ROW()-1,Analyslista!AP:AP,0)),""))</f>
        <v/>
      </c>
      <c r="F525" s="201" t="str">
        <f>IF(IFERROR(INDEX(Analyslista!N:N,MATCH(ROW()-1,Analyslista!AP:AP,0)),"")=0,"",IFERROR(INDEX(Analyslista!N:N,MATCH(ROW()-1,Analyslista!AP:AP,0)),""))</f>
        <v/>
      </c>
      <c r="G525" s="201" t="str">
        <f>IF(IFERROR(INDEX(Analyslista!K:K,MATCH(ROW()-1,Analyslista!AP:AP,0)),"")=0,"",IFERROR(INDEX(Analyslista!K:K,MATCH(ROW()-1,Analyslista!AP:AP,0)),""))</f>
        <v/>
      </c>
      <c r="H525" s="224" t="str">
        <f>IF(IFERROR(INDEX(Analyslista!J:J,MATCH(ROW()-1,Analyslista!AP:AP,0)),"")=0,"",IFERROR(INDEX(Analyslista!J:J,MATCH(ROW()-1,Analyslista!AP:AP,0)),""))</f>
        <v/>
      </c>
      <c r="I525" s="201" t="str">
        <f>IF(IFERROR(INDEX(Analyslista!V:V,MATCH(ROW()-1,Analyslista!AP:AP,0)),"")=0,"",IFERROR(INDEX(Analyslista!V:V,MATCH(ROW()-1,Analyslista!AP:AP,0)),""))</f>
        <v/>
      </c>
      <c r="J525" s="201"/>
      <c r="K525" s="201"/>
    </row>
    <row r="526" spans="1:11" x14ac:dyDescent="0.25">
      <c r="A526" s="201" t="str">
        <f>IF(IFERROR(INDEX(Analyslista!D:D,MATCH(ROW()-1,Analyslista!AP:AP,0)),"")&amp;IFERROR(INDEX(Analyslista!B:B,MATCH(ROW()-1,Analyslista!AP:AP,0)),"")="","",IFERROR(INDEX(Analyslista!D:D,MATCH(ROW()-1,Analyslista!AP:AP,0)),"")&amp;IFERROR(INDEX(Analyslista!B:B,MATCH(ROW()-1,Analyslista!AP:AP,0)),"")&amp;" (EXT)")</f>
        <v/>
      </c>
      <c r="B526" s="201" t="str">
        <f>IFERROR(INDEX(Analyslista!D:D,MATCH(ROW()-1,Analyslista!AP:AP,0)),"")&amp;IFERROR(INDEX(Analyslista!B:B,MATCH(ROW()-1,Analyslista!AP:AP,0)),"")</f>
        <v/>
      </c>
      <c r="C526" s="201" t="str">
        <f>IF(IFERROR(INDEX(Analyslista!AC:AC,MATCH(ROW()-1,Analyslista!AP:AP,0)),"")=0,"",IFERROR(INDEX(Analyslista!AC:AC,MATCH(ROW()-1,Analyslista!AP:AP,0)),""))</f>
        <v/>
      </c>
      <c r="D526" s="201" t="str">
        <f>IF(IFERROR(INDEX(Analyslista!AS:AS,MATCH(ROW()-1,Analyslista!AP:AP,0)),"")=0,"",IFERROR(INDEX(Analyslista!AS:AS,MATCH(ROW()-1,Analyslista!AP:AP,0)),""))</f>
        <v/>
      </c>
      <c r="F526" s="201" t="str">
        <f>IF(IFERROR(INDEX(Analyslista!N:N,MATCH(ROW()-1,Analyslista!AP:AP,0)),"")=0,"",IFERROR(INDEX(Analyslista!N:N,MATCH(ROW()-1,Analyslista!AP:AP,0)),""))</f>
        <v/>
      </c>
      <c r="G526" s="201" t="str">
        <f>IF(IFERROR(INDEX(Analyslista!K:K,MATCH(ROW()-1,Analyslista!AP:AP,0)),"")=0,"",IFERROR(INDEX(Analyslista!K:K,MATCH(ROW()-1,Analyslista!AP:AP,0)),""))</f>
        <v/>
      </c>
      <c r="H526" s="224" t="str">
        <f>IF(IFERROR(INDEX(Analyslista!J:J,MATCH(ROW()-1,Analyslista!AP:AP,0)),"")=0,"",IFERROR(INDEX(Analyslista!J:J,MATCH(ROW()-1,Analyslista!AP:AP,0)),""))</f>
        <v/>
      </c>
      <c r="I526" s="201" t="str">
        <f>IF(IFERROR(INDEX(Analyslista!V:V,MATCH(ROW()-1,Analyslista!AP:AP,0)),"")=0,"",IFERROR(INDEX(Analyslista!V:V,MATCH(ROW()-1,Analyslista!AP:AP,0)),""))</f>
        <v/>
      </c>
      <c r="J526" s="201"/>
      <c r="K526" s="201"/>
    </row>
    <row r="527" spans="1:11" x14ac:dyDescent="0.25">
      <c r="A527" s="201" t="str">
        <f>IF(IFERROR(INDEX(Analyslista!D:D,MATCH(ROW()-1,Analyslista!AP:AP,0)),"")&amp;IFERROR(INDEX(Analyslista!B:B,MATCH(ROW()-1,Analyslista!AP:AP,0)),"")="","",IFERROR(INDEX(Analyslista!D:D,MATCH(ROW()-1,Analyslista!AP:AP,0)),"")&amp;IFERROR(INDEX(Analyslista!B:B,MATCH(ROW()-1,Analyslista!AP:AP,0)),"")&amp;" (EXT)")</f>
        <v/>
      </c>
      <c r="B527" s="201" t="str">
        <f>IFERROR(INDEX(Analyslista!D:D,MATCH(ROW()-1,Analyslista!AP:AP,0)),"")&amp;IFERROR(INDEX(Analyslista!B:B,MATCH(ROW()-1,Analyslista!AP:AP,0)),"")</f>
        <v/>
      </c>
      <c r="C527" s="201" t="str">
        <f>IF(IFERROR(INDEX(Analyslista!AC:AC,MATCH(ROW()-1,Analyslista!AP:AP,0)),"")=0,"",IFERROR(INDEX(Analyslista!AC:AC,MATCH(ROW()-1,Analyslista!AP:AP,0)),""))</f>
        <v/>
      </c>
      <c r="D527" s="201" t="str">
        <f>IF(IFERROR(INDEX(Analyslista!AS:AS,MATCH(ROW()-1,Analyslista!AP:AP,0)),"")=0,"",IFERROR(INDEX(Analyslista!AS:AS,MATCH(ROW()-1,Analyslista!AP:AP,0)),""))</f>
        <v/>
      </c>
      <c r="F527" s="201" t="str">
        <f>IF(IFERROR(INDEX(Analyslista!N:N,MATCH(ROW()-1,Analyslista!AP:AP,0)),"")=0,"",IFERROR(INDEX(Analyslista!N:N,MATCH(ROW()-1,Analyslista!AP:AP,0)),""))</f>
        <v/>
      </c>
      <c r="G527" s="201" t="str">
        <f>IF(IFERROR(INDEX(Analyslista!K:K,MATCH(ROW()-1,Analyslista!AP:AP,0)),"")=0,"",IFERROR(INDEX(Analyslista!K:K,MATCH(ROW()-1,Analyslista!AP:AP,0)),""))</f>
        <v/>
      </c>
      <c r="H527" s="224" t="str">
        <f>IF(IFERROR(INDEX(Analyslista!J:J,MATCH(ROW()-1,Analyslista!AP:AP,0)),"")=0,"",IFERROR(INDEX(Analyslista!J:J,MATCH(ROW()-1,Analyslista!AP:AP,0)),""))</f>
        <v/>
      </c>
      <c r="I527" s="201" t="str">
        <f>IF(IFERROR(INDEX(Analyslista!V:V,MATCH(ROW()-1,Analyslista!AP:AP,0)),"")=0,"",IFERROR(INDEX(Analyslista!V:V,MATCH(ROW()-1,Analyslista!AP:AP,0)),""))</f>
        <v/>
      </c>
      <c r="J527" s="201"/>
      <c r="K527" s="201"/>
    </row>
    <row r="528" spans="1:11" x14ac:dyDescent="0.25">
      <c r="A528" s="201" t="str">
        <f>IF(IFERROR(INDEX(Analyslista!D:D,MATCH(ROW()-1,Analyslista!AP:AP,0)),"")&amp;IFERROR(INDEX(Analyslista!B:B,MATCH(ROW()-1,Analyslista!AP:AP,0)),"")="","",IFERROR(INDEX(Analyslista!D:D,MATCH(ROW()-1,Analyslista!AP:AP,0)),"")&amp;IFERROR(INDEX(Analyslista!B:B,MATCH(ROW()-1,Analyslista!AP:AP,0)),"")&amp;" (EXT)")</f>
        <v/>
      </c>
      <c r="B528" s="201" t="str">
        <f>IFERROR(INDEX(Analyslista!D:D,MATCH(ROW()-1,Analyslista!AP:AP,0)),"")&amp;IFERROR(INDEX(Analyslista!B:B,MATCH(ROW()-1,Analyslista!AP:AP,0)),"")</f>
        <v/>
      </c>
      <c r="C528" s="201" t="str">
        <f>IF(IFERROR(INDEX(Analyslista!AC:AC,MATCH(ROW()-1,Analyslista!AP:AP,0)),"")=0,"",IFERROR(INDEX(Analyslista!AC:AC,MATCH(ROW()-1,Analyslista!AP:AP,0)),""))</f>
        <v/>
      </c>
      <c r="D528" s="201" t="str">
        <f>IF(IFERROR(INDEX(Analyslista!AS:AS,MATCH(ROW()-1,Analyslista!AP:AP,0)),"")=0,"",IFERROR(INDEX(Analyslista!AS:AS,MATCH(ROW()-1,Analyslista!AP:AP,0)),""))</f>
        <v/>
      </c>
      <c r="F528" s="201" t="str">
        <f>IF(IFERROR(INDEX(Analyslista!N:N,MATCH(ROW()-1,Analyslista!AP:AP,0)),"")=0,"",IFERROR(INDEX(Analyslista!N:N,MATCH(ROW()-1,Analyslista!AP:AP,0)),""))</f>
        <v/>
      </c>
      <c r="G528" s="201" t="str">
        <f>IF(IFERROR(INDEX(Analyslista!K:K,MATCH(ROW()-1,Analyslista!AP:AP,0)),"")=0,"",IFERROR(INDEX(Analyslista!K:K,MATCH(ROW()-1,Analyslista!AP:AP,0)),""))</f>
        <v/>
      </c>
      <c r="H528" s="224" t="str">
        <f>IF(IFERROR(INDEX(Analyslista!J:J,MATCH(ROW()-1,Analyslista!AP:AP,0)),"")=0,"",IFERROR(INDEX(Analyslista!J:J,MATCH(ROW()-1,Analyslista!AP:AP,0)),""))</f>
        <v/>
      </c>
      <c r="I528" s="201" t="str">
        <f>IF(IFERROR(INDEX(Analyslista!V:V,MATCH(ROW()-1,Analyslista!AP:AP,0)),"")=0,"",IFERROR(INDEX(Analyslista!V:V,MATCH(ROW()-1,Analyslista!AP:AP,0)),""))</f>
        <v/>
      </c>
      <c r="J528" s="201"/>
      <c r="K528" s="201"/>
    </row>
    <row r="529" spans="1:11" x14ac:dyDescent="0.25">
      <c r="A529" s="201" t="str">
        <f>IF(IFERROR(INDEX(Analyslista!D:D,MATCH(ROW()-1,Analyslista!AP:AP,0)),"")&amp;IFERROR(INDEX(Analyslista!B:B,MATCH(ROW()-1,Analyslista!AP:AP,0)),"")="","",IFERROR(INDEX(Analyslista!D:D,MATCH(ROW()-1,Analyslista!AP:AP,0)),"")&amp;IFERROR(INDEX(Analyslista!B:B,MATCH(ROW()-1,Analyslista!AP:AP,0)),"")&amp;" (EXT)")</f>
        <v/>
      </c>
      <c r="B529" s="201" t="str">
        <f>IFERROR(INDEX(Analyslista!D:D,MATCH(ROW()-1,Analyslista!AP:AP,0)),"")&amp;IFERROR(INDEX(Analyslista!B:B,MATCH(ROW()-1,Analyslista!AP:AP,0)),"")</f>
        <v/>
      </c>
      <c r="C529" s="201" t="str">
        <f>IF(IFERROR(INDEX(Analyslista!AC:AC,MATCH(ROW()-1,Analyslista!AP:AP,0)),"")=0,"",IFERROR(INDEX(Analyslista!AC:AC,MATCH(ROW()-1,Analyslista!AP:AP,0)),""))</f>
        <v/>
      </c>
      <c r="D529" s="201" t="str">
        <f>IF(IFERROR(INDEX(Analyslista!AS:AS,MATCH(ROW()-1,Analyslista!AP:AP,0)),"")=0,"",IFERROR(INDEX(Analyslista!AS:AS,MATCH(ROW()-1,Analyslista!AP:AP,0)),""))</f>
        <v/>
      </c>
      <c r="F529" s="201" t="str">
        <f>IF(IFERROR(INDEX(Analyslista!N:N,MATCH(ROW()-1,Analyslista!AP:AP,0)),"")=0,"",IFERROR(INDEX(Analyslista!N:N,MATCH(ROW()-1,Analyslista!AP:AP,0)),""))</f>
        <v/>
      </c>
      <c r="G529" s="201" t="str">
        <f>IF(IFERROR(INDEX(Analyslista!K:K,MATCH(ROW()-1,Analyslista!AP:AP,0)),"")=0,"",IFERROR(INDEX(Analyslista!K:K,MATCH(ROW()-1,Analyslista!AP:AP,0)),""))</f>
        <v/>
      </c>
      <c r="H529" s="224" t="str">
        <f>IF(IFERROR(INDEX(Analyslista!J:J,MATCH(ROW()-1,Analyslista!AP:AP,0)),"")=0,"",IFERROR(INDEX(Analyslista!J:J,MATCH(ROW()-1,Analyslista!AP:AP,0)),""))</f>
        <v/>
      </c>
      <c r="I529" s="201" t="str">
        <f>IF(IFERROR(INDEX(Analyslista!V:V,MATCH(ROW()-1,Analyslista!AP:AP,0)),"")=0,"",IFERROR(INDEX(Analyslista!V:V,MATCH(ROW()-1,Analyslista!AP:AP,0)),""))</f>
        <v/>
      </c>
      <c r="J529" s="201"/>
      <c r="K529" s="201"/>
    </row>
    <row r="530" spans="1:11" x14ac:dyDescent="0.25">
      <c r="A530" s="201" t="str">
        <f>IF(IFERROR(INDEX(Analyslista!D:D,MATCH(ROW()-1,Analyslista!AP:AP,0)),"")&amp;IFERROR(INDEX(Analyslista!B:B,MATCH(ROW()-1,Analyslista!AP:AP,0)),"")="","",IFERROR(INDEX(Analyslista!D:D,MATCH(ROW()-1,Analyslista!AP:AP,0)),"")&amp;IFERROR(INDEX(Analyslista!B:B,MATCH(ROW()-1,Analyslista!AP:AP,0)),"")&amp;" (EXT)")</f>
        <v/>
      </c>
      <c r="B530" s="201" t="str">
        <f>IFERROR(INDEX(Analyslista!D:D,MATCH(ROW()-1,Analyslista!AP:AP,0)),"")&amp;IFERROR(INDEX(Analyslista!B:B,MATCH(ROW()-1,Analyslista!AP:AP,0)),"")</f>
        <v/>
      </c>
      <c r="C530" s="201" t="str">
        <f>IF(IFERROR(INDEX(Analyslista!AC:AC,MATCH(ROW()-1,Analyslista!AP:AP,0)),"")=0,"",IFERROR(INDEX(Analyslista!AC:AC,MATCH(ROW()-1,Analyslista!AP:AP,0)),""))</f>
        <v/>
      </c>
      <c r="D530" s="201" t="str">
        <f>IF(IFERROR(INDEX(Analyslista!AS:AS,MATCH(ROW()-1,Analyslista!AP:AP,0)),"")=0,"",IFERROR(INDEX(Analyslista!AS:AS,MATCH(ROW()-1,Analyslista!AP:AP,0)),""))</f>
        <v/>
      </c>
      <c r="F530" s="201" t="str">
        <f>IF(IFERROR(INDEX(Analyslista!N:N,MATCH(ROW()-1,Analyslista!AP:AP,0)),"")=0,"",IFERROR(INDEX(Analyslista!N:N,MATCH(ROW()-1,Analyslista!AP:AP,0)),""))</f>
        <v/>
      </c>
      <c r="G530" s="201" t="str">
        <f>IF(IFERROR(INDEX(Analyslista!K:K,MATCH(ROW()-1,Analyslista!AP:AP,0)),"")=0,"",IFERROR(INDEX(Analyslista!K:K,MATCH(ROW()-1,Analyslista!AP:AP,0)),""))</f>
        <v/>
      </c>
      <c r="H530" s="224" t="str">
        <f>IF(IFERROR(INDEX(Analyslista!J:J,MATCH(ROW()-1,Analyslista!AP:AP,0)),"")=0,"",IFERROR(INDEX(Analyslista!J:J,MATCH(ROW()-1,Analyslista!AP:AP,0)),""))</f>
        <v/>
      </c>
      <c r="I530" s="201" t="str">
        <f>IF(IFERROR(INDEX(Analyslista!V:V,MATCH(ROW()-1,Analyslista!AP:AP,0)),"")=0,"",IFERROR(INDEX(Analyslista!V:V,MATCH(ROW()-1,Analyslista!AP:AP,0)),""))</f>
        <v/>
      </c>
      <c r="J530" s="201"/>
      <c r="K530" s="201"/>
    </row>
    <row r="531" spans="1:11" x14ac:dyDescent="0.25">
      <c r="A531" s="201" t="str">
        <f>IF(IFERROR(INDEX(Analyslista!D:D,MATCH(ROW()-1,Analyslista!AP:AP,0)),"")&amp;IFERROR(INDEX(Analyslista!B:B,MATCH(ROW()-1,Analyslista!AP:AP,0)),"")="","",IFERROR(INDEX(Analyslista!D:D,MATCH(ROW()-1,Analyslista!AP:AP,0)),"")&amp;IFERROR(INDEX(Analyslista!B:B,MATCH(ROW()-1,Analyslista!AP:AP,0)),"")&amp;" (EXT)")</f>
        <v/>
      </c>
      <c r="B531" s="201" t="str">
        <f>IFERROR(INDEX(Analyslista!D:D,MATCH(ROW()-1,Analyslista!AP:AP,0)),"")&amp;IFERROR(INDEX(Analyslista!B:B,MATCH(ROW()-1,Analyslista!AP:AP,0)),"")</f>
        <v/>
      </c>
      <c r="C531" s="201" t="str">
        <f>IF(IFERROR(INDEX(Analyslista!AC:AC,MATCH(ROW()-1,Analyslista!AP:AP,0)),"")=0,"",IFERROR(INDEX(Analyslista!AC:AC,MATCH(ROW()-1,Analyslista!AP:AP,0)),""))</f>
        <v/>
      </c>
      <c r="D531" s="201" t="str">
        <f>IF(IFERROR(INDEX(Analyslista!AS:AS,MATCH(ROW()-1,Analyslista!AP:AP,0)),"")=0,"",IFERROR(INDEX(Analyslista!AS:AS,MATCH(ROW()-1,Analyslista!AP:AP,0)),""))</f>
        <v/>
      </c>
      <c r="F531" s="201" t="str">
        <f>IF(IFERROR(INDEX(Analyslista!N:N,MATCH(ROW()-1,Analyslista!AP:AP,0)),"")=0,"",IFERROR(INDEX(Analyslista!N:N,MATCH(ROW()-1,Analyslista!AP:AP,0)),""))</f>
        <v/>
      </c>
      <c r="G531" s="201" t="str">
        <f>IF(IFERROR(INDEX(Analyslista!K:K,MATCH(ROW()-1,Analyslista!AP:AP,0)),"")=0,"",IFERROR(INDEX(Analyslista!K:K,MATCH(ROW()-1,Analyslista!AP:AP,0)),""))</f>
        <v/>
      </c>
      <c r="H531" s="224" t="str">
        <f>IF(IFERROR(INDEX(Analyslista!J:J,MATCH(ROW()-1,Analyslista!AP:AP,0)),"")=0,"",IFERROR(INDEX(Analyslista!J:J,MATCH(ROW()-1,Analyslista!AP:AP,0)),""))</f>
        <v/>
      </c>
      <c r="I531" s="201" t="str">
        <f>IF(IFERROR(INDEX(Analyslista!V:V,MATCH(ROW()-1,Analyslista!AP:AP,0)),"")=0,"",IFERROR(INDEX(Analyslista!V:V,MATCH(ROW()-1,Analyslista!AP:AP,0)),""))</f>
        <v/>
      </c>
      <c r="J531" s="201"/>
      <c r="K531" s="201"/>
    </row>
    <row r="532" spans="1:11" x14ac:dyDescent="0.25">
      <c r="A532" s="201" t="str">
        <f>IF(IFERROR(INDEX(Analyslista!D:D,MATCH(ROW()-1,Analyslista!AP:AP,0)),"")&amp;IFERROR(INDEX(Analyslista!B:B,MATCH(ROW()-1,Analyslista!AP:AP,0)),"")="","",IFERROR(INDEX(Analyslista!D:D,MATCH(ROW()-1,Analyslista!AP:AP,0)),"")&amp;IFERROR(INDEX(Analyslista!B:B,MATCH(ROW()-1,Analyslista!AP:AP,0)),"")&amp;" (EXT)")</f>
        <v/>
      </c>
      <c r="B532" s="201" t="str">
        <f>IFERROR(INDEX(Analyslista!D:D,MATCH(ROW()-1,Analyslista!AP:AP,0)),"")&amp;IFERROR(INDEX(Analyslista!B:B,MATCH(ROW()-1,Analyslista!AP:AP,0)),"")</f>
        <v/>
      </c>
      <c r="C532" s="201" t="str">
        <f>IF(IFERROR(INDEX(Analyslista!AC:AC,MATCH(ROW()-1,Analyslista!AP:AP,0)),"")=0,"",IFERROR(INDEX(Analyslista!AC:AC,MATCH(ROW()-1,Analyslista!AP:AP,0)),""))</f>
        <v/>
      </c>
      <c r="D532" s="201" t="str">
        <f>IF(IFERROR(INDEX(Analyslista!AS:AS,MATCH(ROW()-1,Analyslista!AP:AP,0)),"")=0,"",IFERROR(INDEX(Analyslista!AS:AS,MATCH(ROW()-1,Analyslista!AP:AP,0)),""))</f>
        <v/>
      </c>
      <c r="F532" s="201" t="str">
        <f>IF(IFERROR(INDEX(Analyslista!N:N,MATCH(ROW()-1,Analyslista!AP:AP,0)),"")=0,"",IFERROR(INDEX(Analyslista!N:N,MATCH(ROW()-1,Analyslista!AP:AP,0)),""))</f>
        <v/>
      </c>
      <c r="G532" s="201" t="str">
        <f>IF(IFERROR(INDEX(Analyslista!K:K,MATCH(ROW()-1,Analyslista!AP:AP,0)),"")=0,"",IFERROR(INDEX(Analyslista!K:K,MATCH(ROW()-1,Analyslista!AP:AP,0)),""))</f>
        <v/>
      </c>
      <c r="H532" s="224" t="str">
        <f>IF(IFERROR(INDEX(Analyslista!J:J,MATCH(ROW()-1,Analyslista!AP:AP,0)),"")=0,"",IFERROR(INDEX(Analyslista!J:J,MATCH(ROW()-1,Analyslista!AP:AP,0)),""))</f>
        <v/>
      </c>
      <c r="I532" s="201" t="str">
        <f>IF(IFERROR(INDEX(Analyslista!V:V,MATCH(ROW()-1,Analyslista!AP:AP,0)),"")=0,"",IFERROR(INDEX(Analyslista!V:V,MATCH(ROW()-1,Analyslista!AP:AP,0)),""))</f>
        <v/>
      </c>
      <c r="J532" s="201"/>
      <c r="K532" s="201"/>
    </row>
    <row r="533" spans="1:11" x14ac:dyDescent="0.25">
      <c r="A533" s="201" t="str">
        <f>IF(IFERROR(INDEX(Analyslista!D:D,MATCH(ROW()-1,Analyslista!AP:AP,0)),"")&amp;IFERROR(INDEX(Analyslista!B:B,MATCH(ROW()-1,Analyslista!AP:AP,0)),"")="","",IFERROR(INDEX(Analyslista!D:D,MATCH(ROW()-1,Analyslista!AP:AP,0)),"")&amp;IFERROR(INDEX(Analyslista!B:B,MATCH(ROW()-1,Analyslista!AP:AP,0)),"")&amp;" (EXT)")</f>
        <v/>
      </c>
      <c r="B533" s="201" t="str">
        <f>IFERROR(INDEX(Analyslista!D:D,MATCH(ROW()-1,Analyslista!AP:AP,0)),"")&amp;IFERROR(INDEX(Analyslista!B:B,MATCH(ROW()-1,Analyslista!AP:AP,0)),"")</f>
        <v/>
      </c>
      <c r="C533" s="201" t="str">
        <f>IF(IFERROR(INDEX(Analyslista!AC:AC,MATCH(ROW()-1,Analyslista!AP:AP,0)),"")=0,"",IFERROR(INDEX(Analyslista!AC:AC,MATCH(ROW()-1,Analyslista!AP:AP,0)),""))</f>
        <v/>
      </c>
      <c r="D533" s="201" t="str">
        <f>IF(IFERROR(INDEX(Analyslista!AS:AS,MATCH(ROW()-1,Analyslista!AP:AP,0)),"")=0,"",IFERROR(INDEX(Analyslista!AS:AS,MATCH(ROW()-1,Analyslista!AP:AP,0)),""))</f>
        <v/>
      </c>
      <c r="F533" s="201" t="str">
        <f>IF(IFERROR(INDEX(Analyslista!N:N,MATCH(ROW()-1,Analyslista!AP:AP,0)),"")=0,"",IFERROR(INDEX(Analyslista!N:N,MATCH(ROW()-1,Analyslista!AP:AP,0)),""))</f>
        <v/>
      </c>
      <c r="G533" s="201" t="str">
        <f>IF(IFERROR(INDEX(Analyslista!K:K,MATCH(ROW()-1,Analyslista!AP:AP,0)),"")=0,"",IFERROR(INDEX(Analyslista!K:K,MATCH(ROW()-1,Analyslista!AP:AP,0)),""))</f>
        <v/>
      </c>
      <c r="H533" s="224" t="str">
        <f>IF(IFERROR(INDEX(Analyslista!J:J,MATCH(ROW()-1,Analyslista!AP:AP,0)),"")=0,"",IFERROR(INDEX(Analyslista!J:J,MATCH(ROW()-1,Analyslista!AP:AP,0)),""))</f>
        <v/>
      </c>
      <c r="I533" s="201" t="str">
        <f>IF(IFERROR(INDEX(Analyslista!V:V,MATCH(ROW()-1,Analyslista!AP:AP,0)),"")=0,"",IFERROR(INDEX(Analyslista!V:V,MATCH(ROW()-1,Analyslista!AP:AP,0)),""))</f>
        <v/>
      </c>
      <c r="J533" s="201"/>
      <c r="K533" s="201"/>
    </row>
    <row r="534" spans="1:11" x14ac:dyDescent="0.25">
      <c r="A534" s="201" t="str">
        <f>IF(IFERROR(INDEX(Analyslista!D:D,MATCH(ROW()-1,Analyslista!AP:AP,0)),"")&amp;IFERROR(INDEX(Analyslista!B:B,MATCH(ROW()-1,Analyslista!AP:AP,0)),"")="","",IFERROR(INDEX(Analyslista!D:D,MATCH(ROW()-1,Analyslista!AP:AP,0)),"")&amp;IFERROR(INDEX(Analyslista!B:B,MATCH(ROW()-1,Analyslista!AP:AP,0)),"")&amp;" (EXT)")</f>
        <v/>
      </c>
      <c r="B534" s="201" t="str">
        <f>IFERROR(INDEX(Analyslista!D:D,MATCH(ROW()-1,Analyslista!AP:AP,0)),"")&amp;IFERROR(INDEX(Analyslista!B:B,MATCH(ROW()-1,Analyslista!AP:AP,0)),"")</f>
        <v/>
      </c>
      <c r="C534" s="201" t="str">
        <f>IF(IFERROR(INDEX(Analyslista!AC:AC,MATCH(ROW()-1,Analyslista!AP:AP,0)),"")=0,"",IFERROR(INDEX(Analyslista!AC:AC,MATCH(ROW()-1,Analyslista!AP:AP,0)),""))</f>
        <v/>
      </c>
      <c r="D534" s="201" t="str">
        <f>IF(IFERROR(INDEX(Analyslista!AS:AS,MATCH(ROW()-1,Analyslista!AP:AP,0)),"")=0,"",IFERROR(INDEX(Analyslista!AS:AS,MATCH(ROW()-1,Analyslista!AP:AP,0)),""))</f>
        <v/>
      </c>
      <c r="F534" s="201" t="str">
        <f>IF(IFERROR(INDEX(Analyslista!N:N,MATCH(ROW()-1,Analyslista!AP:AP,0)),"")=0,"",IFERROR(INDEX(Analyslista!N:N,MATCH(ROW()-1,Analyslista!AP:AP,0)),""))</f>
        <v/>
      </c>
      <c r="G534" s="201" t="str">
        <f>IF(IFERROR(INDEX(Analyslista!K:K,MATCH(ROW()-1,Analyslista!AP:AP,0)),"")=0,"",IFERROR(INDEX(Analyslista!K:K,MATCH(ROW()-1,Analyslista!AP:AP,0)),""))</f>
        <v/>
      </c>
      <c r="H534" s="224" t="str">
        <f>IF(IFERROR(INDEX(Analyslista!J:J,MATCH(ROW()-1,Analyslista!AP:AP,0)),"")=0,"",IFERROR(INDEX(Analyslista!J:J,MATCH(ROW()-1,Analyslista!AP:AP,0)),""))</f>
        <v/>
      </c>
      <c r="I534" s="201" t="str">
        <f>IF(IFERROR(INDEX(Analyslista!V:V,MATCH(ROW()-1,Analyslista!AP:AP,0)),"")=0,"",IFERROR(INDEX(Analyslista!V:V,MATCH(ROW()-1,Analyslista!AP:AP,0)),""))</f>
        <v/>
      </c>
      <c r="J534" s="201"/>
      <c r="K534" s="201"/>
    </row>
    <row r="535" spans="1:11" x14ac:dyDescent="0.25">
      <c r="A535" s="201" t="str">
        <f>IF(IFERROR(INDEX(Analyslista!D:D,MATCH(ROW()-1,Analyslista!AP:AP,0)),"")&amp;IFERROR(INDEX(Analyslista!B:B,MATCH(ROW()-1,Analyslista!AP:AP,0)),"")="","",IFERROR(INDEX(Analyslista!D:D,MATCH(ROW()-1,Analyslista!AP:AP,0)),"")&amp;IFERROR(INDEX(Analyslista!B:B,MATCH(ROW()-1,Analyslista!AP:AP,0)),"")&amp;" (EXT)")</f>
        <v/>
      </c>
      <c r="B535" s="201" t="str">
        <f>IFERROR(INDEX(Analyslista!D:D,MATCH(ROW()-1,Analyslista!AP:AP,0)),"")&amp;IFERROR(INDEX(Analyslista!B:B,MATCH(ROW()-1,Analyslista!AP:AP,0)),"")</f>
        <v/>
      </c>
      <c r="C535" s="201" t="str">
        <f>IF(IFERROR(INDEX(Analyslista!AC:AC,MATCH(ROW()-1,Analyslista!AP:AP,0)),"")=0,"",IFERROR(INDEX(Analyslista!AC:AC,MATCH(ROW()-1,Analyslista!AP:AP,0)),""))</f>
        <v/>
      </c>
      <c r="D535" s="201" t="str">
        <f>IF(IFERROR(INDEX(Analyslista!AS:AS,MATCH(ROW()-1,Analyslista!AP:AP,0)),"")=0,"",IFERROR(INDEX(Analyslista!AS:AS,MATCH(ROW()-1,Analyslista!AP:AP,0)),""))</f>
        <v/>
      </c>
      <c r="F535" s="201" t="str">
        <f>IF(IFERROR(INDEX(Analyslista!N:N,MATCH(ROW()-1,Analyslista!AP:AP,0)),"")=0,"",IFERROR(INDEX(Analyslista!N:N,MATCH(ROW()-1,Analyslista!AP:AP,0)),""))</f>
        <v/>
      </c>
      <c r="G535" s="201" t="str">
        <f>IF(IFERROR(INDEX(Analyslista!K:K,MATCH(ROW()-1,Analyslista!AP:AP,0)),"")=0,"",IFERROR(INDEX(Analyslista!K:K,MATCH(ROW()-1,Analyslista!AP:AP,0)),""))</f>
        <v/>
      </c>
      <c r="H535" s="224" t="str">
        <f>IF(IFERROR(INDEX(Analyslista!J:J,MATCH(ROW()-1,Analyslista!AP:AP,0)),"")=0,"",IFERROR(INDEX(Analyslista!J:J,MATCH(ROW()-1,Analyslista!AP:AP,0)),""))</f>
        <v/>
      </c>
      <c r="I535" s="201" t="str">
        <f>IF(IFERROR(INDEX(Analyslista!V:V,MATCH(ROW()-1,Analyslista!AP:AP,0)),"")=0,"",IFERROR(INDEX(Analyslista!V:V,MATCH(ROW()-1,Analyslista!AP:AP,0)),""))</f>
        <v/>
      </c>
      <c r="J535" s="201"/>
      <c r="K535" s="201"/>
    </row>
    <row r="536" spans="1:11" x14ac:dyDescent="0.25">
      <c r="A536" s="201" t="str">
        <f>IF(IFERROR(INDEX(Analyslista!D:D,MATCH(ROW()-1,Analyslista!AP:AP,0)),"")&amp;IFERROR(INDEX(Analyslista!B:B,MATCH(ROW()-1,Analyslista!AP:AP,0)),"")="","",IFERROR(INDEX(Analyslista!D:D,MATCH(ROW()-1,Analyslista!AP:AP,0)),"")&amp;IFERROR(INDEX(Analyslista!B:B,MATCH(ROW()-1,Analyslista!AP:AP,0)),"")&amp;" (EXT)")</f>
        <v/>
      </c>
      <c r="B536" s="201" t="str">
        <f>IFERROR(INDEX(Analyslista!D:D,MATCH(ROW()-1,Analyslista!AP:AP,0)),"")&amp;IFERROR(INDEX(Analyslista!B:B,MATCH(ROW()-1,Analyslista!AP:AP,0)),"")</f>
        <v/>
      </c>
      <c r="C536" s="201" t="str">
        <f>IF(IFERROR(INDEX(Analyslista!AC:AC,MATCH(ROW()-1,Analyslista!AP:AP,0)),"")=0,"",IFERROR(INDEX(Analyslista!AC:AC,MATCH(ROW()-1,Analyslista!AP:AP,0)),""))</f>
        <v/>
      </c>
      <c r="D536" s="201" t="str">
        <f>IF(IFERROR(INDEX(Analyslista!AS:AS,MATCH(ROW()-1,Analyslista!AP:AP,0)),"")=0,"",IFERROR(INDEX(Analyslista!AS:AS,MATCH(ROW()-1,Analyslista!AP:AP,0)),""))</f>
        <v/>
      </c>
      <c r="F536" s="201" t="str">
        <f>IF(IFERROR(INDEX(Analyslista!N:N,MATCH(ROW()-1,Analyslista!AP:AP,0)),"")=0,"",IFERROR(INDEX(Analyslista!N:N,MATCH(ROW()-1,Analyslista!AP:AP,0)),""))</f>
        <v/>
      </c>
      <c r="G536" s="201" t="str">
        <f>IF(IFERROR(INDEX(Analyslista!K:K,MATCH(ROW()-1,Analyslista!AP:AP,0)),"")=0,"",IFERROR(INDEX(Analyslista!K:K,MATCH(ROW()-1,Analyslista!AP:AP,0)),""))</f>
        <v/>
      </c>
      <c r="H536" s="224" t="str">
        <f>IF(IFERROR(INDEX(Analyslista!J:J,MATCH(ROW()-1,Analyslista!AP:AP,0)),"")=0,"",IFERROR(INDEX(Analyslista!J:J,MATCH(ROW()-1,Analyslista!AP:AP,0)),""))</f>
        <v/>
      </c>
      <c r="I536" s="201" t="str">
        <f>IF(IFERROR(INDEX(Analyslista!V:V,MATCH(ROW()-1,Analyslista!AP:AP,0)),"")=0,"",IFERROR(INDEX(Analyslista!V:V,MATCH(ROW()-1,Analyslista!AP:AP,0)),""))</f>
        <v/>
      </c>
      <c r="J536" s="201"/>
      <c r="K536" s="201"/>
    </row>
    <row r="537" spans="1:11" x14ac:dyDescent="0.25">
      <c r="A537" s="201" t="str">
        <f>IF(IFERROR(INDEX(Analyslista!D:D,MATCH(ROW()-1,Analyslista!AP:AP,0)),"")&amp;IFERROR(INDEX(Analyslista!B:B,MATCH(ROW()-1,Analyslista!AP:AP,0)),"")="","",IFERROR(INDEX(Analyslista!D:D,MATCH(ROW()-1,Analyslista!AP:AP,0)),"")&amp;IFERROR(INDEX(Analyslista!B:B,MATCH(ROW()-1,Analyslista!AP:AP,0)),"")&amp;" (EXT)")</f>
        <v/>
      </c>
      <c r="B537" s="201" t="str">
        <f>IFERROR(INDEX(Analyslista!D:D,MATCH(ROW()-1,Analyslista!AP:AP,0)),"")&amp;IFERROR(INDEX(Analyslista!B:B,MATCH(ROW()-1,Analyslista!AP:AP,0)),"")</f>
        <v/>
      </c>
      <c r="C537" s="201" t="str">
        <f>IF(IFERROR(INDEX(Analyslista!AC:AC,MATCH(ROW()-1,Analyslista!AP:AP,0)),"")=0,"",IFERROR(INDEX(Analyslista!AC:AC,MATCH(ROW()-1,Analyslista!AP:AP,0)),""))</f>
        <v/>
      </c>
      <c r="D537" s="201" t="str">
        <f>IF(IFERROR(INDEX(Analyslista!AS:AS,MATCH(ROW()-1,Analyslista!AP:AP,0)),"")=0,"",IFERROR(INDEX(Analyslista!AS:AS,MATCH(ROW()-1,Analyslista!AP:AP,0)),""))</f>
        <v/>
      </c>
      <c r="F537" s="201" t="str">
        <f>IF(IFERROR(INDEX(Analyslista!N:N,MATCH(ROW()-1,Analyslista!AP:AP,0)),"")=0,"",IFERROR(INDEX(Analyslista!N:N,MATCH(ROW()-1,Analyslista!AP:AP,0)),""))</f>
        <v/>
      </c>
      <c r="G537" s="201" t="str">
        <f>IF(IFERROR(INDEX(Analyslista!K:K,MATCH(ROW()-1,Analyslista!AP:AP,0)),"")=0,"",IFERROR(INDEX(Analyslista!K:K,MATCH(ROW()-1,Analyslista!AP:AP,0)),""))</f>
        <v/>
      </c>
      <c r="H537" s="224" t="str">
        <f>IF(IFERROR(INDEX(Analyslista!J:J,MATCH(ROW()-1,Analyslista!AP:AP,0)),"")=0,"",IFERROR(INDEX(Analyslista!J:J,MATCH(ROW()-1,Analyslista!AP:AP,0)),""))</f>
        <v/>
      </c>
      <c r="I537" s="201" t="str">
        <f>IF(IFERROR(INDEX(Analyslista!V:V,MATCH(ROW()-1,Analyslista!AP:AP,0)),"")=0,"",IFERROR(INDEX(Analyslista!V:V,MATCH(ROW()-1,Analyslista!AP:AP,0)),""))</f>
        <v/>
      </c>
      <c r="J537" s="201"/>
      <c r="K537" s="201"/>
    </row>
    <row r="538" spans="1:11" x14ac:dyDescent="0.25">
      <c r="A538" s="201" t="str">
        <f>IF(IFERROR(INDEX(Analyslista!D:D,MATCH(ROW()-1,Analyslista!AP:AP,0)),"")&amp;IFERROR(INDEX(Analyslista!B:B,MATCH(ROW()-1,Analyslista!AP:AP,0)),"")="","",IFERROR(INDEX(Analyslista!D:D,MATCH(ROW()-1,Analyslista!AP:AP,0)),"")&amp;IFERROR(INDEX(Analyslista!B:B,MATCH(ROW()-1,Analyslista!AP:AP,0)),"")&amp;" (EXT)")</f>
        <v/>
      </c>
      <c r="B538" s="201" t="str">
        <f>IFERROR(INDEX(Analyslista!D:D,MATCH(ROW()-1,Analyslista!AP:AP,0)),"")&amp;IFERROR(INDEX(Analyslista!B:B,MATCH(ROW()-1,Analyslista!AP:AP,0)),"")</f>
        <v/>
      </c>
      <c r="C538" s="201" t="str">
        <f>IF(IFERROR(INDEX(Analyslista!AC:AC,MATCH(ROW()-1,Analyslista!AP:AP,0)),"")=0,"",IFERROR(INDEX(Analyslista!AC:AC,MATCH(ROW()-1,Analyslista!AP:AP,0)),""))</f>
        <v/>
      </c>
      <c r="D538" s="201" t="str">
        <f>IF(IFERROR(INDEX(Analyslista!AS:AS,MATCH(ROW()-1,Analyslista!AP:AP,0)),"")=0,"",IFERROR(INDEX(Analyslista!AS:AS,MATCH(ROW()-1,Analyslista!AP:AP,0)),""))</f>
        <v/>
      </c>
      <c r="F538" s="201" t="str">
        <f>IF(IFERROR(INDEX(Analyslista!N:N,MATCH(ROW()-1,Analyslista!AP:AP,0)),"")=0,"",IFERROR(INDEX(Analyslista!N:N,MATCH(ROW()-1,Analyslista!AP:AP,0)),""))</f>
        <v/>
      </c>
      <c r="G538" s="201" t="str">
        <f>IF(IFERROR(INDEX(Analyslista!K:K,MATCH(ROW()-1,Analyslista!AP:AP,0)),"")=0,"",IFERROR(INDEX(Analyslista!K:K,MATCH(ROW()-1,Analyslista!AP:AP,0)),""))</f>
        <v/>
      </c>
      <c r="H538" s="224" t="str">
        <f>IF(IFERROR(INDEX(Analyslista!J:J,MATCH(ROW()-1,Analyslista!AP:AP,0)),"")=0,"",IFERROR(INDEX(Analyslista!J:J,MATCH(ROW()-1,Analyslista!AP:AP,0)),""))</f>
        <v/>
      </c>
      <c r="I538" s="201" t="str">
        <f>IF(IFERROR(INDEX(Analyslista!V:V,MATCH(ROW()-1,Analyslista!AP:AP,0)),"")=0,"",IFERROR(INDEX(Analyslista!V:V,MATCH(ROW()-1,Analyslista!AP:AP,0)),""))</f>
        <v/>
      </c>
      <c r="J538" s="201"/>
      <c r="K538" s="201"/>
    </row>
    <row r="539" spans="1:11" x14ac:dyDescent="0.25">
      <c r="A539" s="201" t="str">
        <f>IF(IFERROR(INDEX(Analyslista!D:D,MATCH(ROW()-1,Analyslista!AP:AP,0)),"")&amp;IFERROR(INDEX(Analyslista!B:B,MATCH(ROW()-1,Analyslista!AP:AP,0)),"")="","",IFERROR(INDEX(Analyslista!D:D,MATCH(ROW()-1,Analyslista!AP:AP,0)),"")&amp;IFERROR(INDEX(Analyslista!B:B,MATCH(ROW()-1,Analyslista!AP:AP,0)),"")&amp;" (EXT)")</f>
        <v/>
      </c>
      <c r="B539" s="201" t="str">
        <f>IFERROR(INDEX(Analyslista!D:D,MATCH(ROW()-1,Analyslista!AP:AP,0)),"")&amp;IFERROR(INDEX(Analyslista!B:B,MATCH(ROW()-1,Analyslista!AP:AP,0)),"")</f>
        <v/>
      </c>
      <c r="C539" s="201" t="str">
        <f>IF(IFERROR(INDEX(Analyslista!AC:AC,MATCH(ROW()-1,Analyslista!AP:AP,0)),"")=0,"",IFERROR(INDEX(Analyslista!AC:AC,MATCH(ROW()-1,Analyslista!AP:AP,0)),""))</f>
        <v/>
      </c>
      <c r="D539" s="201" t="str">
        <f>IF(IFERROR(INDEX(Analyslista!AS:AS,MATCH(ROW()-1,Analyslista!AP:AP,0)),"")=0,"",IFERROR(INDEX(Analyslista!AS:AS,MATCH(ROW()-1,Analyslista!AP:AP,0)),""))</f>
        <v/>
      </c>
      <c r="F539" s="201" t="str">
        <f>IF(IFERROR(INDEX(Analyslista!N:N,MATCH(ROW()-1,Analyslista!AP:AP,0)),"")=0,"",IFERROR(INDEX(Analyslista!N:N,MATCH(ROW()-1,Analyslista!AP:AP,0)),""))</f>
        <v/>
      </c>
      <c r="G539" s="201" t="str">
        <f>IF(IFERROR(INDEX(Analyslista!K:K,MATCH(ROW()-1,Analyslista!AP:AP,0)),"")=0,"",IFERROR(INDEX(Analyslista!K:K,MATCH(ROW()-1,Analyslista!AP:AP,0)),""))</f>
        <v/>
      </c>
      <c r="H539" s="224" t="str">
        <f>IF(IFERROR(INDEX(Analyslista!J:J,MATCH(ROW()-1,Analyslista!AP:AP,0)),"")=0,"",IFERROR(INDEX(Analyslista!J:J,MATCH(ROW()-1,Analyslista!AP:AP,0)),""))</f>
        <v/>
      </c>
      <c r="I539" s="201" t="str">
        <f>IF(IFERROR(INDEX(Analyslista!V:V,MATCH(ROW()-1,Analyslista!AP:AP,0)),"")=0,"",IFERROR(INDEX(Analyslista!V:V,MATCH(ROW()-1,Analyslista!AP:AP,0)),""))</f>
        <v/>
      </c>
      <c r="J539" s="201"/>
      <c r="K539" s="201"/>
    </row>
    <row r="540" spans="1:11" x14ac:dyDescent="0.25">
      <c r="A540" s="201" t="str">
        <f>IF(IFERROR(INDEX(Analyslista!D:D,MATCH(ROW()-1,Analyslista!AP:AP,0)),"")&amp;IFERROR(INDEX(Analyslista!B:B,MATCH(ROW()-1,Analyslista!AP:AP,0)),"")="","",IFERROR(INDEX(Analyslista!D:D,MATCH(ROW()-1,Analyslista!AP:AP,0)),"")&amp;IFERROR(INDEX(Analyslista!B:B,MATCH(ROW()-1,Analyslista!AP:AP,0)),"")&amp;" (EXT)")</f>
        <v/>
      </c>
      <c r="B540" s="201" t="str">
        <f>IFERROR(INDEX(Analyslista!D:D,MATCH(ROW()-1,Analyslista!AP:AP,0)),"")&amp;IFERROR(INDEX(Analyslista!B:B,MATCH(ROW()-1,Analyslista!AP:AP,0)),"")</f>
        <v/>
      </c>
      <c r="C540" s="201" t="str">
        <f>IF(IFERROR(INDEX(Analyslista!AC:AC,MATCH(ROW()-1,Analyslista!AP:AP,0)),"")=0,"",IFERROR(INDEX(Analyslista!AC:AC,MATCH(ROW()-1,Analyslista!AP:AP,0)),""))</f>
        <v/>
      </c>
      <c r="D540" s="201" t="str">
        <f>IF(IFERROR(INDEX(Analyslista!AS:AS,MATCH(ROW()-1,Analyslista!AP:AP,0)),"")=0,"",IFERROR(INDEX(Analyslista!AS:AS,MATCH(ROW()-1,Analyslista!AP:AP,0)),""))</f>
        <v/>
      </c>
      <c r="F540" s="201" t="str">
        <f>IF(IFERROR(INDEX(Analyslista!N:N,MATCH(ROW()-1,Analyslista!AP:AP,0)),"")=0,"",IFERROR(INDEX(Analyslista!N:N,MATCH(ROW()-1,Analyslista!AP:AP,0)),""))</f>
        <v/>
      </c>
      <c r="G540" s="201" t="str">
        <f>IF(IFERROR(INDEX(Analyslista!K:K,MATCH(ROW()-1,Analyslista!AP:AP,0)),"")=0,"",IFERROR(INDEX(Analyslista!K:K,MATCH(ROW()-1,Analyslista!AP:AP,0)),""))</f>
        <v/>
      </c>
      <c r="H540" s="224" t="str">
        <f>IF(IFERROR(INDEX(Analyslista!J:J,MATCH(ROW()-1,Analyslista!AP:AP,0)),"")=0,"",IFERROR(INDEX(Analyslista!J:J,MATCH(ROW()-1,Analyslista!AP:AP,0)),""))</f>
        <v/>
      </c>
      <c r="I540" s="201" t="str">
        <f>IF(IFERROR(INDEX(Analyslista!V:V,MATCH(ROW()-1,Analyslista!AP:AP,0)),"")=0,"",IFERROR(INDEX(Analyslista!V:V,MATCH(ROW()-1,Analyslista!AP:AP,0)),""))</f>
        <v/>
      </c>
      <c r="J540" s="201"/>
      <c r="K540" s="201"/>
    </row>
    <row r="541" spans="1:11" x14ac:dyDescent="0.25">
      <c r="A541" s="201" t="str">
        <f>IF(IFERROR(INDEX(Analyslista!D:D,MATCH(ROW()-1,Analyslista!AP:AP,0)),"")&amp;IFERROR(INDEX(Analyslista!B:B,MATCH(ROW()-1,Analyslista!AP:AP,0)),"")="","",IFERROR(INDEX(Analyslista!D:D,MATCH(ROW()-1,Analyslista!AP:AP,0)),"")&amp;IFERROR(INDEX(Analyslista!B:B,MATCH(ROW()-1,Analyslista!AP:AP,0)),"")&amp;" (EXT)")</f>
        <v/>
      </c>
      <c r="B541" s="201" t="str">
        <f>IFERROR(INDEX(Analyslista!D:D,MATCH(ROW()-1,Analyslista!AP:AP,0)),"")&amp;IFERROR(INDEX(Analyslista!B:B,MATCH(ROW()-1,Analyslista!AP:AP,0)),"")</f>
        <v/>
      </c>
      <c r="C541" s="201" t="str">
        <f>IF(IFERROR(INDEX(Analyslista!AC:AC,MATCH(ROW()-1,Analyslista!AP:AP,0)),"")=0,"",IFERROR(INDEX(Analyslista!AC:AC,MATCH(ROW()-1,Analyslista!AP:AP,0)),""))</f>
        <v/>
      </c>
      <c r="D541" s="201" t="str">
        <f>IF(IFERROR(INDEX(Analyslista!AS:AS,MATCH(ROW()-1,Analyslista!AP:AP,0)),"")=0,"",IFERROR(INDEX(Analyslista!AS:AS,MATCH(ROW()-1,Analyslista!AP:AP,0)),""))</f>
        <v/>
      </c>
      <c r="F541" s="201" t="str">
        <f>IF(IFERROR(INDEX(Analyslista!N:N,MATCH(ROW()-1,Analyslista!AP:AP,0)),"")=0,"",IFERROR(INDEX(Analyslista!N:N,MATCH(ROW()-1,Analyslista!AP:AP,0)),""))</f>
        <v/>
      </c>
      <c r="G541" s="201" t="str">
        <f>IF(IFERROR(INDEX(Analyslista!K:K,MATCH(ROW()-1,Analyslista!AP:AP,0)),"")=0,"",IFERROR(INDEX(Analyslista!K:K,MATCH(ROW()-1,Analyslista!AP:AP,0)),""))</f>
        <v/>
      </c>
      <c r="H541" s="224" t="str">
        <f>IF(IFERROR(INDEX(Analyslista!J:J,MATCH(ROW()-1,Analyslista!AP:AP,0)),"")=0,"",IFERROR(INDEX(Analyslista!J:J,MATCH(ROW()-1,Analyslista!AP:AP,0)),""))</f>
        <v/>
      </c>
      <c r="I541" s="201" t="str">
        <f>IF(IFERROR(INDEX(Analyslista!V:V,MATCH(ROW()-1,Analyslista!AP:AP,0)),"")=0,"",IFERROR(INDEX(Analyslista!V:V,MATCH(ROW()-1,Analyslista!AP:AP,0)),""))</f>
        <v/>
      </c>
      <c r="J541" s="201"/>
      <c r="K541" s="201"/>
    </row>
    <row r="542" spans="1:11" x14ac:dyDescent="0.25">
      <c r="A542" s="201" t="str">
        <f>IF(IFERROR(INDEX(Analyslista!D:D,MATCH(ROW()-1,Analyslista!AP:AP,0)),"")&amp;IFERROR(INDEX(Analyslista!B:B,MATCH(ROW()-1,Analyslista!AP:AP,0)),"")="","",IFERROR(INDEX(Analyslista!D:D,MATCH(ROW()-1,Analyslista!AP:AP,0)),"")&amp;IFERROR(INDEX(Analyslista!B:B,MATCH(ROW()-1,Analyslista!AP:AP,0)),"")&amp;" (EXT)")</f>
        <v/>
      </c>
      <c r="B542" s="201" t="str">
        <f>IFERROR(INDEX(Analyslista!D:D,MATCH(ROW()-1,Analyslista!AP:AP,0)),"")&amp;IFERROR(INDEX(Analyslista!B:B,MATCH(ROW()-1,Analyslista!AP:AP,0)),"")</f>
        <v/>
      </c>
      <c r="C542" s="201" t="str">
        <f>IF(IFERROR(INDEX(Analyslista!AC:AC,MATCH(ROW()-1,Analyslista!AP:AP,0)),"")=0,"",IFERROR(INDEX(Analyslista!AC:AC,MATCH(ROW()-1,Analyslista!AP:AP,0)),""))</f>
        <v/>
      </c>
      <c r="D542" s="201" t="str">
        <f>IF(IFERROR(INDEX(Analyslista!AS:AS,MATCH(ROW()-1,Analyslista!AP:AP,0)),"")=0,"",IFERROR(INDEX(Analyslista!AS:AS,MATCH(ROW()-1,Analyslista!AP:AP,0)),""))</f>
        <v/>
      </c>
      <c r="F542" s="201" t="str">
        <f>IF(IFERROR(INDEX(Analyslista!N:N,MATCH(ROW()-1,Analyslista!AP:AP,0)),"")=0,"",IFERROR(INDEX(Analyslista!N:N,MATCH(ROW()-1,Analyslista!AP:AP,0)),""))</f>
        <v/>
      </c>
      <c r="G542" s="201" t="str">
        <f>IF(IFERROR(INDEX(Analyslista!K:K,MATCH(ROW()-1,Analyslista!AP:AP,0)),"")=0,"",IFERROR(INDEX(Analyslista!K:K,MATCH(ROW()-1,Analyslista!AP:AP,0)),""))</f>
        <v/>
      </c>
      <c r="H542" s="224" t="str">
        <f>IF(IFERROR(INDEX(Analyslista!J:J,MATCH(ROW()-1,Analyslista!AP:AP,0)),"")=0,"",IFERROR(INDEX(Analyslista!J:J,MATCH(ROW()-1,Analyslista!AP:AP,0)),""))</f>
        <v/>
      </c>
      <c r="I542" s="201" t="str">
        <f>IF(IFERROR(INDEX(Analyslista!V:V,MATCH(ROW()-1,Analyslista!AP:AP,0)),"")=0,"",IFERROR(INDEX(Analyslista!V:V,MATCH(ROW()-1,Analyslista!AP:AP,0)),""))</f>
        <v/>
      </c>
      <c r="J542" s="201"/>
      <c r="K542" s="201"/>
    </row>
    <row r="543" spans="1:11" x14ac:dyDescent="0.25">
      <c r="A543" s="201" t="str">
        <f>IF(IFERROR(INDEX(Analyslista!D:D,MATCH(ROW()-1,Analyslista!AP:AP,0)),"")&amp;IFERROR(INDEX(Analyslista!B:B,MATCH(ROW()-1,Analyslista!AP:AP,0)),"")="","",IFERROR(INDEX(Analyslista!D:D,MATCH(ROW()-1,Analyslista!AP:AP,0)),"")&amp;IFERROR(INDEX(Analyslista!B:B,MATCH(ROW()-1,Analyslista!AP:AP,0)),"")&amp;" (EXT)")</f>
        <v/>
      </c>
      <c r="B543" s="201" t="str">
        <f>IFERROR(INDEX(Analyslista!D:D,MATCH(ROW()-1,Analyslista!AP:AP,0)),"")&amp;IFERROR(INDEX(Analyslista!B:B,MATCH(ROW()-1,Analyslista!AP:AP,0)),"")</f>
        <v/>
      </c>
      <c r="C543" s="201" t="str">
        <f>IF(IFERROR(INDEX(Analyslista!AC:AC,MATCH(ROW()-1,Analyslista!AP:AP,0)),"")=0,"",IFERROR(INDEX(Analyslista!AC:AC,MATCH(ROW()-1,Analyslista!AP:AP,0)),""))</f>
        <v/>
      </c>
      <c r="D543" s="201" t="str">
        <f>IF(IFERROR(INDEX(Analyslista!AS:AS,MATCH(ROW()-1,Analyslista!AP:AP,0)),"")=0,"",IFERROR(INDEX(Analyslista!AS:AS,MATCH(ROW()-1,Analyslista!AP:AP,0)),""))</f>
        <v/>
      </c>
      <c r="F543" s="201" t="str">
        <f>IF(IFERROR(INDEX(Analyslista!N:N,MATCH(ROW()-1,Analyslista!AP:AP,0)),"")=0,"",IFERROR(INDEX(Analyslista!N:N,MATCH(ROW()-1,Analyslista!AP:AP,0)),""))</f>
        <v/>
      </c>
      <c r="G543" s="201" t="str">
        <f>IF(IFERROR(INDEX(Analyslista!K:K,MATCH(ROW()-1,Analyslista!AP:AP,0)),"")=0,"",IFERROR(INDEX(Analyslista!K:K,MATCH(ROW()-1,Analyslista!AP:AP,0)),""))</f>
        <v/>
      </c>
      <c r="H543" s="224" t="str">
        <f>IF(IFERROR(INDEX(Analyslista!J:J,MATCH(ROW()-1,Analyslista!AP:AP,0)),"")=0,"",IFERROR(INDEX(Analyslista!J:J,MATCH(ROW()-1,Analyslista!AP:AP,0)),""))</f>
        <v/>
      </c>
      <c r="I543" s="201" t="str">
        <f>IF(IFERROR(INDEX(Analyslista!V:V,MATCH(ROW()-1,Analyslista!AP:AP,0)),"")=0,"",IFERROR(INDEX(Analyslista!V:V,MATCH(ROW()-1,Analyslista!AP:AP,0)),""))</f>
        <v/>
      </c>
      <c r="J543" s="201"/>
      <c r="K543" s="201"/>
    </row>
    <row r="544" spans="1:11" x14ac:dyDescent="0.25">
      <c r="A544" s="201" t="str">
        <f>IF(IFERROR(INDEX(Analyslista!D:D,MATCH(ROW()-1,Analyslista!AP:AP,0)),"")&amp;IFERROR(INDEX(Analyslista!B:B,MATCH(ROW()-1,Analyslista!AP:AP,0)),"")="","",IFERROR(INDEX(Analyslista!D:D,MATCH(ROW()-1,Analyslista!AP:AP,0)),"")&amp;IFERROR(INDEX(Analyslista!B:B,MATCH(ROW()-1,Analyslista!AP:AP,0)),"")&amp;" (EXT)")</f>
        <v/>
      </c>
      <c r="B544" s="201" t="str">
        <f>IFERROR(INDEX(Analyslista!D:D,MATCH(ROW()-1,Analyslista!AP:AP,0)),"")&amp;IFERROR(INDEX(Analyslista!B:B,MATCH(ROW()-1,Analyslista!AP:AP,0)),"")</f>
        <v/>
      </c>
      <c r="C544" s="201" t="str">
        <f>IF(IFERROR(INDEX(Analyslista!AC:AC,MATCH(ROW()-1,Analyslista!AP:AP,0)),"")=0,"",IFERROR(INDEX(Analyslista!AC:AC,MATCH(ROW()-1,Analyslista!AP:AP,0)),""))</f>
        <v/>
      </c>
      <c r="D544" s="201" t="str">
        <f>IF(IFERROR(INDEX(Analyslista!AS:AS,MATCH(ROW()-1,Analyslista!AP:AP,0)),"")=0,"",IFERROR(INDEX(Analyslista!AS:AS,MATCH(ROW()-1,Analyslista!AP:AP,0)),""))</f>
        <v/>
      </c>
      <c r="F544" s="201" t="str">
        <f>IF(IFERROR(INDEX(Analyslista!N:N,MATCH(ROW()-1,Analyslista!AP:AP,0)),"")=0,"",IFERROR(INDEX(Analyslista!N:N,MATCH(ROW()-1,Analyslista!AP:AP,0)),""))</f>
        <v/>
      </c>
      <c r="G544" s="201" t="str">
        <f>IF(IFERROR(INDEX(Analyslista!K:K,MATCH(ROW()-1,Analyslista!AP:AP,0)),"")=0,"",IFERROR(INDEX(Analyslista!K:K,MATCH(ROW()-1,Analyslista!AP:AP,0)),""))</f>
        <v/>
      </c>
      <c r="H544" s="224" t="str">
        <f>IF(IFERROR(INDEX(Analyslista!J:J,MATCH(ROW()-1,Analyslista!AP:AP,0)),"")=0,"",IFERROR(INDEX(Analyslista!J:J,MATCH(ROW()-1,Analyslista!AP:AP,0)),""))</f>
        <v/>
      </c>
      <c r="I544" s="201" t="str">
        <f>IF(IFERROR(INDEX(Analyslista!V:V,MATCH(ROW()-1,Analyslista!AP:AP,0)),"")=0,"",IFERROR(INDEX(Analyslista!V:V,MATCH(ROW()-1,Analyslista!AP:AP,0)),""))</f>
        <v/>
      </c>
      <c r="J544" s="201"/>
      <c r="K544" s="201"/>
    </row>
    <row r="545" spans="1:11" x14ac:dyDescent="0.25">
      <c r="A545" s="201" t="str">
        <f>IF(IFERROR(INDEX(Analyslista!D:D,MATCH(ROW()-1,Analyslista!AP:AP,0)),"")&amp;IFERROR(INDEX(Analyslista!B:B,MATCH(ROW()-1,Analyslista!AP:AP,0)),"")="","",IFERROR(INDEX(Analyslista!D:D,MATCH(ROW()-1,Analyslista!AP:AP,0)),"")&amp;IFERROR(INDEX(Analyslista!B:B,MATCH(ROW()-1,Analyslista!AP:AP,0)),"")&amp;" (EXT)")</f>
        <v/>
      </c>
      <c r="B545" s="201" t="str">
        <f>IFERROR(INDEX(Analyslista!D:D,MATCH(ROW()-1,Analyslista!AP:AP,0)),"")&amp;IFERROR(INDEX(Analyslista!B:B,MATCH(ROW()-1,Analyslista!AP:AP,0)),"")</f>
        <v/>
      </c>
      <c r="C545" s="201" t="str">
        <f>IF(IFERROR(INDEX(Analyslista!AC:AC,MATCH(ROW()-1,Analyslista!AP:AP,0)),"")=0,"",IFERROR(INDEX(Analyslista!AC:AC,MATCH(ROW()-1,Analyslista!AP:AP,0)),""))</f>
        <v/>
      </c>
      <c r="D545" s="201" t="str">
        <f>IF(IFERROR(INDEX(Analyslista!AS:AS,MATCH(ROW()-1,Analyslista!AP:AP,0)),"")=0,"",IFERROR(INDEX(Analyslista!AS:AS,MATCH(ROW()-1,Analyslista!AP:AP,0)),""))</f>
        <v/>
      </c>
      <c r="F545" s="201" t="str">
        <f>IF(IFERROR(INDEX(Analyslista!N:N,MATCH(ROW()-1,Analyslista!AP:AP,0)),"")=0,"",IFERROR(INDEX(Analyslista!N:N,MATCH(ROW()-1,Analyslista!AP:AP,0)),""))</f>
        <v/>
      </c>
      <c r="G545" s="201" t="str">
        <f>IF(IFERROR(INDEX(Analyslista!K:K,MATCH(ROW()-1,Analyslista!AP:AP,0)),"")=0,"",IFERROR(INDEX(Analyslista!K:K,MATCH(ROW()-1,Analyslista!AP:AP,0)),""))</f>
        <v/>
      </c>
      <c r="H545" s="224" t="str">
        <f>IF(IFERROR(INDEX(Analyslista!J:J,MATCH(ROW()-1,Analyslista!AP:AP,0)),"")=0,"",IFERROR(INDEX(Analyslista!J:J,MATCH(ROW()-1,Analyslista!AP:AP,0)),""))</f>
        <v/>
      </c>
      <c r="I545" s="201" t="str">
        <f>IF(IFERROR(INDEX(Analyslista!V:V,MATCH(ROW()-1,Analyslista!AP:AP,0)),"")=0,"",IFERROR(INDEX(Analyslista!V:V,MATCH(ROW()-1,Analyslista!AP:AP,0)),""))</f>
        <v/>
      </c>
      <c r="J545" s="201"/>
      <c r="K545" s="201"/>
    </row>
    <row r="546" spans="1:11" x14ac:dyDescent="0.25">
      <c r="A546" s="201" t="str">
        <f>IF(IFERROR(INDEX(Analyslista!D:D,MATCH(ROW()-1,Analyslista!AP:AP,0)),"")&amp;IFERROR(INDEX(Analyslista!B:B,MATCH(ROW()-1,Analyslista!AP:AP,0)),"")="","",IFERROR(INDEX(Analyslista!D:D,MATCH(ROW()-1,Analyslista!AP:AP,0)),"")&amp;IFERROR(INDEX(Analyslista!B:B,MATCH(ROW()-1,Analyslista!AP:AP,0)),"")&amp;" (EXT)")</f>
        <v/>
      </c>
      <c r="B546" s="201" t="str">
        <f>IFERROR(INDEX(Analyslista!D:D,MATCH(ROW()-1,Analyslista!AP:AP,0)),"")&amp;IFERROR(INDEX(Analyslista!B:B,MATCH(ROW()-1,Analyslista!AP:AP,0)),"")</f>
        <v/>
      </c>
      <c r="C546" s="201" t="str">
        <f>IF(IFERROR(INDEX(Analyslista!AC:AC,MATCH(ROW()-1,Analyslista!AP:AP,0)),"")=0,"",IFERROR(INDEX(Analyslista!AC:AC,MATCH(ROW()-1,Analyslista!AP:AP,0)),""))</f>
        <v/>
      </c>
      <c r="D546" s="201" t="str">
        <f>IF(IFERROR(INDEX(Analyslista!AS:AS,MATCH(ROW()-1,Analyslista!AP:AP,0)),"")=0,"",IFERROR(INDEX(Analyslista!AS:AS,MATCH(ROW()-1,Analyslista!AP:AP,0)),""))</f>
        <v/>
      </c>
      <c r="F546" s="201" t="str">
        <f>IF(IFERROR(INDEX(Analyslista!N:N,MATCH(ROW()-1,Analyslista!AP:AP,0)),"")=0,"",IFERROR(INDEX(Analyslista!N:N,MATCH(ROW()-1,Analyslista!AP:AP,0)),""))</f>
        <v/>
      </c>
      <c r="G546" s="201" t="str">
        <f>IF(IFERROR(INDEX(Analyslista!K:K,MATCH(ROW()-1,Analyslista!AP:AP,0)),"")=0,"",IFERROR(INDEX(Analyslista!K:K,MATCH(ROW()-1,Analyslista!AP:AP,0)),""))</f>
        <v/>
      </c>
      <c r="H546" s="224" t="str">
        <f>IF(IFERROR(INDEX(Analyslista!J:J,MATCH(ROW()-1,Analyslista!AP:AP,0)),"")=0,"",IFERROR(INDEX(Analyslista!J:J,MATCH(ROW()-1,Analyslista!AP:AP,0)),""))</f>
        <v/>
      </c>
      <c r="I546" s="201" t="str">
        <f>IF(IFERROR(INDEX(Analyslista!V:V,MATCH(ROW()-1,Analyslista!AP:AP,0)),"")=0,"",IFERROR(INDEX(Analyslista!V:V,MATCH(ROW()-1,Analyslista!AP:AP,0)),""))</f>
        <v/>
      </c>
      <c r="J546" s="201"/>
      <c r="K546" s="201"/>
    </row>
    <row r="547" spans="1:11" x14ac:dyDescent="0.25">
      <c r="A547" s="201" t="str">
        <f>IF(IFERROR(INDEX(Analyslista!D:D,MATCH(ROW()-1,Analyslista!AP:AP,0)),"")&amp;IFERROR(INDEX(Analyslista!B:B,MATCH(ROW()-1,Analyslista!AP:AP,0)),"")="","",IFERROR(INDEX(Analyslista!D:D,MATCH(ROW()-1,Analyslista!AP:AP,0)),"")&amp;IFERROR(INDEX(Analyslista!B:B,MATCH(ROW()-1,Analyslista!AP:AP,0)),"")&amp;" (EXT)")</f>
        <v/>
      </c>
      <c r="B547" s="201" t="str">
        <f>IFERROR(INDEX(Analyslista!D:D,MATCH(ROW()-1,Analyslista!AP:AP,0)),"")&amp;IFERROR(INDEX(Analyslista!B:B,MATCH(ROW()-1,Analyslista!AP:AP,0)),"")</f>
        <v/>
      </c>
      <c r="C547" s="201" t="str">
        <f>IF(IFERROR(INDEX(Analyslista!AC:AC,MATCH(ROW()-1,Analyslista!AP:AP,0)),"")=0,"",IFERROR(INDEX(Analyslista!AC:AC,MATCH(ROW()-1,Analyslista!AP:AP,0)),""))</f>
        <v/>
      </c>
      <c r="D547" s="201" t="str">
        <f>IF(IFERROR(INDEX(Analyslista!AS:AS,MATCH(ROW()-1,Analyslista!AP:AP,0)),"")=0,"",IFERROR(INDEX(Analyslista!AS:AS,MATCH(ROW()-1,Analyslista!AP:AP,0)),""))</f>
        <v/>
      </c>
      <c r="F547" s="201" t="str">
        <f>IF(IFERROR(INDEX(Analyslista!N:N,MATCH(ROW()-1,Analyslista!AP:AP,0)),"")=0,"",IFERROR(INDEX(Analyslista!N:N,MATCH(ROW()-1,Analyslista!AP:AP,0)),""))</f>
        <v/>
      </c>
      <c r="G547" s="201" t="str">
        <f>IF(IFERROR(INDEX(Analyslista!K:K,MATCH(ROW()-1,Analyslista!AP:AP,0)),"")=0,"",IFERROR(INDEX(Analyslista!K:K,MATCH(ROW()-1,Analyslista!AP:AP,0)),""))</f>
        <v/>
      </c>
      <c r="H547" s="224" t="str">
        <f>IF(IFERROR(INDEX(Analyslista!J:J,MATCH(ROW()-1,Analyslista!AP:AP,0)),"")=0,"",IFERROR(INDEX(Analyslista!J:J,MATCH(ROW()-1,Analyslista!AP:AP,0)),""))</f>
        <v/>
      </c>
      <c r="I547" s="201" t="str">
        <f>IF(IFERROR(INDEX(Analyslista!V:V,MATCH(ROW()-1,Analyslista!AP:AP,0)),"")=0,"",IFERROR(INDEX(Analyslista!V:V,MATCH(ROW()-1,Analyslista!AP:AP,0)),""))</f>
        <v/>
      </c>
      <c r="J547" s="201"/>
      <c r="K547" s="201"/>
    </row>
    <row r="548" spans="1:11" x14ac:dyDescent="0.25">
      <c r="A548" s="201" t="str">
        <f>IF(IFERROR(INDEX(Analyslista!D:D,MATCH(ROW()-1,Analyslista!AP:AP,0)),"")&amp;IFERROR(INDEX(Analyslista!B:B,MATCH(ROW()-1,Analyslista!AP:AP,0)),"")="","",IFERROR(INDEX(Analyslista!D:D,MATCH(ROW()-1,Analyslista!AP:AP,0)),"")&amp;IFERROR(INDEX(Analyslista!B:B,MATCH(ROW()-1,Analyslista!AP:AP,0)),"")&amp;" (EXT)")</f>
        <v/>
      </c>
      <c r="B548" s="201" t="str">
        <f>IFERROR(INDEX(Analyslista!D:D,MATCH(ROW()-1,Analyslista!AP:AP,0)),"")&amp;IFERROR(INDEX(Analyslista!B:B,MATCH(ROW()-1,Analyslista!AP:AP,0)),"")</f>
        <v/>
      </c>
      <c r="C548" s="201" t="str">
        <f>IF(IFERROR(INDEX(Analyslista!AC:AC,MATCH(ROW()-1,Analyslista!AP:AP,0)),"")=0,"",IFERROR(INDEX(Analyslista!AC:AC,MATCH(ROW()-1,Analyslista!AP:AP,0)),""))</f>
        <v/>
      </c>
      <c r="D548" s="201" t="str">
        <f>IF(IFERROR(INDEX(Analyslista!AS:AS,MATCH(ROW()-1,Analyslista!AP:AP,0)),"")=0,"",IFERROR(INDEX(Analyslista!AS:AS,MATCH(ROW()-1,Analyslista!AP:AP,0)),""))</f>
        <v/>
      </c>
      <c r="F548" s="201" t="str">
        <f>IF(IFERROR(INDEX(Analyslista!N:N,MATCH(ROW()-1,Analyslista!AP:AP,0)),"")=0,"",IFERROR(INDEX(Analyslista!N:N,MATCH(ROW()-1,Analyslista!AP:AP,0)),""))</f>
        <v/>
      </c>
      <c r="G548" s="201" t="str">
        <f>IF(IFERROR(INDEX(Analyslista!K:K,MATCH(ROW()-1,Analyslista!AP:AP,0)),"")=0,"",IFERROR(INDEX(Analyslista!K:K,MATCH(ROW()-1,Analyslista!AP:AP,0)),""))</f>
        <v/>
      </c>
      <c r="H548" s="224" t="str">
        <f>IF(IFERROR(INDEX(Analyslista!J:J,MATCH(ROW()-1,Analyslista!AP:AP,0)),"")=0,"",IFERROR(INDEX(Analyslista!J:J,MATCH(ROW()-1,Analyslista!AP:AP,0)),""))</f>
        <v/>
      </c>
      <c r="I548" s="201" t="str">
        <f>IF(IFERROR(INDEX(Analyslista!V:V,MATCH(ROW()-1,Analyslista!AP:AP,0)),"")=0,"",IFERROR(INDEX(Analyslista!V:V,MATCH(ROW()-1,Analyslista!AP:AP,0)),""))</f>
        <v/>
      </c>
      <c r="J548" s="201"/>
      <c r="K548" s="201"/>
    </row>
    <row r="549" spans="1:11" x14ac:dyDescent="0.25">
      <c r="A549" s="201" t="str">
        <f>IF(IFERROR(INDEX(Analyslista!D:D,MATCH(ROW()-1,Analyslista!AP:AP,0)),"")&amp;IFERROR(INDEX(Analyslista!B:B,MATCH(ROW()-1,Analyslista!AP:AP,0)),"")="","",IFERROR(INDEX(Analyslista!D:D,MATCH(ROW()-1,Analyslista!AP:AP,0)),"")&amp;IFERROR(INDEX(Analyslista!B:B,MATCH(ROW()-1,Analyslista!AP:AP,0)),"")&amp;" (EXT)")</f>
        <v/>
      </c>
      <c r="B549" s="201" t="str">
        <f>IFERROR(INDEX(Analyslista!D:D,MATCH(ROW()-1,Analyslista!AP:AP,0)),"")&amp;IFERROR(INDEX(Analyslista!B:B,MATCH(ROW()-1,Analyslista!AP:AP,0)),"")</f>
        <v/>
      </c>
      <c r="C549" s="201" t="str">
        <f>IF(IFERROR(INDEX(Analyslista!AC:AC,MATCH(ROW()-1,Analyslista!AP:AP,0)),"")=0,"",IFERROR(INDEX(Analyslista!AC:AC,MATCH(ROW()-1,Analyslista!AP:AP,0)),""))</f>
        <v/>
      </c>
      <c r="D549" s="201" t="str">
        <f>IF(IFERROR(INDEX(Analyslista!AS:AS,MATCH(ROW()-1,Analyslista!AP:AP,0)),"")=0,"",IFERROR(INDEX(Analyslista!AS:AS,MATCH(ROW()-1,Analyslista!AP:AP,0)),""))</f>
        <v/>
      </c>
      <c r="F549" s="201" t="str">
        <f>IF(IFERROR(INDEX(Analyslista!N:N,MATCH(ROW()-1,Analyslista!AP:AP,0)),"")=0,"",IFERROR(INDEX(Analyslista!N:N,MATCH(ROW()-1,Analyslista!AP:AP,0)),""))</f>
        <v/>
      </c>
      <c r="G549" s="201" t="str">
        <f>IF(IFERROR(INDEX(Analyslista!K:K,MATCH(ROW()-1,Analyslista!AP:AP,0)),"")=0,"",IFERROR(INDEX(Analyslista!K:K,MATCH(ROW()-1,Analyslista!AP:AP,0)),""))</f>
        <v/>
      </c>
      <c r="H549" s="224" t="str">
        <f>IF(IFERROR(INDEX(Analyslista!J:J,MATCH(ROW()-1,Analyslista!AP:AP,0)),"")=0,"",IFERROR(INDEX(Analyslista!J:J,MATCH(ROW()-1,Analyslista!AP:AP,0)),""))</f>
        <v/>
      </c>
      <c r="I549" s="201" t="str">
        <f>IF(IFERROR(INDEX(Analyslista!V:V,MATCH(ROW()-1,Analyslista!AP:AP,0)),"")=0,"",IFERROR(INDEX(Analyslista!V:V,MATCH(ROW()-1,Analyslista!AP:AP,0)),""))</f>
        <v/>
      </c>
      <c r="J549" s="201"/>
      <c r="K549" s="201"/>
    </row>
    <row r="550" spans="1:11" x14ac:dyDescent="0.25">
      <c r="A550" s="201" t="str">
        <f>IF(IFERROR(INDEX(Analyslista!D:D,MATCH(ROW()-1,Analyslista!AP:AP,0)),"")&amp;IFERROR(INDEX(Analyslista!B:B,MATCH(ROW()-1,Analyslista!AP:AP,0)),"")="","",IFERROR(INDEX(Analyslista!D:D,MATCH(ROW()-1,Analyslista!AP:AP,0)),"")&amp;IFERROR(INDEX(Analyslista!B:B,MATCH(ROW()-1,Analyslista!AP:AP,0)),"")&amp;" (EXT)")</f>
        <v/>
      </c>
      <c r="B550" s="201" t="str">
        <f>IFERROR(INDEX(Analyslista!D:D,MATCH(ROW()-1,Analyslista!AP:AP,0)),"")&amp;IFERROR(INDEX(Analyslista!B:B,MATCH(ROW()-1,Analyslista!AP:AP,0)),"")</f>
        <v/>
      </c>
      <c r="C550" s="201" t="str">
        <f>IF(IFERROR(INDEX(Analyslista!AC:AC,MATCH(ROW()-1,Analyslista!AP:AP,0)),"")=0,"",IFERROR(INDEX(Analyslista!AC:AC,MATCH(ROW()-1,Analyslista!AP:AP,0)),""))</f>
        <v/>
      </c>
      <c r="D550" s="201" t="str">
        <f>IF(IFERROR(INDEX(Analyslista!AS:AS,MATCH(ROW()-1,Analyslista!AP:AP,0)),"")=0,"",IFERROR(INDEX(Analyslista!AS:AS,MATCH(ROW()-1,Analyslista!AP:AP,0)),""))</f>
        <v/>
      </c>
      <c r="F550" s="201" t="str">
        <f>IF(IFERROR(INDEX(Analyslista!N:N,MATCH(ROW()-1,Analyslista!AP:AP,0)),"")=0,"",IFERROR(INDEX(Analyslista!N:N,MATCH(ROW()-1,Analyslista!AP:AP,0)),""))</f>
        <v/>
      </c>
      <c r="G550" s="201" t="str">
        <f>IF(IFERROR(INDEX(Analyslista!K:K,MATCH(ROW()-1,Analyslista!AP:AP,0)),"")=0,"",IFERROR(INDEX(Analyslista!K:K,MATCH(ROW()-1,Analyslista!AP:AP,0)),""))</f>
        <v/>
      </c>
      <c r="H550" s="224" t="str">
        <f>IF(IFERROR(INDEX(Analyslista!J:J,MATCH(ROW()-1,Analyslista!AP:AP,0)),"")=0,"",IFERROR(INDEX(Analyslista!J:J,MATCH(ROW()-1,Analyslista!AP:AP,0)),""))</f>
        <v/>
      </c>
      <c r="I550" s="201" t="str">
        <f>IF(IFERROR(INDEX(Analyslista!V:V,MATCH(ROW()-1,Analyslista!AP:AP,0)),"")=0,"",IFERROR(INDEX(Analyslista!V:V,MATCH(ROW()-1,Analyslista!AP:AP,0)),""))</f>
        <v/>
      </c>
      <c r="J550" s="201"/>
      <c r="K550" s="201"/>
    </row>
    <row r="551" spans="1:11" x14ac:dyDescent="0.25">
      <c r="A551" s="201" t="str">
        <f>IF(IFERROR(INDEX(Analyslista!D:D,MATCH(ROW()-1,Analyslista!AP:AP,0)),"")&amp;IFERROR(INDEX(Analyslista!B:B,MATCH(ROW()-1,Analyslista!AP:AP,0)),"")="","",IFERROR(INDEX(Analyslista!D:D,MATCH(ROW()-1,Analyslista!AP:AP,0)),"")&amp;IFERROR(INDEX(Analyslista!B:B,MATCH(ROW()-1,Analyslista!AP:AP,0)),"")&amp;" (EXT)")</f>
        <v/>
      </c>
      <c r="B551" s="201" t="str">
        <f>IFERROR(INDEX(Analyslista!D:D,MATCH(ROW()-1,Analyslista!AP:AP,0)),"")&amp;IFERROR(INDEX(Analyslista!B:B,MATCH(ROW()-1,Analyslista!AP:AP,0)),"")</f>
        <v/>
      </c>
      <c r="C551" s="201" t="str">
        <f>IF(IFERROR(INDEX(Analyslista!AC:AC,MATCH(ROW()-1,Analyslista!AP:AP,0)),"")=0,"",IFERROR(INDEX(Analyslista!AC:AC,MATCH(ROW()-1,Analyslista!AP:AP,0)),""))</f>
        <v/>
      </c>
      <c r="D551" s="201" t="str">
        <f>IF(IFERROR(INDEX(Analyslista!AS:AS,MATCH(ROW()-1,Analyslista!AP:AP,0)),"")=0,"",IFERROR(INDEX(Analyslista!AS:AS,MATCH(ROW()-1,Analyslista!AP:AP,0)),""))</f>
        <v/>
      </c>
      <c r="F551" s="201" t="str">
        <f>IF(IFERROR(INDEX(Analyslista!N:N,MATCH(ROW()-1,Analyslista!AP:AP,0)),"")=0,"",IFERROR(INDEX(Analyslista!N:N,MATCH(ROW()-1,Analyslista!AP:AP,0)),""))</f>
        <v/>
      </c>
      <c r="G551" s="201" t="str">
        <f>IF(IFERROR(INDEX(Analyslista!K:K,MATCH(ROW()-1,Analyslista!AP:AP,0)),"")=0,"",IFERROR(INDEX(Analyslista!K:K,MATCH(ROW()-1,Analyslista!AP:AP,0)),""))</f>
        <v/>
      </c>
      <c r="H551" s="224" t="str">
        <f>IF(IFERROR(INDEX(Analyslista!J:J,MATCH(ROW()-1,Analyslista!AP:AP,0)),"")=0,"",IFERROR(INDEX(Analyslista!J:J,MATCH(ROW()-1,Analyslista!AP:AP,0)),""))</f>
        <v/>
      </c>
      <c r="I551" s="201" t="str">
        <f>IF(IFERROR(INDEX(Analyslista!V:V,MATCH(ROW()-1,Analyslista!AP:AP,0)),"")=0,"",IFERROR(INDEX(Analyslista!V:V,MATCH(ROW()-1,Analyslista!AP:AP,0)),""))</f>
        <v/>
      </c>
      <c r="J551" s="201"/>
      <c r="K551" s="201"/>
    </row>
    <row r="552" spans="1:11" x14ac:dyDescent="0.25">
      <c r="A552" s="201" t="str">
        <f>IF(IFERROR(INDEX(Analyslista!D:D,MATCH(ROW()-1,Analyslista!AP:AP,0)),"")&amp;IFERROR(INDEX(Analyslista!B:B,MATCH(ROW()-1,Analyslista!AP:AP,0)),"")="","",IFERROR(INDEX(Analyslista!D:D,MATCH(ROW()-1,Analyslista!AP:AP,0)),"")&amp;IFERROR(INDEX(Analyslista!B:B,MATCH(ROW()-1,Analyslista!AP:AP,0)),"")&amp;" (EXT)")</f>
        <v/>
      </c>
      <c r="B552" s="201" t="str">
        <f>IFERROR(INDEX(Analyslista!D:D,MATCH(ROW()-1,Analyslista!AP:AP,0)),"")&amp;IFERROR(INDEX(Analyslista!B:B,MATCH(ROW()-1,Analyslista!AP:AP,0)),"")</f>
        <v/>
      </c>
      <c r="C552" s="201" t="str">
        <f>IF(IFERROR(INDEX(Analyslista!AC:AC,MATCH(ROW()-1,Analyslista!AP:AP,0)),"")=0,"",IFERROR(INDEX(Analyslista!AC:AC,MATCH(ROW()-1,Analyslista!AP:AP,0)),""))</f>
        <v/>
      </c>
      <c r="D552" s="201" t="str">
        <f>IF(IFERROR(INDEX(Analyslista!AS:AS,MATCH(ROW()-1,Analyslista!AP:AP,0)),"")=0,"",IFERROR(INDEX(Analyslista!AS:AS,MATCH(ROW()-1,Analyslista!AP:AP,0)),""))</f>
        <v/>
      </c>
      <c r="F552" s="201" t="str">
        <f>IF(IFERROR(INDEX(Analyslista!N:N,MATCH(ROW()-1,Analyslista!AP:AP,0)),"")=0,"",IFERROR(INDEX(Analyslista!N:N,MATCH(ROW()-1,Analyslista!AP:AP,0)),""))</f>
        <v/>
      </c>
      <c r="G552" s="201" t="str">
        <f>IF(IFERROR(INDEX(Analyslista!K:K,MATCH(ROW()-1,Analyslista!AP:AP,0)),"")=0,"",IFERROR(INDEX(Analyslista!K:K,MATCH(ROW()-1,Analyslista!AP:AP,0)),""))</f>
        <v/>
      </c>
      <c r="H552" s="224" t="str">
        <f>IF(IFERROR(INDEX(Analyslista!J:J,MATCH(ROW()-1,Analyslista!AP:AP,0)),"")=0,"",IFERROR(INDEX(Analyslista!J:J,MATCH(ROW()-1,Analyslista!AP:AP,0)),""))</f>
        <v/>
      </c>
      <c r="I552" s="201" t="str">
        <f>IF(IFERROR(INDEX(Analyslista!V:V,MATCH(ROW()-1,Analyslista!AP:AP,0)),"")=0,"",IFERROR(INDEX(Analyslista!V:V,MATCH(ROW()-1,Analyslista!AP:AP,0)),""))</f>
        <v/>
      </c>
      <c r="J552" s="201"/>
      <c r="K552" s="201"/>
    </row>
    <row r="553" spans="1:11" x14ac:dyDescent="0.25">
      <c r="A553" s="201" t="str">
        <f>IF(IFERROR(INDEX(Analyslista!D:D,MATCH(ROW()-1,Analyslista!AP:AP,0)),"")&amp;IFERROR(INDEX(Analyslista!B:B,MATCH(ROW()-1,Analyslista!AP:AP,0)),"")="","",IFERROR(INDEX(Analyslista!D:D,MATCH(ROW()-1,Analyslista!AP:AP,0)),"")&amp;IFERROR(INDEX(Analyslista!B:B,MATCH(ROW()-1,Analyslista!AP:AP,0)),"")&amp;" (EXT)")</f>
        <v/>
      </c>
      <c r="B553" s="201" t="str">
        <f>IFERROR(INDEX(Analyslista!D:D,MATCH(ROW()-1,Analyslista!AP:AP,0)),"")&amp;IFERROR(INDEX(Analyslista!B:B,MATCH(ROW()-1,Analyslista!AP:AP,0)),"")</f>
        <v/>
      </c>
      <c r="C553" s="201" t="str">
        <f>IF(IFERROR(INDEX(Analyslista!AC:AC,MATCH(ROW()-1,Analyslista!AP:AP,0)),"")=0,"",IFERROR(INDEX(Analyslista!AC:AC,MATCH(ROW()-1,Analyslista!AP:AP,0)),""))</f>
        <v/>
      </c>
      <c r="D553" s="201" t="str">
        <f>IF(IFERROR(INDEX(Analyslista!AS:AS,MATCH(ROW()-1,Analyslista!AP:AP,0)),"")=0,"",IFERROR(INDEX(Analyslista!AS:AS,MATCH(ROW()-1,Analyslista!AP:AP,0)),""))</f>
        <v/>
      </c>
      <c r="F553" s="201" t="str">
        <f>IF(IFERROR(INDEX(Analyslista!N:N,MATCH(ROW()-1,Analyslista!AP:AP,0)),"")=0,"",IFERROR(INDEX(Analyslista!N:N,MATCH(ROW()-1,Analyslista!AP:AP,0)),""))</f>
        <v/>
      </c>
      <c r="G553" s="201" t="str">
        <f>IF(IFERROR(INDEX(Analyslista!K:K,MATCH(ROW()-1,Analyslista!AP:AP,0)),"")=0,"",IFERROR(INDEX(Analyslista!K:K,MATCH(ROW()-1,Analyslista!AP:AP,0)),""))</f>
        <v/>
      </c>
      <c r="H553" s="224" t="str">
        <f>IF(IFERROR(INDEX(Analyslista!J:J,MATCH(ROW()-1,Analyslista!AP:AP,0)),"")=0,"",IFERROR(INDEX(Analyslista!J:J,MATCH(ROW()-1,Analyslista!AP:AP,0)),""))</f>
        <v/>
      </c>
      <c r="I553" s="201" t="str">
        <f>IF(IFERROR(INDEX(Analyslista!V:V,MATCH(ROW()-1,Analyslista!AP:AP,0)),"")=0,"",IFERROR(INDEX(Analyslista!V:V,MATCH(ROW()-1,Analyslista!AP:AP,0)),""))</f>
        <v/>
      </c>
      <c r="J553" s="201"/>
      <c r="K553" s="201"/>
    </row>
    <row r="554" spans="1:11" x14ac:dyDescent="0.25">
      <c r="A554" s="201" t="str">
        <f>IF(IFERROR(INDEX(Analyslista!D:D,MATCH(ROW()-1,Analyslista!AP:AP,0)),"")&amp;IFERROR(INDEX(Analyslista!B:B,MATCH(ROW()-1,Analyslista!AP:AP,0)),"")="","",IFERROR(INDEX(Analyslista!D:D,MATCH(ROW()-1,Analyslista!AP:AP,0)),"")&amp;IFERROR(INDEX(Analyslista!B:B,MATCH(ROW()-1,Analyslista!AP:AP,0)),"")&amp;" (EXT)")</f>
        <v/>
      </c>
      <c r="B554" s="201" t="str">
        <f>IFERROR(INDEX(Analyslista!D:D,MATCH(ROW()-1,Analyslista!AP:AP,0)),"")&amp;IFERROR(INDEX(Analyslista!B:B,MATCH(ROW()-1,Analyslista!AP:AP,0)),"")</f>
        <v/>
      </c>
      <c r="C554" s="201" t="str">
        <f>IF(IFERROR(INDEX(Analyslista!AC:AC,MATCH(ROW()-1,Analyslista!AP:AP,0)),"")=0,"",IFERROR(INDEX(Analyslista!AC:AC,MATCH(ROW()-1,Analyslista!AP:AP,0)),""))</f>
        <v/>
      </c>
      <c r="D554" s="201" t="str">
        <f>IF(IFERROR(INDEX(Analyslista!AS:AS,MATCH(ROW()-1,Analyslista!AP:AP,0)),"")=0,"",IFERROR(INDEX(Analyslista!AS:AS,MATCH(ROW()-1,Analyslista!AP:AP,0)),""))</f>
        <v/>
      </c>
      <c r="F554" s="201" t="str">
        <f>IF(IFERROR(INDEX(Analyslista!N:N,MATCH(ROW()-1,Analyslista!AP:AP,0)),"")=0,"",IFERROR(INDEX(Analyslista!N:N,MATCH(ROW()-1,Analyslista!AP:AP,0)),""))</f>
        <v/>
      </c>
      <c r="G554" s="201" t="str">
        <f>IF(IFERROR(INDEX(Analyslista!K:K,MATCH(ROW()-1,Analyslista!AP:AP,0)),"")=0,"",IFERROR(INDEX(Analyslista!K:K,MATCH(ROW()-1,Analyslista!AP:AP,0)),""))</f>
        <v/>
      </c>
      <c r="H554" s="224" t="str">
        <f>IF(IFERROR(INDEX(Analyslista!J:J,MATCH(ROW()-1,Analyslista!AP:AP,0)),"")=0,"",IFERROR(INDEX(Analyslista!J:J,MATCH(ROW()-1,Analyslista!AP:AP,0)),""))</f>
        <v/>
      </c>
      <c r="I554" s="201" t="str">
        <f>IF(IFERROR(INDEX(Analyslista!V:V,MATCH(ROW()-1,Analyslista!AP:AP,0)),"")=0,"",IFERROR(INDEX(Analyslista!V:V,MATCH(ROW()-1,Analyslista!AP:AP,0)),""))</f>
        <v/>
      </c>
      <c r="J554" s="201"/>
      <c r="K554" s="201"/>
    </row>
    <row r="555" spans="1:11" x14ac:dyDescent="0.25">
      <c r="A555" s="201" t="str">
        <f>IF(IFERROR(INDEX(Analyslista!D:D,MATCH(ROW()-1,Analyslista!AP:AP,0)),"")&amp;IFERROR(INDEX(Analyslista!B:B,MATCH(ROW()-1,Analyslista!AP:AP,0)),"")="","",IFERROR(INDEX(Analyslista!D:D,MATCH(ROW()-1,Analyslista!AP:AP,0)),"")&amp;IFERROR(INDEX(Analyslista!B:B,MATCH(ROW()-1,Analyslista!AP:AP,0)),"")&amp;" (EXT)")</f>
        <v/>
      </c>
      <c r="B555" s="201" t="str">
        <f>IFERROR(INDEX(Analyslista!D:D,MATCH(ROW()-1,Analyslista!AP:AP,0)),"")&amp;IFERROR(INDEX(Analyslista!B:B,MATCH(ROW()-1,Analyslista!AP:AP,0)),"")</f>
        <v/>
      </c>
      <c r="C555" s="201" t="str">
        <f>IF(IFERROR(INDEX(Analyslista!AC:AC,MATCH(ROW()-1,Analyslista!AP:AP,0)),"")=0,"",IFERROR(INDEX(Analyslista!AC:AC,MATCH(ROW()-1,Analyslista!AP:AP,0)),""))</f>
        <v/>
      </c>
      <c r="D555" s="201" t="str">
        <f>IF(IFERROR(INDEX(Analyslista!AS:AS,MATCH(ROW()-1,Analyslista!AP:AP,0)),"")=0,"",IFERROR(INDEX(Analyslista!AS:AS,MATCH(ROW()-1,Analyslista!AP:AP,0)),""))</f>
        <v/>
      </c>
      <c r="F555" s="201" t="str">
        <f>IF(IFERROR(INDEX(Analyslista!N:N,MATCH(ROW()-1,Analyslista!AP:AP,0)),"")=0,"",IFERROR(INDEX(Analyslista!N:N,MATCH(ROW()-1,Analyslista!AP:AP,0)),""))</f>
        <v/>
      </c>
      <c r="G555" s="201" t="str">
        <f>IF(IFERROR(INDEX(Analyslista!K:K,MATCH(ROW()-1,Analyslista!AP:AP,0)),"")=0,"",IFERROR(INDEX(Analyslista!K:K,MATCH(ROW()-1,Analyslista!AP:AP,0)),""))</f>
        <v/>
      </c>
      <c r="H555" s="224" t="str">
        <f>IF(IFERROR(INDEX(Analyslista!J:J,MATCH(ROW()-1,Analyslista!AP:AP,0)),"")=0,"",IFERROR(INDEX(Analyslista!J:J,MATCH(ROW()-1,Analyslista!AP:AP,0)),""))</f>
        <v/>
      </c>
      <c r="I555" s="201" t="str">
        <f>IF(IFERROR(INDEX(Analyslista!V:V,MATCH(ROW()-1,Analyslista!AP:AP,0)),"")=0,"",IFERROR(INDEX(Analyslista!V:V,MATCH(ROW()-1,Analyslista!AP:AP,0)),""))</f>
        <v/>
      </c>
      <c r="J555" s="201"/>
      <c r="K555" s="201"/>
    </row>
    <row r="556" spans="1:11" x14ac:dyDescent="0.25">
      <c r="A556" s="201" t="str">
        <f>IF(IFERROR(INDEX(Analyslista!D:D,MATCH(ROW()-1,Analyslista!AP:AP,0)),"")&amp;IFERROR(INDEX(Analyslista!B:B,MATCH(ROW()-1,Analyslista!AP:AP,0)),"")="","",IFERROR(INDEX(Analyslista!D:D,MATCH(ROW()-1,Analyslista!AP:AP,0)),"")&amp;IFERROR(INDEX(Analyslista!B:B,MATCH(ROW()-1,Analyslista!AP:AP,0)),"")&amp;" (EXT)")</f>
        <v/>
      </c>
      <c r="B556" s="201" t="str">
        <f>IFERROR(INDEX(Analyslista!D:D,MATCH(ROW()-1,Analyslista!AP:AP,0)),"")&amp;IFERROR(INDEX(Analyslista!B:B,MATCH(ROW()-1,Analyslista!AP:AP,0)),"")</f>
        <v/>
      </c>
      <c r="C556" s="201" t="str">
        <f>IF(IFERROR(INDEX(Analyslista!AC:AC,MATCH(ROW()-1,Analyslista!AP:AP,0)),"")=0,"",IFERROR(INDEX(Analyslista!AC:AC,MATCH(ROW()-1,Analyslista!AP:AP,0)),""))</f>
        <v/>
      </c>
      <c r="D556" s="201" t="str">
        <f>IF(IFERROR(INDEX(Analyslista!AS:AS,MATCH(ROW()-1,Analyslista!AP:AP,0)),"")=0,"",IFERROR(INDEX(Analyslista!AS:AS,MATCH(ROW()-1,Analyslista!AP:AP,0)),""))</f>
        <v/>
      </c>
      <c r="F556" s="201" t="str">
        <f>IF(IFERROR(INDEX(Analyslista!N:N,MATCH(ROW()-1,Analyslista!AP:AP,0)),"")=0,"",IFERROR(INDEX(Analyslista!N:N,MATCH(ROW()-1,Analyslista!AP:AP,0)),""))</f>
        <v/>
      </c>
      <c r="G556" s="201" t="str">
        <f>IF(IFERROR(INDEX(Analyslista!K:K,MATCH(ROW()-1,Analyslista!AP:AP,0)),"")=0,"",IFERROR(INDEX(Analyslista!K:K,MATCH(ROW()-1,Analyslista!AP:AP,0)),""))</f>
        <v/>
      </c>
      <c r="H556" s="224" t="str">
        <f>IF(IFERROR(INDEX(Analyslista!J:J,MATCH(ROW()-1,Analyslista!AP:AP,0)),"")=0,"",IFERROR(INDEX(Analyslista!J:J,MATCH(ROW()-1,Analyslista!AP:AP,0)),""))</f>
        <v/>
      </c>
      <c r="I556" s="201" t="str">
        <f>IF(IFERROR(INDEX(Analyslista!V:V,MATCH(ROW()-1,Analyslista!AP:AP,0)),"")=0,"",IFERROR(INDEX(Analyslista!V:V,MATCH(ROW()-1,Analyslista!AP:AP,0)),""))</f>
        <v/>
      </c>
      <c r="J556" s="201"/>
      <c r="K556" s="201"/>
    </row>
    <row r="557" spans="1:11" x14ac:dyDescent="0.25">
      <c r="A557" s="201" t="str">
        <f>IF(IFERROR(INDEX(Analyslista!D:D,MATCH(ROW()-1,Analyslista!AP:AP,0)),"")&amp;IFERROR(INDEX(Analyslista!B:B,MATCH(ROW()-1,Analyslista!AP:AP,0)),"")="","",IFERROR(INDEX(Analyslista!D:D,MATCH(ROW()-1,Analyslista!AP:AP,0)),"")&amp;IFERROR(INDEX(Analyslista!B:B,MATCH(ROW()-1,Analyslista!AP:AP,0)),"")&amp;" (EXT)")</f>
        <v/>
      </c>
      <c r="B557" s="201" t="str">
        <f>IFERROR(INDEX(Analyslista!D:D,MATCH(ROW()-1,Analyslista!AP:AP,0)),"")&amp;IFERROR(INDEX(Analyslista!B:B,MATCH(ROW()-1,Analyslista!AP:AP,0)),"")</f>
        <v/>
      </c>
      <c r="C557" s="201" t="str">
        <f>IF(IFERROR(INDEX(Analyslista!AC:AC,MATCH(ROW()-1,Analyslista!AP:AP,0)),"")=0,"",IFERROR(INDEX(Analyslista!AC:AC,MATCH(ROW()-1,Analyslista!AP:AP,0)),""))</f>
        <v/>
      </c>
      <c r="D557" s="201" t="str">
        <f>IF(IFERROR(INDEX(Analyslista!AS:AS,MATCH(ROW()-1,Analyslista!AP:AP,0)),"")=0,"",IFERROR(INDEX(Analyslista!AS:AS,MATCH(ROW()-1,Analyslista!AP:AP,0)),""))</f>
        <v/>
      </c>
      <c r="F557" s="201" t="str">
        <f>IF(IFERROR(INDEX(Analyslista!N:N,MATCH(ROW()-1,Analyslista!AP:AP,0)),"")=0,"",IFERROR(INDEX(Analyslista!N:N,MATCH(ROW()-1,Analyslista!AP:AP,0)),""))</f>
        <v/>
      </c>
      <c r="G557" s="201" t="str">
        <f>IF(IFERROR(INDEX(Analyslista!K:K,MATCH(ROW()-1,Analyslista!AP:AP,0)),"")=0,"",IFERROR(INDEX(Analyslista!K:K,MATCH(ROW()-1,Analyslista!AP:AP,0)),""))</f>
        <v/>
      </c>
      <c r="H557" s="224" t="str">
        <f>IF(IFERROR(INDEX(Analyslista!J:J,MATCH(ROW()-1,Analyslista!AP:AP,0)),"")=0,"",IFERROR(INDEX(Analyslista!J:J,MATCH(ROW()-1,Analyslista!AP:AP,0)),""))</f>
        <v/>
      </c>
      <c r="I557" s="201" t="str">
        <f>IF(IFERROR(INDEX(Analyslista!V:V,MATCH(ROW()-1,Analyslista!AP:AP,0)),"")=0,"",IFERROR(INDEX(Analyslista!V:V,MATCH(ROW()-1,Analyslista!AP:AP,0)),""))</f>
        <v/>
      </c>
      <c r="J557" s="201"/>
      <c r="K557" s="201"/>
    </row>
    <row r="558" spans="1:11" x14ac:dyDescent="0.25">
      <c r="A558" s="201" t="str">
        <f>IF(IFERROR(INDEX(Analyslista!D:D,MATCH(ROW()-1,Analyslista!AP:AP,0)),"")&amp;IFERROR(INDEX(Analyslista!B:B,MATCH(ROW()-1,Analyslista!AP:AP,0)),"")="","",IFERROR(INDEX(Analyslista!D:D,MATCH(ROW()-1,Analyslista!AP:AP,0)),"")&amp;IFERROR(INDEX(Analyslista!B:B,MATCH(ROW()-1,Analyslista!AP:AP,0)),"")&amp;" (EXT)")</f>
        <v/>
      </c>
      <c r="B558" s="201" t="str">
        <f>IFERROR(INDEX(Analyslista!D:D,MATCH(ROW()-1,Analyslista!AP:AP,0)),"")&amp;IFERROR(INDEX(Analyslista!B:B,MATCH(ROW()-1,Analyslista!AP:AP,0)),"")</f>
        <v/>
      </c>
      <c r="C558" s="201" t="str">
        <f>IF(IFERROR(INDEX(Analyslista!AC:AC,MATCH(ROW()-1,Analyslista!AP:AP,0)),"")=0,"",IFERROR(INDEX(Analyslista!AC:AC,MATCH(ROW()-1,Analyslista!AP:AP,0)),""))</f>
        <v/>
      </c>
      <c r="D558" s="201" t="str">
        <f>IF(IFERROR(INDEX(Analyslista!AS:AS,MATCH(ROW()-1,Analyslista!AP:AP,0)),"")=0,"",IFERROR(INDEX(Analyslista!AS:AS,MATCH(ROW()-1,Analyslista!AP:AP,0)),""))</f>
        <v/>
      </c>
      <c r="F558" s="201" t="str">
        <f>IF(IFERROR(INDEX(Analyslista!N:N,MATCH(ROW()-1,Analyslista!AP:AP,0)),"")=0,"",IFERROR(INDEX(Analyslista!N:N,MATCH(ROW()-1,Analyslista!AP:AP,0)),""))</f>
        <v/>
      </c>
      <c r="G558" s="201" t="str">
        <f>IF(IFERROR(INDEX(Analyslista!K:K,MATCH(ROW()-1,Analyslista!AP:AP,0)),"")=0,"",IFERROR(INDEX(Analyslista!K:K,MATCH(ROW()-1,Analyslista!AP:AP,0)),""))</f>
        <v/>
      </c>
      <c r="H558" s="224" t="str">
        <f>IF(IFERROR(INDEX(Analyslista!J:J,MATCH(ROW()-1,Analyslista!AP:AP,0)),"")=0,"",IFERROR(INDEX(Analyslista!J:J,MATCH(ROW()-1,Analyslista!AP:AP,0)),""))</f>
        <v/>
      </c>
      <c r="I558" s="201" t="str">
        <f>IF(IFERROR(INDEX(Analyslista!V:V,MATCH(ROW()-1,Analyslista!AP:AP,0)),"")=0,"",IFERROR(INDEX(Analyslista!V:V,MATCH(ROW()-1,Analyslista!AP:AP,0)),""))</f>
        <v/>
      </c>
      <c r="J558" s="201"/>
      <c r="K558" s="201"/>
    </row>
    <row r="559" spans="1:11" x14ac:dyDescent="0.25">
      <c r="A559" s="201" t="str">
        <f>IF(IFERROR(INDEX(Analyslista!D:D,MATCH(ROW()-1,Analyslista!AP:AP,0)),"")&amp;IFERROR(INDEX(Analyslista!B:B,MATCH(ROW()-1,Analyslista!AP:AP,0)),"")="","",IFERROR(INDEX(Analyslista!D:D,MATCH(ROW()-1,Analyslista!AP:AP,0)),"")&amp;IFERROR(INDEX(Analyslista!B:B,MATCH(ROW()-1,Analyslista!AP:AP,0)),"")&amp;" (EXT)")</f>
        <v/>
      </c>
      <c r="B559" s="201" t="str">
        <f>IFERROR(INDEX(Analyslista!D:D,MATCH(ROW()-1,Analyslista!AP:AP,0)),"")&amp;IFERROR(INDEX(Analyslista!B:B,MATCH(ROW()-1,Analyslista!AP:AP,0)),"")</f>
        <v/>
      </c>
      <c r="C559" s="201" t="str">
        <f>IF(IFERROR(INDEX(Analyslista!AC:AC,MATCH(ROW()-1,Analyslista!AP:AP,0)),"")=0,"",IFERROR(INDEX(Analyslista!AC:AC,MATCH(ROW()-1,Analyslista!AP:AP,0)),""))</f>
        <v/>
      </c>
      <c r="D559" s="201" t="str">
        <f>IF(IFERROR(INDEX(Analyslista!AS:AS,MATCH(ROW()-1,Analyslista!AP:AP,0)),"")=0,"",IFERROR(INDEX(Analyslista!AS:AS,MATCH(ROW()-1,Analyslista!AP:AP,0)),""))</f>
        <v/>
      </c>
      <c r="F559" s="201" t="str">
        <f>IF(IFERROR(INDEX(Analyslista!N:N,MATCH(ROW()-1,Analyslista!AP:AP,0)),"")=0,"",IFERROR(INDEX(Analyslista!N:N,MATCH(ROW()-1,Analyslista!AP:AP,0)),""))</f>
        <v/>
      </c>
      <c r="G559" s="201" t="str">
        <f>IF(IFERROR(INDEX(Analyslista!K:K,MATCH(ROW()-1,Analyslista!AP:AP,0)),"")=0,"",IFERROR(INDEX(Analyslista!K:K,MATCH(ROW()-1,Analyslista!AP:AP,0)),""))</f>
        <v/>
      </c>
      <c r="H559" s="224" t="str">
        <f>IF(IFERROR(INDEX(Analyslista!J:J,MATCH(ROW()-1,Analyslista!AP:AP,0)),"")=0,"",IFERROR(INDEX(Analyslista!J:J,MATCH(ROW()-1,Analyslista!AP:AP,0)),""))</f>
        <v/>
      </c>
      <c r="I559" s="201" t="str">
        <f>IF(IFERROR(INDEX(Analyslista!V:V,MATCH(ROW()-1,Analyslista!AP:AP,0)),"")=0,"",IFERROR(INDEX(Analyslista!V:V,MATCH(ROW()-1,Analyslista!AP:AP,0)),""))</f>
        <v/>
      </c>
      <c r="J559" s="201"/>
      <c r="K559" s="201"/>
    </row>
    <row r="560" spans="1:11" x14ac:dyDescent="0.25">
      <c r="A560" s="201" t="str">
        <f>IF(IFERROR(INDEX(Analyslista!D:D,MATCH(ROW()-1,Analyslista!AP:AP,0)),"")&amp;IFERROR(INDEX(Analyslista!B:B,MATCH(ROW()-1,Analyslista!AP:AP,0)),"")="","",IFERROR(INDEX(Analyslista!D:D,MATCH(ROW()-1,Analyslista!AP:AP,0)),"")&amp;IFERROR(INDEX(Analyslista!B:B,MATCH(ROW()-1,Analyslista!AP:AP,0)),"")&amp;" (EXT)")</f>
        <v/>
      </c>
      <c r="B560" s="201" t="str">
        <f>IFERROR(INDEX(Analyslista!D:D,MATCH(ROW()-1,Analyslista!AP:AP,0)),"")&amp;IFERROR(INDEX(Analyslista!B:B,MATCH(ROW()-1,Analyslista!AP:AP,0)),"")</f>
        <v/>
      </c>
      <c r="C560" s="201" t="str">
        <f>IF(IFERROR(INDEX(Analyslista!AC:AC,MATCH(ROW()-1,Analyslista!AP:AP,0)),"")=0,"",IFERROR(INDEX(Analyslista!AC:AC,MATCH(ROW()-1,Analyslista!AP:AP,0)),""))</f>
        <v/>
      </c>
      <c r="D560" s="201" t="str">
        <f>IF(IFERROR(INDEX(Analyslista!AS:AS,MATCH(ROW()-1,Analyslista!AP:AP,0)),"")=0,"",IFERROR(INDEX(Analyslista!AS:AS,MATCH(ROW()-1,Analyslista!AP:AP,0)),""))</f>
        <v/>
      </c>
      <c r="F560" s="201" t="str">
        <f>IF(IFERROR(INDEX(Analyslista!N:N,MATCH(ROW()-1,Analyslista!AP:AP,0)),"")=0,"",IFERROR(INDEX(Analyslista!N:N,MATCH(ROW()-1,Analyslista!AP:AP,0)),""))</f>
        <v/>
      </c>
      <c r="G560" s="201" t="str">
        <f>IF(IFERROR(INDEX(Analyslista!K:K,MATCH(ROW()-1,Analyslista!AP:AP,0)),"")=0,"",IFERROR(INDEX(Analyslista!K:K,MATCH(ROW()-1,Analyslista!AP:AP,0)),""))</f>
        <v/>
      </c>
      <c r="H560" s="224" t="str">
        <f>IF(IFERROR(INDEX(Analyslista!J:J,MATCH(ROW()-1,Analyslista!AP:AP,0)),"")=0,"",IFERROR(INDEX(Analyslista!J:J,MATCH(ROW()-1,Analyslista!AP:AP,0)),""))</f>
        <v/>
      </c>
      <c r="I560" s="201" t="str">
        <f>IF(IFERROR(INDEX(Analyslista!V:V,MATCH(ROW()-1,Analyslista!AP:AP,0)),"")=0,"",IFERROR(INDEX(Analyslista!V:V,MATCH(ROW()-1,Analyslista!AP:AP,0)),""))</f>
        <v/>
      </c>
      <c r="J560" s="201"/>
      <c r="K560" s="201"/>
    </row>
    <row r="561" spans="1:11" x14ac:dyDescent="0.25">
      <c r="A561" s="201" t="str">
        <f>IF(IFERROR(INDEX(Analyslista!D:D,MATCH(ROW()-1,Analyslista!AP:AP,0)),"")&amp;IFERROR(INDEX(Analyslista!B:B,MATCH(ROW()-1,Analyslista!AP:AP,0)),"")="","",IFERROR(INDEX(Analyslista!D:D,MATCH(ROW()-1,Analyslista!AP:AP,0)),"")&amp;IFERROR(INDEX(Analyslista!B:B,MATCH(ROW()-1,Analyslista!AP:AP,0)),"")&amp;" (EXT)")</f>
        <v/>
      </c>
      <c r="B561" s="201" t="str">
        <f>IFERROR(INDEX(Analyslista!D:D,MATCH(ROW()-1,Analyslista!AP:AP,0)),"")&amp;IFERROR(INDEX(Analyslista!B:B,MATCH(ROW()-1,Analyslista!AP:AP,0)),"")</f>
        <v/>
      </c>
      <c r="C561" s="201" t="str">
        <f>IF(IFERROR(INDEX(Analyslista!AC:AC,MATCH(ROW()-1,Analyslista!AP:AP,0)),"")=0,"",IFERROR(INDEX(Analyslista!AC:AC,MATCH(ROW()-1,Analyslista!AP:AP,0)),""))</f>
        <v/>
      </c>
      <c r="D561" s="201" t="str">
        <f>IF(IFERROR(INDEX(Analyslista!AS:AS,MATCH(ROW()-1,Analyslista!AP:AP,0)),"")=0,"",IFERROR(INDEX(Analyslista!AS:AS,MATCH(ROW()-1,Analyslista!AP:AP,0)),""))</f>
        <v/>
      </c>
      <c r="F561" s="201" t="str">
        <f>IF(IFERROR(INDEX(Analyslista!N:N,MATCH(ROW()-1,Analyslista!AP:AP,0)),"")=0,"",IFERROR(INDEX(Analyslista!N:N,MATCH(ROW()-1,Analyslista!AP:AP,0)),""))</f>
        <v/>
      </c>
      <c r="G561" s="201" t="str">
        <f>IF(IFERROR(INDEX(Analyslista!K:K,MATCH(ROW()-1,Analyslista!AP:AP,0)),"")=0,"",IFERROR(INDEX(Analyslista!K:K,MATCH(ROW()-1,Analyslista!AP:AP,0)),""))</f>
        <v/>
      </c>
      <c r="H561" s="224" t="str">
        <f>IF(IFERROR(INDEX(Analyslista!J:J,MATCH(ROW()-1,Analyslista!AP:AP,0)),"")=0,"",IFERROR(INDEX(Analyslista!J:J,MATCH(ROW()-1,Analyslista!AP:AP,0)),""))</f>
        <v/>
      </c>
      <c r="I561" s="201" t="str">
        <f>IF(IFERROR(INDEX(Analyslista!V:V,MATCH(ROW()-1,Analyslista!AP:AP,0)),"")=0,"",IFERROR(INDEX(Analyslista!V:V,MATCH(ROW()-1,Analyslista!AP:AP,0)),""))</f>
        <v/>
      </c>
      <c r="J561" s="201"/>
      <c r="K561" s="201"/>
    </row>
    <row r="562" spans="1:11" x14ac:dyDescent="0.25">
      <c r="A562" s="201" t="str">
        <f>IF(IFERROR(INDEX(Analyslista!D:D,MATCH(ROW()-1,Analyslista!AP:AP,0)),"")&amp;IFERROR(INDEX(Analyslista!B:B,MATCH(ROW()-1,Analyslista!AP:AP,0)),"")="","",IFERROR(INDEX(Analyslista!D:D,MATCH(ROW()-1,Analyslista!AP:AP,0)),"")&amp;IFERROR(INDEX(Analyslista!B:B,MATCH(ROW()-1,Analyslista!AP:AP,0)),"")&amp;" (EXT)")</f>
        <v/>
      </c>
      <c r="B562" s="201" t="str">
        <f>IFERROR(INDEX(Analyslista!D:D,MATCH(ROW()-1,Analyslista!AP:AP,0)),"")&amp;IFERROR(INDEX(Analyslista!B:B,MATCH(ROW()-1,Analyslista!AP:AP,0)),"")</f>
        <v/>
      </c>
      <c r="C562" s="201" t="str">
        <f>IF(IFERROR(INDEX(Analyslista!AC:AC,MATCH(ROW()-1,Analyslista!AP:AP,0)),"")=0,"",IFERROR(INDEX(Analyslista!AC:AC,MATCH(ROW()-1,Analyslista!AP:AP,0)),""))</f>
        <v/>
      </c>
      <c r="D562" s="201" t="str">
        <f>IF(IFERROR(INDEX(Analyslista!AS:AS,MATCH(ROW()-1,Analyslista!AP:AP,0)),"")=0,"",IFERROR(INDEX(Analyslista!AS:AS,MATCH(ROW()-1,Analyslista!AP:AP,0)),""))</f>
        <v/>
      </c>
      <c r="F562" s="201" t="str">
        <f>IF(IFERROR(INDEX(Analyslista!N:N,MATCH(ROW()-1,Analyslista!AP:AP,0)),"")=0,"",IFERROR(INDEX(Analyslista!N:N,MATCH(ROW()-1,Analyslista!AP:AP,0)),""))</f>
        <v/>
      </c>
      <c r="G562" s="201" t="str">
        <f>IF(IFERROR(INDEX(Analyslista!K:K,MATCH(ROW()-1,Analyslista!AP:AP,0)),"")=0,"",IFERROR(INDEX(Analyslista!K:K,MATCH(ROW()-1,Analyslista!AP:AP,0)),""))</f>
        <v/>
      </c>
      <c r="H562" s="224" t="str">
        <f>IF(IFERROR(INDEX(Analyslista!J:J,MATCH(ROW()-1,Analyslista!AP:AP,0)),"")=0,"",IFERROR(INDEX(Analyslista!J:J,MATCH(ROW()-1,Analyslista!AP:AP,0)),""))</f>
        <v/>
      </c>
      <c r="I562" s="201" t="str">
        <f>IF(IFERROR(INDEX(Analyslista!V:V,MATCH(ROW()-1,Analyslista!AP:AP,0)),"")=0,"",IFERROR(INDEX(Analyslista!V:V,MATCH(ROW()-1,Analyslista!AP:AP,0)),""))</f>
        <v/>
      </c>
      <c r="J562" s="201"/>
      <c r="K562" s="201"/>
    </row>
    <row r="563" spans="1:11" x14ac:dyDescent="0.25">
      <c r="A563" s="201" t="str">
        <f>IF(IFERROR(INDEX(Analyslista!D:D,MATCH(ROW()-1,Analyslista!AP:AP,0)),"")&amp;IFERROR(INDEX(Analyslista!B:B,MATCH(ROW()-1,Analyslista!AP:AP,0)),"")="","",IFERROR(INDEX(Analyslista!D:D,MATCH(ROW()-1,Analyslista!AP:AP,0)),"")&amp;IFERROR(INDEX(Analyslista!B:B,MATCH(ROW()-1,Analyslista!AP:AP,0)),"")&amp;" (EXT)")</f>
        <v/>
      </c>
      <c r="B563" s="201" t="str">
        <f>IFERROR(INDEX(Analyslista!D:D,MATCH(ROW()-1,Analyslista!AP:AP,0)),"")&amp;IFERROR(INDEX(Analyslista!B:B,MATCH(ROW()-1,Analyslista!AP:AP,0)),"")</f>
        <v/>
      </c>
      <c r="C563" s="201" t="str">
        <f>IF(IFERROR(INDEX(Analyslista!AC:AC,MATCH(ROW()-1,Analyslista!AP:AP,0)),"")=0,"",IFERROR(INDEX(Analyslista!AC:AC,MATCH(ROW()-1,Analyslista!AP:AP,0)),""))</f>
        <v/>
      </c>
      <c r="D563" s="201" t="str">
        <f>IF(IFERROR(INDEX(Analyslista!AS:AS,MATCH(ROW()-1,Analyslista!AP:AP,0)),"")=0,"",IFERROR(INDEX(Analyslista!AS:AS,MATCH(ROW()-1,Analyslista!AP:AP,0)),""))</f>
        <v/>
      </c>
      <c r="F563" s="201" t="str">
        <f>IF(IFERROR(INDEX(Analyslista!N:N,MATCH(ROW()-1,Analyslista!AP:AP,0)),"")=0,"",IFERROR(INDEX(Analyslista!N:N,MATCH(ROW()-1,Analyslista!AP:AP,0)),""))</f>
        <v/>
      </c>
      <c r="G563" s="201" t="str">
        <f>IF(IFERROR(INDEX(Analyslista!K:K,MATCH(ROW()-1,Analyslista!AP:AP,0)),"")=0,"",IFERROR(INDEX(Analyslista!K:K,MATCH(ROW()-1,Analyslista!AP:AP,0)),""))</f>
        <v/>
      </c>
      <c r="H563" s="224" t="str">
        <f>IF(IFERROR(INDEX(Analyslista!J:J,MATCH(ROW()-1,Analyslista!AP:AP,0)),"")=0,"",IFERROR(INDEX(Analyslista!J:J,MATCH(ROW()-1,Analyslista!AP:AP,0)),""))</f>
        <v/>
      </c>
      <c r="I563" s="201" t="str">
        <f>IF(IFERROR(INDEX(Analyslista!V:V,MATCH(ROW()-1,Analyslista!AP:AP,0)),"")=0,"",IFERROR(INDEX(Analyslista!V:V,MATCH(ROW()-1,Analyslista!AP:AP,0)),""))</f>
        <v/>
      </c>
      <c r="J563" s="201"/>
      <c r="K563" s="201"/>
    </row>
    <row r="564" spans="1:11" x14ac:dyDescent="0.25">
      <c r="A564" s="201" t="str">
        <f>IF(IFERROR(INDEX(Analyslista!D:D,MATCH(ROW()-1,Analyslista!AP:AP,0)),"")&amp;IFERROR(INDEX(Analyslista!B:B,MATCH(ROW()-1,Analyslista!AP:AP,0)),"")="","",IFERROR(INDEX(Analyslista!D:D,MATCH(ROW()-1,Analyslista!AP:AP,0)),"")&amp;IFERROR(INDEX(Analyslista!B:B,MATCH(ROW()-1,Analyslista!AP:AP,0)),"")&amp;" (EXT)")</f>
        <v/>
      </c>
      <c r="B564" s="201" t="str">
        <f>IFERROR(INDEX(Analyslista!D:D,MATCH(ROW()-1,Analyslista!AP:AP,0)),"")&amp;IFERROR(INDEX(Analyslista!B:B,MATCH(ROW()-1,Analyslista!AP:AP,0)),"")</f>
        <v/>
      </c>
      <c r="C564" s="201" t="str">
        <f>IF(IFERROR(INDEX(Analyslista!AC:AC,MATCH(ROW()-1,Analyslista!AP:AP,0)),"")=0,"",IFERROR(INDEX(Analyslista!AC:AC,MATCH(ROW()-1,Analyslista!AP:AP,0)),""))</f>
        <v/>
      </c>
      <c r="D564" s="201" t="str">
        <f>IF(IFERROR(INDEX(Analyslista!AS:AS,MATCH(ROW()-1,Analyslista!AP:AP,0)),"")=0,"",IFERROR(INDEX(Analyslista!AS:AS,MATCH(ROW()-1,Analyslista!AP:AP,0)),""))</f>
        <v/>
      </c>
      <c r="F564" s="201" t="str">
        <f>IF(IFERROR(INDEX(Analyslista!N:N,MATCH(ROW()-1,Analyslista!AP:AP,0)),"")=0,"",IFERROR(INDEX(Analyslista!N:N,MATCH(ROW()-1,Analyslista!AP:AP,0)),""))</f>
        <v/>
      </c>
      <c r="G564" s="201" t="str">
        <f>IF(IFERROR(INDEX(Analyslista!K:K,MATCH(ROW()-1,Analyslista!AP:AP,0)),"")=0,"",IFERROR(INDEX(Analyslista!K:K,MATCH(ROW()-1,Analyslista!AP:AP,0)),""))</f>
        <v/>
      </c>
      <c r="H564" s="224" t="str">
        <f>IF(IFERROR(INDEX(Analyslista!J:J,MATCH(ROW()-1,Analyslista!AP:AP,0)),"")=0,"",IFERROR(INDEX(Analyslista!J:J,MATCH(ROW()-1,Analyslista!AP:AP,0)),""))</f>
        <v/>
      </c>
      <c r="I564" s="201" t="str">
        <f>IF(IFERROR(INDEX(Analyslista!V:V,MATCH(ROW()-1,Analyslista!AP:AP,0)),"")=0,"",IFERROR(INDEX(Analyslista!V:V,MATCH(ROW()-1,Analyslista!AP:AP,0)),""))</f>
        <v/>
      </c>
      <c r="J564" s="201"/>
      <c r="K564" s="201"/>
    </row>
    <row r="565" spans="1:11" x14ac:dyDescent="0.25">
      <c r="A565" s="201" t="str">
        <f>IF(IFERROR(INDEX(Analyslista!D:D,MATCH(ROW()-1,Analyslista!AP:AP,0)),"")&amp;IFERROR(INDEX(Analyslista!B:B,MATCH(ROW()-1,Analyslista!AP:AP,0)),"")="","",IFERROR(INDEX(Analyslista!D:D,MATCH(ROW()-1,Analyslista!AP:AP,0)),"")&amp;IFERROR(INDEX(Analyslista!B:B,MATCH(ROW()-1,Analyslista!AP:AP,0)),"")&amp;" (EXT)")</f>
        <v/>
      </c>
      <c r="B565" s="201" t="str">
        <f>IFERROR(INDEX(Analyslista!D:D,MATCH(ROW()-1,Analyslista!AP:AP,0)),"")&amp;IFERROR(INDEX(Analyslista!B:B,MATCH(ROW()-1,Analyslista!AP:AP,0)),"")</f>
        <v/>
      </c>
      <c r="C565" s="201" t="str">
        <f>IF(IFERROR(INDEX(Analyslista!AC:AC,MATCH(ROW()-1,Analyslista!AP:AP,0)),"")=0,"",IFERROR(INDEX(Analyslista!AC:AC,MATCH(ROW()-1,Analyslista!AP:AP,0)),""))</f>
        <v/>
      </c>
      <c r="D565" s="201" t="str">
        <f>IF(IFERROR(INDEX(Analyslista!AS:AS,MATCH(ROW()-1,Analyslista!AP:AP,0)),"")=0,"",IFERROR(INDEX(Analyslista!AS:AS,MATCH(ROW()-1,Analyslista!AP:AP,0)),""))</f>
        <v/>
      </c>
      <c r="F565" s="201" t="str">
        <f>IF(IFERROR(INDEX(Analyslista!N:N,MATCH(ROW()-1,Analyslista!AP:AP,0)),"")=0,"",IFERROR(INDEX(Analyslista!N:N,MATCH(ROW()-1,Analyslista!AP:AP,0)),""))</f>
        <v/>
      </c>
      <c r="G565" s="201" t="str">
        <f>IF(IFERROR(INDEX(Analyslista!K:K,MATCH(ROW()-1,Analyslista!AP:AP,0)),"")=0,"",IFERROR(INDEX(Analyslista!K:K,MATCH(ROW()-1,Analyslista!AP:AP,0)),""))</f>
        <v/>
      </c>
      <c r="H565" s="224" t="str">
        <f>IF(IFERROR(INDEX(Analyslista!J:J,MATCH(ROW()-1,Analyslista!AP:AP,0)),"")=0,"",IFERROR(INDEX(Analyslista!J:J,MATCH(ROW()-1,Analyslista!AP:AP,0)),""))</f>
        <v/>
      </c>
      <c r="I565" s="201" t="str">
        <f>IF(IFERROR(INDEX(Analyslista!V:V,MATCH(ROW()-1,Analyslista!AP:AP,0)),"")=0,"",IFERROR(INDEX(Analyslista!V:V,MATCH(ROW()-1,Analyslista!AP:AP,0)),""))</f>
        <v/>
      </c>
      <c r="J565" s="201"/>
      <c r="K565" s="201"/>
    </row>
    <row r="566" spans="1:11" x14ac:dyDescent="0.25">
      <c r="A566" s="201" t="str">
        <f>IF(IFERROR(INDEX(Analyslista!D:D,MATCH(ROW()-1,Analyslista!AP:AP,0)),"")&amp;IFERROR(INDEX(Analyslista!B:B,MATCH(ROW()-1,Analyslista!AP:AP,0)),"")="","",IFERROR(INDEX(Analyslista!D:D,MATCH(ROW()-1,Analyslista!AP:AP,0)),"")&amp;IFERROR(INDEX(Analyslista!B:B,MATCH(ROW()-1,Analyslista!AP:AP,0)),"")&amp;" (EXT)")</f>
        <v/>
      </c>
      <c r="B566" s="201" t="str">
        <f>IFERROR(INDEX(Analyslista!D:D,MATCH(ROW()-1,Analyslista!AP:AP,0)),"")&amp;IFERROR(INDEX(Analyslista!B:B,MATCH(ROW()-1,Analyslista!AP:AP,0)),"")</f>
        <v/>
      </c>
      <c r="C566" s="201" t="str">
        <f>IF(IFERROR(INDEX(Analyslista!AC:AC,MATCH(ROW()-1,Analyslista!AP:AP,0)),"")=0,"",IFERROR(INDEX(Analyslista!AC:AC,MATCH(ROW()-1,Analyslista!AP:AP,0)),""))</f>
        <v/>
      </c>
      <c r="D566" s="201" t="str">
        <f>IF(IFERROR(INDEX(Analyslista!AS:AS,MATCH(ROW()-1,Analyslista!AP:AP,0)),"")=0,"",IFERROR(INDEX(Analyslista!AS:AS,MATCH(ROW()-1,Analyslista!AP:AP,0)),""))</f>
        <v/>
      </c>
      <c r="F566" s="201" t="str">
        <f>IF(IFERROR(INDEX(Analyslista!N:N,MATCH(ROW()-1,Analyslista!AP:AP,0)),"")=0,"",IFERROR(INDEX(Analyslista!N:N,MATCH(ROW()-1,Analyslista!AP:AP,0)),""))</f>
        <v/>
      </c>
      <c r="G566" s="201" t="str">
        <f>IF(IFERROR(INDEX(Analyslista!K:K,MATCH(ROW()-1,Analyslista!AP:AP,0)),"")=0,"",IFERROR(INDEX(Analyslista!K:K,MATCH(ROW()-1,Analyslista!AP:AP,0)),""))</f>
        <v/>
      </c>
      <c r="H566" s="224" t="str">
        <f>IF(IFERROR(INDEX(Analyslista!J:J,MATCH(ROW()-1,Analyslista!AP:AP,0)),"")=0,"",IFERROR(INDEX(Analyslista!J:J,MATCH(ROW()-1,Analyslista!AP:AP,0)),""))</f>
        <v/>
      </c>
      <c r="I566" s="201" t="str">
        <f>IF(IFERROR(INDEX(Analyslista!V:V,MATCH(ROW()-1,Analyslista!AP:AP,0)),"")=0,"",IFERROR(INDEX(Analyslista!V:V,MATCH(ROW()-1,Analyslista!AP:AP,0)),""))</f>
        <v/>
      </c>
      <c r="J566" s="201"/>
      <c r="K566" s="201"/>
    </row>
    <row r="567" spans="1:11" x14ac:dyDescent="0.25">
      <c r="A567" s="201" t="str">
        <f>IF(IFERROR(INDEX(Analyslista!D:D,MATCH(ROW()-1,Analyslista!AP:AP,0)),"")&amp;IFERROR(INDEX(Analyslista!B:B,MATCH(ROW()-1,Analyslista!AP:AP,0)),"")="","",IFERROR(INDEX(Analyslista!D:D,MATCH(ROW()-1,Analyslista!AP:AP,0)),"")&amp;IFERROR(INDEX(Analyslista!B:B,MATCH(ROW()-1,Analyslista!AP:AP,0)),"")&amp;" (EXT)")</f>
        <v/>
      </c>
      <c r="B567" s="201" t="str">
        <f>IFERROR(INDEX(Analyslista!D:D,MATCH(ROW()-1,Analyslista!AP:AP,0)),"")&amp;IFERROR(INDEX(Analyslista!B:B,MATCH(ROW()-1,Analyslista!AP:AP,0)),"")</f>
        <v/>
      </c>
      <c r="C567" s="201" t="str">
        <f>IF(IFERROR(INDEX(Analyslista!AC:AC,MATCH(ROW()-1,Analyslista!AP:AP,0)),"")=0,"",IFERROR(INDEX(Analyslista!AC:AC,MATCH(ROW()-1,Analyslista!AP:AP,0)),""))</f>
        <v/>
      </c>
      <c r="D567" s="201" t="str">
        <f>IF(IFERROR(INDEX(Analyslista!AS:AS,MATCH(ROW()-1,Analyslista!AP:AP,0)),"")=0,"",IFERROR(INDEX(Analyslista!AS:AS,MATCH(ROW()-1,Analyslista!AP:AP,0)),""))</f>
        <v/>
      </c>
      <c r="F567" s="201" t="str">
        <f>IF(IFERROR(INDEX(Analyslista!N:N,MATCH(ROW()-1,Analyslista!AP:AP,0)),"")=0,"",IFERROR(INDEX(Analyslista!N:N,MATCH(ROW()-1,Analyslista!AP:AP,0)),""))</f>
        <v/>
      </c>
      <c r="G567" s="201" t="str">
        <f>IF(IFERROR(INDEX(Analyslista!K:K,MATCH(ROW()-1,Analyslista!AP:AP,0)),"")=0,"",IFERROR(INDEX(Analyslista!K:K,MATCH(ROW()-1,Analyslista!AP:AP,0)),""))</f>
        <v/>
      </c>
      <c r="H567" s="224" t="str">
        <f>IF(IFERROR(INDEX(Analyslista!J:J,MATCH(ROW()-1,Analyslista!AP:AP,0)),"")=0,"",IFERROR(INDEX(Analyslista!J:J,MATCH(ROW()-1,Analyslista!AP:AP,0)),""))</f>
        <v/>
      </c>
      <c r="I567" s="201" t="str">
        <f>IF(IFERROR(INDEX(Analyslista!V:V,MATCH(ROW()-1,Analyslista!AP:AP,0)),"")=0,"",IFERROR(INDEX(Analyslista!V:V,MATCH(ROW()-1,Analyslista!AP:AP,0)),""))</f>
        <v/>
      </c>
      <c r="J567" s="201"/>
      <c r="K567" s="201"/>
    </row>
    <row r="568" spans="1:11" x14ac:dyDescent="0.25">
      <c r="A568" s="201" t="str">
        <f>IF(IFERROR(INDEX(Analyslista!D:D,MATCH(ROW()-1,Analyslista!AP:AP,0)),"")&amp;IFERROR(INDEX(Analyslista!B:B,MATCH(ROW()-1,Analyslista!AP:AP,0)),"")="","",IFERROR(INDEX(Analyslista!D:D,MATCH(ROW()-1,Analyslista!AP:AP,0)),"")&amp;IFERROR(INDEX(Analyslista!B:B,MATCH(ROW()-1,Analyslista!AP:AP,0)),"")&amp;" (EXT)")</f>
        <v/>
      </c>
      <c r="B568" s="201" t="str">
        <f>IFERROR(INDEX(Analyslista!D:D,MATCH(ROW()-1,Analyslista!AP:AP,0)),"")&amp;IFERROR(INDEX(Analyslista!B:B,MATCH(ROW()-1,Analyslista!AP:AP,0)),"")</f>
        <v/>
      </c>
      <c r="C568" s="201" t="str">
        <f>IF(IFERROR(INDEX(Analyslista!AC:AC,MATCH(ROW()-1,Analyslista!AP:AP,0)),"")=0,"",IFERROR(INDEX(Analyslista!AC:AC,MATCH(ROW()-1,Analyslista!AP:AP,0)),""))</f>
        <v/>
      </c>
      <c r="D568" s="201" t="str">
        <f>IF(IFERROR(INDEX(Analyslista!AS:AS,MATCH(ROW()-1,Analyslista!AP:AP,0)),"")=0,"",IFERROR(INDEX(Analyslista!AS:AS,MATCH(ROW()-1,Analyslista!AP:AP,0)),""))</f>
        <v/>
      </c>
      <c r="F568" s="201" t="str">
        <f>IF(IFERROR(INDEX(Analyslista!N:N,MATCH(ROW()-1,Analyslista!AP:AP,0)),"")=0,"",IFERROR(INDEX(Analyslista!N:N,MATCH(ROW()-1,Analyslista!AP:AP,0)),""))</f>
        <v/>
      </c>
      <c r="G568" s="201" t="str">
        <f>IF(IFERROR(INDEX(Analyslista!K:K,MATCH(ROW()-1,Analyslista!AP:AP,0)),"")=0,"",IFERROR(INDEX(Analyslista!K:K,MATCH(ROW()-1,Analyslista!AP:AP,0)),""))</f>
        <v/>
      </c>
      <c r="H568" s="224" t="str">
        <f>IF(IFERROR(INDEX(Analyslista!J:J,MATCH(ROW()-1,Analyslista!AP:AP,0)),"")=0,"",IFERROR(INDEX(Analyslista!J:J,MATCH(ROW()-1,Analyslista!AP:AP,0)),""))</f>
        <v/>
      </c>
      <c r="I568" s="201" t="str">
        <f>IF(IFERROR(INDEX(Analyslista!V:V,MATCH(ROW()-1,Analyslista!AP:AP,0)),"")=0,"",IFERROR(INDEX(Analyslista!V:V,MATCH(ROW()-1,Analyslista!AP:AP,0)),""))</f>
        <v/>
      </c>
      <c r="J568" s="201"/>
      <c r="K568" s="201"/>
    </row>
    <row r="569" spans="1:11" x14ac:dyDescent="0.25">
      <c r="A569" s="201" t="str">
        <f>IF(IFERROR(INDEX(Analyslista!D:D,MATCH(ROW()-1,Analyslista!AP:AP,0)),"")&amp;IFERROR(INDEX(Analyslista!B:B,MATCH(ROW()-1,Analyslista!AP:AP,0)),"")="","",IFERROR(INDEX(Analyslista!D:D,MATCH(ROW()-1,Analyslista!AP:AP,0)),"")&amp;IFERROR(INDEX(Analyslista!B:B,MATCH(ROW()-1,Analyslista!AP:AP,0)),"")&amp;" (EXT)")</f>
        <v/>
      </c>
      <c r="B569" s="201" t="str">
        <f>IFERROR(INDEX(Analyslista!D:D,MATCH(ROW()-1,Analyslista!AP:AP,0)),"")&amp;IFERROR(INDEX(Analyslista!B:B,MATCH(ROW()-1,Analyslista!AP:AP,0)),"")</f>
        <v/>
      </c>
      <c r="C569" s="201" t="str">
        <f>IF(IFERROR(INDEX(Analyslista!AC:AC,MATCH(ROW()-1,Analyslista!AP:AP,0)),"")=0,"",IFERROR(INDEX(Analyslista!AC:AC,MATCH(ROW()-1,Analyslista!AP:AP,0)),""))</f>
        <v/>
      </c>
      <c r="D569" s="201" t="str">
        <f>IF(IFERROR(INDEX(Analyslista!AS:AS,MATCH(ROW()-1,Analyslista!AP:AP,0)),"")=0,"",IFERROR(INDEX(Analyslista!AS:AS,MATCH(ROW()-1,Analyslista!AP:AP,0)),""))</f>
        <v/>
      </c>
      <c r="F569" s="201" t="str">
        <f>IF(IFERROR(INDEX(Analyslista!N:N,MATCH(ROW()-1,Analyslista!AP:AP,0)),"")=0,"",IFERROR(INDEX(Analyslista!N:N,MATCH(ROW()-1,Analyslista!AP:AP,0)),""))</f>
        <v/>
      </c>
      <c r="G569" s="201" t="str">
        <f>IF(IFERROR(INDEX(Analyslista!K:K,MATCH(ROW()-1,Analyslista!AP:AP,0)),"")=0,"",IFERROR(INDEX(Analyslista!K:K,MATCH(ROW()-1,Analyslista!AP:AP,0)),""))</f>
        <v/>
      </c>
      <c r="H569" s="224" t="str">
        <f>IF(IFERROR(INDEX(Analyslista!J:J,MATCH(ROW()-1,Analyslista!AP:AP,0)),"")=0,"",IFERROR(INDEX(Analyslista!J:J,MATCH(ROW()-1,Analyslista!AP:AP,0)),""))</f>
        <v/>
      </c>
      <c r="I569" s="201" t="str">
        <f>IF(IFERROR(INDEX(Analyslista!V:V,MATCH(ROW()-1,Analyslista!AP:AP,0)),"")=0,"",IFERROR(INDEX(Analyslista!V:V,MATCH(ROW()-1,Analyslista!AP:AP,0)),""))</f>
        <v/>
      </c>
      <c r="J569" s="201"/>
      <c r="K569" s="201"/>
    </row>
    <row r="570" spans="1:11" x14ac:dyDescent="0.25">
      <c r="A570" s="201" t="str">
        <f>IF(IFERROR(INDEX(Analyslista!D:D,MATCH(ROW()-1,Analyslista!AP:AP,0)),"")&amp;IFERROR(INDEX(Analyslista!B:B,MATCH(ROW()-1,Analyslista!AP:AP,0)),"")="","",IFERROR(INDEX(Analyslista!D:D,MATCH(ROW()-1,Analyslista!AP:AP,0)),"")&amp;IFERROR(INDEX(Analyslista!B:B,MATCH(ROW()-1,Analyslista!AP:AP,0)),"")&amp;" (EXT)")</f>
        <v/>
      </c>
      <c r="B570" s="201" t="str">
        <f>IFERROR(INDEX(Analyslista!D:D,MATCH(ROW()-1,Analyslista!AP:AP,0)),"")&amp;IFERROR(INDEX(Analyslista!B:B,MATCH(ROW()-1,Analyslista!AP:AP,0)),"")</f>
        <v/>
      </c>
      <c r="C570" s="201" t="str">
        <f>IF(IFERROR(INDEX(Analyslista!AC:AC,MATCH(ROW()-1,Analyslista!AP:AP,0)),"")=0,"",IFERROR(INDEX(Analyslista!AC:AC,MATCH(ROW()-1,Analyslista!AP:AP,0)),""))</f>
        <v/>
      </c>
      <c r="D570" s="201" t="str">
        <f>IF(IFERROR(INDEX(Analyslista!AS:AS,MATCH(ROW()-1,Analyslista!AP:AP,0)),"")=0,"",IFERROR(INDEX(Analyslista!AS:AS,MATCH(ROW()-1,Analyslista!AP:AP,0)),""))</f>
        <v/>
      </c>
      <c r="F570" s="201" t="str">
        <f>IF(IFERROR(INDEX(Analyslista!N:N,MATCH(ROW()-1,Analyslista!AP:AP,0)),"")=0,"",IFERROR(INDEX(Analyslista!N:N,MATCH(ROW()-1,Analyslista!AP:AP,0)),""))</f>
        <v/>
      </c>
      <c r="G570" s="201" t="str">
        <f>IF(IFERROR(INDEX(Analyslista!K:K,MATCH(ROW()-1,Analyslista!AP:AP,0)),"")=0,"",IFERROR(INDEX(Analyslista!K:K,MATCH(ROW()-1,Analyslista!AP:AP,0)),""))</f>
        <v/>
      </c>
      <c r="H570" s="224" t="str">
        <f>IF(IFERROR(INDEX(Analyslista!J:J,MATCH(ROW()-1,Analyslista!AP:AP,0)),"")=0,"",IFERROR(INDEX(Analyslista!J:J,MATCH(ROW()-1,Analyslista!AP:AP,0)),""))</f>
        <v/>
      </c>
      <c r="I570" s="201" t="str">
        <f>IF(IFERROR(INDEX(Analyslista!V:V,MATCH(ROW()-1,Analyslista!AP:AP,0)),"")=0,"",IFERROR(INDEX(Analyslista!V:V,MATCH(ROW()-1,Analyslista!AP:AP,0)),""))</f>
        <v/>
      </c>
      <c r="J570" s="201"/>
      <c r="K570" s="201"/>
    </row>
    <row r="571" spans="1:11" x14ac:dyDescent="0.25">
      <c r="A571" s="201" t="str">
        <f>IF(IFERROR(INDEX(Analyslista!D:D,MATCH(ROW()-1,Analyslista!AP:AP,0)),"")&amp;IFERROR(INDEX(Analyslista!B:B,MATCH(ROW()-1,Analyslista!AP:AP,0)),"")="","",IFERROR(INDEX(Analyslista!D:D,MATCH(ROW()-1,Analyslista!AP:AP,0)),"")&amp;IFERROR(INDEX(Analyslista!B:B,MATCH(ROW()-1,Analyslista!AP:AP,0)),"")&amp;" (EXT)")</f>
        <v/>
      </c>
      <c r="B571" s="201" t="str">
        <f>IFERROR(INDEX(Analyslista!D:D,MATCH(ROW()-1,Analyslista!AP:AP,0)),"")&amp;IFERROR(INDEX(Analyslista!B:B,MATCH(ROW()-1,Analyslista!AP:AP,0)),"")</f>
        <v/>
      </c>
      <c r="C571" s="201" t="str">
        <f>IF(IFERROR(INDEX(Analyslista!AC:AC,MATCH(ROW()-1,Analyslista!AP:AP,0)),"")=0,"",IFERROR(INDEX(Analyslista!AC:AC,MATCH(ROW()-1,Analyslista!AP:AP,0)),""))</f>
        <v/>
      </c>
      <c r="D571" s="201" t="str">
        <f>IF(IFERROR(INDEX(Analyslista!AS:AS,MATCH(ROW()-1,Analyslista!AP:AP,0)),"")=0,"",IFERROR(INDEX(Analyslista!AS:AS,MATCH(ROW()-1,Analyslista!AP:AP,0)),""))</f>
        <v/>
      </c>
      <c r="F571" s="201" t="str">
        <f>IF(IFERROR(INDEX(Analyslista!N:N,MATCH(ROW()-1,Analyslista!AP:AP,0)),"")=0,"",IFERROR(INDEX(Analyslista!N:N,MATCH(ROW()-1,Analyslista!AP:AP,0)),""))</f>
        <v/>
      </c>
      <c r="G571" s="201" t="str">
        <f>IF(IFERROR(INDEX(Analyslista!K:K,MATCH(ROW()-1,Analyslista!AP:AP,0)),"")=0,"",IFERROR(INDEX(Analyslista!K:K,MATCH(ROW()-1,Analyslista!AP:AP,0)),""))</f>
        <v/>
      </c>
      <c r="H571" s="224" t="str">
        <f>IF(IFERROR(INDEX(Analyslista!J:J,MATCH(ROW()-1,Analyslista!AP:AP,0)),"")=0,"",IFERROR(INDEX(Analyslista!J:J,MATCH(ROW()-1,Analyslista!AP:AP,0)),""))</f>
        <v/>
      </c>
      <c r="I571" s="201" t="str">
        <f>IF(IFERROR(INDEX(Analyslista!V:V,MATCH(ROW()-1,Analyslista!AP:AP,0)),"")=0,"",IFERROR(INDEX(Analyslista!V:V,MATCH(ROW()-1,Analyslista!AP:AP,0)),""))</f>
        <v/>
      </c>
      <c r="J571" s="201"/>
      <c r="K571" s="201"/>
    </row>
    <row r="572" spans="1:11" x14ac:dyDescent="0.25">
      <c r="A572" s="201" t="str">
        <f>IF(IFERROR(INDEX(Analyslista!D:D,MATCH(ROW()-1,Analyslista!AP:AP,0)),"")&amp;IFERROR(INDEX(Analyslista!B:B,MATCH(ROW()-1,Analyslista!AP:AP,0)),"")="","",IFERROR(INDEX(Analyslista!D:D,MATCH(ROW()-1,Analyslista!AP:AP,0)),"")&amp;IFERROR(INDEX(Analyslista!B:B,MATCH(ROW()-1,Analyslista!AP:AP,0)),"")&amp;" (EXT)")</f>
        <v/>
      </c>
      <c r="B572" s="201" t="str">
        <f>IFERROR(INDEX(Analyslista!D:D,MATCH(ROW()-1,Analyslista!AP:AP,0)),"")&amp;IFERROR(INDEX(Analyslista!B:B,MATCH(ROW()-1,Analyslista!AP:AP,0)),"")</f>
        <v/>
      </c>
      <c r="C572" s="201" t="str">
        <f>IF(IFERROR(INDEX(Analyslista!AC:AC,MATCH(ROW()-1,Analyslista!AP:AP,0)),"")=0,"",IFERROR(INDEX(Analyslista!AC:AC,MATCH(ROW()-1,Analyslista!AP:AP,0)),""))</f>
        <v/>
      </c>
      <c r="D572" s="201" t="str">
        <f>IF(IFERROR(INDEX(Analyslista!AS:AS,MATCH(ROW()-1,Analyslista!AP:AP,0)),"")=0,"",IFERROR(INDEX(Analyslista!AS:AS,MATCH(ROW()-1,Analyslista!AP:AP,0)),""))</f>
        <v/>
      </c>
      <c r="F572" s="201" t="str">
        <f>IF(IFERROR(INDEX(Analyslista!N:N,MATCH(ROW()-1,Analyslista!AP:AP,0)),"")=0,"",IFERROR(INDEX(Analyslista!N:N,MATCH(ROW()-1,Analyslista!AP:AP,0)),""))</f>
        <v/>
      </c>
      <c r="G572" s="201" t="str">
        <f>IF(IFERROR(INDEX(Analyslista!K:K,MATCH(ROW()-1,Analyslista!AP:AP,0)),"")=0,"",IFERROR(INDEX(Analyslista!K:K,MATCH(ROW()-1,Analyslista!AP:AP,0)),""))</f>
        <v/>
      </c>
      <c r="H572" s="224" t="str">
        <f>IF(IFERROR(INDEX(Analyslista!J:J,MATCH(ROW()-1,Analyslista!AP:AP,0)),"")=0,"",IFERROR(INDEX(Analyslista!J:J,MATCH(ROW()-1,Analyslista!AP:AP,0)),""))</f>
        <v/>
      </c>
      <c r="I572" s="201" t="str">
        <f>IF(IFERROR(INDEX(Analyslista!V:V,MATCH(ROW()-1,Analyslista!AP:AP,0)),"")=0,"",IFERROR(INDEX(Analyslista!V:V,MATCH(ROW()-1,Analyslista!AP:AP,0)),""))</f>
        <v/>
      </c>
      <c r="J572" s="201"/>
      <c r="K572" s="201"/>
    </row>
    <row r="573" spans="1:11" x14ac:dyDescent="0.25">
      <c r="A573" s="201" t="str">
        <f>IF(IFERROR(INDEX(Analyslista!D:D,MATCH(ROW()-1,Analyslista!AP:AP,0)),"")&amp;IFERROR(INDEX(Analyslista!B:B,MATCH(ROW()-1,Analyslista!AP:AP,0)),"")="","",IFERROR(INDEX(Analyslista!D:D,MATCH(ROW()-1,Analyslista!AP:AP,0)),"")&amp;IFERROR(INDEX(Analyslista!B:B,MATCH(ROW()-1,Analyslista!AP:AP,0)),"")&amp;" (EXT)")</f>
        <v/>
      </c>
      <c r="B573" s="201" t="str">
        <f>IFERROR(INDEX(Analyslista!D:D,MATCH(ROW()-1,Analyslista!AP:AP,0)),"")&amp;IFERROR(INDEX(Analyslista!B:B,MATCH(ROW()-1,Analyslista!AP:AP,0)),"")</f>
        <v/>
      </c>
      <c r="C573" s="201" t="str">
        <f>IF(IFERROR(INDEX(Analyslista!AC:AC,MATCH(ROW()-1,Analyslista!AP:AP,0)),"")=0,"",IFERROR(INDEX(Analyslista!AC:AC,MATCH(ROW()-1,Analyslista!AP:AP,0)),""))</f>
        <v/>
      </c>
      <c r="D573" s="201" t="str">
        <f>IF(IFERROR(INDEX(Analyslista!AS:AS,MATCH(ROW()-1,Analyslista!AP:AP,0)),"")=0,"",IFERROR(INDEX(Analyslista!AS:AS,MATCH(ROW()-1,Analyslista!AP:AP,0)),""))</f>
        <v/>
      </c>
      <c r="F573" s="201" t="str">
        <f>IF(IFERROR(INDEX(Analyslista!N:N,MATCH(ROW()-1,Analyslista!AP:AP,0)),"")=0,"",IFERROR(INDEX(Analyslista!N:N,MATCH(ROW()-1,Analyslista!AP:AP,0)),""))</f>
        <v/>
      </c>
      <c r="G573" s="201" t="str">
        <f>IF(IFERROR(INDEX(Analyslista!K:K,MATCH(ROW()-1,Analyslista!AP:AP,0)),"")=0,"",IFERROR(INDEX(Analyslista!K:K,MATCH(ROW()-1,Analyslista!AP:AP,0)),""))</f>
        <v/>
      </c>
      <c r="H573" s="224" t="str">
        <f>IF(IFERROR(INDEX(Analyslista!J:J,MATCH(ROW()-1,Analyslista!AP:AP,0)),"")=0,"",IFERROR(INDEX(Analyslista!J:J,MATCH(ROW()-1,Analyslista!AP:AP,0)),""))</f>
        <v/>
      </c>
      <c r="I573" s="201" t="str">
        <f>IF(IFERROR(INDEX(Analyslista!V:V,MATCH(ROW()-1,Analyslista!AP:AP,0)),"")=0,"",IFERROR(INDEX(Analyslista!V:V,MATCH(ROW()-1,Analyslista!AP:AP,0)),""))</f>
        <v/>
      </c>
      <c r="J573" s="201"/>
      <c r="K573" s="201"/>
    </row>
    <row r="574" spans="1:11" x14ac:dyDescent="0.25">
      <c r="A574" s="201" t="str">
        <f>IF(IFERROR(INDEX(Analyslista!D:D,MATCH(ROW()-1,Analyslista!AP:AP,0)),"")&amp;IFERROR(INDEX(Analyslista!B:B,MATCH(ROW()-1,Analyslista!AP:AP,0)),"")="","",IFERROR(INDEX(Analyslista!D:D,MATCH(ROW()-1,Analyslista!AP:AP,0)),"")&amp;IFERROR(INDEX(Analyslista!B:B,MATCH(ROW()-1,Analyslista!AP:AP,0)),"")&amp;" (EXT)")</f>
        <v/>
      </c>
      <c r="B574" s="201" t="str">
        <f>IFERROR(INDEX(Analyslista!D:D,MATCH(ROW()-1,Analyslista!AP:AP,0)),"")&amp;IFERROR(INDEX(Analyslista!B:B,MATCH(ROW()-1,Analyslista!AP:AP,0)),"")</f>
        <v/>
      </c>
      <c r="C574" s="201" t="str">
        <f>IF(IFERROR(INDEX(Analyslista!AC:AC,MATCH(ROW()-1,Analyslista!AP:AP,0)),"")=0,"",IFERROR(INDEX(Analyslista!AC:AC,MATCH(ROW()-1,Analyslista!AP:AP,0)),""))</f>
        <v/>
      </c>
      <c r="D574" s="201" t="str">
        <f>IF(IFERROR(INDEX(Analyslista!AS:AS,MATCH(ROW()-1,Analyslista!AP:AP,0)),"")=0,"",IFERROR(INDEX(Analyslista!AS:AS,MATCH(ROW()-1,Analyslista!AP:AP,0)),""))</f>
        <v/>
      </c>
      <c r="F574" s="201" t="str">
        <f>IF(IFERROR(INDEX(Analyslista!N:N,MATCH(ROW()-1,Analyslista!AP:AP,0)),"")=0,"",IFERROR(INDEX(Analyslista!N:N,MATCH(ROW()-1,Analyslista!AP:AP,0)),""))</f>
        <v/>
      </c>
      <c r="G574" s="201" t="str">
        <f>IF(IFERROR(INDEX(Analyslista!K:K,MATCH(ROW()-1,Analyslista!AP:AP,0)),"")=0,"",IFERROR(INDEX(Analyslista!K:K,MATCH(ROW()-1,Analyslista!AP:AP,0)),""))</f>
        <v/>
      </c>
      <c r="H574" s="224" t="str">
        <f>IF(IFERROR(INDEX(Analyslista!J:J,MATCH(ROW()-1,Analyslista!AP:AP,0)),"")=0,"",IFERROR(INDEX(Analyslista!J:J,MATCH(ROW()-1,Analyslista!AP:AP,0)),""))</f>
        <v/>
      </c>
      <c r="I574" s="201" t="str">
        <f>IF(IFERROR(INDEX(Analyslista!V:V,MATCH(ROW()-1,Analyslista!AP:AP,0)),"")=0,"",IFERROR(INDEX(Analyslista!V:V,MATCH(ROW()-1,Analyslista!AP:AP,0)),""))</f>
        <v/>
      </c>
      <c r="J574" s="201"/>
      <c r="K574" s="201"/>
    </row>
    <row r="575" spans="1:11" x14ac:dyDescent="0.25">
      <c r="A575" s="201" t="str">
        <f>IF(IFERROR(INDEX(Analyslista!D:D,MATCH(ROW()-1,Analyslista!AP:AP,0)),"")&amp;IFERROR(INDEX(Analyslista!B:B,MATCH(ROW()-1,Analyslista!AP:AP,0)),"")="","",IFERROR(INDEX(Analyslista!D:D,MATCH(ROW()-1,Analyslista!AP:AP,0)),"")&amp;IFERROR(INDEX(Analyslista!B:B,MATCH(ROW()-1,Analyslista!AP:AP,0)),"")&amp;" (EXT)")</f>
        <v/>
      </c>
      <c r="B575" s="201" t="str">
        <f>IFERROR(INDEX(Analyslista!D:D,MATCH(ROW()-1,Analyslista!AP:AP,0)),"")&amp;IFERROR(INDEX(Analyslista!B:B,MATCH(ROW()-1,Analyslista!AP:AP,0)),"")</f>
        <v/>
      </c>
      <c r="C575" s="201" t="str">
        <f>IF(IFERROR(INDEX(Analyslista!AC:AC,MATCH(ROW()-1,Analyslista!AP:AP,0)),"")=0,"",IFERROR(INDEX(Analyslista!AC:AC,MATCH(ROW()-1,Analyslista!AP:AP,0)),""))</f>
        <v/>
      </c>
      <c r="D575" s="201" t="str">
        <f>IF(IFERROR(INDEX(Analyslista!AS:AS,MATCH(ROW()-1,Analyslista!AP:AP,0)),"")=0,"",IFERROR(INDEX(Analyslista!AS:AS,MATCH(ROW()-1,Analyslista!AP:AP,0)),""))</f>
        <v/>
      </c>
      <c r="F575" s="201" t="str">
        <f>IF(IFERROR(INDEX(Analyslista!N:N,MATCH(ROW()-1,Analyslista!AP:AP,0)),"")=0,"",IFERROR(INDEX(Analyslista!N:N,MATCH(ROW()-1,Analyslista!AP:AP,0)),""))</f>
        <v/>
      </c>
      <c r="G575" s="201" t="str">
        <f>IF(IFERROR(INDEX(Analyslista!K:K,MATCH(ROW()-1,Analyslista!AP:AP,0)),"")=0,"",IFERROR(INDEX(Analyslista!K:K,MATCH(ROW()-1,Analyslista!AP:AP,0)),""))</f>
        <v/>
      </c>
      <c r="H575" s="224" t="str">
        <f>IF(IFERROR(INDEX(Analyslista!J:J,MATCH(ROW()-1,Analyslista!AP:AP,0)),"")=0,"",IFERROR(INDEX(Analyslista!J:J,MATCH(ROW()-1,Analyslista!AP:AP,0)),""))</f>
        <v/>
      </c>
      <c r="I575" s="201" t="str">
        <f>IF(IFERROR(INDEX(Analyslista!V:V,MATCH(ROW()-1,Analyslista!AP:AP,0)),"")=0,"",IFERROR(INDEX(Analyslista!V:V,MATCH(ROW()-1,Analyslista!AP:AP,0)),""))</f>
        <v/>
      </c>
      <c r="J575" s="201"/>
      <c r="K575" s="201"/>
    </row>
    <row r="576" spans="1:11" x14ac:dyDescent="0.25">
      <c r="A576" s="201" t="str">
        <f>IF(IFERROR(INDEX(Analyslista!D:D,MATCH(ROW()-1,Analyslista!AP:AP,0)),"")&amp;IFERROR(INDEX(Analyslista!B:B,MATCH(ROW()-1,Analyslista!AP:AP,0)),"")="","",IFERROR(INDEX(Analyslista!D:D,MATCH(ROW()-1,Analyslista!AP:AP,0)),"")&amp;IFERROR(INDEX(Analyslista!B:B,MATCH(ROW()-1,Analyslista!AP:AP,0)),"")&amp;" (EXT)")</f>
        <v/>
      </c>
      <c r="B576" s="201" t="str">
        <f>IFERROR(INDEX(Analyslista!D:D,MATCH(ROW()-1,Analyslista!AP:AP,0)),"")&amp;IFERROR(INDEX(Analyslista!B:B,MATCH(ROW()-1,Analyslista!AP:AP,0)),"")</f>
        <v/>
      </c>
      <c r="C576" s="201" t="str">
        <f>IF(IFERROR(INDEX(Analyslista!AC:AC,MATCH(ROW()-1,Analyslista!AP:AP,0)),"")=0,"",IFERROR(INDEX(Analyslista!AC:AC,MATCH(ROW()-1,Analyslista!AP:AP,0)),""))</f>
        <v/>
      </c>
      <c r="D576" s="201" t="str">
        <f>IF(IFERROR(INDEX(Analyslista!AS:AS,MATCH(ROW()-1,Analyslista!AP:AP,0)),"")=0,"",IFERROR(INDEX(Analyslista!AS:AS,MATCH(ROW()-1,Analyslista!AP:AP,0)),""))</f>
        <v/>
      </c>
      <c r="F576" s="201" t="str">
        <f>IF(IFERROR(INDEX(Analyslista!N:N,MATCH(ROW()-1,Analyslista!AP:AP,0)),"")=0,"",IFERROR(INDEX(Analyslista!N:N,MATCH(ROW()-1,Analyslista!AP:AP,0)),""))</f>
        <v/>
      </c>
      <c r="G576" s="201" t="str">
        <f>IF(IFERROR(INDEX(Analyslista!K:K,MATCH(ROW()-1,Analyslista!AP:AP,0)),"")=0,"",IFERROR(INDEX(Analyslista!K:K,MATCH(ROW()-1,Analyslista!AP:AP,0)),""))</f>
        <v/>
      </c>
      <c r="H576" s="224" t="str">
        <f>IF(IFERROR(INDEX(Analyslista!J:J,MATCH(ROW()-1,Analyslista!AP:AP,0)),"")=0,"",IFERROR(INDEX(Analyslista!J:J,MATCH(ROW()-1,Analyslista!AP:AP,0)),""))</f>
        <v/>
      </c>
      <c r="I576" s="201" t="str">
        <f>IF(IFERROR(INDEX(Analyslista!V:V,MATCH(ROW()-1,Analyslista!AP:AP,0)),"")=0,"",IFERROR(INDEX(Analyslista!V:V,MATCH(ROW()-1,Analyslista!AP:AP,0)),""))</f>
        <v/>
      </c>
      <c r="J576" s="201"/>
      <c r="K576" s="201"/>
    </row>
    <row r="577" spans="1:11" x14ac:dyDescent="0.25">
      <c r="A577" s="201" t="str">
        <f>IF(IFERROR(INDEX(Analyslista!D:D,MATCH(ROW()-1,Analyslista!AP:AP,0)),"")&amp;IFERROR(INDEX(Analyslista!B:B,MATCH(ROW()-1,Analyslista!AP:AP,0)),"")="","",IFERROR(INDEX(Analyslista!D:D,MATCH(ROW()-1,Analyslista!AP:AP,0)),"")&amp;IFERROR(INDEX(Analyslista!B:B,MATCH(ROW()-1,Analyslista!AP:AP,0)),"")&amp;" (EXT)")</f>
        <v/>
      </c>
      <c r="B577" s="201" t="str">
        <f>IFERROR(INDEX(Analyslista!D:D,MATCH(ROW()-1,Analyslista!AP:AP,0)),"")&amp;IFERROR(INDEX(Analyslista!B:B,MATCH(ROW()-1,Analyslista!AP:AP,0)),"")</f>
        <v/>
      </c>
      <c r="C577" s="201" t="str">
        <f>IF(IFERROR(INDEX(Analyslista!AC:AC,MATCH(ROW()-1,Analyslista!AP:AP,0)),"")=0,"",IFERROR(INDEX(Analyslista!AC:AC,MATCH(ROW()-1,Analyslista!AP:AP,0)),""))</f>
        <v/>
      </c>
      <c r="D577" s="201" t="str">
        <f>IF(IFERROR(INDEX(Analyslista!AS:AS,MATCH(ROW()-1,Analyslista!AP:AP,0)),"")=0,"",IFERROR(INDEX(Analyslista!AS:AS,MATCH(ROW()-1,Analyslista!AP:AP,0)),""))</f>
        <v/>
      </c>
      <c r="F577" s="201" t="str">
        <f>IF(IFERROR(INDEX(Analyslista!N:N,MATCH(ROW()-1,Analyslista!AP:AP,0)),"")=0,"",IFERROR(INDEX(Analyslista!N:N,MATCH(ROW()-1,Analyslista!AP:AP,0)),""))</f>
        <v/>
      </c>
      <c r="G577" s="201" t="str">
        <f>IF(IFERROR(INDEX(Analyslista!K:K,MATCH(ROW()-1,Analyslista!AP:AP,0)),"")=0,"",IFERROR(INDEX(Analyslista!K:K,MATCH(ROW()-1,Analyslista!AP:AP,0)),""))</f>
        <v/>
      </c>
      <c r="H577" s="224" t="str">
        <f>IF(IFERROR(INDEX(Analyslista!J:J,MATCH(ROW()-1,Analyslista!AP:AP,0)),"")=0,"",IFERROR(INDEX(Analyslista!J:J,MATCH(ROW()-1,Analyslista!AP:AP,0)),""))</f>
        <v/>
      </c>
      <c r="I577" s="201" t="str">
        <f>IF(IFERROR(INDEX(Analyslista!V:V,MATCH(ROW()-1,Analyslista!AP:AP,0)),"")=0,"",IFERROR(INDEX(Analyslista!V:V,MATCH(ROW()-1,Analyslista!AP:AP,0)),""))</f>
        <v/>
      </c>
      <c r="J577" s="201"/>
      <c r="K577" s="201"/>
    </row>
    <row r="578" spans="1:11" x14ac:dyDescent="0.25">
      <c r="A578" s="201" t="str">
        <f>IF(IFERROR(INDEX(Analyslista!D:D,MATCH(ROW()-1,Analyslista!AP:AP,0)),"")&amp;IFERROR(INDEX(Analyslista!B:B,MATCH(ROW()-1,Analyslista!AP:AP,0)),"")="","",IFERROR(INDEX(Analyslista!D:D,MATCH(ROW()-1,Analyslista!AP:AP,0)),"")&amp;IFERROR(INDEX(Analyslista!B:B,MATCH(ROW()-1,Analyslista!AP:AP,0)),"")&amp;" (EXT)")</f>
        <v/>
      </c>
      <c r="B578" s="201" t="str">
        <f>IFERROR(INDEX(Analyslista!D:D,MATCH(ROW()-1,Analyslista!AP:AP,0)),"")&amp;IFERROR(INDEX(Analyslista!B:B,MATCH(ROW()-1,Analyslista!AP:AP,0)),"")</f>
        <v/>
      </c>
      <c r="C578" s="201" t="str">
        <f>IF(IFERROR(INDEX(Analyslista!AC:AC,MATCH(ROW()-1,Analyslista!AP:AP,0)),"")=0,"",IFERROR(INDEX(Analyslista!AC:AC,MATCH(ROW()-1,Analyslista!AP:AP,0)),""))</f>
        <v/>
      </c>
      <c r="D578" s="201" t="str">
        <f>IF(IFERROR(INDEX(Analyslista!AS:AS,MATCH(ROW()-1,Analyslista!AP:AP,0)),"")=0,"",IFERROR(INDEX(Analyslista!AS:AS,MATCH(ROW()-1,Analyslista!AP:AP,0)),""))</f>
        <v/>
      </c>
      <c r="F578" s="201" t="str">
        <f>IF(IFERROR(INDEX(Analyslista!N:N,MATCH(ROW()-1,Analyslista!AP:AP,0)),"")=0,"",IFERROR(INDEX(Analyslista!N:N,MATCH(ROW()-1,Analyslista!AP:AP,0)),""))</f>
        <v/>
      </c>
      <c r="G578" s="201" t="str">
        <f>IF(IFERROR(INDEX(Analyslista!K:K,MATCH(ROW()-1,Analyslista!AP:AP,0)),"")=0,"",IFERROR(INDEX(Analyslista!K:K,MATCH(ROW()-1,Analyslista!AP:AP,0)),""))</f>
        <v/>
      </c>
      <c r="H578" s="224" t="str">
        <f>IF(IFERROR(INDEX(Analyslista!J:J,MATCH(ROW()-1,Analyslista!AP:AP,0)),"")=0,"",IFERROR(INDEX(Analyslista!J:J,MATCH(ROW()-1,Analyslista!AP:AP,0)),""))</f>
        <v/>
      </c>
      <c r="I578" s="201" t="str">
        <f>IF(IFERROR(INDEX(Analyslista!V:V,MATCH(ROW()-1,Analyslista!AP:AP,0)),"")=0,"",IFERROR(INDEX(Analyslista!V:V,MATCH(ROW()-1,Analyslista!AP:AP,0)),""))</f>
        <v/>
      </c>
      <c r="J578" s="201"/>
      <c r="K578" s="201"/>
    </row>
    <row r="579" spans="1:11" x14ac:dyDescent="0.25">
      <c r="A579" s="201" t="str">
        <f>IF(IFERROR(INDEX(Analyslista!D:D,MATCH(ROW()-1,Analyslista!AP:AP,0)),"")&amp;IFERROR(INDEX(Analyslista!B:B,MATCH(ROW()-1,Analyslista!AP:AP,0)),"")="","",IFERROR(INDEX(Analyslista!D:D,MATCH(ROW()-1,Analyslista!AP:AP,0)),"")&amp;IFERROR(INDEX(Analyslista!B:B,MATCH(ROW()-1,Analyslista!AP:AP,0)),"")&amp;" (EXT)")</f>
        <v/>
      </c>
      <c r="B579" s="201" t="str">
        <f>IFERROR(INDEX(Analyslista!D:D,MATCH(ROW()-1,Analyslista!AP:AP,0)),"")&amp;IFERROR(INDEX(Analyslista!B:B,MATCH(ROW()-1,Analyslista!AP:AP,0)),"")</f>
        <v/>
      </c>
      <c r="C579" s="201" t="str">
        <f>IF(IFERROR(INDEX(Analyslista!AC:AC,MATCH(ROW()-1,Analyslista!AP:AP,0)),"")=0,"",IFERROR(INDEX(Analyslista!AC:AC,MATCH(ROW()-1,Analyslista!AP:AP,0)),""))</f>
        <v/>
      </c>
      <c r="D579" s="201" t="str">
        <f>IF(IFERROR(INDEX(Analyslista!AS:AS,MATCH(ROW()-1,Analyslista!AP:AP,0)),"")=0,"",IFERROR(INDEX(Analyslista!AS:AS,MATCH(ROW()-1,Analyslista!AP:AP,0)),""))</f>
        <v/>
      </c>
      <c r="F579" s="201" t="str">
        <f>IF(IFERROR(INDEX(Analyslista!N:N,MATCH(ROW()-1,Analyslista!AP:AP,0)),"")=0,"",IFERROR(INDEX(Analyslista!N:N,MATCH(ROW()-1,Analyslista!AP:AP,0)),""))</f>
        <v/>
      </c>
      <c r="G579" s="201" t="str">
        <f>IF(IFERROR(INDEX(Analyslista!K:K,MATCH(ROW()-1,Analyslista!AP:AP,0)),"")=0,"",IFERROR(INDEX(Analyslista!K:K,MATCH(ROW()-1,Analyslista!AP:AP,0)),""))</f>
        <v/>
      </c>
      <c r="H579" s="224" t="str">
        <f>IF(IFERROR(INDEX(Analyslista!J:J,MATCH(ROW()-1,Analyslista!AP:AP,0)),"")=0,"",IFERROR(INDEX(Analyslista!J:J,MATCH(ROW()-1,Analyslista!AP:AP,0)),""))</f>
        <v/>
      </c>
      <c r="I579" s="201" t="str">
        <f>IF(IFERROR(INDEX(Analyslista!V:V,MATCH(ROW()-1,Analyslista!AP:AP,0)),"")=0,"",IFERROR(INDEX(Analyslista!V:V,MATCH(ROW()-1,Analyslista!AP:AP,0)),""))</f>
        <v/>
      </c>
      <c r="J579" s="201"/>
      <c r="K579" s="201"/>
    </row>
    <row r="580" spans="1:11" x14ac:dyDescent="0.25">
      <c r="A580" s="201" t="str">
        <f>IF(IFERROR(INDEX(Analyslista!D:D,MATCH(ROW()-1,Analyslista!AP:AP,0)),"")&amp;IFERROR(INDEX(Analyslista!B:B,MATCH(ROW()-1,Analyslista!AP:AP,0)),"")="","",IFERROR(INDEX(Analyslista!D:D,MATCH(ROW()-1,Analyslista!AP:AP,0)),"")&amp;IFERROR(INDEX(Analyslista!B:B,MATCH(ROW()-1,Analyslista!AP:AP,0)),"")&amp;" (EXT)")</f>
        <v/>
      </c>
      <c r="B580" s="201" t="str">
        <f>IFERROR(INDEX(Analyslista!D:D,MATCH(ROW()-1,Analyslista!AP:AP,0)),"")&amp;IFERROR(INDEX(Analyslista!B:B,MATCH(ROW()-1,Analyslista!AP:AP,0)),"")</f>
        <v/>
      </c>
      <c r="C580" s="201" t="str">
        <f>IF(IFERROR(INDEX(Analyslista!AC:AC,MATCH(ROW()-1,Analyslista!AP:AP,0)),"")=0,"",IFERROR(INDEX(Analyslista!AC:AC,MATCH(ROW()-1,Analyslista!AP:AP,0)),""))</f>
        <v/>
      </c>
      <c r="D580" s="201" t="str">
        <f>IF(IFERROR(INDEX(Analyslista!AS:AS,MATCH(ROW()-1,Analyslista!AP:AP,0)),"")=0,"",IFERROR(INDEX(Analyslista!AS:AS,MATCH(ROW()-1,Analyslista!AP:AP,0)),""))</f>
        <v/>
      </c>
      <c r="F580" s="201" t="str">
        <f>IF(IFERROR(INDEX(Analyslista!N:N,MATCH(ROW()-1,Analyslista!AP:AP,0)),"")=0,"",IFERROR(INDEX(Analyslista!N:N,MATCH(ROW()-1,Analyslista!AP:AP,0)),""))</f>
        <v/>
      </c>
      <c r="G580" s="201" t="str">
        <f>IF(IFERROR(INDEX(Analyslista!K:K,MATCH(ROW()-1,Analyslista!AP:AP,0)),"")=0,"",IFERROR(INDEX(Analyslista!K:K,MATCH(ROW()-1,Analyslista!AP:AP,0)),""))</f>
        <v/>
      </c>
      <c r="H580" s="224" t="str">
        <f>IF(IFERROR(INDEX(Analyslista!J:J,MATCH(ROW()-1,Analyslista!AP:AP,0)),"")=0,"",IFERROR(INDEX(Analyslista!J:J,MATCH(ROW()-1,Analyslista!AP:AP,0)),""))</f>
        <v/>
      </c>
      <c r="I580" s="201" t="str">
        <f>IF(IFERROR(INDEX(Analyslista!V:V,MATCH(ROW()-1,Analyslista!AP:AP,0)),"")=0,"",IFERROR(INDEX(Analyslista!V:V,MATCH(ROW()-1,Analyslista!AP:AP,0)),""))</f>
        <v/>
      </c>
      <c r="J580" s="201"/>
      <c r="K580" s="201"/>
    </row>
    <row r="581" spans="1:11" x14ac:dyDescent="0.25">
      <c r="A581" s="201" t="str">
        <f>IF(IFERROR(INDEX(Analyslista!D:D,MATCH(ROW()-1,Analyslista!AP:AP,0)),"")&amp;IFERROR(INDEX(Analyslista!B:B,MATCH(ROW()-1,Analyslista!AP:AP,0)),"")="","",IFERROR(INDEX(Analyslista!D:D,MATCH(ROW()-1,Analyslista!AP:AP,0)),"")&amp;IFERROR(INDEX(Analyslista!B:B,MATCH(ROW()-1,Analyslista!AP:AP,0)),"")&amp;" (EXT)")</f>
        <v/>
      </c>
      <c r="B581" s="201" t="str">
        <f>IFERROR(INDEX(Analyslista!D:D,MATCH(ROW()-1,Analyslista!AP:AP,0)),"")&amp;IFERROR(INDEX(Analyslista!B:B,MATCH(ROW()-1,Analyslista!AP:AP,0)),"")</f>
        <v/>
      </c>
      <c r="C581" s="201" t="str">
        <f>IF(IFERROR(INDEX(Analyslista!AC:AC,MATCH(ROW()-1,Analyslista!AP:AP,0)),"")=0,"",IFERROR(INDEX(Analyslista!AC:AC,MATCH(ROW()-1,Analyslista!AP:AP,0)),""))</f>
        <v/>
      </c>
      <c r="D581" s="201" t="str">
        <f>IF(IFERROR(INDEX(Analyslista!AS:AS,MATCH(ROW()-1,Analyslista!AP:AP,0)),"")=0,"",IFERROR(INDEX(Analyslista!AS:AS,MATCH(ROW()-1,Analyslista!AP:AP,0)),""))</f>
        <v/>
      </c>
      <c r="F581" s="201" t="str">
        <f>IF(IFERROR(INDEX(Analyslista!N:N,MATCH(ROW()-1,Analyslista!AP:AP,0)),"")=0,"",IFERROR(INDEX(Analyslista!N:N,MATCH(ROW()-1,Analyslista!AP:AP,0)),""))</f>
        <v/>
      </c>
      <c r="G581" s="201" t="str">
        <f>IF(IFERROR(INDEX(Analyslista!K:K,MATCH(ROW()-1,Analyslista!AP:AP,0)),"")=0,"",IFERROR(INDEX(Analyslista!K:K,MATCH(ROW()-1,Analyslista!AP:AP,0)),""))</f>
        <v/>
      </c>
      <c r="H581" s="224" t="str">
        <f>IF(IFERROR(INDEX(Analyslista!J:J,MATCH(ROW()-1,Analyslista!AP:AP,0)),"")=0,"",IFERROR(INDEX(Analyslista!J:J,MATCH(ROW()-1,Analyslista!AP:AP,0)),""))</f>
        <v/>
      </c>
      <c r="I581" s="201" t="str">
        <f>IF(IFERROR(INDEX(Analyslista!V:V,MATCH(ROW()-1,Analyslista!AP:AP,0)),"")=0,"",IFERROR(INDEX(Analyslista!V:V,MATCH(ROW()-1,Analyslista!AP:AP,0)),""))</f>
        <v/>
      </c>
      <c r="J581" s="201"/>
      <c r="K581" s="201"/>
    </row>
    <row r="582" spans="1:11" x14ac:dyDescent="0.25">
      <c r="A582" s="201" t="str">
        <f>IF(IFERROR(INDEX(Analyslista!D:D,MATCH(ROW()-1,Analyslista!AP:AP,0)),"")&amp;IFERROR(INDEX(Analyslista!B:B,MATCH(ROW()-1,Analyslista!AP:AP,0)),"")="","",IFERROR(INDEX(Analyslista!D:D,MATCH(ROW()-1,Analyslista!AP:AP,0)),"")&amp;IFERROR(INDEX(Analyslista!B:B,MATCH(ROW()-1,Analyslista!AP:AP,0)),"")&amp;" (EXT)")</f>
        <v/>
      </c>
      <c r="B582" s="201" t="str">
        <f>IFERROR(INDEX(Analyslista!D:D,MATCH(ROW()-1,Analyslista!AP:AP,0)),"")&amp;IFERROR(INDEX(Analyslista!B:B,MATCH(ROW()-1,Analyslista!AP:AP,0)),"")</f>
        <v/>
      </c>
      <c r="C582" s="201" t="str">
        <f>IF(IFERROR(INDEX(Analyslista!AC:AC,MATCH(ROW()-1,Analyslista!AP:AP,0)),"")=0,"",IFERROR(INDEX(Analyslista!AC:AC,MATCH(ROW()-1,Analyslista!AP:AP,0)),""))</f>
        <v/>
      </c>
      <c r="D582" s="201" t="str">
        <f>IF(IFERROR(INDEX(Analyslista!AS:AS,MATCH(ROW()-1,Analyslista!AP:AP,0)),"")=0,"",IFERROR(INDEX(Analyslista!AS:AS,MATCH(ROW()-1,Analyslista!AP:AP,0)),""))</f>
        <v/>
      </c>
      <c r="F582" s="201" t="str">
        <f>IF(IFERROR(INDEX(Analyslista!N:N,MATCH(ROW()-1,Analyslista!AP:AP,0)),"")=0,"",IFERROR(INDEX(Analyslista!N:N,MATCH(ROW()-1,Analyslista!AP:AP,0)),""))</f>
        <v/>
      </c>
      <c r="G582" s="201" t="str">
        <f>IF(IFERROR(INDEX(Analyslista!K:K,MATCH(ROW()-1,Analyslista!AP:AP,0)),"")=0,"",IFERROR(INDEX(Analyslista!K:K,MATCH(ROW()-1,Analyslista!AP:AP,0)),""))</f>
        <v/>
      </c>
      <c r="H582" s="224" t="str">
        <f>IF(IFERROR(INDEX(Analyslista!J:J,MATCH(ROW()-1,Analyslista!AP:AP,0)),"")=0,"",IFERROR(INDEX(Analyslista!J:J,MATCH(ROW()-1,Analyslista!AP:AP,0)),""))</f>
        <v/>
      </c>
      <c r="I582" s="201" t="str">
        <f>IF(IFERROR(INDEX(Analyslista!V:V,MATCH(ROW()-1,Analyslista!AP:AP,0)),"")=0,"",IFERROR(INDEX(Analyslista!V:V,MATCH(ROW()-1,Analyslista!AP:AP,0)),""))</f>
        <v/>
      </c>
      <c r="J582" s="201"/>
      <c r="K582" s="201"/>
    </row>
    <row r="583" spans="1:11" x14ac:dyDescent="0.25">
      <c r="A583" s="201" t="str">
        <f>IF(IFERROR(INDEX(Analyslista!D:D,MATCH(ROW()-1,Analyslista!AP:AP,0)),"")&amp;IFERROR(INDEX(Analyslista!B:B,MATCH(ROW()-1,Analyslista!AP:AP,0)),"")="","",IFERROR(INDEX(Analyslista!D:D,MATCH(ROW()-1,Analyslista!AP:AP,0)),"")&amp;IFERROR(INDEX(Analyslista!B:B,MATCH(ROW()-1,Analyslista!AP:AP,0)),"")&amp;" (EXT)")</f>
        <v/>
      </c>
      <c r="B583" s="201" t="str">
        <f>IFERROR(INDEX(Analyslista!D:D,MATCH(ROW()-1,Analyslista!AP:AP,0)),"")&amp;IFERROR(INDEX(Analyslista!B:B,MATCH(ROW()-1,Analyslista!AP:AP,0)),"")</f>
        <v/>
      </c>
      <c r="C583" s="201" t="str">
        <f>IF(IFERROR(INDEX(Analyslista!AC:AC,MATCH(ROW()-1,Analyslista!AP:AP,0)),"")=0,"",IFERROR(INDEX(Analyslista!AC:AC,MATCH(ROW()-1,Analyslista!AP:AP,0)),""))</f>
        <v/>
      </c>
      <c r="D583" s="201" t="str">
        <f>IF(IFERROR(INDEX(Analyslista!AS:AS,MATCH(ROW()-1,Analyslista!AP:AP,0)),"")=0,"",IFERROR(INDEX(Analyslista!AS:AS,MATCH(ROW()-1,Analyslista!AP:AP,0)),""))</f>
        <v/>
      </c>
      <c r="F583" s="201" t="str">
        <f>IF(IFERROR(INDEX(Analyslista!N:N,MATCH(ROW()-1,Analyslista!AP:AP,0)),"")=0,"",IFERROR(INDEX(Analyslista!N:N,MATCH(ROW()-1,Analyslista!AP:AP,0)),""))</f>
        <v/>
      </c>
      <c r="G583" s="201" t="str">
        <f>IF(IFERROR(INDEX(Analyslista!K:K,MATCH(ROW()-1,Analyslista!AP:AP,0)),"")=0,"",IFERROR(INDEX(Analyslista!K:K,MATCH(ROW()-1,Analyslista!AP:AP,0)),""))</f>
        <v/>
      </c>
      <c r="H583" s="224" t="str">
        <f>IF(IFERROR(INDEX(Analyslista!J:J,MATCH(ROW()-1,Analyslista!AP:AP,0)),"")=0,"",IFERROR(INDEX(Analyslista!J:J,MATCH(ROW()-1,Analyslista!AP:AP,0)),""))</f>
        <v/>
      </c>
      <c r="I583" s="201" t="str">
        <f>IF(IFERROR(INDEX(Analyslista!V:V,MATCH(ROW()-1,Analyslista!AP:AP,0)),"")=0,"",IFERROR(INDEX(Analyslista!V:V,MATCH(ROW()-1,Analyslista!AP:AP,0)),""))</f>
        <v/>
      </c>
      <c r="J583" s="201"/>
      <c r="K583" s="201"/>
    </row>
    <row r="584" spans="1:11" x14ac:dyDescent="0.25">
      <c r="A584" s="201" t="str">
        <f>IF(IFERROR(INDEX(Analyslista!D:D,MATCH(ROW()-1,Analyslista!AP:AP,0)),"")&amp;IFERROR(INDEX(Analyslista!B:B,MATCH(ROW()-1,Analyslista!AP:AP,0)),"")="","",IFERROR(INDEX(Analyslista!D:D,MATCH(ROW()-1,Analyslista!AP:AP,0)),"")&amp;IFERROR(INDEX(Analyslista!B:B,MATCH(ROW()-1,Analyslista!AP:AP,0)),"")&amp;" (EXT)")</f>
        <v/>
      </c>
      <c r="B584" s="201" t="str">
        <f>IFERROR(INDEX(Analyslista!D:D,MATCH(ROW()-1,Analyslista!AP:AP,0)),"")&amp;IFERROR(INDEX(Analyslista!B:B,MATCH(ROW()-1,Analyslista!AP:AP,0)),"")</f>
        <v/>
      </c>
      <c r="C584" s="201" t="str">
        <f>IF(IFERROR(INDEX(Analyslista!AC:AC,MATCH(ROW()-1,Analyslista!AP:AP,0)),"")=0,"",IFERROR(INDEX(Analyslista!AC:AC,MATCH(ROW()-1,Analyslista!AP:AP,0)),""))</f>
        <v/>
      </c>
      <c r="D584" s="201" t="str">
        <f>IF(IFERROR(INDEX(Analyslista!AS:AS,MATCH(ROW()-1,Analyslista!AP:AP,0)),"")=0,"",IFERROR(INDEX(Analyslista!AS:AS,MATCH(ROW()-1,Analyslista!AP:AP,0)),""))</f>
        <v/>
      </c>
      <c r="F584" s="201" t="str">
        <f>IF(IFERROR(INDEX(Analyslista!N:N,MATCH(ROW()-1,Analyslista!AP:AP,0)),"")=0,"",IFERROR(INDEX(Analyslista!N:N,MATCH(ROW()-1,Analyslista!AP:AP,0)),""))</f>
        <v/>
      </c>
      <c r="G584" s="201" t="str">
        <f>IF(IFERROR(INDEX(Analyslista!K:K,MATCH(ROW()-1,Analyslista!AP:AP,0)),"")=0,"",IFERROR(INDEX(Analyslista!K:K,MATCH(ROW()-1,Analyslista!AP:AP,0)),""))</f>
        <v/>
      </c>
      <c r="H584" s="224" t="str">
        <f>IF(IFERROR(INDEX(Analyslista!J:J,MATCH(ROW()-1,Analyslista!AP:AP,0)),"")=0,"",IFERROR(INDEX(Analyslista!J:J,MATCH(ROW()-1,Analyslista!AP:AP,0)),""))</f>
        <v/>
      </c>
      <c r="I584" s="201" t="str">
        <f>IF(IFERROR(INDEX(Analyslista!V:V,MATCH(ROW()-1,Analyslista!AP:AP,0)),"")=0,"",IFERROR(INDEX(Analyslista!V:V,MATCH(ROW()-1,Analyslista!AP:AP,0)),""))</f>
        <v/>
      </c>
      <c r="J584" s="201"/>
      <c r="K584" s="201"/>
    </row>
    <row r="585" spans="1:11" x14ac:dyDescent="0.25">
      <c r="A585" s="201" t="str">
        <f>IF(IFERROR(INDEX(Analyslista!D:D,MATCH(ROW()-1,Analyslista!AP:AP,0)),"")&amp;IFERROR(INDEX(Analyslista!B:B,MATCH(ROW()-1,Analyslista!AP:AP,0)),"")="","",IFERROR(INDEX(Analyslista!D:D,MATCH(ROW()-1,Analyslista!AP:AP,0)),"")&amp;IFERROR(INDEX(Analyslista!B:B,MATCH(ROW()-1,Analyslista!AP:AP,0)),"")&amp;" (EXT)")</f>
        <v/>
      </c>
      <c r="B585" s="201" t="str">
        <f>IFERROR(INDEX(Analyslista!D:D,MATCH(ROW()-1,Analyslista!AP:AP,0)),"")&amp;IFERROR(INDEX(Analyslista!B:B,MATCH(ROW()-1,Analyslista!AP:AP,0)),"")</f>
        <v/>
      </c>
      <c r="C585" s="201" t="str">
        <f>IF(IFERROR(INDEX(Analyslista!AC:AC,MATCH(ROW()-1,Analyslista!AP:AP,0)),"")=0,"",IFERROR(INDEX(Analyslista!AC:AC,MATCH(ROW()-1,Analyslista!AP:AP,0)),""))</f>
        <v/>
      </c>
      <c r="D585" s="201" t="str">
        <f>IF(IFERROR(INDEX(Analyslista!AS:AS,MATCH(ROW()-1,Analyslista!AP:AP,0)),"")=0,"",IFERROR(INDEX(Analyslista!AS:AS,MATCH(ROW()-1,Analyslista!AP:AP,0)),""))</f>
        <v/>
      </c>
      <c r="F585" s="201" t="str">
        <f>IF(IFERROR(INDEX(Analyslista!N:N,MATCH(ROW()-1,Analyslista!AP:AP,0)),"")=0,"",IFERROR(INDEX(Analyslista!N:N,MATCH(ROW()-1,Analyslista!AP:AP,0)),""))</f>
        <v/>
      </c>
      <c r="G585" s="201" t="str">
        <f>IF(IFERROR(INDEX(Analyslista!K:K,MATCH(ROW()-1,Analyslista!AP:AP,0)),"")=0,"",IFERROR(INDEX(Analyslista!K:K,MATCH(ROW()-1,Analyslista!AP:AP,0)),""))</f>
        <v/>
      </c>
      <c r="H585" s="224" t="str">
        <f>IF(IFERROR(INDEX(Analyslista!J:J,MATCH(ROW()-1,Analyslista!AP:AP,0)),"")=0,"",IFERROR(INDEX(Analyslista!J:J,MATCH(ROW()-1,Analyslista!AP:AP,0)),""))</f>
        <v/>
      </c>
      <c r="I585" s="201" t="str">
        <f>IF(IFERROR(INDEX(Analyslista!V:V,MATCH(ROW()-1,Analyslista!AP:AP,0)),"")=0,"",IFERROR(INDEX(Analyslista!V:V,MATCH(ROW()-1,Analyslista!AP:AP,0)),""))</f>
        <v/>
      </c>
      <c r="J585" s="201"/>
      <c r="K585" s="201"/>
    </row>
    <row r="586" spans="1:11" x14ac:dyDescent="0.25">
      <c r="A586" s="201" t="str">
        <f>IF(IFERROR(INDEX(Analyslista!D:D,MATCH(ROW()-1,Analyslista!AP:AP,0)),"")&amp;IFERROR(INDEX(Analyslista!B:B,MATCH(ROW()-1,Analyslista!AP:AP,0)),"")="","",IFERROR(INDEX(Analyslista!D:D,MATCH(ROW()-1,Analyslista!AP:AP,0)),"")&amp;IFERROR(INDEX(Analyslista!B:B,MATCH(ROW()-1,Analyslista!AP:AP,0)),"")&amp;" (EXT)")</f>
        <v/>
      </c>
      <c r="B586" s="201" t="str">
        <f>IFERROR(INDEX(Analyslista!D:D,MATCH(ROW()-1,Analyslista!AP:AP,0)),"")&amp;IFERROR(INDEX(Analyslista!B:B,MATCH(ROW()-1,Analyslista!AP:AP,0)),"")</f>
        <v/>
      </c>
      <c r="C586" s="201" t="str">
        <f>IF(IFERROR(INDEX(Analyslista!AC:AC,MATCH(ROW()-1,Analyslista!AP:AP,0)),"")=0,"",IFERROR(INDEX(Analyslista!AC:AC,MATCH(ROW()-1,Analyslista!AP:AP,0)),""))</f>
        <v/>
      </c>
      <c r="D586" s="201" t="str">
        <f>IF(IFERROR(INDEX(Analyslista!AS:AS,MATCH(ROW()-1,Analyslista!AP:AP,0)),"")=0,"",IFERROR(INDEX(Analyslista!AS:AS,MATCH(ROW()-1,Analyslista!AP:AP,0)),""))</f>
        <v/>
      </c>
      <c r="F586" s="201" t="str">
        <f>IF(IFERROR(INDEX(Analyslista!N:N,MATCH(ROW()-1,Analyslista!AP:AP,0)),"")=0,"",IFERROR(INDEX(Analyslista!N:N,MATCH(ROW()-1,Analyslista!AP:AP,0)),""))</f>
        <v/>
      </c>
      <c r="G586" s="201" t="str">
        <f>IF(IFERROR(INDEX(Analyslista!K:K,MATCH(ROW()-1,Analyslista!AP:AP,0)),"")=0,"",IFERROR(INDEX(Analyslista!K:K,MATCH(ROW()-1,Analyslista!AP:AP,0)),""))</f>
        <v/>
      </c>
      <c r="H586" s="224" t="str">
        <f>IF(IFERROR(INDEX(Analyslista!J:J,MATCH(ROW()-1,Analyslista!AP:AP,0)),"")=0,"",IFERROR(INDEX(Analyslista!J:J,MATCH(ROW()-1,Analyslista!AP:AP,0)),""))</f>
        <v/>
      </c>
      <c r="I586" s="201" t="str">
        <f>IF(IFERROR(INDEX(Analyslista!V:V,MATCH(ROW()-1,Analyslista!AP:AP,0)),"")=0,"",IFERROR(INDEX(Analyslista!V:V,MATCH(ROW()-1,Analyslista!AP:AP,0)),""))</f>
        <v/>
      </c>
      <c r="J586" s="201"/>
      <c r="K586" s="201"/>
    </row>
    <row r="587" spans="1:11" x14ac:dyDescent="0.25">
      <c r="A587" s="201" t="str">
        <f>IF(IFERROR(INDEX(Analyslista!D:D,MATCH(ROW()-1,Analyslista!AP:AP,0)),"")&amp;IFERROR(INDEX(Analyslista!B:B,MATCH(ROW()-1,Analyslista!AP:AP,0)),"")="","",IFERROR(INDEX(Analyslista!D:D,MATCH(ROW()-1,Analyslista!AP:AP,0)),"")&amp;IFERROR(INDEX(Analyslista!B:B,MATCH(ROW()-1,Analyslista!AP:AP,0)),"")&amp;" (EXT)")</f>
        <v/>
      </c>
      <c r="B587" s="201" t="str">
        <f>IFERROR(INDEX(Analyslista!D:D,MATCH(ROW()-1,Analyslista!AP:AP,0)),"")&amp;IFERROR(INDEX(Analyslista!B:B,MATCH(ROW()-1,Analyslista!AP:AP,0)),"")</f>
        <v/>
      </c>
      <c r="C587" s="201" t="str">
        <f>IF(IFERROR(INDEX(Analyslista!AC:AC,MATCH(ROW()-1,Analyslista!AP:AP,0)),"")=0,"",IFERROR(INDEX(Analyslista!AC:AC,MATCH(ROW()-1,Analyslista!AP:AP,0)),""))</f>
        <v/>
      </c>
      <c r="D587" s="201" t="str">
        <f>IF(IFERROR(INDEX(Analyslista!AS:AS,MATCH(ROW()-1,Analyslista!AP:AP,0)),"")=0,"",IFERROR(INDEX(Analyslista!AS:AS,MATCH(ROW()-1,Analyslista!AP:AP,0)),""))</f>
        <v/>
      </c>
      <c r="F587" s="201" t="str">
        <f>IF(IFERROR(INDEX(Analyslista!N:N,MATCH(ROW()-1,Analyslista!AP:AP,0)),"")=0,"",IFERROR(INDEX(Analyslista!N:N,MATCH(ROW()-1,Analyslista!AP:AP,0)),""))</f>
        <v/>
      </c>
      <c r="G587" s="201" t="str">
        <f>IF(IFERROR(INDEX(Analyslista!K:K,MATCH(ROW()-1,Analyslista!AP:AP,0)),"")=0,"",IFERROR(INDEX(Analyslista!K:K,MATCH(ROW()-1,Analyslista!AP:AP,0)),""))</f>
        <v/>
      </c>
      <c r="H587" s="224" t="str">
        <f>IF(IFERROR(INDEX(Analyslista!J:J,MATCH(ROW()-1,Analyslista!AP:AP,0)),"")=0,"",IFERROR(INDEX(Analyslista!J:J,MATCH(ROW()-1,Analyslista!AP:AP,0)),""))</f>
        <v/>
      </c>
      <c r="I587" s="201" t="str">
        <f>IF(IFERROR(INDEX(Analyslista!V:V,MATCH(ROW()-1,Analyslista!AP:AP,0)),"")=0,"",IFERROR(INDEX(Analyslista!V:V,MATCH(ROW()-1,Analyslista!AP:AP,0)),""))</f>
        <v/>
      </c>
      <c r="J587" s="201"/>
      <c r="K587" s="201"/>
    </row>
    <row r="588" spans="1:11" x14ac:dyDescent="0.25">
      <c r="A588" s="201" t="str">
        <f>IF(IFERROR(INDEX(Analyslista!D:D,MATCH(ROW()-1,Analyslista!AP:AP,0)),"")&amp;IFERROR(INDEX(Analyslista!B:B,MATCH(ROW()-1,Analyslista!AP:AP,0)),"")="","",IFERROR(INDEX(Analyslista!D:D,MATCH(ROW()-1,Analyslista!AP:AP,0)),"")&amp;IFERROR(INDEX(Analyslista!B:B,MATCH(ROW()-1,Analyslista!AP:AP,0)),"")&amp;" (EXT)")</f>
        <v/>
      </c>
      <c r="B588" s="201" t="str">
        <f>IFERROR(INDEX(Analyslista!D:D,MATCH(ROW()-1,Analyslista!AP:AP,0)),"")&amp;IFERROR(INDEX(Analyslista!B:B,MATCH(ROW()-1,Analyslista!AP:AP,0)),"")</f>
        <v/>
      </c>
      <c r="C588" s="201" t="str">
        <f>IF(IFERROR(INDEX(Analyslista!AC:AC,MATCH(ROW()-1,Analyslista!AP:AP,0)),"")=0,"",IFERROR(INDEX(Analyslista!AC:AC,MATCH(ROW()-1,Analyslista!AP:AP,0)),""))</f>
        <v/>
      </c>
      <c r="D588" s="201" t="str">
        <f>IF(IFERROR(INDEX(Analyslista!AS:AS,MATCH(ROW()-1,Analyslista!AP:AP,0)),"")=0,"",IFERROR(INDEX(Analyslista!AS:AS,MATCH(ROW()-1,Analyslista!AP:AP,0)),""))</f>
        <v/>
      </c>
      <c r="F588" s="201" t="str">
        <f>IF(IFERROR(INDEX(Analyslista!N:N,MATCH(ROW()-1,Analyslista!AP:AP,0)),"")=0,"",IFERROR(INDEX(Analyslista!N:N,MATCH(ROW()-1,Analyslista!AP:AP,0)),""))</f>
        <v/>
      </c>
      <c r="G588" s="201" t="str">
        <f>IF(IFERROR(INDEX(Analyslista!K:K,MATCH(ROW()-1,Analyslista!AP:AP,0)),"")=0,"",IFERROR(INDEX(Analyslista!K:K,MATCH(ROW()-1,Analyslista!AP:AP,0)),""))</f>
        <v/>
      </c>
      <c r="H588" s="224" t="str">
        <f>IF(IFERROR(INDEX(Analyslista!J:J,MATCH(ROW()-1,Analyslista!AP:AP,0)),"")=0,"",IFERROR(INDEX(Analyslista!J:J,MATCH(ROW()-1,Analyslista!AP:AP,0)),""))</f>
        <v/>
      </c>
      <c r="I588" s="201" t="str">
        <f>IF(IFERROR(INDEX(Analyslista!V:V,MATCH(ROW()-1,Analyslista!AP:AP,0)),"")=0,"",IFERROR(INDEX(Analyslista!V:V,MATCH(ROW()-1,Analyslista!AP:AP,0)),""))</f>
        <v/>
      </c>
      <c r="J588" s="201"/>
      <c r="K588" s="201"/>
    </row>
    <row r="589" spans="1:11" x14ac:dyDescent="0.25">
      <c r="A589" s="201" t="str">
        <f>IF(IFERROR(INDEX(Analyslista!D:D,MATCH(ROW()-1,Analyslista!AP:AP,0)),"")&amp;IFERROR(INDEX(Analyslista!B:B,MATCH(ROW()-1,Analyslista!AP:AP,0)),"")="","",IFERROR(INDEX(Analyslista!D:D,MATCH(ROW()-1,Analyslista!AP:AP,0)),"")&amp;IFERROR(INDEX(Analyslista!B:B,MATCH(ROW()-1,Analyslista!AP:AP,0)),"")&amp;" (EXT)")</f>
        <v/>
      </c>
      <c r="B589" s="201" t="str">
        <f>IFERROR(INDEX(Analyslista!D:D,MATCH(ROW()-1,Analyslista!AP:AP,0)),"")&amp;IFERROR(INDEX(Analyslista!B:B,MATCH(ROW()-1,Analyslista!AP:AP,0)),"")</f>
        <v/>
      </c>
      <c r="C589" s="201" t="str">
        <f>IF(IFERROR(INDEX(Analyslista!AC:AC,MATCH(ROW()-1,Analyslista!AP:AP,0)),"")=0,"",IFERROR(INDEX(Analyslista!AC:AC,MATCH(ROW()-1,Analyslista!AP:AP,0)),""))</f>
        <v/>
      </c>
      <c r="D589" s="201" t="str">
        <f>IF(IFERROR(INDEX(Analyslista!AS:AS,MATCH(ROW()-1,Analyslista!AP:AP,0)),"")=0,"",IFERROR(INDEX(Analyslista!AS:AS,MATCH(ROW()-1,Analyslista!AP:AP,0)),""))</f>
        <v/>
      </c>
      <c r="F589" s="201" t="str">
        <f>IF(IFERROR(INDEX(Analyslista!N:N,MATCH(ROW()-1,Analyslista!AP:AP,0)),"")=0,"",IFERROR(INDEX(Analyslista!N:N,MATCH(ROW()-1,Analyslista!AP:AP,0)),""))</f>
        <v/>
      </c>
      <c r="G589" s="201" t="str">
        <f>IF(IFERROR(INDEX(Analyslista!K:K,MATCH(ROW()-1,Analyslista!AP:AP,0)),"")=0,"",IFERROR(INDEX(Analyslista!K:K,MATCH(ROW()-1,Analyslista!AP:AP,0)),""))</f>
        <v/>
      </c>
      <c r="H589" s="224" t="str">
        <f>IF(IFERROR(INDEX(Analyslista!J:J,MATCH(ROW()-1,Analyslista!AP:AP,0)),"")=0,"",IFERROR(INDEX(Analyslista!J:J,MATCH(ROW()-1,Analyslista!AP:AP,0)),""))</f>
        <v/>
      </c>
      <c r="I589" s="201" t="str">
        <f>IF(IFERROR(INDEX(Analyslista!V:V,MATCH(ROW()-1,Analyslista!AP:AP,0)),"")=0,"",IFERROR(INDEX(Analyslista!V:V,MATCH(ROW()-1,Analyslista!AP:AP,0)),""))</f>
        <v/>
      </c>
      <c r="J589" s="201"/>
      <c r="K589" s="201"/>
    </row>
    <row r="590" spans="1:11" x14ac:dyDescent="0.25">
      <c r="A590" s="201" t="str">
        <f>IF(IFERROR(INDEX(Analyslista!D:D,MATCH(ROW()-1,Analyslista!AP:AP,0)),"")&amp;IFERROR(INDEX(Analyslista!B:B,MATCH(ROW()-1,Analyslista!AP:AP,0)),"")="","",IFERROR(INDEX(Analyslista!D:D,MATCH(ROW()-1,Analyslista!AP:AP,0)),"")&amp;IFERROR(INDEX(Analyslista!B:B,MATCH(ROW()-1,Analyslista!AP:AP,0)),"")&amp;" (EXT)")</f>
        <v/>
      </c>
      <c r="B590" s="201" t="str">
        <f>IFERROR(INDEX(Analyslista!D:D,MATCH(ROW()-1,Analyslista!AP:AP,0)),"")&amp;IFERROR(INDEX(Analyslista!B:B,MATCH(ROW()-1,Analyslista!AP:AP,0)),"")</f>
        <v/>
      </c>
      <c r="C590" s="201" t="str">
        <f>IF(IFERROR(INDEX(Analyslista!AC:AC,MATCH(ROW()-1,Analyslista!AP:AP,0)),"")=0,"",IFERROR(INDEX(Analyslista!AC:AC,MATCH(ROW()-1,Analyslista!AP:AP,0)),""))</f>
        <v/>
      </c>
      <c r="D590" s="201" t="str">
        <f>IF(IFERROR(INDEX(Analyslista!AS:AS,MATCH(ROW()-1,Analyslista!AP:AP,0)),"")=0,"",IFERROR(INDEX(Analyslista!AS:AS,MATCH(ROW()-1,Analyslista!AP:AP,0)),""))</f>
        <v/>
      </c>
      <c r="F590" s="201" t="str">
        <f>IF(IFERROR(INDEX(Analyslista!N:N,MATCH(ROW()-1,Analyslista!AP:AP,0)),"")=0,"",IFERROR(INDEX(Analyslista!N:N,MATCH(ROW()-1,Analyslista!AP:AP,0)),""))</f>
        <v/>
      </c>
      <c r="G590" s="201" t="str">
        <f>IF(IFERROR(INDEX(Analyslista!K:K,MATCH(ROW()-1,Analyslista!AP:AP,0)),"")=0,"",IFERROR(INDEX(Analyslista!K:K,MATCH(ROW()-1,Analyslista!AP:AP,0)),""))</f>
        <v/>
      </c>
      <c r="H590" s="224" t="str">
        <f>IF(IFERROR(INDEX(Analyslista!J:J,MATCH(ROW()-1,Analyslista!AP:AP,0)),"")=0,"",IFERROR(INDEX(Analyslista!J:J,MATCH(ROW()-1,Analyslista!AP:AP,0)),""))</f>
        <v/>
      </c>
      <c r="I590" s="201" t="str">
        <f>IF(IFERROR(INDEX(Analyslista!V:V,MATCH(ROW()-1,Analyslista!AP:AP,0)),"")=0,"",IFERROR(INDEX(Analyslista!V:V,MATCH(ROW()-1,Analyslista!AP:AP,0)),""))</f>
        <v/>
      </c>
      <c r="J590" s="201"/>
      <c r="K590" s="201"/>
    </row>
    <row r="591" spans="1:11" x14ac:dyDescent="0.25">
      <c r="A591" s="201" t="str">
        <f>IF(IFERROR(INDEX(Analyslista!D:D,MATCH(ROW()-1,Analyslista!AP:AP,0)),"")&amp;IFERROR(INDEX(Analyslista!B:B,MATCH(ROW()-1,Analyslista!AP:AP,0)),"")="","",IFERROR(INDEX(Analyslista!D:D,MATCH(ROW()-1,Analyslista!AP:AP,0)),"")&amp;IFERROR(INDEX(Analyslista!B:B,MATCH(ROW()-1,Analyslista!AP:AP,0)),"")&amp;" (EXT)")</f>
        <v/>
      </c>
      <c r="B591" s="201" t="str">
        <f>IFERROR(INDEX(Analyslista!D:D,MATCH(ROW()-1,Analyslista!AP:AP,0)),"")&amp;IFERROR(INDEX(Analyslista!B:B,MATCH(ROW()-1,Analyslista!AP:AP,0)),"")</f>
        <v/>
      </c>
      <c r="C591" s="201" t="str">
        <f>IF(IFERROR(INDEX(Analyslista!AC:AC,MATCH(ROW()-1,Analyslista!AP:AP,0)),"")=0,"",IFERROR(INDEX(Analyslista!AC:AC,MATCH(ROW()-1,Analyslista!AP:AP,0)),""))</f>
        <v/>
      </c>
      <c r="D591" s="201" t="str">
        <f>IF(IFERROR(INDEX(Analyslista!AS:AS,MATCH(ROW()-1,Analyslista!AP:AP,0)),"")=0,"",IFERROR(INDEX(Analyslista!AS:AS,MATCH(ROW()-1,Analyslista!AP:AP,0)),""))</f>
        <v/>
      </c>
      <c r="F591" s="201" t="str">
        <f>IF(IFERROR(INDEX(Analyslista!N:N,MATCH(ROW()-1,Analyslista!AP:AP,0)),"")=0,"",IFERROR(INDEX(Analyslista!N:N,MATCH(ROW()-1,Analyslista!AP:AP,0)),""))</f>
        <v/>
      </c>
      <c r="G591" s="201" t="str">
        <f>IF(IFERROR(INDEX(Analyslista!K:K,MATCH(ROW()-1,Analyslista!AP:AP,0)),"")=0,"",IFERROR(INDEX(Analyslista!K:K,MATCH(ROW()-1,Analyslista!AP:AP,0)),""))</f>
        <v/>
      </c>
      <c r="H591" s="224" t="str">
        <f>IF(IFERROR(INDEX(Analyslista!J:J,MATCH(ROW()-1,Analyslista!AP:AP,0)),"")=0,"",IFERROR(INDEX(Analyslista!J:J,MATCH(ROW()-1,Analyslista!AP:AP,0)),""))</f>
        <v/>
      </c>
      <c r="I591" s="201" t="str">
        <f>IF(IFERROR(INDEX(Analyslista!V:V,MATCH(ROW()-1,Analyslista!AP:AP,0)),"")=0,"",IFERROR(INDEX(Analyslista!V:V,MATCH(ROW()-1,Analyslista!AP:AP,0)),""))</f>
        <v/>
      </c>
      <c r="J591" s="201"/>
      <c r="K591" s="201"/>
    </row>
    <row r="592" spans="1:11" x14ac:dyDescent="0.25">
      <c r="A592" s="201" t="str">
        <f>IF(IFERROR(INDEX(Analyslista!D:D,MATCH(ROW()-1,Analyslista!AP:AP,0)),"")&amp;IFERROR(INDEX(Analyslista!B:B,MATCH(ROW()-1,Analyslista!AP:AP,0)),"")="","",IFERROR(INDEX(Analyslista!D:D,MATCH(ROW()-1,Analyslista!AP:AP,0)),"")&amp;IFERROR(INDEX(Analyslista!B:B,MATCH(ROW()-1,Analyslista!AP:AP,0)),"")&amp;" (EXT)")</f>
        <v/>
      </c>
      <c r="B592" s="201" t="str">
        <f>IFERROR(INDEX(Analyslista!D:D,MATCH(ROW()-1,Analyslista!AP:AP,0)),"")&amp;IFERROR(INDEX(Analyslista!B:B,MATCH(ROW()-1,Analyslista!AP:AP,0)),"")</f>
        <v/>
      </c>
      <c r="C592" s="201" t="str">
        <f>IF(IFERROR(INDEX(Analyslista!AC:AC,MATCH(ROW()-1,Analyslista!AP:AP,0)),"")=0,"",IFERROR(INDEX(Analyslista!AC:AC,MATCH(ROW()-1,Analyslista!AP:AP,0)),""))</f>
        <v/>
      </c>
      <c r="D592" s="201" t="str">
        <f>IF(IFERROR(INDEX(Analyslista!AS:AS,MATCH(ROW()-1,Analyslista!AP:AP,0)),"")=0,"",IFERROR(INDEX(Analyslista!AS:AS,MATCH(ROW()-1,Analyslista!AP:AP,0)),""))</f>
        <v/>
      </c>
      <c r="F592" s="201" t="str">
        <f>IF(IFERROR(INDEX(Analyslista!N:N,MATCH(ROW()-1,Analyslista!AP:AP,0)),"")=0,"",IFERROR(INDEX(Analyslista!N:N,MATCH(ROW()-1,Analyslista!AP:AP,0)),""))</f>
        <v/>
      </c>
      <c r="G592" s="201" t="str">
        <f>IF(IFERROR(INDEX(Analyslista!K:K,MATCH(ROW()-1,Analyslista!AP:AP,0)),"")=0,"",IFERROR(INDEX(Analyslista!K:K,MATCH(ROW()-1,Analyslista!AP:AP,0)),""))</f>
        <v/>
      </c>
      <c r="H592" s="224" t="str">
        <f>IF(IFERROR(INDEX(Analyslista!J:J,MATCH(ROW()-1,Analyslista!AP:AP,0)),"")=0,"",IFERROR(INDEX(Analyslista!J:J,MATCH(ROW()-1,Analyslista!AP:AP,0)),""))</f>
        <v/>
      </c>
      <c r="I592" s="201" t="str">
        <f>IF(IFERROR(INDEX(Analyslista!V:V,MATCH(ROW()-1,Analyslista!AP:AP,0)),"")=0,"",IFERROR(INDEX(Analyslista!V:V,MATCH(ROW()-1,Analyslista!AP:AP,0)),""))</f>
        <v/>
      </c>
      <c r="J592" s="201"/>
      <c r="K592" s="201"/>
    </row>
    <row r="593" spans="1:11" x14ac:dyDescent="0.25">
      <c r="A593" s="201" t="str">
        <f>IF(IFERROR(INDEX(Analyslista!D:D,MATCH(ROW()-1,Analyslista!AP:AP,0)),"")&amp;IFERROR(INDEX(Analyslista!B:B,MATCH(ROW()-1,Analyslista!AP:AP,0)),"")="","",IFERROR(INDEX(Analyslista!D:D,MATCH(ROW()-1,Analyslista!AP:AP,0)),"")&amp;IFERROR(INDEX(Analyslista!B:B,MATCH(ROW()-1,Analyslista!AP:AP,0)),"")&amp;" (EXT)")</f>
        <v/>
      </c>
      <c r="B593" s="201" t="str">
        <f>IFERROR(INDEX(Analyslista!D:D,MATCH(ROW()-1,Analyslista!AP:AP,0)),"")&amp;IFERROR(INDEX(Analyslista!B:B,MATCH(ROW()-1,Analyslista!AP:AP,0)),"")</f>
        <v/>
      </c>
      <c r="C593" s="201" t="str">
        <f>IF(IFERROR(INDEX(Analyslista!AC:AC,MATCH(ROW()-1,Analyslista!AP:AP,0)),"")=0,"",IFERROR(INDEX(Analyslista!AC:AC,MATCH(ROW()-1,Analyslista!AP:AP,0)),""))</f>
        <v/>
      </c>
      <c r="D593" s="201" t="str">
        <f>IF(IFERROR(INDEX(Analyslista!AS:AS,MATCH(ROW()-1,Analyslista!AP:AP,0)),"")=0,"",IFERROR(INDEX(Analyslista!AS:AS,MATCH(ROW()-1,Analyslista!AP:AP,0)),""))</f>
        <v/>
      </c>
      <c r="F593" s="201" t="str">
        <f>IF(IFERROR(INDEX(Analyslista!N:N,MATCH(ROW()-1,Analyslista!AP:AP,0)),"")=0,"",IFERROR(INDEX(Analyslista!N:N,MATCH(ROW()-1,Analyslista!AP:AP,0)),""))</f>
        <v/>
      </c>
      <c r="G593" s="201" t="str">
        <f>IF(IFERROR(INDEX(Analyslista!K:K,MATCH(ROW()-1,Analyslista!AP:AP,0)),"")=0,"",IFERROR(INDEX(Analyslista!K:K,MATCH(ROW()-1,Analyslista!AP:AP,0)),""))</f>
        <v/>
      </c>
      <c r="H593" s="224" t="str">
        <f>IF(IFERROR(INDEX(Analyslista!J:J,MATCH(ROW()-1,Analyslista!AP:AP,0)),"")=0,"",IFERROR(INDEX(Analyslista!J:J,MATCH(ROW()-1,Analyslista!AP:AP,0)),""))</f>
        <v/>
      </c>
      <c r="I593" s="201" t="str">
        <f>IF(IFERROR(INDEX(Analyslista!V:V,MATCH(ROW()-1,Analyslista!AP:AP,0)),"")=0,"",IFERROR(INDEX(Analyslista!V:V,MATCH(ROW()-1,Analyslista!AP:AP,0)),""))</f>
        <v/>
      </c>
      <c r="J593" s="201"/>
      <c r="K593" s="201"/>
    </row>
    <row r="594" spans="1:11" x14ac:dyDescent="0.25">
      <c r="A594" s="201" t="str">
        <f>IF(IFERROR(INDEX(Analyslista!D:D,MATCH(ROW()-1,Analyslista!AP:AP,0)),"")&amp;IFERROR(INDEX(Analyslista!B:B,MATCH(ROW()-1,Analyslista!AP:AP,0)),"")="","",IFERROR(INDEX(Analyslista!D:D,MATCH(ROW()-1,Analyslista!AP:AP,0)),"")&amp;IFERROR(INDEX(Analyslista!B:B,MATCH(ROW()-1,Analyslista!AP:AP,0)),"")&amp;" (EXT)")</f>
        <v/>
      </c>
      <c r="B594" s="201" t="str">
        <f>IFERROR(INDEX(Analyslista!D:D,MATCH(ROW()-1,Analyslista!AP:AP,0)),"")&amp;IFERROR(INDEX(Analyslista!B:B,MATCH(ROW()-1,Analyslista!AP:AP,0)),"")</f>
        <v/>
      </c>
      <c r="C594" s="201" t="str">
        <f>IF(IFERROR(INDEX(Analyslista!AC:AC,MATCH(ROW()-1,Analyslista!AP:AP,0)),"")=0,"",IFERROR(INDEX(Analyslista!AC:AC,MATCH(ROW()-1,Analyslista!AP:AP,0)),""))</f>
        <v/>
      </c>
      <c r="D594" s="201" t="str">
        <f>IF(IFERROR(INDEX(Analyslista!AS:AS,MATCH(ROW()-1,Analyslista!AP:AP,0)),"")=0,"",IFERROR(INDEX(Analyslista!AS:AS,MATCH(ROW()-1,Analyslista!AP:AP,0)),""))</f>
        <v/>
      </c>
      <c r="F594" s="201" t="str">
        <f>IF(IFERROR(INDEX(Analyslista!N:N,MATCH(ROW()-1,Analyslista!AP:AP,0)),"")=0,"",IFERROR(INDEX(Analyslista!N:N,MATCH(ROW()-1,Analyslista!AP:AP,0)),""))</f>
        <v/>
      </c>
      <c r="G594" s="201" t="str">
        <f>IF(IFERROR(INDEX(Analyslista!K:K,MATCH(ROW()-1,Analyslista!AP:AP,0)),"")=0,"",IFERROR(INDEX(Analyslista!K:K,MATCH(ROW()-1,Analyslista!AP:AP,0)),""))</f>
        <v/>
      </c>
      <c r="H594" s="224" t="str">
        <f>IF(IFERROR(INDEX(Analyslista!J:J,MATCH(ROW()-1,Analyslista!AP:AP,0)),"")=0,"",IFERROR(INDEX(Analyslista!J:J,MATCH(ROW()-1,Analyslista!AP:AP,0)),""))</f>
        <v/>
      </c>
      <c r="I594" s="201" t="str">
        <f>IF(IFERROR(INDEX(Analyslista!V:V,MATCH(ROW()-1,Analyslista!AP:AP,0)),"")=0,"",IFERROR(INDEX(Analyslista!V:V,MATCH(ROW()-1,Analyslista!AP:AP,0)),""))</f>
        <v/>
      </c>
      <c r="J594" s="201"/>
      <c r="K594" s="201"/>
    </row>
    <row r="595" spans="1:11" x14ac:dyDescent="0.25">
      <c r="A595" s="201" t="str">
        <f>IF(IFERROR(INDEX(Analyslista!D:D,MATCH(ROW()-1,Analyslista!AP:AP,0)),"")&amp;IFERROR(INDEX(Analyslista!B:B,MATCH(ROW()-1,Analyslista!AP:AP,0)),"")="","",IFERROR(INDEX(Analyslista!D:D,MATCH(ROW()-1,Analyslista!AP:AP,0)),"")&amp;IFERROR(INDEX(Analyslista!B:B,MATCH(ROW()-1,Analyslista!AP:AP,0)),"")&amp;" (EXT)")</f>
        <v/>
      </c>
      <c r="B595" s="201" t="str">
        <f>IFERROR(INDEX(Analyslista!D:D,MATCH(ROW()-1,Analyslista!AP:AP,0)),"")&amp;IFERROR(INDEX(Analyslista!B:B,MATCH(ROW()-1,Analyslista!AP:AP,0)),"")</f>
        <v/>
      </c>
      <c r="C595" s="201" t="str">
        <f>IF(IFERROR(INDEX(Analyslista!AC:AC,MATCH(ROW()-1,Analyslista!AP:AP,0)),"")=0,"",IFERROR(INDEX(Analyslista!AC:AC,MATCH(ROW()-1,Analyslista!AP:AP,0)),""))</f>
        <v/>
      </c>
      <c r="D595" s="201" t="str">
        <f>IF(IFERROR(INDEX(Analyslista!AS:AS,MATCH(ROW()-1,Analyslista!AP:AP,0)),"")=0,"",IFERROR(INDEX(Analyslista!AS:AS,MATCH(ROW()-1,Analyslista!AP:AP,0)),""))</f>
        <v/>
      </c>
      <c r="F595" s="201" t="str">
        <f>IF(IFERROR(INDEX(Analyslista!N:N,MATCH(ROW()-1,Analyslista!AP:AP,0)),"")=0,"",IFERROR(INDEX(Analyslista!N:N,MATCH(ROW()-1,Analyslista!AP:AP,0)),""))</f>
        <v/>
      </c>
      <c r="G595" s="201" t="str">
        <f>IF(IFERROR(INDEX(Analyslista!K:K,MATCH(ROW()-1,Analyslista!AP:AP,0)),"")=0,"",IFERROR(INDEX(Analyslista!K:K,MATCH(ROW()-1,Analyslista!AP:AP,0)),""))</f>
        <v/>
      </c>
      <c r="H595" s="224" t="str">
        <f>IF(IFERROR(INDEX(Analyslista!J:J,MATCH(ROW()-1,Analyslista!AP:AP,0)),"")=0,"",IFERROR(INDEX(Analyslista!J:J,MATCH(ROW()-1,Analyslista!AP:AP,0)),""))</f>
        <v/>
      </c>
      <c r="I595" s="201" t="str">
        <f>IF(IFERROR(INDEX(Analyslista!V:V,MATCH(ROW()-1,Analyslista!AP:AP,0)),"")=0,"",IFERROR(INDEX(Analyslista!V:V,MATCH(ROW()-1,Analyslista!AP:AP,0)),""))</f>
        <v/>
      </c>
      <c r="J595" s="201"/>
      <c r="K595" s="201"/>
    </row>
    <row r="596" spans="1:11" x14ac:dyDescent="0.25">
      <c r="A596" s="201" t="str">
        <f>IF(IFERROR(INDEX(Analyslista!D:D,MATCH(ROW()-1,Analyslista!AP:AP,0)),"")&amp;IFERROR(INDEX(Analyslista!B:B,MATCH(ROW()-1,Analyslista!AP:AP,0)),"")="","",IFERROR(INDEX(Analyslista!D:D,MATCH(ROW()-1,Analyslista!AP:AP,0)),"")&amp;IFERROR(INDEX(Analyslista!B:B,MATCH(ROW()-1,Analyslista!AP:AP,0)),"")&amp;" (EXT)")</f>
        <v/>
      </c>
      <c r="B596" s="201" t="str">
        <f>IFERROR(INDEX(Analyslista!D:D,MATCH(ROW()-1,Analyslista!AP:AP,0)),"")&amp;IFERROR(INDEX(Analyslista!B:B,MATCH(ROW()-1,Analyslista!AP:AP,0)),"")</f>
        <v/>
      </c>
      <c r="C596" s="201" t="str">
        <f>IF(IFERROR(INDEX(Analyslista!AC:AC,MATCH(ROW()-1,Analyslista!AP:AP,0)),"")=0,"",IFERROR(INDEX(Analyslista!AC:AC,MATCH(ROW()-1,Analyslista!AP:AP,0)),""))</f>
        <v/>
      </c>
      <c r="D596" s="201" t="str">
        <f>IF(IFERROR(INDEX(Analyslista!AS:AS,MATCH(ROW()-1,Analyslista!AP:AP,0)),"")=0,"",IFERROR(INDEX(Analyslista!AS:AS,MATCH(ROW()-1,Analyslista!AP:AP,0)),""))</f>
        <v/>
      </c>
      <c r="F596" s="201" t="str">
        <f>IF(IFERROR(INDEX(Analyslista!N:N,MATCH(ROW()-1,Analyslista!AP:AP,0)),"")=0,"",IFERROR(INDEX(Analyslista!N:N,MATCH(ROW()-1,Analyslista!AP:AP,0)),""))</f>
        <v/>
      </c>
      <c r="G596" s="201" t="str">
        <f>IF(IFERROR(INDEX(Analyslista!K:K,MATCH(ROW()-1,Analyslista!AP:AP,0)),"")=0,"",IFERROR(INDEX(Analyslista!K:K,MATCH(ROW()-1,Analyslista!AP:AP,0)),""))</f>
        <v/>
      </c>
      <c r="H596" s="224" t="str">
        <f>IF(IFERROR(INDEX(Analyslista!J:J,MATCH(ROW()-1,Analyslista!AP:AP,0)),"")=0,"",IFERROR(INDEX(Analyslista!J:J,MATCH(ROW()-1,Analyslista!AP:AP,0)),""))</f>
        <v/>
      </c>
      <c r="I596" s="201" t="str">
        <f>IF(IFERROR(INDEX(Analyslista!V:V,MATCH(ROW()-1,Analyslista!AP:AP,0)),"")=0,"",IFERROR(INDEX(Analyslista!V:V,MATCH(ROW()-1,Analyslista!AP:AP,0)),""))</f>
        <v/>
      </c>
      <c r="J596" s="201"/>
      <c r="K596" s="201"/>
    </row>
    <row r="597" spans="1:11" x14ac:dyDescent="0.25">
      <c r="A597" s="201" t="str">
        <f>IF(IFERROR(INDEX(Analyslista!D:D,MATCH(ROW()-1,Analyslista!AP:AP,0)),"")&amp;IFERROR(INDEX(Analyslista!B:B,MATCH(ROW()-1,Analyslista!AP:AP,0)),"")="","",IFERROR(INDEX(Analyslista!D:D,MATCH(ROW()-1,Analyslista!AP:AP,0)),"")&amp;IFERROR(INDEX(Analyslista!B:B,MATCH(ROW()-1,Analyslista!AP:AP,0)),"")&amp;" (EXT)")</f>
        <v/>
      </c>
      <c r="B597" s="201" t="str">
        <f>IFERROR(INDEX(Analyslista!D:D,MATCH(ROW()-1,Analyslista!AP:AP,0)),"")&amp;IFERROR(INDEX(Analyslista!B:B,MATCH(ROW()-1,Analyslista!AP:AP,0)),"")</f>
        <v/>
      </c>
      <c r="C597" s="201" t="str">
        <f>IF(IFERROR(INDEX(Analyslista!AC:AC,MATCH(ROW()-1,Analyslista!AP:AP,0)),"")=0,"",IFERROR(INDEX(Analyslista!AC:AC,MATCH(ROW()-1,Analyslista!AP:AP,0)),""))</f>
        <v/>
      </c>
      <c r="D597" s="201" t="str">
        <f>IF(IFERROR(INDEX(Analyslista!AS:AS,MATCH(ROW()-1,Analyslista!AP:AP,0)),"")=0,"",IFERROR(INDEX(Analyslista!AS:AS,MATCH(ROW()-1,Analyslista!AP:AP,0)),""))</f>
        <v/>
      </c>
      <c r="F597" s="201" t="str">
        <f>IF(IFERROR(INDEX(Analyslista!N:N,MATCH(ROW()-1,Analyslista!AP:AP,0)),"")=0,"",IFERROR(INDEX(Analyslista!N:N,MATCH(ROW()-1,Analyslista!AP:AP,0)),""))</f>
        <v/>
      </c>
      <c r="G597" s="201" t="str">
        <f>IF(IFERROR(INDEX(Analyslista!K:K,MATCH(ROW()-1,Analyslista!AP:AP,0)),"")=0,"",IFERROR(INDEX(Analyslista!K:K,MATCH(ROW()-1,Analyslista!AP:AP,0)),""))</f>
        <v/>
      </c>
      <c r="H597" s="224" t="str">
        <f>IF(IFERROR(INDEX(Analyslista!J:J,MATCH(ROW()-1,Analyslista!AP:AP,0)),"")=0,"",IFERROR(INDEX(Analyslista!J:J,MATCH(ROW()-1,Analyslista!AP:AP,0)),""))</f>
        <v/>
      </c>
      <c r="I597" s="201" t="str">
        <f>IF(IFERROR(INDEX(Analyslista!V:V,MATCH(ROW()-1,Analyslista!AP:AP,0)),"")=0,"",IFERROR(INDEX(Analyslista!V:V,MATCH(ROW()-1,Analyslista!AP:AP,0)),""))</f>
        <v/>
      </c>
      <c r="J597" s="201"/>
      <c r="K597" s="201"/>
    </row>
    <row r="598" spans="1:11" x14ac:dyDescent="0.25">
      <c r="A598" s="201" t="str">
        <f>IF(IFERROR(INDEX(Analyslista!D:D,MATCH(ROW()-1,Analyslista!AP:AP,0)),"")&amp;IFERROR(INDEX(Analyslista!B:B,MATCH(ROW()-1,Analyslista!AP:AP,0)),"")="","",IFERROR(INDEX(Analyslista!D:D,MATCH(ROW()-1,Analyslista!AP:AP,0)),"")&amp;IFERROR(INDEX(Analyslista!B:B,MATCH(ROW()-1,Analyslista!AP:AP,0)),"")&amp;" (EXT)")</f>
        <v/>
      </c>
      <c r="B598" s="201" t="str">
        <f>IFERROR(INDEX(Analyslista!D:D,MATCH(ROW()-1,Analyslista!AP:AP,0)),"")&amp;IFERROR(INDEX(Analyslista!B:B,MATCH(ROW()-1,Analyslista!AP:AP,0)),"")</f>
        <v/>
      </c>
      <c r="C598" s="201" t="str">
        <f>IF(IFERROR(INDEX(Analyslista!AC:AC,MATCH(ROW()-1,Analyslista!AP:AP,0)),"")=0,"",IFERROR(INDEX(Analyslista!AC:AC,MATCH(ROW()-1,Analyslista!AP:AP,0)),""))</f>
        <v/>
      </c>
      <c r="D598" s="201" t="str">
        <f>IF(IFERROR(INDEX(Analyslista!AS:AS,MATCH(ROW()-1,Analyslista!AP:AP,0)),"")=0,"",IFERROR(INDEX(Analyslista!AS:AS,MATCH(ROW()-1,Analyslista!AP:AP,0)),""))</f>
        <v/>
      </c>
      <c r="F598" s="201" t="str">
        <f>IF(IFERROR(INDEX(Analyslista!N:N,MATCH(ROW()-1,Analyslista!AP:AP,0)),"")=0,"",IFERROR(INDEX(Analyslista!N:N,MATCH(ROW()-1,Analyslista!AP:AP,0)),""))</f>
        <v/>
      </c>
      <c r="G598" s="201" t="str">
        <f>IF(IFERROR(INDEX(Analyslista!K:K,MATCH(ROW()-1,Analyslista!AP:AP,0)),"")=0,"",IFERROR(INDEX(Analyslista!K:K,MATCH(ROW()-1,Analyslista!AP:AP,0)),""))</f>
        <v/>
      </c>
      <c r="H598" s="224" t="str">
        <f>IF(IFERROR(INDEX(Analyslista!J:J,MATCH(ROW()-1,Analyslista!AP:AP,0)),"")=0,"",IFERROR(INDEX(Analyslista!J:J,MATCH(ROW()-1,Analyslista!AP:AP,0)),""))</f>
        <v/>
      </c>
      <c r="I598" s="201" t="str">
        <f>IF(IFERROR(INDEX(Analyslista!V:V,MATCH(ROW()-1,Analyslista!AP:AP,0)),"")=0,"",IFERROR(INDEX(Analyslista!V:V,MATCH(ROW()-1,Analyslista!AP:AP,0)),""))</f>
        <v/>
      </c>
      <c r="J598" s="201"/>
      <c r="K598" s="201"/>
    </row>
    <row r="599" spans="1:11" x14ac:dyDescent="0.25">
      <c r="A599" s="201" t="str">
        <f>IF(IFERROR(INDEX(Analyslista!D:D,MATCH(ROW()-1,Analyslista!AP:AP,0)),"")&amp;IFERROR(INDEX(Analyslista!B:B,MATCH(ROW()-1,Analyslista!AP:AP,0)),"")="","",IFERROR(INDEX(Analyslista!D:D,MATCH(ROW()-1,Analyslista!AP:AP,0)),"")&amp;IFERROR(INDEX(Analyslista!B:B,MATCH(ROW()-1,Analyslista!AP:AP,0)),"")&amp;" (EXT)")</f>
        <v/>
      </c>
      <c r="B599" s="201" t="str">
        <f>IFERROR(INDEX(Analyslista!D:D,MATCH(ROW()-1,Analyslista!AP:AP,0)),"")&amp;IFERROR(INDEX(Analyslista!B:B,MATCH(ROW()-1,Analyslista!AP:AP,0)),"")</f>
        <v/>
      </c>
      <c r="C599" s="201" t="str">
        <f>IF(IFERROR(INDEX(Analyslista!AC:AC,MATCH(ROW()-1,Analyslista!AP:AP,0)),"")=0,"",IFERROR(INDEX(Analyslista!AC:AC,MATCH(ROW()-1,Analyslista!AP:AP,0)),""))</f>
        <v/>
      </c>
      <c r="D599" s="201" t="str">
        <f>IF(IFERROR(INDEX(Analyslista!AS:AS,MATCH(ROW()-1,Analyslista!AP:AP,0)),"")=0,"",IFERROR(INDEX(Analyslista!AS:AS,MATCH(ROW()-1,Analyslista!AP:AP,0)),""))</f>
        <v/>
      </c>
      <c r="F599" s="201" t="str">
        <f>IF(IFERROR(INDEX(Analyslista!N:N,MATCH(ROW()-1,Analyslista!AP:AP,0)),"")=0,"",IFERROR(INDEX(Analyslista!N:N,MATCH(ROW()-1,Analyslista!AP:AP,0)),""))</f>
        <v/>
      </c>
      <c r="G599" s="201" t="str">
        <f>IF(IFERROR(INDEX(Analyslista!K:K,MATCH(ROW()-1,Analyslista!AP:AP,0)),"")=0,"",IFERROR(INDEX(Analyslista!K:K,MATCH(ROW()-1,Analyslista!AP:AP,0)),""))</f>
        <v/>
      </c>
      <c r="H599" s="224" t="str">
        <f>IF(IFERROR(INDEX(Analyslista!J:J,MATCH(ROW()-1,Analyslista!AP:AP,0)),"")=0,"",IFERROR(INDEX(Analyslista!J:J,MATCH(ROW()-1,Analyslista!AP:AP,0)),""))</f>
        <v/>
      </c>
      <c r="I599" s="201" t="str">
        <f>IF(IFERROR(INDEX(Analyslista!V:V,MATCH(ROW()-1,Analyslista!AP:AP,0)),"")=0,"",IFERROR(INDEX(Analyslista!V:V,MATCH(ROW()-1,Analyslista!AP:AP,0)),""))</f>
        <v/>
      </c>
      <c r="J599" s="201"/>
      <c r="K599" s="201"/>
    </row>
    <row r="600" spans="1:11" x14ac:dyDescent="0.25">
      <c r="A600" s="201" t="str">
        <f>IF(IFERROR(INDEX(Analyslista!D:D,MATCH(ROW()-1,Analyslista!AP:AP,0)),"")&amp;IFERROR(INDEX(Analyslista!B:B,MATCH(ROW()-1,Analyslista!AP:AP,0)),"")="","",IFERROR(INDEX(Analyslista!D:D,MATCH(ROW()-1,Analyslista!AP:AP,0)),"")&amp;IFERROR(INDEX(Analyslista!B:B,MATCH(ROW()-1,Analyslista!AP:AP,0)),"")&amp;" (EXT)")</f>
        <v/>
      </c>
      <c r="B600" s="201" t="str">
        <f>IFERROR(INDEX(Analyslista!D:D,MATCH(ROW()-1,Analyslista!AP:AP,0)),"")&amp;IFERROR(INDEX(Analyslista!B:B,MATCH(ROW()-1,Analyslista!AP:AP,0)),"")</f>
        <v/>
      </c>
      <c r="C600" s="201" t="str">
        <f>IF(IFERROR(INDEX(Analyslista!AC:AC,MATCH(ROW()-1,Analyslista!AP:AP,0)),"")=0,"",IFERROR(INDEX(Analyslista!AC:AC,MATCH(ROW()-1,Analyslista!AP:AP,0)),""))</f>
        <v/>
      </c>
      <c r="D600" s="201" t="str">
        <f>IF(IFERROR(INDEX(Analyslista!AS:AS,MATCH(ROW()-1,Analyslista!AP:AP,0)),"")=0,"",IFERROR(INDEX(Analyslista!AS:AS,MATCH(ROW()-1,Analyslista!AP:AP,0)),""))</f>
        <v/>
      </c>
      <c r="F600" s="201" t="str">
        <f>IF(IFERROR(INDEX(Analyslista!N:N,MATCH(ROW()-1,Analyslista!AP:AP,0)),"")=0,"",IFERROR(INDEX(Analyslista!N:N,MATCH(ROW()-1,Analyslista!AP:AP,0)),""))</f>
        <v/>
      </c>
      <c r="G600" s="201" t="str">
        <f>IF(IFERROR(INDEX(Analyslista!K:K,MATCH(ROW()-1,Analyslista!AP:AP,0)),"")=0,"",IFERROR(INDEX(Analyslista!K:K,MATCH(ROW()-1,Analyslista!AP:AP,0)),""))</f>
        <v/>
      </c>
      <c r="H600" s="224" t="str">
        <f>IF(IFERROR(INDEX(Analyslista!J:J,MATCH(ROW()-1,Analyslista!AP:AP,0)),"")=0,"",IFERROR(INDEX(Analyslista!J:J,MATCH(ROW()-1,Analyslista!AP:AP,0)),""))</f>
        <v/>
      </c>
      <c r="I600" s="201" t="str">
        <f>IF(IFERROR(INDEX(Analyslista!V:V,MATCH(ROW()-1,Analyslista!AP:AP,0)),"")=0,"",IFERROR(INDEX(Analyslista!V:V,MATCH(ROW()-1,Analyslista!AP:AP,0)),""))</f>
        <v/>
      </c>
      <c r="J600" s="201"/>
      <c r="K600" s="201"/>
    </row>
    <row r="601" spans="1:11" x14ac:dyDescent="0.25">
      <c r="A601" s="201" t="str">
        <f>IF(IFERROR(INDEX(Analyslista!D:D,MATCH(ROW()-1,Analyslista!AP:AP,0)),"")&amp;IFERROR(INDEX(Analyslista!B:B,MATCH(ROW()-1,Analyslista!AP:AP,0)),"")="","",IFERROR(INDEX(Analyslista!D:D,MATCH(ROW()-1,Analyslista!AP:AP,0)),"")&amp;IFERROR(INDEX(Analyslista!B:B,MATCH(ROW()-1,Analyslista!AP:AP,0)),"")&amp;" (EXT)")</f>
        <v/>
      </c>
      <c r="B601" s="201" t="str">
        <f>IFERROR(INDEX(Analyslista!D:D,MATCH(ROW()-1,Analyslista!AP:AP,0)),"")&amp;IFERROR(INDEX(Analyslista!B:B,MATCH(ROW()-1,Analyslista!AP:AP,0)),"")</f>
        <v/>
      </c>
      <c r="C601" s="201" t="str">
        <f>IF(IFERROR(INDEX(Analyslista!AC:AC,MATCH(ROW()-1,Analyslista!AP:AP,0)),"")=0,"",IFERROR(INDEX(Analyslista!AC:AC,MATCH(ROW()-1,Analyslista!AP:AP,0)),""))</f>
        <v/>
      </c>
      <c r="D601" s="201" t="str">
        <f>IF(IFERROR(INDEX(Analyslista!AS:AS,MATCH(ROW()-1,Analyslista!AP:AP,0)),"")=0,"",IFERROR(INDEX(Analyslista!AS:AS,MATCH(ROW()-1,Analyslista!AP:AP,0)),""))</f>
        <v/>
      </c>
      <c r="F601" s="201" t="str">
        <f>IF(IFERROR(INDEX(Analyslista!N:N,MATCH(ROW()-1,Analyslista!AP:AP,0)),"")=0,"",IFERROR(INDEX(Analyslista!N:N,MATCH(ROW()-1,Analyslista!AP:AP,0)),""))</f>
        <v/>
      </c>
      <c r="G601" s="201" t="str">
        <f>IF(IFERROR(INDEX(Analyslista!K:K,MATCH(ROW()-1,Analyslista!AP:AP,0)),"")=0,"",IFERROR(INDEX(Analyslista!K:K,MATCH(ROW()-1,Analyslista!AP:AP,0)),""))</f>
        <v/>
      </c>
      <c r="H601" s="224" t="str">
        <f>IF(IFERROR(INDEX(Analyslista!J:J,MATCH(ROW()-1,Analyslista!AP:AP,0)),"")=0,"",IFERROR(INDEX(Analyslista!J:J,MATCH(ROW()-1,Analyslista!AP:AP,0)),""))</f>
        <v/>
      </c>
      <c r="I601" s="201" t="str">
        <f>IF(IFERROR(INDEX(Analyslista!V:V,MATCH(ROW()-1,Analyslista!AP:AP,0)),"")=0,"",IFERROR(INDEX(Analyslista!V:V,MATCH(ROW()-1,Analyslista!AP:AP,0)),""))</f>
        <v/>
      </c>
      <c r="J601" s="201"/>
      <c r="K601" s="201"/>
    </row>
    <row r="602" spans="1:11" x14ac:dyDescent="0.25">
      <c r="A602" s="201" t="str">
        <f>IF(IFERROR(INDEX(Analyslista!D:D,MATCH(ROW()-1,Analyslista!AP:AP,0)),"")&amp;IFERROR(INDEX(Analyslista!B:B,MATCH(ROW()-1,Analyslista!AP:AP,0)),"")="","",IFERROR(INDEX(Analyslista!D:D,MATCH(ROW()-1,Analyslista!AP:AP,0)),"")&amp;IFERROR(INDEX(Analyslista!B:B,MATCH(ROW()-1,Analyslista!AP:AP,0)),"")&amp;" (EXT)")</f>
        <v/>
      </c>
      <c r="B602" s="201" t="str">
        <f>IFERROR(INDEX(Analyslista!D:D,MATCH(ROW()-1,Analyslista!AP:AP,0)),"")&amp;IFERROR(INDEX(Analyslista!B:B,MATCH(ROW()-1,Analyslista!AP:AP,0)),"")</f>
        <v/>
      </c>
      <c r="C602" s="201" t="str">
        <f>IF(IFERROR(INDEX(Analyslista!AC:AC,MATCH(ROW()-1,Analyslista!AP:AP,0)),"")=0,"",IFERROR(INDEX(Analyslista!AC:AC,MATCH(ROW()-1,Analyslista!AP:AP,0)),""))</f>
        <v/>
      </c>
      <c r="D602" s="201" t="str">
        <f>IF(IFERROR(INDEX(Analyslista!AS:AS,MATCH(ROW()-1,Analyslista!AP:AP,0)),"")=0,"",IFERROR(INDEX(Analyslista!AS:AS,MATCH(ROW()-1,Analyslista!AP:AP,0)),""))</f>
        <v/>
      </c>
      <c r="F602" s="201" t="str">
        <f>IF(IFERROR(INDEX(Analyslista!N:N,MATCH(ROW()-1,Analyslista!AP:AP,0)),"")=0,"",IFERROR(INDEX(Analyslista!N:N,MATCH(ROW()-1,Analyslista!AP:AP,0)),""))</f>
        <v/>
      </c>
      <c r="G602" s="201" t="str">
        <f>IF(IFERROR(INDEX(Analyslista!K:K,MATCH(ROW()-1,Analyslista!AP:AP,0)),"")=0,"",IFERROR(INDEX(Analyslista!K:K,MATCH(ROW()-1,Analyslista!AP:AP,0)),""))</f>
        <v/>
      </c>
      <c r="H602" s="224" t="str">
        <f>IF(IFERROR(INDEX(Analyslista!J:J,MATCH(ROW()-1,Analyslista!AP:AP,0)),"")=0,"",IFERROR(INDEX(Analyslista!J:J,MATCH(ROW()-1,Analyslista!AP:AP,0)),""))</f>
        <v/>
      </c>
      <c r="I602" s="201" t="str">
        <f>IF(IFERROR(INDEX(Analyslista!V:V,MATCH(ROW()-1,Analyslista!AP:AP,0)),"")=0,"",IFERROR(INDEX(Analyslista!V:V,MATCH(ROW()-1,Analyslista!AP:AP,0)),""))</f>
        <v/>
      </c>
      <c r="J602" s="201"/>
      <c r="K602" s="201"/>
    </row>
    <row r="603" spans="1:11" x14ac:dyDescent="0.25">
      <c r="A603" s="201" t="str">
        <f>IF(IFERROR(INDEX(Analyslista!D:D,MATCH(ROW()-1,Analyslista!AP:AP,0)),"")&amp;IFERROR(INDEX(Analyslista!B:B,MATCH(ROW()-1,Analyslista!AP:AP,0)),"")="","",IFERROR(INDEX(Analyslista!D:D,MATCH(ROW()-1,Analyslista!AP:AP,0)),"")&amp;IFERROR(INDEX(Analyslista!B:B,MATCH(ROW()-1,Analyslista!AP:AP,0)),"")&amp;" (EXT)")</f>
        <v/>
      </c>
      <c r="B603" s="201" t="str">
        <f>IFERROR(INDEX(Analyslista!D:D,MATCH(ROW()-1,Analyslista!AP:AP,0)),"")&amp;IFERROR(INDEX(Analyslista!B:B,MATCH(ROW()-1,Analyslista!AP:AP,0)),"")</f>
        <v/>
      </c>
      <c r="C603" s="201" t="str">
        <f>IF(IFERROR(INDEX(Analyslista!AC:AC,MATCH(ROW()-1,Analyslista!AP:AP,0)),"")=0,"",IFERROR(INDEX(Analyslista!AC:AC,MATCH(ROW()-1,Analyslista!AP:AP,0)),""))</f>
        <v/>
      </c>
      <c r="D603" s="201" t="str">
        <f>IF(IFERROR(INDEX(Analyslista!AS:AS,MATCH(ROW()-1,Analyslista!AP:AP,0)),"")=0,"",IFERROR(INDEX(Analyslista!AS:AS,MATCH(ROW()-1,Analyslista!AP:AP,0)),""))</f>
        <v/>
      </c>
      <c r="F603" s="201" t="str">
        <f>IF(IFERROR(INDEX(Analyslista!N:N,MATCH(ROW()-1,Analyslista!AP:AP,0)),"")=0,"",IFERROR(INDEX(Analyslista!N:N,MATCH(ROW()-1,Analyslista!AP:AP,0)),""))</f>
        <v/>
      </c>
      <c r="G603" s="201" t="str">
        <f>IF(IFERROR(INDEX(Analyslista!K:K,MATCH(ROW()-1,Analyslista!AP:AP,0)),"")=0,"",IFERROR(INDEX(Analyslista!K:K,MATCH(ROW()-1,Analyslista!AP:AP,0)),""))</f>
        <v/>
      </c>
      <c r="H603" s="224" t="str">
        <f>IF(IFERROR(INDEX(Analyslista!J:J,MATCH(ROW()-1,Analyslista!AP:AP,0)),"")=0,"",IFERROR(INDEX(Analyslista!J:J,MATCH(ROW()-1,Analyslista!AP:AP,0)),""))</f>
        <v/>
      </c>
      <c r="I603" s="201" t="str">
        <f>IF(IFERROR(INDEX(Analyslista!V:V,MATCH(ROW()-1,Analyslista!AP:AP,0)),"")=0,"",IFERROR(INDEX(Analyslista!V:V,MATCH(ROW()-1,Analyslista!AP:AP,0)),""))</f>
        <v/>
      </c>
      <c r="J603" s="201"/>
      <c r="K603" s="201"/>
    </row>
    <row r="604" spans="1:11" x14ac:dyDescent="0.25">
      <c r="A604" s="201" t="str">
        <f>IF(IFERROR(INDEX(Analyslista!D:D,MATCH(ROW()-1,Analyslista!AP:AP,0)),"")&amp;IFERROR(INDEX(Analyslista!B:B,MATCH(ROW()-1,Analyslista!AP:AP,0)),"")="","",IFERROR(INDEX(Analyslista!D:D,MATCH(ROW()-1,Analyslista!AP:AP,0)),"")&amp;IFERROR(INDEX(Analyslista!B:B,MATCH(ROW()-1,Analyslista!AP:AP,0)),"")&amp;" (EXT)")</f>
        <v/>
      </c>
      <c r="B604" s="201" t="str">
        <f>IFERROR(INDEX(Analyslista!D:D,MATCH(ROW()-1,Analyslista!AP:AP,0)),"")&amp;IFERROR(INDEX(Analyslista!B:B,MATCH(ROW()-1,Analyslista!AP:AP,0)),"")</f>
        <v/>
      </c>
      <c r="C604" s="201" t="str">
        <f>IF(IFERROR(INDEX(Analyslista!AC:AC,MATCH(ROW()-1,Analyslista!AP:AP,0)),"")=0,"",IFERROR(INDEX(Analyslista!AC:AC,MATCH(ROW()-1,Analyslista!AP:AP,0)),""))</f>
        <v/>
      </c>
      <c r="D604" s="201" t="str">
        <f>IF(IFERROR(INDEX(Analyslista!AS:AS,MATCH(ROW()-1,Analyslista!AP:AP,0)),"")=0,"",IFERROR(INDEX(Analyslista!AS:AS,MATCH(ROW()-1,Analyslista!AP:AP,0)),""))</f>
        <v/>
      </c>
      <c r="F604" s="201" t="str">
        <f>IF(IFERROR(INDEX(Analyslista!N:N,MATCH(ROW()-1,Analyslista!AP:AP,0)),"")=0,"",IFERROR(INDEX(Analyslista!N:N,MATCH(ROW()-1,Analyslista!AP:AP,0)),""))</f>
        <v/>
      </c>
      <c r="G604" s="201" t="str">
        <f>IF(IFERROR(INDEX(Analyslista!K:K,MATCH(ROW()-1,Analyslista!AP:AP,0)),"")=0,"",IFERROR(INDEX(Analyslista!K:K,MATCH(ROW()-1,Analyslista!AP:AP,0)),""))</f>
        <v/>
      </c>
      <c r="H604" s="224" t="str">
        <f>IF(IFERROR(INDEX(Analyslista!J:J,MATCH(ROW()-1,Analyslista!AP:AP,0)),"")=0,"",IFERROR(INDEX(Analyslista!J:J,MATCH(ROW()-1,Analyslista!AP:AP,0)),""))</f>
        <v/>
      </c>
      <c r="I604" s="201" t="str">
        <f>IF(IFERROR(INDEX(Analyslista!V:V,MATCH(ROW()-1,Analyslista!AP:AP,0)),"")=0,"",IFERROR(INDEX(Analyslista!V:V,MATCH(ROW()-1,Analyslista!AP:AP,0)),""))</f>
        <v/>
      </c>
      <c r="J604" s="201"/>
      <c r="K604" s="201"/>
    </row>
    <row r="605" spans="1:11" x14ac:dyDescent="0.25">
      <c r="A605" s="201" t="str">
        <f>IF(IFERROR(INDEX(Analyslista!D:D,MATCH(ROW()-1,Analyslista!AP:AP,0)),"")&amp;IFERROR(INDEX(Analyslista!B:B,MATCH(ROW()-1,Analyslista!AP:AP,0)),"")="","",IFERROR(INDEX(Analyslista!D:D,MATCH(ROW()-1,Analyslista!AP:AP,0)),"")&amp;IFERROR(INDEX(Analyslista!B:B,MATCH(ROW()-1,Analyslista!AP:AP,0)),"")&amp;" (EXT)")</f>
        <v/>
      </c>
      <c r="B605" s="201" t="str">
        <f>IFERROR(INDEX(Analyslista!D:D,MATCH(ROW()-1,Analyslista!AP:AP,0)),"")&amp;IFERROR(INDEX(Analyslista!B:B,MATCH(ROW()-1,Analyslista!AP:AP,0)),"")</f>
        <v/>
      </c>
      <c r="C605" s="201" t="str">
        <f>IF(IFERROR(INDEX(Analyslista!AC:AC,MATCH(ROW()-1,Analyslista!AP:AP,0)),"")=0,"",IFERROR(INDEX(Analyslista!AC:AC,MATCH(ROW()-1,Analyslista!AP:AP,0)),""))</f>
        <v/>
      </c>
      <c r="D605" s="201" t="str">
        <f>IF(IFERROR(INDEX(Analyslista!AS:AS,MATCH(ROW()-1,Analyslista!AP:AP,0)),"")=0,"",IFERROR(INDEX(Analyslista!AS:AS,MATCH(ROW()-1,Analyslista!AP:AP,0)),""))</f>
        <v/>
      </c>
      <c r="F605" s="201" t="str">
        <f>IF(IFERROR(INDEX(Analyslista!N:N,MATCH(ROW()-1,Analyslista!AP:AP,0)),"")=0,"",IFERROR(INDEX(Analyslista!N:N,MATCH(ROW()-1,Analyslista!AP:AP,0)),""))</f>
        <v/>
      </c>
      <c r="G605" s="201" t="str">
        <f>IF(IFERROR(INDEX(Analyslista!K:K,MATCH(ROW()-1,Analyslista!AP:AP,0)),"")=0,"",IFERROR(INDEX(Analyslista!K:K,MATCH(ROW()-1,Analyslista!AP:AP,0)),""))</f>
        <v/>
      </c>
      <c r="H605" s="224" t="str">
        <f>IF(IFERROR(INDEX(Analyslista!J:J,MATCH(ROW()-1,Analyslista!AP:AP,0)),"")=0,"",IFERROR(INDEX(Analyslista!J:J,MATCH(ROW()-1,Analyslista!AP:AP,0)),""))</f>
        <v/>
      </c>
      <c r="I605" s="201" t="str">
        <f>IF(IFERROR(INDEX(Analyslista!V:V,MATCH(ROW()-1,Analyslista!AP:AP,0)),"")=0,"",IFERROR(INDEX(Analyslista!V:V,MATCH(ROW()-1,Analyslista!AP:AP,0)),""))</f>
        <v/>
      </c>
      <c r="J605" s="201"/>
      <c r="K605" s="201"/>
    </row>
    <row r="606" spans="1:11" x14ac:dyDescent="0.25">
      <c r="A606" s="201" t="str">
        <f>IF(IFERROR(INDEX(Analyslista!D:D,MATCH(ROW()-1,Analyslista!AP:AP,0)),"")&amp;IFERROR(INDEX(Analyslista!B:B,MATCH(ROW()-1,Analyslista!AP:AP,0)),"")="","",IFERROR(INDEX(Analyslista!D:D,MATCH(ROW()-1,Analyslista!AP:AP,0)),"")&amp;IFERROR(INDEX(Analyslista!B:B,MATCH(ROW()-1,Analyslista!AP:AP,0)),"")&amp;" (EXT)")</f>
        <v/>
      </c>
      <c r="B606" s="201" t="str">
        <f>IFERROR(INDEX(Analyslista!D:D,MATCH(ROW()-1,Analyslista!AP:AP,0)),"")&amp;IFERROR(INDEX(Analyslista!B:B,MATCH(ROW()-1,Analyslista!AP:AP,0)),"")</f>
        <v/>
      </c>
      <c r="C606" s="201" t="str">
        <f>IF(IFERROR(INDEX(Analyslista!AC:AC,MATCH(ROW()-1,Analyslista!AP:AP,0)),"")=0,"",IFERROR(INDEX(Analyslista!AC:AC,MATCH(ROW()-1,Analyslista!AP:AP,0)),""))</f>
        <v/>
      </c>
      <c r="D606" s="201" t="str">
        <f>IF(IFERROR(INDEX(Analyslista!AS:AS,MATCH(ROW()-1,Analyslista!AP:AP,0)),"")=0,"",IFERROR(INDEX(Analyslista!AS:AS,MATCH(ROW()-1,Analyslista!AP:AP,0)),""))</f>
        <v/>
      </c>
      <c r="F606" s="201" t="str">
        <f>IF(IFERROR(INDEX(Analyslista!N:N,MATCH(ROW()-1,Analyslista!AP:AP,0)),"")=0,"",IFERROR(INDEX(Analyslista!N:N,MATCH(ROW()-1,Analyslista!AP:AP,0)),""))</f>
        <v/>
      </c>
      <c r="G606" s="201" t="str">
        <f>IF(IFERROR(INDEX(Analyslista!K:K,MATCH(ROW()-1,Analyslista!AP:AP,0)),"")=0,"",IFERROR(INDEX(Analyslista!K:K,MATCH(ROW()-1,Analyslista!AP:AP,0)),""))</f>
        <v/>
      </c>
      <c r="H606" s="224" t="str">
        <f>IF(IFERROR(INDEX(Analyslista!J:J,MATCH(ROW()-1,Analyslista!AP:AP,0)),"")=0,"",IFERROR(INDEX(Analyslista!J:J,MATCH(ROW()-1,Analyslista!AP:AP,0)),""))</f>
        <v/>
      </c>
      <c r="I606" s="201" t="str">
        <f>IF(IFERROR(INDEX(Analyslista!V:V,MATCH(ROW()-1,Analyslista!AP:AP,0)),"")=0,"",IFERROR(INDEX(Analyslista!V:V,MATCH(ROW()-1,Analyslista!AP:AP,0)),""))</f>
        <v/>
      </c>
      <c r="J606" s="201"/>
      <c r="K606" s="201"/>
    </row>
    <row r="607" spans="1:11" x14ac:dyDescent="0.25">
      <c r="A607" s="201" t="str">
        <f>IF(IFERROR(INDEX(Analyslista!D:D,MATCH(ROW()-1,Analyslista!AP:AP,0)),"")&amp;IFERROR(INDEX(Analyslista!B:B,MATCH(ROW()-1,Analyslista!AP:AP,0)),"")="","",IFERROR(INDEX(Analyslista!D:D,MATCH(ROW()-1,Analyslista!AP:AP,0)),"")&amp;IFERROR(INDEX(Analyslista!B:B,MATCH(ROW()-1,Analyslista!AP:AP,0)),"")&amp;" (EXT)")</f>
        <v/>
      </c>
      <c r="B607" s="201" t="str">
        <f>IFERROR(INDEX(Analyslista!D:D,MATCH(ROW()-1,Analyslista!AP:AP,0)),"")&amp;IFERROR(INDEX(Analyslista!B:B,MATCH(ROW()-1,Analyslista!AP:AP,0)),"")</f>
        <v/>
      </c>
      <c r="C607" s="201" t="str">
        <f>IF(IFERROR(INDEX(Analyslista!AC:AC,MATCH(ROW()-1,Analyslista!AP:AP,0)),"")=0,"",IFERROR(INDEX(Analyslista!AC:AC,MATCH(ROW()-1,Analyslista!AP:AP,0)),""))</f>
        <v/>
      </c>
      <c r="D607" s="201" t="str">
        <f>IF(IFERROR(INDEX(Analyslista!AS:AS,MATCH(ROW()-1,Analyslista!AP:AP,0)),"")=0,"",IFERROR(INDEX(Analyslista!AS:AS,MATCH(ROW()-1,Analyslista!AP:AP,0)),""))</f>
        <v/>
      </c>
      <c r="F607" s="201" t="str">
        <f>IF(IFERROR(INDEX(Analyslista!N:N,MATCH(ROW()-1,Analyslista!AP:AP,0)),"")=0,"",IFERROR(INDEX(Analyslista!N:N,MATCH(ROW()-1,Analyslista!AP:AP,0)),""))</f>
        <v/>
      </c>
      <c r="G607" s="201" t="str">
        <f>IF(IFERROR(INDEX(Analyslista!K:K,MATCH(ROW()-1,Analyslista!AP:AP,0)),"")=0,"",IFERROR(INDEX(Analyslista!K:K,MATCH(ROW()-1,Analyslista!AP:AP,0)),""))</f>
        <v/>
      </c>
      <c r="H607" s="224" t="str">
        <f>IF(IFERROR(INDEX(Analyslista!J:J,MATCH(ROW()-1,Analyslista!AP:AP,0)),"")=0,"",IFERROR(INDEX(Analyslista!J:J,MATCH(ROW()-1,Analyslista!AP:AP,0)),""))</f>
        <v/>
      </c>
      <c r="I607" s="201" t="str">
        <f>IF(IFERROR(INDEX(Analyslista!V:V,MATCH(ROW()-1,Analyslista!AP:AP,0)),"")=0,"",IFERROR(INDEX(Analyslista!V:V,MATCH(ROW()-1,Analyslista!AP:AP,0)),""))</f>
        <v/>
      </c>
      <c r="J607" s="201"/>
      <c r="K607" s="201"/>
    </row>
    <row r="608" spans="1:11" x14ac:dyDescent="0.25">
      <c r="A608" s="201" t="str">
        <f>IF(IFERROR(INDEX(Analyslista!D:D,MATCH(ROW()-1,Analyslista!AP:AP,0)),"")&amp;IFERROR(INDEX(Analyslista!B:B,MATCH(ROW()-1,Analyslista!AP:AP,0)),"")="","",IFERROR(INDEX(Analyslista!D:D,MATCH(ROW()-1,Analyslista!AP:AP,0)),"")&amp;IFERROR(INDEX(Analyslista!B:B,MATCH(ROW()-1,Analyslista!AP:AP,0)),"")&amp;" (EXT)")</f>
        <v/>
      </c>
      <c r="B608" s="201" t="str">
        <f>IFERROR(INDEX(Analyslista!D:D,MATCH(ROW()-1,Analyslista!AP:AP,0)),"")&amp;IFERROR(INDEX(Analyslista!B:B,MATCH(ROW()-1,Analyslista!AP:AP,0)),"")</f>
        <v/>
      </c>
      <c r="C608" s="201" t="str">
        <f>IF(IFERROR(INDEX(Analyslista!AC:AC,MATCH(ROW()-1,Analyslista!AP:AP,0)),"")=0,"",IFERROR(INDEX(Analyslista!AC:AC,MATCH(ROW()-1,Analyslista!AP:AP,0)),""))</f>
        <v/>
      </c>
      <c r="D608" s="201" t="str">
        <f>IF(IFERROR(INDEX(Analyslista!AS:AS,MATCH(ROW()-1,Analyslista!AP:AP,0)),"")=0,"",IFERROR(INDEX(Analyslista!AS:AS,MATCH(ROW()-1,Analyslista!AP:AP,0)),""))</f>
        <v/>
      </c>
      <c r="F608" s="201" t="str">
        <f>IF(IFERROR(INDEX(Analyslista!N:N,MATCH(ROW()-1,Analyslista!AP:AP,0)),"")=0,"",IFERROR(INDEX(Analyslista!N:N,MATCH(ROW()-1,Analyslista!AP:AP,0)),""))</f>
        <v/>
      </c>
      <c r="G608" s="201" t="str">
        <f>IF(IFERROR(INDEX(Analyslista!K:K,MATCH(ROW()-1,Analyslista!AP:AP,0)),"")=0,"",IFERROR(INDEX(Analyslista!K:K,MATCH(ROW()-1,Analyslista!AP:AP,0)),""))</f>
        <v/>
      </c>
      <c r="H608" s="224" t="str">
        <f>IF(IFERROR(INDEX(Analyslista!J:J,MATCH(ROW()-1,Analyslista!AP:AP,0)),"")=0,"",IFERROR(INDEX(Analyslista!J:J,MATCH(ROW()-1,Analyslista!AP:AP,0)),""))</f>
        <v/>
      </c>
      <c r="I608" s="201" t="str">
        <f>IF(IFERROR(INDEX(Analyslista!V:V,MATCH(ROW()-1,Analyslista!AP:AP,0)),"")=0,"",IFERROR(INDEX(Analyslista!V:V,MATCH(ROW()-1,Analyslista!AP:AP,0)),""))</f>
        <v/>
      </c>
      <c r="J608" s="201"/>
      <c r="K608" s="201"/>
    </row>
    <row r="609" spans="1:11" x14ac:dyDescent="0.25">
      <c r="A609" s="201" t="str">
        <f>IF(IFERROR(INDEX(Analyslista!D:D,MATCH(ROW()-1,Analyslista!AP:AP,0)),"")&amp;IFERROR(INDEX(Analyslista!B:B,MATCH(ROW()-1,Analyslista!AP:AP,0)),"")="","",IFERROR(INDEX(Analyslista!D:D,MATCH(ROW()-1,Analyslista!AP:AP,0)),"")&amp;IFERROR(INDEX(Analyslista!B:B,MATCH(ROW()-1,Analyslista!AP:AP,0)),"")&amp;" (EXT)")</f>
        <v/>
      </c>
      <c r="B609" s="201" t="str">
        <f>IFERROR(INDEX(Analyslista!D:D,MATCH(ROW()-1,Analyslista!AP:AP,0)),"")&amp;IFERROR(INDEX(Analyslista!B:B,MATCH(ROW()-1,Analyslista!AP:AP,0)),"")</f>
        <v/>
      </c>
      <c r="C609" s="201" t="str">
        <f>IF(IFERROR(INDEX(Analyslista!AC:AC,MATCH(ROW()-1,Analyslista!AP:AP,0)),"")=0,"",IFERROR(INDEX(Analyslista!AC:AC,MATCH(ROW()-1,Analyslista!AP:AP,0)),""))</f>
        <v/>
      </c>
      <c r="D609" s="201" t="str">
        <f>IF(IFERROR(INDEX(Analyslista!AS:AS,MATCH(ROW()-1,Analyslista!AP:AP,0)),"")=0,"",IFERROR(INDEX(Analyslista!AS:AS,MATCH(ROW()-1,Analyslista!AP:AP,0)),""))</f>
        <v/>
      </c>
      <c r="F609" s="201" t="str">
        <f>IF(IFERROR(INDEX(Analyslista!N:N,MATCH(ROW()-1,Analyslista!AP:AP,0)),"")=0,"",IFERROR(INDEX(Analyslista!N:N,MATCH(ROW()-1,Analyslista!AP:AP,0)),""))</f>
        <v/>
      </c>
      <c r="G609" s="201" t="str">
        <f>IF(IFERROR(INDEX(Analyslista!K:K,MATCH(ROW()-1,Analyslista!AP:AP,0)),"")=0,"",IFERROR(INDEX(Analyslista!K:K,MATCH(ROW()-1,Analyslista!AP:AP,0)),""))</f>
        <v/>
      </c>
      <c r="H609" s="224" t="str">
        <f>IF(IFERROR(INDEX(Analyslista!J:J,MATCH(ROW()-1,Analyslista!AP:AP,0)),"")=0,"",IFERROR(INDEX(Analyslista!J:J,MATCH(ROW()-1,Analyslista!AP:AP,0)),""))</f>
        <v/>
      </c>
      <c r="I609" s="201" t="str">
        <f>IF(IFERROR(INDEX(Analyslista!V:V,MATCH(ROW()-1,Analyslista!AP:AP,0)),"")=0,"",IFERROR(INDEX(Analyslista!V:V,MATCH(ROW()-1,Analyslista!AP:AP,0)),""))</f>
        <v/>
      </c>
      <c r="J609" s="201"/>
      <c r="K609" s="201"/>
    </row>
    <row r="610" spans="1:11" x14ac:dyDescent="0.25">
      <c r="A610" s="201" t="str">
        <f>IF(IFERROR(INDEX(Analyslista!D:D,MATCH(ROW()-1,Analyslista!AP:AP,0)),"")&amp;IFERROR(INDEX(Analyslista!B:B,MATCH(ROW()-1,Analyslista!AP:AP,0)),"")="","",IFERROR(INDEX(Analyslista!D:D,MATCH(ROW()-1,Analyslista!AP:AP,0)),"")&amp;IFERROR(INDEX(Analyslista!B:B,MATCH(ROW()-1,Analyslista!AP:AP,0)),"")&amp;" (EXT)")</f>
        <v/>
      </c>
      <c r="B610" s="201" t="str">
        <f>IFERROR(INDEX(Analyslista!D:D,MATCH(ROW()-1,Analyslista!AP:AP,0)),"")&amp;IFERROR(INDEX(Analyslista!B:B,MATCH(ROW()-1,Analyslista!AP:AP,0)),"")</f>
        <v/>
      </c>
      <c r="C610" s="201" t="str">
        <f>IF(IFERROR(INDEX(Analyslista!AC:AC,MATCH(ROW()-1,Analyslista!AP:AP,0)),"")=0,"",IFERROR(INDEX(Analyslista!AC:AC,MATCH(ROW()-1,Analyslista!AP:AP,0)),""))</f>
        <v/>
      </c>
      <c r="D610" s="201" t="str">
        <f>IF(IFERROR(INDEX(Analyslista!AS:AS,MATCH(ROW()-1,Analyslista!AP:AP,0)),"")=0,"",IFERROR(INDEX(Analyslista!AS:AS,MATCH(ROW()-1,Analyslista!AP:AP,0)),""))</f>
        <v/>
      </c>
      <c r="F610" s="201" t="str">
        <f>IF(IFERROR(INDEX(Analyslista!N:N,MATCH(ROW()-1,Analyslista!AP:AP,0)),"")=0,"",IFERROR(INDEX(Analyslista!N:N,MATCH(ROW()-1,Analyslista!AP:AP,0)),""))</f>
        <v/>
      </c>
      <c r="G610" s="201" t="str">
        <f>IF(IFERROR(INDEX(Analyslista!K:K,MATCH(ROW()-1,Analyslista!AP:AP,0)),"")=0,"",IFERROR(INDEX(Analyslista!K:K,MATCH(ROW()-1,Analyslista!AP:AP,0)),""))</f>
        <v/>
      </c>
      <c r="H610" s="224" t="str">
        <f>IF(IFERROR(INDEX(Analyslista!J:J,MATCH(ROW()-1,Analyslista!AP:AP,0)),"")=0,"",IFERROR(INDEX(Analyslista!J:J,MATCH(ROW()-1,Analyslista!AP:AP,0)),""))</f>
        <v/>
      </c>
      <c r="I610" s="201" t="str">
        <f>IF(IFERROR(INDEX(Analyslista!V:V,MATCH(ROW()-1,Analyslista!AP:AP,0)),"")=0,"",IFERROR(INDEX(Analyslista!V:V,MATCH(ROW()-1,Analyslista!AP:AP,0)),""))</f>
        <v/>
      </c>
      <c r="J610" s="201"/>
      <c r="K610" s="201"/>
    </row>
    <row r="611" spans="1:11" x14ac:dyDescent="0.25">
      <c r="A611" s="201" t="str">
        <f>IF(IFERROR(INDEX(Analyslista!D:D,MATCH(ROW()-1,Analyslista!AP:AP,0)),"")&amp;IFERROR(INDEX(Analyslista!B:B,MATCH(ROW()-1,Analyslista!AP:AP,0)),"")="","",IFERROR(INDEX(Analyslista!D:D,MATCH(ROW()-1,Analyslista!AP:AP,0)),"")&amp;IFERROR(INDEX(Analyslista!B:B,MATCH(ROW()-1,Analyslista!AP:AP,0)),"")&amp;" (EXT)")</f>
        <v/>
      </c>
      <c r="B611" s="201" t="str">
        <f>IFERROR(INDEX(Analyslista!D:D,MATCH(ROW()-1,Analyslista!AP:AP,0)),"")&amp;IFERROR(INDEX(Analyslista!B:B,MATCH(ROW()-1,Analyslista!AP:AP,0)),"")</f>
        <v/>
      </c>
      <c r="C611" s="201" t="str">
        <f>IF(IFERROR(INDEX(Analyslista!AC:AC,MATCH(ROW()-1,Analyslista!AP:AP,0)),"")=0,"",IFERROR(INDEX(Analyslista!AC:AC,MATCH(ROW()-1,Analyslista!AP:AP,0)),""))</f>
        <v/>
      </c>
      <c r="D611" s="201" t="str">
        <f>IF(IFERROR(INDEX(Analyslista!AS:AS,MATCH(ROW()-1,Analyslista!AP:AP,0)),"")=0,"",IFERROR(INDEX(Analyslista!AS:AS,MATCH(ROW()-1,Analyslista!AP:AP,0)),""))</f>
        <v/>
      </c>
      <c r="F611" s="201" t="str">
        <f>IF(IFERROR(INDEX(Analyslista!N:N,MATCH(ROW()-1,Analyslista!AP:AP,0)),"")=0,"",IFERROR(INDEX(Analyslista!N:N,MATCH(ROW()-1,Analyslista!AP:AP,0)),""))</f>
        <v/>
      </c>
      <c r="G611" s="201" t="str">
        <f>IF(IFERROR(INDEX(Analyslista!K:K,MATCH(ROW()-1,Analyslista!AP:AP,0)),"")=0,"",IFERROR(INDEX(Analyslista!K:K,MATCH(ROW()-1,Analyslista!AP:AP,0)),""))</f>
        <v/>
      </c>
      <c r="H611" s="224" t="str">
        <f>IF(IFERROR(INDEX(Analyslista!J:J,MATCH(ROW()-1,Analyslista!AP:AP,0)),"")=0,"",IFERROR(INDEX(Analyslista!J:J,MATCH(ROW()-1,Analyslista!AP:AP,0)),""))</f>
        <v/>
      </c>
      <c r="I611" s="201" t="str">
        <f>IF(IFERROR(INDEX(Analyslista!V:V,MATCH(ROW()-1,Analyslista!AP:AP,0)),"")=0,"",IFERROR(INDEX(Analyslista!V:V,MATCH(ROW()-1,Analyslista!AP:AP,0)),""))</f>
        <v/>
      </c>
      <c r="J611" s="201"/>
      <c r="K611" s="201"/>
    </row>
    <row r="612" spans="1:11" x14ac:dyDescent="0.25">
      <c r="A612" s="201" t="str">
        <f>IF(IFERROR(INDEX(Analyslista!D:D,MATCH(ROW()-1,Analyslista!AP:AP,0)),"")&amp;IFERROR(INDEX(Analyslista!B:B,MATCH(ROW()-1,Analyslista!AP:AP,0)),"")="","",IFERROR(INDEX(Analyslista!D:D,MATCH(ROW()-1,Analyslista!AP:AP,0)),"")&amp;IFERROR(INDEX(Analyslista!B:B,MATCH(ROW()-1,Analyslista!AP:AP,0)),"")&amp;" (EXT)")</f>
        <v/>
      </c>
      <c r="B612" s="201" t="str">
        <f>IFERROR(INDEX(Analyslista!D:D,MATCH(ROW()-1,Analyslista!AP:AP,0)),"")&amp;IFERROR(INDEX(Analyslista!B:B,MATCH(ROW()-1,Analyslista!AP:AP,0)),"")</f>
        <v/>
      </c>
      <c r="C612" s="201" t="str">
        <f>IF(IFERROR(INDEX(Analyslista!AC:AC,MATCH(ROW()-1,Analyslista!AP:AP,0)),"")=0,"",IFERROR(INDEX(Analyslista!AC:AC,MATCH(ROW()-1,Analyslista!AP:AP,0)),""))</f>
        <v/>
      </c>
      <c r="D612" s="201" t="str">
        <f>IF(IFERROR(INDEX(Analyslista!AS:AS,MATCH(ROW()-1,Analyslista!AP:AP,0)),"")=0,"",IFERROR(INDEX(Analyslista!AS:AS,MATCH(ROW()-1,Analyslista!AP:AP,0)),""))</f>
        <v/>
      </c>
      <c r="F612" s="201" t="str">
        <f>IF(IFERROR(INDEX(Analyslista!N:N,MATCH(ROW()-1,Analyslista!AP:AP,0)),"")=0,"",IFERROR(INDEX(Analyslista!N:N,MATCH(ROW()-1,Analyslista!AP:AP,0)),""))</f>
        <v/>
      </c>
      <c r="G612" s="201" t="str">
        <f>IF(IFERROR(INDEX(Analyslista!K:K,MATCH(ROW()-1,Analyslista!AP:AP,0)),"")=0,"",IFERROR(INDEX(Analyslista!K:K,MATCH(ROW()-1,Analyslista!AP:AP,0)),""))</f>
        <v/>
      </c>
      <c r="H612" s="224" t="str">
        <f>IF(IFERROR(INDEX(Analyslista!J:J,MATCH(ROW()-1,Analyslista!AP:AP,0)),"")=0,"",IFERROR(INDEX(Analyslista!J:J,MATCH(ROW()-1,Analyslista!AP:AP,0)),""))</f>
        <v/>
      </c>
      <c r="I612" s="201" t="str">
        <f>IF(IFERROR(INDEX(Analyslista!V:V,MATCH(ROW()-1,Analyslista!AP:AP,0)),"")=0,"",IFERROR(INDEX(Analyslista!V:V,MATCH(ROW()-1,Analyslista!AP:AP,0)),""))</f>
        <v/>
      </c>
      <c r="J612" s="201"/>
      <c r="K612" s="201"/>
    </row>
    <row r="613" spans="1:11" x14ac:dyDescent="0.25">
      <c r="A613" s="201" t="str">
        <f>IF(IFERROR(INDEX(Analyslista!D:D,MATCH(ROW()-1,Analyslista!AP:AP,0)),"")&amp;IFERROR(INDEX(Analyslista!B:B,MATCH(ROW()-1,Analyslista!AP:AP,0)),"")="","",IFERROR(INDEX(Analyslista!D:D,MATCH(ROW()-1,Analyslista!AP:AP,0)),"")&amp;IFERROR(INDEX(Analyslista!B:B,MATCH(ROW()-1,Analyslista!AP:AP,0)),"")&amp;" (EXT)")</f>
        <v/>
      </c>
      <c r="B613" s="201" t="str">
        <f>IFERROR(INDEX(Analyslista!D:D,MATCH(ROW()-1,Analyslista!AP:AP,0)),"")&amp;IFERROR(INDEX(Analyslista!B:B,MATCH(ROW()-1,Analyslista!AP:AP,0)),"")</f>
        <v/>
      </c>
      <c r="C613" s="201" t="str">
        <f>IF(IFERROR(INDEX(Analyslista!AC:AC,MATCH(ROW()-1,Analyslista!AP:AP,0)),"")=0,"",IFERROR(INDEX(Analyslista!AC:AC,MATCH(ROW()-1,Analyslista!AP:AP,0)),""))</f>
        <v/>
      </c>
      <c r="D613" s="201" t="str">
        <f>IF(IFERROR(INDEX(Analyslista!AS:AS,MATCH(ROW()-1,Analyslista!AP:AP,0)),"")=0,"",IFERROR(INDEX(Analyslista!AS:AS,MATCH(ROW()-1,Analyslista!AP:AP,0)),""))</f>
        <v/>
      </c>
      <c r="F613" s="201" t="str">
        <f>IF(IFERROR(INDEX(Analyslista!N:N,MATCH(ROW()-1,Analyslista!AP:AP,0)),"")=0,"",IFERROR(INDEX(Analyslista!N:N,MATCH(ROW()-1,Analyslista!AP:AP,0)),""))</f>
        <v/>
      </c>
      <c r="G613" s="201" t="str">
        <f>IF(IFERROR(INDEX(Analyslista!K:K,MATCH(ROW()-1,Analyslista!AP:AP,0)),"")=0,"",IFERROR(INDEX(Analyslista!K:K,MATCH(ROW()-1,Analyslista!AP:AP,0)),""))</f>
        <v/>
      </c>
      <c r="H613" s="224" t="str">
        <f>IF(IFERROR(INDEX(Analyslista!J:J,MATCH(ROW()-1,Analyslista!AP:AP,0)),"")=0,"",IFERROR(INDEX(Analyslista!J:J,MATCH(ROW()-1,Analyslista!AP:AP,0)),""))</f>
        <v/>
      </c>
      <c r="I613" s="201" t="str">
        <f>IF(IFERROR(INDEX(Analyslista!V:V,MATCH(ROW()-1,Analyslista!AP:AP,0)),"")=0,"",IFERROR(INDEX(Analyslista!V:V,MATCH(ROW()-1,Analyslista!AP:AP,0)),""))</f>
        <v/>
      </c>
      <c r="J613" s="201"/>
      <c r="K613" s="201"/>
    </row>
    <row r="614" spans="1:11" x14ac:dyDescent="0.25">
      <c r="A614" s="201" t="str">
        <f>IF(IFERROR(INDEX(Analyslista!D:D,MATCH(ROW()-1,Analyslista!AP:AP,0)),"")&amp;IFERROR(INDEX(Analyslista!B:B,MATCH(ROW()-1,Analyslista!AP:AP,0)),"")="","",IFERROR(INDEX(Analyslista!D:D,MATCH(ROW()-1,Analyslista!AP:AP,0)),"")&amp;IFERROR(INDEX(Analyslista!B:B,MATCH(ROW()-1,Analyslista!AP:AP,0)),"")&amp;" (EXT)")</f>
        <v/>
      </c>
      <c r="B614" s="201" t="str">
        <f>IFERROR(INDEX(Analyslista!D:D,MATCH(ROW()-1,Analyslista!AP:AP,0)),"")&amp;IFERROR(INDEX(Analyslista!B:B,MATCH(ROW()-1,Analyslista!AP:AP,0)),"")</f>
        <v/>
      </c>
      <c r="C614" s="201" t="str">
        <f>IF(IFERROR(INDEX(Analyslista!AC:AC,MATCH(ROW()-1,Analyslista!AP:AP,0)),"")=0,"",IFERROR(INDEX(Analyslista!AC:AC,MATCH(ROW()-1,Analyslista!AP:AP,0)),""))</f>
        <v/>
      </c>
      <c r="D614" s="201" t="str">
        <f>IF(IFERROR(INDEX(Analyslista!AS:AS,MATCH(ROW()-1,Analyslista!AP:AP,0)),"")=0,"",IFERROR(INDEX(Analyslista!AS:AS,MATCH(ROW()-1,Analyslista!AP:AP,0)),""))</f>
        <v/>
      </c>
      <c r="F614" s="201" t="str">
        <f>IF(IFERROR(INDEX(Analyslista!N:N,MATCH(ROW()-1,Analyslista!AP:AP,0)),"")=0,"",IFERROR(INDEX(Analyslista!N:N,MATCH(ROW()-1,Analyslista!AP:AP,0)),""))</f>
        <v/>
      </c>
      <c r="G614" s="201" t="str">
        <f>IF(IFERROR(INDEX(Analyslista!K:K,MATCH(ROW()-1,Analyslista!AP:AP,0)),"")=0,"",IFERROR(INDEX(Analyslista!K:K,MATCH(ROW()-1,Analyslista!AP:AP,0)),""))</f>
        <v/>
      </c>
      <c r="H614" s="224" t="str">
        <f>IF(IFERROR(INDEX(Analyslista!J:J,MATCH(ROW()-1,Analyslista!AP:AP,0)),"")=0,"",IFERROR(INDEX(Analyslista!J:J,MATCH(ROW()-1,Analyslista!AP:AP,0)),""))</f>
        <v/>
      </c>
      <c r="I614" s="201" t="str">
        <f>IF(IFERROR(INDEX(Analyslista!V:V,MATCH(ROW()-1,Analyslista!AP:AP,0)),"")=0,"",IFERROR(INDEX(Analyslista!V:V,MATCH(ROW()-1,Analyslista!AP:AP,0)),""))</f>
        <v/>
      </c>
      <c r="J614" s="201"/>
      <c r="K614" s="201"/>
    </row>
    <row r="615" spans="1:11" x14ac:dyDescent="0.25">
      <c r="A615" s="201" t="str">
        <f>IF(IFERROR(INDEX(Analyslista!D:D,MATCH(ROW()-1,Analyslista!AP:AP,0)),"")&amp;IFERROR(INDEX(Analyslista!B:B,MATCH(ROW()-1,Analyslista!AP:AP,0)),"")="","",IFERROR(INDEX(Analyslista!D:D,MATCH(ROW()-1,Analyslista!AP:AP,0)),"")&amp;IFERROR(INDEX(Analyslista!B:B,MATCH(ROW()-1,Analyslista!AP:AP,0)),"")&amp;" (EXT)")</f>
        <v/>
      </c>
      <c r="B615" s="201" t="str">
        <f>IFERROR(INDEX(Analyslista!D:D,MATCH(ROW()-1,Analyslista!AP:AP,0)),"")&amp;IFERROR(INDEX(Analyslista!B:B,MATCH(ROW()-1,Analyslista!AP:AP,0)),"")</f>
        <v/>
      </c>
      <c r="C615" s="201" t="str">
        <f>IF(IFERROR(INDEX(Analyslista!AC:AC,MATCH(ROW()-1,Analyslista!AP:AP,0)),"")=0,"",IFERROR(INDEX(Analyslista!AC:AC,MATCH(ROW()-1,Analyslista!AP:AP,0)),""))</f>
        <v/>
      </c>
      <c r="D615" s="201" t="str">
        <f>IF(IFERROR(INDEX(Analyslista!AS:AS,MATCH(ROW()-1,Analyslista!AP:AP,0)),"")=0,"",IFERROR(INDEX(Analyslista!AS:AS,MATCH(ROW()-1,Analyslista!AP:AP,0)),""))</f>
        <v/>
      </c>
      <c r="F615" s="201" t="str">
        <f>IF(IFERROR(INDEX(Analyslista!N:N,MATCH(ROW()-1,Analyslista!AP:AP,0)),"")=0,"",IFERROR(INDEX(Analyslista!N:N,MATCH(ROW()-1,Analyslista!AP:AP,0)),""))</f>
        <v/>
      </c>
      <c r="G615" s="201" t="str">
        <f>IF(IFERROR(INDEX(Analyslista!K:K,MATCH(ROW()-1,Analyslista!AP:AP,0)),"")=0,"",IFERROR(INDEX(Analyslista!K:K,MATCH(ROW()-1,Analyslista!AP:AP,0)),""))</f>
        <v/>
      </c>
      <c r="H615" s="224" t="str">
        <f>IF(IFERROR(INDEX(Analyslista!J:J,MATCH(ROW()-1,Analyslista!AP:AP,0)),"")=0,"",IFERROR(INDEX(Analyslista!J:J,MATCH(ROW()-1,Analyslista!AP:AP,0)),""))</f>
        <v/>
      </c>
      <c r="I615" s="201" t="str">
        <f>IF(IFERROR(INDEX(Analyslista!V:V,MATCH(ROW()-1,Analyslista!AP:AP,0)),"")=0,"",IFERROR(INDEX(Analyslista!V:V,MATCH(ROW()-1,Analyslista!AP:AP,0)),""))</f>
        <v/>
      </c>
      <c r="J615" s="201"/>
      <c r="K615" s="201"/>
    </row>
    <row r="616" spans="1:11" x14ac:dyDescent="0.25">
      <c r="A616" s="201" t="str">
        <f>IF(IFERROR(INDEX(Analyslista!D:D,MATCH(ROW()-1,Analyslista!AP:AP,0)),"")&amp;IFERROR(INDEX(Analyslista!B:B,MATCH(ROW()-1,Analyslista!AP:AP,0)),"")="","",IFERROR(INDEX(Analyslista!D:D,MATCH(ROW()-1,Analyslista!AP:AP,0)),"")&amp;IFERROR(INDEX(Analyslista!B:B,MATCH(ROW()-1,Analyslista!AP:AP,0)),"")&amp;" (EXT)")</f>
        <v/>
      </c>
      <c r="B616" s="201" t="str">
        <f>IFERROR(INDEX(Analyslista!D:D,MATCH(ROW()-1,Analyslista!AP:AP,0)),"")&amp;IFERROR(INDEX(Analyslista!B:B,MATCH(ROW()-1,Analyslista!AP:AP,0)),"")</f>
        <v/>
      </c>
      <c r="C616" s="201" t="str">
        <f>IF(IFERROR(INDEX(Analyslista!AC:AC,MATCH(ROW()-1,Analyslista!AP:AP,0)),"")=0,"",IFERROR(INDEX(Analyslista!AC:AC,MATCH(ROW()-1,Analyslista!AP:AP,0)),""))</f>
        <v/>
      </c>
      <c r="D616" s="201" t="str">
        <f>IF(IFERROR(INDEX(Analyslista!AS:AS,MATCH(ROW()-1,Analyslista!AP:AP,0)),"")=0,"",IFERROR(INDEX(Analyslista!AS:AS,MATCH(ROW()-1,Analyslista!AP:AP,0)),""))</f>
        <v/>
      </c>
      <c r="F616" s="201" t="str">
        <f>IF(IFERROR(INDEX(Analyslista!N:N,MATCH(ROW()-1,Analyslista!AP:AP,0)),"")=0,"",IFERROR(INDEX(Analyslista!N:N,MATCH(ROW()-1,Analyslista!AP:AP,0)),""))</f>
        <v/>
      </c>
      <c r="G616" s="201" t="str">
        <f>IF(IFERROR(INDEX(Analyslista!K:K,MATCH(ROW()-1,Analyslista!AP:AP,0)),"")=0,"",IFERROR(INDEX(Analyslista!K:K,MATCH(ROW()-1,Analyslista!AP:AP,0)),""))</f>
        <v/>
      </c>
      <c r="H616" s="224" t="str">
        <f>IF(IFERROR(INDEX(Analyslista!J:J,MATCH(ROW()-1,Analyslista!AP:AP,0)),"")=0,"",IFERROR(INDEX(Analyslista!J:J,MATCH(ROW()-1,Analyslista!AP:AP,0)),""))</f>
        <v/>
      </c>
      <c r="I616" s="201" t="str">
        <f>IF(IFERROR(INDEX(Analyslista!V:V,MATCH(ROW()-1,Analyslista!AP:AP,0)),"")=0,"",IFERROR(INDEX(Analyslista!V:V,MATCH(ROW()-1,Analyslista!AP:AP,0)),""))</f>
        <v/>
      </c>
      <c r="J616" s="201"/>
      <c r="K616" s="201"/>
    </row>
    <row r="617" spans="1:11" x14ac:dyDescent="0.25">
      <c r="A617" s="201" t="str">
        <f>IF(IFERROR(INDEX(Analyslista!D:D,MATCH(ROW()-1,Analyslista!AP:AP,0)),"")&amp;IFERROR(INDEX(Analyslista!B:B,MATCH(ROW()-1,Analyslista!AP:AP,0)),"")="","",IFERROR(INDEX(Analyslista!D:D,MATCH(ROW()-1,Analyslista!AP:AP,0)),"")&amp;IFERROR(INDEX(Analyslista!B:B,MATCH(ROW()-1,Analyslista!AP:AP,0)),"")&amp;" (EXT)")</f>
        <v/>
      </c>
      <c r="B617" s="201" t="str">
        <f>IFERROR(INDEX(Analyslista!D:D,MATCH(ROW()-1,Analyslista!AP:AP,0)),"")&amp;IFERROR(INDEX(Analyslista!B:B,MATCH(ROW()-1,Analyslista!AP:AP,0)),"")</f>
        <v/>
      </c>
      <c r="C617" s="201" t="str">
        <f>IF(IFERROR(INDEX(Analyslista!AC:AC,MATCH(ROW()-1,Analyslista!AP:AP,0)),"")=0,"",IFERROR(INDEX(Analyslista!AC:AC,MATCH(ROW()-1,Analyslista!AP:AP,0)),""))</f>
        <v/>
      </c>
      <c r="D617" s="201" t="str">
        <f>IF(IFERROR(INDEX(Analyslista!AS:AS,MATCH(ROW()-1,Analyslista!AP:AP,0)),"")=0,"",IFERROR(INDEX(Analyslista!AS:AS,MATCH(ROW()-1,Analyslista!AP:AP,0)),""))</f>
        <v/>
      </c>
      <c r="F617" s="201" t="str">
        <f>IF(IFERROR(INDEX(Analyslista!N:N,MATCH(ROW()-1,Analyslista!AP:AP,0)),"")=0,"",IFERROR(INDEX(Analyslista!N:N,MATCH(ROW()-1,Analyslista!AP:AP,0)),""))</f>
        <v/>
      </c>
      <c r="G617" s="201" t="str">
        <f>IF(IFERROR(INDEX(Analyslista!K:K,MATCH(ROW()-1,Analyslista!AP:AP,0)),"")=0,"",IFERROR(INDEX(Analyslista!K:K,MATCH(ROW()-1,Analyslista!AP:AP,0)),""))</f>
        <v/>
      </c>
      <c r="H617" s="224" t="str">
        <f>IF(IFERROR(INDEX(Analyslista!J:J,MATCH(ROW()-1,Analyslista!AP:AP,0)),"")=0,"",IFERROR(INDEX(Analyslista!J:J,MATCH(ROW()-1,Analyslista!AP:AP,0)),""))</f>
        <v/>
      </c>
      <c r="I617" s="201" t="str">
        <f>IF(IFERROR(INDEX(Analyslista!V:V,MATCH(ROW()-1,Analyslista!AP:AP,0)),"")=0,"",IFERROR(INDEX(Analyslista!V:V,MATCH(ROW()-1,Analyslista!AP:AP,0)),""))</f>
        <v/>
      </c>
      <c r="J617" s="201"/>
      <c r="K617" s="201"/>
    </row>
    <row r="618" spans="1:11" x14ac:dyDescent="0.25">
      <c r="A618" s="201" t="str">
        <f>IF(IFERROR(INDEX(Analyslista!D:D,MATCH(ROW()-1,Analyslista!AP:AP,0)),"")&amp;IFERROR(INDEX(Analyslista!B:B,MATCH(ROW()-1,Analyslista!AP:AP,0)),"")="","",IFERROR(INDEX(Analyslista!D:D,MATCH(ROW()-1,Analyslista!AP:AP,0)),"")&amp;IFERROR(INDEX(Analyslista!B:B,MATCH(ROW()-1,Analyslista!AP:AP,0)),"")&amp;" (EXT)")</f>
        <v/>
      </c>
      <c r="B618" s="201" t="str">
        <f>IFERROR(INDEX(Analyslista!D:D,MATCH(ROW()-1,Analyslista!AP:AP,0)),"")&amp;IFERROR(INDEX(Analyslista!B:B,MATCH(ROW()-1,Analyslista!AP:AP,0)),"")</f>
        <v/>
      </c>
      <c r="C618" s="201" t="str">
        <f>IF(IFERROR(INDEX(Analyslista!AC:AC,MATCH(ROW()-1,Analyslista!AP:AP,0)),"")=0,"",IFERROR(INDEX(Analyslista!AC:AC,MATCH(ROW()-1,Analyslista!AP:AP,0)),""))</f>
        <v/>
      </c>
      <c r="D618" s="201" t="str">
        <f>IF(IFERROR(INDEX(Analyslista!AS:AS,MATCH(ROW()-1,Analyslista!AP:AP,0)),"")=0,"",IFERROR(INDEX(Analyslista!AS:AS,MATCH(ROW()-1,Analyslista!AP:AP,0)),""))</f>
        <v/>
      </c>
      <c r="F618" s="201" t="str">
        <f>IF(IFERROR(INDEX(Analyslista!N:N,MATCH(ROW()-1,Analyslista!AP:AP,0)),"")=0,"",IFERROR(INDEX(Analyslista!N:N,MATCH(ROW()-1,Analyslista!AP:AP,0)),""))</f>
        <v/>
      </c>
      <c r="G618" s="201" t="str">
        <f>IF(IFERROR(INDEX(Analyslista!K:K,MATCH(ROW()-1,Analyslista!AP:AP,0)),"")=0,"",IFERROR(INDEX(Analyslista!K:K,MATCH(ROW()-1,Analyslista!AP:AP,0)),""))</f>
        <v/>
      </c>
      <c r="H618" s="224" t="str">
        <f>IF(IFERROR(INDEX(Analyslista!J:J,MATCH(ROW()-1,Analyslista!AP:AP,0)),"")=0,"",IFERROR(INDEX(Analyslista!J:J,MATCH(ROW()-1,Analyslista!AP:AP,0)),""))</f>
        <v/>
      </c>
      <c r="I618" s="201" t="str">
        <f>IF(IFERROR(INDEX(Analyslista!V:V,MATCH(ROW()-1,Analyslista!AP:AP,0)),"")=0,"",IFERROR(INDEX(Analyslista!V:V,MATCH(ROW()-1,Analyslista!AP:AP,0)),""))</f>
        <v/>
      </c>
      <c r="J618" s="201"/>
      <c r="K618" s="20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Kalkylblad</vt:lpstr>
      </vt:variant>
      <vt:variant>
        <vt:i4>2</vt:i4>
      </vt:variant>
    </vt:vector>
  </HeadingPairs>
  <TitlesOfParts>
    <vt:vector size="2" baseType="lpstr">
      <vt:lpstr>Analyslista</vt:lpstr>
      <vt:lpstr>Till Cosmic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Gustav Sobel</dc:creator>
  <cp:lastModifiedBy>Jenny Reinerstedt</cp:lastModifiedBy>
  <cp:lastPrinted>2018-08-28T10:47:33Z</cp:lastPrinted>
  <dcterms:created xsi:type="dcterms:W3CDTF">2017-04-09T07:43:22Z</dcterms:created>
  <dcterms:modified xsi:type="dcterms:W3CDTF">2019-01-31T13:30:05Z</dcterms:modified>
</cp:coreProperties>
</file>