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codeName="ThisWorkbook" autoCompressPictures="0"/>
  <mc:AlternateContent xmlns:mc="http://schemas.openxmlformats.org/markup-compatibility/2006">
    <mc:Choice Requires="x15">
      <x15ac:absPath xmlns:x15ac="http://schemas.microsoft.com/office/spreadsheetml/2010/11/ac" url="/Users/dstr/Projects/methodlist/data/"/>
    </mc:Choice>
  </mc:AlternateContent>
  <bookViews>
    <workbookView xWindow="900" yWindow="460" windowWidth="19120" windowHeight="15600" tabRatio="835"/>
  </bookViews>
  <sheets>
    <sheet name="Listan" sheetId="1" r:id="rId1"/>
    <sheet name="Statistik" sheetId="41" r:id="rId2"/>
  </sheets>
  <definedNames>
    <definedName name="_xlnm._FilterDatabase" localSheetId="0" hidden="1">Listan!$C$1:$C$462</definedName>
    <definedName name="KlinKem">Listan!$M:$O</definedName>
    <definedName name="Komponenter">Listan!$V$2:INDEX(INDIRECT("KemLab!$U$2:$U"&amp;Listan!$W$2),MAX(INDIRECT("KemLab!$T$2:$T"&amp;Listan!$W$2)),1)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41" l="1"/>
  <c r="C28" i="41"/>
  <c r="C27" i="41"/>
  <c r="C26" i="41"/>
  <c r="C25" i="41"/>
  <c r="C24" i="41"/>
  <c r="C23" i="41"/>
  <c r="C22" i="41"/>
  <c r="C40" i="41"/>
  <c r="C39" i="41"/>
  <c r="C38" i="41"/>
  <c r="C37" i="41"/>
  <c r="C36" i="41"/>
  <c r="C34" i="41"/>
  <c r="C33" i="41"/>
  <c r="C32" i="41"/>
  <c r="C31" i="41"/>
  <c r="C30" i="41"/>
  <c r="C29" i="41"/>
  <c r="C21" i="41"/>
  <c r="C20" i="41"/>
  <c r="C19" i="41"/>
  <c r="C18" i="41"/>
  <c r="C17" i="41"/>
  <c r="C16" i="41"/>
  <c r="C15" i="41"/>
  <c r="C14" i="41"/>
  <c r="C13" i="41"/>
  <c r="C12" i="41"/>
  <c r="C11" i="41"/>
  <c r="C10" i="41"/>
  <c r="C9" i="41"/>
  <c r="C8" i="41"/>
  <c r="C7" i="41"/>
  <c r="C4" i="41"/>
  <c r="C6" i="41"/>
  <c r="C5" i="41"/>
  <c r="C3" i="41"/>
  <c r="C41" i="41"/>
  <c r="F40" i="41"/>
  <c r="F39" i="41"/>
  <c r="F38" i="41"/>
</calcChain>
</file>

<file path=xl/sharedStrings.xml><?xml version="1.0" encoding="utf-8"?>
<sst xmlns="http://schemas.openxmlformats.org/spreadsheetml/2006/main" count="6231" uniqueCount="2543">
  <si>
    <t>Adhesivitet, trombocyt-</t>
  </si>
  <si>
    <t>alfa1-Antitrypsinbrist, fenotypning</t>
  </si>
  <si>
    <t>AMH</t>
  </si>
  <si>
    <t>Amiodaron</t>
  </si>
  <si>
    <t>Ammoniumjon</t>
  </si>
  <si>
    <t>Anti fosfolipidantikroppar</t>
  </si>
  <si>
    <t>Antifaktor Xa</t>
  </si>
  <si>
    <t>Anti-IgA-antikroppar</t>
  </si>
  <si>
    <t>Binjurebark, Anti-</t>
  </si>
  <si>
    <t>CCL18</t>
  </si>
  <si>
    <t>CD19, CD16, CD20, CD56</t>
  </si>
  <si>
    <t>CD-sens</t>
  </si>
  <si>
    <t>Chitotriosidas</t>
  </si>
  <si>
    <t>Provtagning</t>
  </si>
  <si>
    <t>Provhantering</t>
  </si>
  <si>
    <t>Skickas till</t>
  </si>
  <si>
    <t>Centrifugera och häll över till nytt sterilt plaströr med skruvkork (koniskt centrifugrör med gul skruvkork)</t>
  </si>
  <si>
    <t>Förvaring/Hållbarhet</t>
  </si>
  <si>
    <t>Fryses inom 4 h.</t>
  </si>
  <si>
    <t xml:space="preserve"> </t>
  </si>
  <si>
    <t>Plasma (ej helblod) kan skickas rumstempererat om det är framme inom ett dygn, annars fryses plasma</t>
  </si>
  <si>
    <t>Övrigt</t>
  </si>
  <si>
    <t>I frys</t>
  </si>
  <si>
    <t>Kontakta koag.lab UAS. Provet tas på UAS.</t>
  </si>
  <si>
    <t>Ljusskyddas med ex aluminiumfolie.</t>
  </si>
  <si>
    <t>Förvaras i kyl när det ej är under transport. Fryses, om prov ej når lab Solna (porfyricentrum) inom 24 h</t>
  </si>
  <si>
    <t>Pt(U)-Natrium och Kalium utförs samtidigt för att underlätta bedömningen.</t>
  </si>
  <si>
    <t>Rumstemperatur. Skickas provtagningsdagen, så att prov ankommer lab Umeå nästa dag (vardag), annars fryses prov och skickas då fryst.</t>
  </si>
  <si>
    <t>NUS</t>
  </si>
  <si>
    <t>Klinisk Kemi</t>
  </si>
  <si>
    <t>Förvaras kylt (även under uppsamlingsperioden). Provrör transporteras kylt. Provet skickas fryst om ankomst till Klinisk kemi senare än 3 dygn efter provtagning.</t>
  </si>
  <si>
    <t>Centrifugera provet (10 min, 2000g). Om provet tas i EDTA-rör överförs plasma direkt till ett nytt rör.</t>
  </si>
  <si>
    <t>Centrifugera och avskilj serum.</t>
  </si>
  <si>
    <t>I kyl.</t>
  </si>
  <si>
    <t>Låt provet stå i 30 min. Centrifugera sedan (10 min, 2000g) och avskilj serum.</t>
  </si>
  <si>
    <t>Om Ammoniumjon begärs, analysera Ammoniak.</t>
  </si>
  <si>
    <t>Centrifugeras ej!</t>
  </si>
  <si>
    <t>Rumstemp (kyl OK). Skickas helst provtagningsdagen (OK någon dag efter).</t>
  </si>
  <si>
    <t>Avhälld plasma fryses vid -70 C. Proverna förpackas i fryspaket, rikligt med kolsyreis och skickas med expresspost. Skicka proverna i början av veckan för att undvika distributionsproblem.</t>
  </si>
  <si>
    <t>Minst 2 mL faeces (i burk med skruvlock)</t>
  </si>
  <si>
    <t>Provet behöver inte frysas eller kylas under transporten. Provet är hållbart i rumstemperatur i 3 dygn och i -20 °C i 3 månader.</t>
  </si>
  <si>
    <t>ß2-Mikroglobulin i urin analyseras ej (instabil i urin). Rekommendera analys av α1-Mikroglobulin (Protein HC) i urin i stället.</t>
  </si>
  <si>
    <t>Analyseras 2 gg/mån. Serum räcker även till S-21-hydroxylas-AK.</t>
  </si>
  <si>
    <t>Centrifugera och avskilj serum inom 72h.</t>
  </si>
  <si>
    <t>Skickas fryst.</t>
  </si>
  <si>
    <t>Fryses.</t>
  </si>
  <si>
    <t>Analysen utförs dagtid mån-fre.</t>
  </si>
  <si>
    <t>Rumstemperatur. Får ej frysas. Prov skickas med Express-brev (mån-tors), skall vara Neurokemi, Mölndal tillhanda inom 24 h.</t>
  </si>
  <si>
    <t>Bör vara laboratoriet Uppsala tillhanda inom ca 24 timmar efter provtagning. Skickas med budbil helst samma dag (mån-fre). Kontakta laboratoriet Uppsala vid frågor angående transport och hållbarhet.</t>
  </si>
  <si>
    <t>Kyl (1 v). Prov lämnas till Specialkemi, Västerås för analys av CDT (i första hand).</t>
  </si>
  <si>
    <t>Provet skickas ocentrifugerat till Uppsala samma dag som provtagningen.</t>
  </si>
  <si>
    <t>Prov kan förvaras i rumstemp i max 4 timmar därefter förvaras provet i kylskåp. Prov transporteras i rumstemperatur.</t>
  </si>
  <si>
    <t>Centrifugera och avskilj plasma.</t>
  </si>
  <si>
    <t>System</t>
  </si>
  <si>
    <t>Rörfärg</t>
  </si>
  <si>
    <t>Csv-</t>
  </si>
  <si>
    <t>P-</t>
  </si>
  <si>
    <t>U-</t>
  </si>
  <si>
    <t>F-</t>
  </si>
  <si>
    <t>S-</t>
  </si>
  <si>
    <t>Omedelbart</t>
  </si>
  <si>
    <t>Inom 30 min</t>
  </si>
  <si>
    <t>Inom 15 min</t>
  </si>
  <si>
    <t>Alternativa Sökord</t>
  </si>
  <si>
    <t>ALA</t>
  </si>
  <si>
    <t>Brands test</t>
  </si>
  <si>
    <t>C1q-AK</t>
  </si>
  <si>
    <t xml:space="preserve">CA 72-4 </t>
  </si>
  <si>
    <t>Cancerantigen 72-4</t>
  </si>
  <si>
    <t>CDG</t>
  </si>
  <si>
    <t>Kolhydratfattigt glykoprotein</t>
  </si>
  <si>
    <t>CJD</t>
  </si>
  <si>
    <t>CGD utredning</t>
  </si>
  <si>
    <t>Laboratoriet tillhanda</t>
  </si>
  <si>
    <t>Weblänk</t>
  </si>
  <si>
    <t>Angiotensin converting enzyme</t>
  </si>
  <si>
    <t>http://www.karolinska.se/KUL/Alla-anvisningar/Anvisning/8999</t>
  </si>
  <si>
    <t>http://www.karolinska.se/KUL/Alla-anvisningar/Anvisning/9964</t>
  </si>
  <si>
    <t>Vasopressin, antidiuretiskt hormon</t>
  </si>
  <si>
    <t>Aminolevulinat, porfyrinprekursorer, aminolevulinsyra</t>
  </si>
  <si>
    <t>http://www.karolinska.se/KUL/Alla-anvisningar/Anvisning/9467</t>
  </si>
  <si>
    <t>http://www.karolinska.se/KUL/Alla-anvisningar/Anvisning/8988</t>
  </si>
  <si>
    <t>Anti-Mylleriskt hormon</t>
  </si>
  <si>
    <t>http://www.karolinska.se/KUL/Alla-anvisningar/Anvisning/9003</t>
  </si>
  <si>
    <t>IgA</t>
  </si>
  <si>
    <t>http://www.karolinska.se/KUL/Alla-anvisningar/Anvisning/9607</t>
  </si>
  <si>
    <t>http://www.karolinska.se/KUL/Alla-anvisningar/Anvisning/10177</t>
  </si>
  <si>
    <t>Cystin, svavelhaltiga aminosyror, nitroprussidtest</t>
  </si>
  <si>
    <t>http://www.karolinska.se/KUL/Alla-anvisningar/Anvisning/9485</t>
  </si>
  <si>
    <t>https://webappl.vll.se/appl/qnova/qnwebportal.nsf/WebMainFrameset?OpenFrameSet</t>
  </si>
  <si>
    <t>http://www.analysportalen-labmedicin.skane.se/viewAnalys.asp?Nr=862</t>
  </si>
  <si>
    <t>http://www.analysportalen-labmedicin.skane.se/viewAnalys.asp?Nr=47</t>
  </si>
  <si>
    <t>C1q-antikroppar, nefrit</t>
  </si>
  <si>
    <t>http://www.karolinska.se/KUL/Alla-anvisningar/Anvisning/10024</t>
  </si>
  <si>
    <t>Heparinaktivitet, LMW, lågmolekylärt Heparin</t>
  </si>
  <si>
    <t>Binjurebark-antikroppar</t>
  </si>
  <si>
    <t>http://sahlgrenska-klinkem-analyser.vgregion.se/10922.html</t>
  </si>
  <si>
    <t>https://www2.sahlgrenska.se/sv/SU/Omraden/4/Verksamhetsomraden/Laboratoriemedicin/Klinisk-mikrobiologi/Analyslista-A-O/Lista-over-analyseragens/Svampdiagnostik/</t>
  </si>
  <si>
    <t xml:space="preserve">Aspergillusantigen </t>
  </si>
  <si>
    <t>Precipiterande Antikroppar</t>
  </si>
  <si>
    <t>http://sahlgrenska-klinkem-analyser.vgregion.se/12953.html</t>
  </si>
  <si>
    <t>http://sahlgrenska-klinkem-analyser.vgregion.se/11752.html</t>
  </si>
  <si>
    <t>Om provet anländer till laboratoriet inom 24 h, transporteras provet i rumstemperatur förpackat i provhylsa och vadderat kuvert. Om provet inte anländer till laboratoriet inom 24 h skall provet centrifugeras före transport. 0.5 mL centrifugerad likvor fryses i kryorör och skickas fryst. Obs! Får ej tina. Transporteras med kolsyreis i frigolitlåda</t>
  </si>
  <si>
    <t>Karolinska</t>
  </si>
  <si>
    <t>http://www.karolinska.se/KUL/Alla-anvisningar/Anvisning/10130</t>
  </si>
  <si>
    <t>Desisopropyldisopyramid, Durbis</t>
  </si>
  <si>
    <t>http://www.karolinska.se/KUL/Alla-anvisningar/Anvisning/9351</t>
  </si>
  <si>
    <t>DNA-baserad analys</t>
  </si>
  <si>
    <t>B-</t>
  </si>
  <si>
    <t>Familjär Amyloid Polyneuropati</t>
  </si>
  <si>
    <t>Familjär medelhavsfeber</t>
  </si>
  <si>
    <t>FMF, FMF-gen, MEFV-gen, pyrin-gen</t>
  </si>
  <si>
    <t>Analyseras på Klinisk Genetik, Karolinska, Solna</t>
  </si>
  <si>
    <t>Rumstemperatur (eller kyl).</t>
  </si>
  <si>
    <t>http://www.karolinska.se/KUL/Alla-anvisningar/Anvisning/9893</t>
  </si>
  <si>
    <t>http://www.karolinska.se/KUL/Alla-anvisningar/Anvisning/9495</t>
  </si>
  <si>
    <t>FGF-23</t>
  </si>
  <si>
    <t>S-/U-</t>
  </si>
  <si>
    <t>Frys. Skickas fryst nästkommande vardag.</t>
  </si>
  <si>
    <t>Flödescytometri</t>
  </si>
  <si>
    <t>Fosfolipider</t>
  </si>
  <si>
    <t>G-6-PD</t>
  </si>
  <si>
    <t>Glukos-6-Fosfatdehydrogenas, G6PD</t>
  </si>
  <si>
    <t>Skickas helst samma dag som provtagningen, annars förvaras prov i kyl.</t>
  </si>
  <si>
    <t>http://www.karolinska.se/KUL/Alla-anvisningar/Anvisning/10167</t>
  </si>
  <si>
    <t>GBM, Anti-</t>
  </si>
  <si>
    <t>GBM-ak</t>
  </si>
  <si>
    <t>Skickas till externt laboratorium av Mikrobiologen.
Inkluderar analys av Goodpasture-ak.</t>
  </si>
  <si>
    <t>Gilberts syndrom, genotypning</t>
  </si>
  <si>
    <t>Bör förvaras i kyl. Prov kan sändas i rumstemp om det kommer till lab inom 3 d, annars fryses prov (plaströr).</t>
  </si>
  <si>
    <t>Oligosackarider (inkl sialinsyra)</t>
  </si>
  <si>
    <t>Frys (om det ej ankommer Huddinge lab provtagningsdagen).</t>
  </si>
  <si>
    <t>http://www.karolinska.se/KUL/Alla-anvisningar/Anvisning/9563</t>
  </si>
  <si>
    <t>Granulocytfunktion- screening resp utvidgad</t>
  </si>
  <si>
    <t>Prov analyseras samma dag som provtagningen (inom ca 16 h).</t>
  </si>
  <si>
    <t>Analyseras på Immunlab C5 Uppsala 2 ggr/månad.</t>
  </si>
  <si>
    <t>H1/H1, genotyp</t>
  </si>
  <si>
    <t>IGF-bindningsprotein-3</t>
  </si>
  <si>
    <t>IgVH mutationsstatus vid B-KLL</t>
  </si>
  <si>
    <t>Prov ska ankomma laboratoriet Uppsala inom 24 timmar, senast kl 13 fredag/dag före helg.</t>
  </si>
  <si>
    <t>Inhibin B</t>
  </si>
  <si>
    <t>Skickas samma dag som provtagningen, annars fryses prov. Provröret kan i undantagsfall förvaras 2 d i kyl efter centrifugering.</t>
  </si>
  <si>
    <t>http://www.analysportalen-labmedicin.skane.se/viewAnalys.asp?Nr=1</t>
  </si>
  <si>
    <t>Isoagglutininer</t>
  </si>
  <si>
    <t>Isolering Leukocyter</t>
  </si>
  <si>
    <t>Ketobemidon</t>
  </si>
  <si>
    <t>Ketoner i blod</t>
  </si>
  <si>
    <t>Kiralt Metadon</t>
  </si>
  <si>
    <t>Kobolt</t>
  </si>
  <si>
    <t>Centrifugeras inom 30 min efter provtagning vid 15°C (2000g, 15 min). Avskilj plasma till ett ellermanrör. 
OBS! Lämna kvar 5-7mm plasma ovanför de röda blodkropparna för att undvika tillblandning av trombocyter.</t>
  </si>
  <si>
    <t>Rumstemperatur vid skickning samma dag, annars kylförvaring (hållb 1 v) tills skickning sker. OBS! Får ej frysas.</t>
  </si>
  <si>
    <r>
      <t xml:space="preserve">2-10 mL </t>
    </r>
    <r>
      <rPr>
        <b/>
        <sz val="8"/>
        <color theme="1"/>
        <rFont val="Calibri"/>
        <family val="2"/>
        <scheme val="minor"/>
      </rPr>
      <t>urin u t</t>
    </r>
    <r>
      <rPr>
        <sz val="8"/>
        <color theme="1"/>
        <rFont val="Calibri"/>
        <family val="2"/>
        <scheme val="minor"/>
      </rPr>
      <t>, helst morgonurin (annars stickprov).</t>
    </r>
  </si>
  <si>
    <t>Karolinska(H)</t>
  </si>
  <si>
    <t>Klinisk Genetik</t>
  </si>
  <si>
    <r>
      <rPr>
        <b/>
        <sz val="8"/>
        <color theme="1"/>
        <rFont val="Calibri"/>
        <family val="2"/>
        <scheme val="minor"/>
      </rPr>
      <t>Sterilt plaströr med skruvkork</t>
    </r>
    <r>
      <rPr>
        <sz val="8"/>
        <color theme="1"/>
        <rFont val="Calibri"/>
        <family val="2"/>
        <scheme val="minor"/>
      </rPr>
      <t xml:space="preserve"> (koniskt centrifugrör med gul skruvkork). Minsta mängd 1 ml</t>
    </r>
  </si>
  <si>
    <t>B-/S-/U-</t>
  </si>
  <si>
    <t>Analysen bör inte utföras vid akutskede, då retikulocytos kan ge falskt normalt svar.
Prov bör helst tas före blodtransfusion. Om sådan givits de tre senaste månaderna, måste detta anges på remissen
Analysera blodstatus och retikulocyter, skriv remiss om det saknas.
Provsvar på B-Blodstatus (Hb) och B-Retikulocyter medföljer prov till KS (kan i undantagsfall utföras på KS, om prov ankommer laboratoriet Huddinge inom 24 h).</t>
  </si>
  <si>
    <t>Mikrobiologen fvb SMI.</t>
  </si>
  <si>
    <t>Creutzfeldt Jakobs sjukdom, Protein 14-3-3</t>
  </si>
  <si>
    <t>LCHAD</t>
  </si>
  <si>
    <t>Levomepromazin</t>
  </si>
  <si>
    <t>Levonorgestrel</t>
  </si>
  <si>
    <t>Lipas</t>
  </si>
  <si>
    <t>Mangan</t>
  </si>
  <si>
    <t>MCAD</t>
  </si>
  <si>
    <t>Mixingtest</t>
  </si>
  <si>
    <t>Moklobemid</t>
  </si>
  <si>
    <t>MTHFR, genotyp</t>
  </si>
  <si>
    <t>Osmotisk resistens</t>
  </si>
  <si>
    <t>PFA 100</t>
  </si>
  <si>
    <t>PNH-diagnostik</t>
  </si>
  <si>
    <t>Precipiterande antikroppar</t>
  </si>
  <si>
    <t>Quetiapin</t>
  </si>
  <si>
    <t>RNA-baserad analys</t>
  </si>
  <si>
    <t>Tau haplotyp</t>
  </si>
  <si>
    <t>Tramadol</t>
  </si>
  <si>
    <t>Tvärstrimmig muskel, Anti-</t>
  </si>
  <si>
    <t>Får ej frysas eller centrifugeras!</t>
  </si>
  <si>
    <t>Kylcentrifugeras omedelbart. Avskilj (minst 2 ml) plasma till 5 mL plaströr och frys omedelbart</t>
  </si>
  <si>
    <t>Intrinsic faktor-AK</t>
  </si>
  <si>
    <t>Wieslab</t>
  </si>
  <si>
    <t>http://www.wieslab.se/index.php?langId=2&amp;headId=5&amp;subId=26&amp;pageId=26</t>
  </si>
  <si>
    <t>Både venösa och kapillära prover går bra.</t>
  </si>
  <si>
    <t>INF, intrinsic factor-antikroppar</t>
  </si>
  <si>
    <t>UAS(KPC)</t>
  </si>
  <si>
    <t>UAS(KITM11)</t>
  </si>
  <si>
    <t>UAS(KITM5)</t>
  </si>
  <si>
    <t>Karolinska(KG)</t>
  </si>
  <si>
    <t>UAS(KG)</t>
  </si>
  <si>
    <t>NUS(KG)</t>
  </si>
  <si>
    <t>UAS(KKF)</t>
  </si>
  <si>
    <t>Rumstemp. Måste ankomma till lab i Huddinge inom 24 h samt före kl 13.00
(Express-brev).</t>
  </si>
  <si>
    <t>http://www.karolinska.se/KUL/Alla-anvisningar/Anvisning/9543</t>
  </si>
  <si>
    <t>Cd</t>
  </si>
  <si>
    <t>Kadmium</t>
  </si>
  <si>
    <t>RMV(L)</t>
  </si>
  <si>
    <t>I kyl. Bör postas så att det kommer till laboratoriet nästkommande dag. Prov ska inte skickas på fredag eller dag innan helg då rättskemi inte har öppet på helger.</t>
  </si>
  <si>
    <t>Centrifugera och avskilj plasma/serum.</t>
  </si>
  <si>
    <t>http://www.karolinska.se/KUL/Alla-anvisningar/Anvisning/9379</t>
  </si>
  <si>
    <t xml:space="preserve">Vid förfrågningar angående denna analys, kontaktar beställaren i första hand själv Arbets- och miljömedicinska kliniken i Örebro för rådgivning om val av provmaterial (blod, serum, urin) för aktuell frågeställning samt bedömning av analysresultat.
Tel: 019-602 24 90, 602 24 75
</t>
  </si>
  <si>
    <t>Blod: Helblod skickas.</t>
  </si>
  <si>
    <t>Analysen utföres en gång per månad.</t>
  </si>
  <si>
    <t>Saliv-</t>
  </si>
  <si>
    <t>Cr</t>
  </si>
  <si>
    <t>Krom</t>
  </si>
  <si>
    <t>I kyl. Skickas helst samma dag som provtagningen.
Märk kuvertet med "fvb CMMS"!</t>
  </si>
  <si>
    <t>http://www.karolinska.se/KUL/Alla-anvisningar/Anvisning/9540</t>
  </si>
  <si>
    <t>Levetiracetam</t>
  </si>
  <si>
    <t>Keppra</t>
  </si>
  <si>
    <t>http://www.karolinska.se/KUL/Alla-anvisningar/Anvisning/9386</t>
  </si>
  <si>
    <t>Förvaras i kyl.
Skickas till:
Kvinnoklinikens forskningslab
Att: Eva Davey
Akademiska sjukhuset Ing 96
751 85 Uppsala
Tel: 018-611 57 72, 74</t>
  </si>
  <si>
    <t>2 d i kyl, annars frys.</t>
  </si>
  <si>
    <t>Bör analyseras inom 4 h.
Prov kan tas på morgonen (Västerås), så att det skickas med ordinarie budtransport från Västerås till UAS samma dag.</t>
  </si>
  <si>
    <t>Lymfocyter, T</t>
  </si>
  <si>
    <t>Makroprolaktin</t>
  </si>
  <si>
    <t>Prolaktin, PRL</t>
  </si>
  <si>
    <t>http://www.karolinska.se/KUL/Alla-anvisningar/Anvisning/9245</t>
  </si>
  <si>
    <t>http://www.karolinska.se/KUL/Alla-anvisningar/Anvisning/9549</t>
  </si>
  <si>
    <t>http://www.karolinska.se/KUL/Alla-anvisningar/Anvisning/9198</t>
  </si>
  <si>
    <t>Se metodbeskrivning ”Mixingtest, APTtid” i Centuri.</t>
  </si>
  <si>
    <t>Metylentetrahydrofolatreduktas, genotyp</t>
  </si>
  <si>
    <t>MPA-konc, CellCept</t>
  </si>
  <si>
    <t>http://sahlgrenska-klinkem-analyser.vgregion.se/10934.html</t>
  </si>
  <si>
    <t>http://www.karolinska.se/KUL/Alla-anvisningar/Anvisning/9395</t>
  </si>
  <si>
    <t>Ocentrifugerat prov hållbart 5 d i kyl, avskiljd plasma 14 d i kyl. Kan frysas i -20 C högst 2 mån.</t>
  </si>
  <si>
    <t xml:space="preserve">Ev. centrifugera (minst 7 min, 2400g) och avskilj plasma. </t>
  </si>
  <si>
    <t>fP-</t>
  </si>
  <si>
    <t>Neuropeptid K</t>
  </si>
  <si>
    <t>NPK, neurokinin A</t>
  </si>
  <si>
    <t>I frys. Skickas som frysprov.</t>
  </si>
  <si>
    <t>http://www.karolinska.se/KUL/Alla-anvisningar/Anvisning/9211</t>
  </si>
  <si>
    <t>NFL</t>
  </si>
  <si>
    <t>Ange respektive volym på remisserna.</t>
  </si>
  <si>
    <t>Njurstensutredning från urologen</t>
  </si>
  <si>
    <t>Acylkarnitin</t>
  </si>
  <si>
    <t>ADH</t>
  </si>
  <si>
    <t>Amyloid, beta-</t>
  </si>
  <si>
    <t>Disopyramid</t>
  </si>
  <si>
    <t>Glukokonjugat, lösliga</t>
  </si>
  <si>
    <t>21-Hydroxylas-AK</t>
  </si>
  <si>
    <t>21-Hydroxylas-antikroppar</t>
  </si>
  <si>
    <t>Mykofenolsyra på Karolinska</t>
  </si>
  <si>
    <t>Mykofenolsyra på UAS</t>
  </si>
  <si>
    <t>P-/S-</t>
  </si>
  <si>
    <t>P+S-</t>
  </si>
  <si>
    <t>Olanzapin</t>
  </si>
  <si>
    <t>Arkolamyl, Zalasta, Zyprexa</t>
  </si>
  <si>
    <t>http://www.karolinska.se/KUL/Alla-anvisningar/Anvisning/9401</t>
  </si>
  <si>
    <t xml:space="preserve">Centrifugera och avskilj plasma/serum. </t>
  </si>
  <si>
    <t>http://www.karolinska.se/KUL/Alla-anvisningar/Anvisning/9403</t>
  </si>
  <si>
    <t>Klinisk Farmakologi</t>
  </si>
  <si>
    <t>Karolinska(TRoLL)</t>
  </si>
  <si>
    <t>http://www.karolinska.se/KUL/Alla-anvisningar/Anvisning/9631</t>
  </si>
  <si>
    <t>Beställaren hänvisas till Klinisk patologi och cytologi Uppsalas hemsida både för provtagning respektive remiss.</t>
  </si>
  <si>
    <t>Csv: omgående</t>
  </si>
  <si>
    <t>Rumstemperatur (får ej frysas).
Perifert blodprov samt benmärgsprov i NaHeparin-rör, ska vara laboratoriet i Uppsala tillhanda inom 24 timmar efter provtagning (fredagar före kl 14). 
Cerebrospinalvätska (Csv) ska vara laboratoriet Uppsala tillhanda inom 4 timmar efter provtagning! Undantag finns för denna tid, kontakta laboratoriet Uppsala.
Märgkula och utstryk har lång hållbarhet och kan transporteras med nästkommande ordinarie transport.
Rutinprov skickas om möjligt vardagar med ordinarie budbil kl 9.30 från Västerås, anländer till Uppsala ca kl 11.
Om prov pga hållbarhetsskäl inte kan transporteras med denna budtur, skickas proverna med taxi (ex NaHeparin-rör, Immunfenotypning). 
OBS! Ring laboratoriet i Uppsala och meddela att prov som ska vara dem tillhanda inom 24 timmar är på väg! 
Akuta prover skickas med taxi, meddela Klinisk patologi Uppsala innan prov skickas för information om transport/handhavande (öppet vardagar till kl 16.30). 
Kom ihåg att även ange beställande avd/mott´s telefonnummer på remissen samt stämpla/etikettera med ”Svar och debitering…” vid akuta prover.</t>
  </si>
  <si>
    <t>Hematopatologisk diagnostik, benmärgsdiagnostik</t>
  </si>
  <si>
    <t>Huddinge</t>
  </si>
  <si>
    <t>Tillväxtlaboratoriet</t>
  </si>
  <si>
    <t>Info ang denna analys finns i pärmen ”Konstiga prover”.</t>
  </si>
  <si>
    <t>Rumstemp. Prov ska vara analyserande lab tillhanda snarast. Bör analyseras inom 24 h.</t>
  </si>
  <si>
    <t>Analysen utföres dagtid, må-fre.</t>
  </si>
  <si>
    <t>Farmers lung antigen, mögelantigen, aspergillusantigen</t>
  </si>
  <si>
    <t>PTHrp</t>
  </si>
  <si>
    <t>http://sahlgrenska-klinkem-analyser.vgregion.se/0978.html</t>
  </si>
  <si>
    <t>Pyridoxin, vitamin B6</t>
  </si>
  <si>
    <t>Pyridoxal-5-fosfat</t>
  </si>
  <si>
    <t>Ljusskyddas!</t>
  </si>
  <si>
    <t>http://sahlgrenska-klinkem-analyser.vgregion.se/0142.html</t>
  </si>
  <si>
    <t>Seroquel</t>
  </si>
  <si>
    <t>http://www.karolinska.se/KUL/Alla-anvisningar/Anvisning/9411</t>
  </si>
  <si>
    <t>http://www.karolinska.se/KUL/Alla-anvisningar/Anvisning/10131</t>
  </si>
  <si>
    <t>http://www.akademiska.se/Global/KB/Klinisk%20genetik/Dokument/Provtagningsanvisningar.pdf</t>
  </si>
  <si>
    <t xml:space="preserve">Prov som inte skickas samma dag förvaras i kyl. Prov bör vara laboratoriet Uppsala tillhanda inom 48h och senast kl 15 mån-fre.
Fredagar och dag före röd dag måste MPN och Chimerism-prover vara laboratoriet tillhanda senast kl 12.00
Vid frågor angående hållbarhet/förvaring utanför dessa tidpunkter, kontakta 
laboratoriet Uppsala för rådgivning.
</t>
  </si>
  <si>
    <t xml:space="preserve">Prov som inte skickas samma dag förvaras i kyl. Prov bör vara laboratoriet Uppsala tillhanda inom 24h och senast kl 15 nästa vardag. Skicka ej RNA-prover på fredagar eller dag före röd dag.
Vid frågor angående hållbarhet/förvaring utanför dessa tidpunkter, kontakta 
laboratoriet Uppsala för rådgivning.
</t>
  </si>
  <si>
    <r>
      <t xml:space="preserve">2-10 mil </t>
    </r>
    <r>
      <rPr>
        <b/>
        <sz val="8"/>
        <color theme="1"/>
        <rFont val="Calibri"/>
        <family val="2"/>
        <scheme val="minor"/>
      </rPr>
      <t>urin u t</t>
    </r>
    <r>
      <rPr>
        <sz val="8"/>
        <color theme="1"/>
        <rFont val="Calibri"/>
        <family val="2"/>
        <scheme val="minor"/>
      </rPr>
      <t>, helst morgonurin.</t>
    </r>
  </si>
  <si>
    <t>http://www.karolinska.se/KUL/Alla-anvisningar/Anvisning/9591</t>
  </si>
  <si>
    <t>Acetylneuraminsyra, neuraminsyra</t>
  </si>
  <si>
    <t>I frys, om det ej ankommer Huddinge lab provtagningsdagen. Undvik att skicka prover per post på torsdagar och fredagar.</t>
  </si>
  <si>
    <t>Analyseras på Genanalys
telnr: 031-342 78 91</t>
  </si>
  <si>
    <t>I kyl, ca 1 v.</t>
  </si>
  <si>
    <t>http://sahlgrenska-klinkem-analyser.vgregion.se/12463.html</t>
  </si>
  <si>
    <t>Tissue Polypeptide Specific antigen</t>
  </si>
  <si>
    <t>Topiramat</t>
  </si>
  <si>
    <t>http://www.karolinska.se/KUL/Alla-anvisningar/Anvisning/9426</t>
  </si>
  <si>
    <t>http://www.karolinska.se/KUL/Alla-anvisningar/Anvisning/9428</t>
  </si>
  <si>
    <t>Prealbumin, TBPA, tyroxinbindande prealbumin</t>
  </si>
  <si>
    <t>http://www.karolinska.se/KUL/Alla-anvisningar/Anvisning/9291</t>
  </si>
  <si>
    <t>tTG-IgG</t>
  </si>
  <si>
    <t xml:space="preserve">När tTG-IgG (IgG transglutaminas-AK) är begärt, behövs inte bestämning av IgA eller IgG före skickning. </t>
  </si>
  <si>
    <t>Transglutaminas-antikroppar</t>
  </si>
  <si>
    <t>http://www.wieslab.se/index.php?langId=2&amp;headId=69&amp;pageId=69</t>
  </si>
  <si>
    <t>Uran</t>
  </si>
  <si>
    <r>
      <rPr>
        <b/>
        <sz val="8"/>
        <color theme="1"/>
        <rFont val="Calibri"/>
        <family val="2"/>
        <scheme val="minor"/>
      </rPr>
      <t>Syradiskad plastflaska</t>
    </r>
    <r>
      <rPr>
        <sz val="8"/>
        <color theme="1"/>
        <rFont val="Calibri"/>
        <family val="2"/>
        <scheme val="minor"/>
      </rPr>
      <t xml:space="preserve"> (60 mL). Stickprov lämnas i slutet av veckan efter arbetsdagens slut.
På ej yrkesexponerade personer tas morgonurin.
Prov kan i undantagsfall/akuta situationer tas i sterilt plaströr (centrifugrör med gul skruvkork).
Urinmängd: minst 10 mL.
</t>
    </r>
  </si>
  <si>
    <t>Hela flaskan med urin skickas för analys.
Vid prov i sterilt plaströr vidarebefordras detta rör</t>
  </si>
  <si>
    <t>I kyl, kan förvaras över helg.
Kan frysas.</t>
  </si>
  <si>
    <t>Syradiskade plastkärl (ej TCA) beställs från ALS Scandinavia AB, Luleå:
0920-28 99 00 (Kundtjänst).
Kan finnas några exemplar på Provlogistik KKTM Västerås</t>
  </si>
  <si>
    <t>http://www.alsglobal.se/kundtjaenst/provtagningsinstruktioner/provtagning-human</t>
  </si>
  <si>
    <t>VASP</t>
  </si>
  <si>
    <t>(B)Trc-</t>
  </si>
  <si>
    <t>Plasma fryses och skickas fryst.</t>
  </si>
  <si>
    <t>I undantagsfall kan serum användas, ange detta i så fall på remissen!</t>
  </si>
  <si>
    <t>VLCFA</t>
  </si>
  <si>
    <t>http://www.karolinska.se/KUL/Alla-anvisningar/Anvisning/9498</t>
  </si>
  <si>
    <t>I kyl (OK med rumstemp). Skickas helst samma dag som provtagningen.
Kan i undantagsfall förvaras i kyl över helg.</t>
  </si>
  <si>
    <t>ALSSAB</t>
  </si>
  <si>
    <t>B-/Benm-</t>
  </si>
  <si>
    <t>Lumbalpunktion minst 10 mL tappas i ett rör (barn &lt;16 år 3 ml). Vid stickblödning kasseras den första mL. Minsta volym 0.5 mL. Provröret vänds minst 5 ggr (fram och åter) efter provtagning.</t>
  </si>
  <si>
    <t>Centrifugera och avskilj serum till 5 mL plaströr.</t>
  </si>
  <si>
    <t>Ca 20 mL stickprov urin u t (gärna morgonurin)</t>
  </si>
  <si>
    <t>SU(il)</t>
  </si>
  <si>
    <t>SU(nk)</t>
  </si>
  <si>
    <t>SU(KK)</t>
  </si>
  <si>
    <t>Mykofenolsyra på SU</t>
  </si>
  <si>
    <t>von Hippel-Lindau syndrom</t>
  </si>
  <si>
    <t>VHL</t>
  </si>
  <si>
    <r>
      <t xml:space="preserve">2-10 mL (helst) </t>
    </r>
    <r>
      <rPr>
        <b/>
        <sz val="8"/>
        <color theme="1"/>
        <rFont val="Calibri"/>
        <family val="2"/>
        <scheme val="minor"/>
      </rPr>
      <t>morgonurin u t</t>
    </r>
    <r>
      <rPr>
        <sz val="8"/>
        <color theme="1"/>
        <rFont val="Calibri"/>
        <family val="2"/>
        <scheme val="minor"/>
      </rPr>
      <t>.</t>
    </r>
  </si>
  <si>
    <t>Klass</t>
  </si>
  <si>
    <t>Centrifugera och avskilj serum. Serum fryses inom 4h.</t>
  </si>
  <si>
    <t>Prover från patienter som behandlas med ACE hämmare (t. ex. Captopril) bör analyseras/frysas inom 4 timmar.</t>
  </si>
  <si>
    <t>I frys. Skickas som frysprov.
I undantagsfall kan serum som förvarats i kyl skickas (hållbart ca 1 v i kyl).
Frys då provet och skicka det fryst (ange om möjligt hur länge det har kylförvarats).</t>
  </si>
  <si>
    <t>http://www.karolinska.se/KUL/Alla-anvisningar/Anvisning/9000</t>
  </si>
  <si>
    <t>ACTH</t>
  </si>
  <si>
    <t>Adrenokortikotropt hormon</t>
  </si>
  <si>
    <t>Inom 1h.</t>
  </si>
  <si>
    <t>Fryst plasma skickas fryst.</t>
  </si>
  <si>
    <t>Aldosteron</t>
  </si>
  <si>
    <t>ALP Isoenzymer</t>
  </si>
  <si>
    <t>ALP i neutrofila leukocyter</t>
  </si>
  <si>
    <t>LAP-score</t>
  </si>
  <si>
    <t>Analysen utförs ej längre.
Vid ev förfrågningar får beställaren kontakta Patologen i Västerås.</t>
  </si>
  <si>
    <t>Aluminium</t>
  </si>
  <si>
    <t>Al</t>
  </si>
  <si>
    <t xml:space="preserve">1 rör helt utan tillsats (vit/svart kork). </t>
  </si>
  <si>
    <t>http://sahlgrenska-klinkem-analyser.vgregion.se/0861.html</t>
  </si>
  <si>
    <t>Det tar lång tid för blodet att koagulera i dessa rör, låt provrör stå ca 3 h före centrifugering. (Om provet inte har koagulerat efter 3 timmar, centrifugera provet och kontrollera att det inte bildas efterkoagel.)
Centrifugera (10 min, 3000g) och häll av serum till nytt rör helt utan tillsats (vit/svart kork).
OBS! Använd puderfria handskar och använd inte pipett, serum ska hällas av pga  kontamineringsrisk från utensilier!</t>
  </si>
  <si>
    <t>I kyl. Kyltransport ej nödvändig.</t>
  </si>
  <si>
    <t>Alzheimermarkörer</t>
  </si>
  <si>
    <t>http://sahlgrenska-klinkem-analyser.vgregion.se/12394.html</t>
  </si>
  <si>
    <t>Fryst prov skickas fryst.
I undantagsfall kan prov skickas ofryst provtagningsdagen (mån-tors, ej dag före helg) om prov ankommer Neurokemi Mölndal inom 24 h.</t>
  </si>
  <si>
    <t>Amitriptylin</t>
  </si>
  <si>
    <t>http://www.karolinska.se/KUL/Alla-anvisningar/Anvisning/9335</t>
  </si>
  <si>
    <t>Amyloid A</t>
  </si>
  <si>
    <t>1 gel-rör (serum eller LiHeparin).</t>
  </si>
  <si>
    <t>http://www.karolinska.se/KUL/Alla-anvisningar/Anvisning/8997</t>
  </si>
  <si>
    <t>Androstendion</t>
  </si>
  <si>
    <t>Skickas till Solna samma dag som provtagningen, annars fryses serum.</t>
  </si>
  <si>
    <t>http://www.karolinska.se/KUL/Alla-anvisningar/Anvisning/8998</t>
  </si>
  <si>
    <t>A-4, A4</t>
  </si>
  <si>
    <t>Apolipoprotein A1, B</t>
  </si>
  <si>
    <t>ApoA1, ApoB</t>
  </si>
  <si>
    <t>En kvot ApoB/ApoA1 beräknas alltid vid beställning av ovanstående analyser.</t>
  </si>
  <si>
    <t>Allergener, specifika</t>
  </si>
  <si>
    <t>Minsta mängd serum: 150 µL (dödvolym)+ 50 µL/allergen.</t>
  </si>
  <si>
    <t>Vid registrering, ange allergener på text.</t>
  </si>
  <si>
    <t>Acetylkolinreceptor-antikroppar</t>
  </si>
  <si>
    <t>Anti-AchR, Kolinerg receptor AK, AchR-AK</t>
  </si>
  <si>
    <t>I kyl. Kan skickas i rumstemp.</t>
  </si>
  <si>
    <t>ApoE, genotyp (lipidrubbning)</t>
  </si>
  <si>
    <t>Bör förvaras i kyl. Fryses som helblod i plaströr om det ej ankommer lab UAS inom 3 d.</t>
  </si>
  <si>
    <t>Apolipoprotein E (genotyp)</t>
  </si>
  <si>
    <t>Anti-Intercellulärsubstans</t>
  </si>
  <si>
    <t>Analyseras 2 ggr/v.</t>
  </si>
  <si>
    <t>Intercellulärsubstans-antikroppar (IgG)</t>
  </si>
  <si>
    <t>Ocentrifugerat blodprov förvaras i rumstemperatur.
Centrifugerat rör förvaras i kyl.
Avskilt serum fryses och skickas fryst.</t>
  </si>
  <si>
    <r>
      <rPr>
        <sz val="8"/>
        <color theme="1"/>
        <rFont val="Calibri"/>
        <family val="2"/>
      </rPr>
      <t>β2-</t>
    </r>
    <r>
      <rPr>
        <sz val="8"/>
        <color theme="1"/>
        <rFont val="Calibri"/>
        <family val="2"/>
        <scheme val="minor"/>
      </rPr>
      <t>Mikroglobulin</t>
    </r>
  </si>
  <si>
    <t>http://www.karolinska.se/KUL/Alla-anvisningar/Anvisning/9203</t>
  </si>
  <si>
    <t>Basalmembran-antikroppar</t>
  </si>
  <si>
    <t>Anti-basalmembran</t>
  </si>
  <si>
    <t>Pb</t>
  </si>
  <si>
    <t>Skicka helblod.</t>
  </si>
  <si>
    <t>Kylförvaras (hållbarhet upp till flera veckor).</t>
  </si>
  <si>
    <t>Vid förfrågningar angående denna analys, kontaktar beställaren i första hand själv Arbets- och miljömedicinska kliniken i Örebro för rådgivning om val av provmaterial (blod, serum, urin) för aktuell frågeställning samt bedömning av analysresultat.
Tel: 019-602 24 90, 602 24 75.</t>
  </si>
  <si>
    <t>dU-</t>
  </si>
  <si>
    <t>Bensodiazepiner</t>
  </si>
  <si>
    <t>http://www.karolinska.se/KUL/Alla-anvisningar/Anvisning/9339</t>
  </si>
  <si>
    <t>Benmärgsdiagnostik</t>
  </si>
  <si>
    <t>CA 15-3</t>
  </si>
  <si>
    <t>Cancerantigen 15-3</t>
  </si>
  <si>
    <t>Centrifugeras inom 4h. Om prov inte anländer analyserande laboratorium inom 48 h: avskilj och frys serum.</t>
  </si>
  <si>
    <t>Ceruloplasmin</t>
  </si>
  <si>
    <t>Analyseras dagtid, mån-fre.</t>
  </si>
  <si>
    <t>Cancerantigen 19-9</t>
  </si>
  <si>
    <t>Centrifugerat gel-rör (primärrör) kan förvaras i kyl upp till 48 h, annars avskiljs serum och fryses. 
Transporteras i rumstemperatur. Fryst prov skickas fryst.</t>
  </si>
  <si>
    <t>Citrat</t>
  </si>
  <si>
    <t>Citronsyra</t>
  </si>
  <si>
    <t>http://www.karolinska.se/KUL/Alla-anvisningar/Anvisning/9483</t>
  </si>
  <si>
    <t>5-10 mL urin u t, helst morgonurin. Surgjord urin kan användas.</t>
  </si>
  <si>
    <t>Centrifugerat gel-rör (primärrör) kan förvaras i kyl upp till 24 h. Avskiljt serum i frys.
Transporteras i rumstemp. Fryst prov skickas fryst.</t>
  </si>
  <si>
    <t>Cystin</t>
  </si>
  <si>
    <t>Chromogranin A, B</t>
  </si>
  <si>
    <t>CGA, CGB</t>
  </si>
  <si>
    <t>Tau</t>
  </si>
  <si>
    <t>Fryses omedelbart i -70 C. I undantagsfall fryses provet i - 20 C i max 5 d.</t>
  </si>
  <si>
    <t>http://www.karolinska.se/KUL/Alla-anvisningar/Anvisning/9920</t>
  </si>
  <si>
    <t>Au</t>
  </si>
  <si>
    <t>Guld</t>
  </si>
  <si>
    <t>Prov skall till Immunokemi Kem lab Västerås före vidarebefordran till UAS (RAST-prov).</t>
  </si>
  <si>
    <t>Isocyanat-ak</t>
  </si>
  <si>
    <t>Isocyanat-antikroppar (IgE)</t>
  </si>
  <si>
    <t>Analysen utförs inte inom KKTM Västmanland. Beställaren får kontakta Diabetes- och njuravd Västmanlands sjukhus Västerås för analys.</t>
  </si>
  <si>
    <t>PTH-related peptide, parathormonliknande peptid</t>
  </si>
  <si>
    <t>http://sahlgrenska-klinkem-analyser.vgregion.se/10923.html</t>
  </si>
  <si>
    <t>Rör av polypropen (centrifugrör med gul skruvkork) skall användas då många proteiner fastnar på väggarna i rör av glas eller polystyren, vilket medför ett för lågt värde.
Ingår i grupperna Csv-Demensmarkörer och Csv-Parenkymskademarkörer.</t>
  </si>
  <si>
    <t>Spinalvätska (Csv) i ett centrifugrör med gul skruvkork (polypropen).
Vuxna: de första10-12 mL, barn: de första 3 mL. Vid stickblödning kasseras den första mL.
Minsta mängd: 0,5 mL.</t>
  </si>
  <si>
    <t>Skickas till Mölndal provtagningsdagen med EXPRESS-brev (mån-tors, ej dag före helg) så att prov ankommer Neurokemi inom 24 h, annars fryses provet i kryorör och skickas fryst. Obs! Får ej tina.</t>
  </si>
  <si>
    <t>Faktor V, genotyp</t>
  </si>
  <si>
    <t>FV Leiden, APC-resistens</t>
  </si>
  <si>
    <t>http://labhandboken.u5054800.fsdata.se/findny.asp?State=2&amp;Analysid=690</t>
  </si>
  <si>
    <t>http://labhandboken.u5054800.fsdata.se/findny.asp?State=2&amp;Analysid=1457</t>
  </si>
  <si>
    <t>Fryst serum och plasma skickas fryst med kolsyreis.</t>
  </si>
  <si>
    <t>= Flödescytometri</t>
  </si>
  <si>
    <t>FACS</t>
  </si>
  <si>
    <t>Glykoproteinhormon, fri alfa-subenhet</t>
  </si>
  <si>
    <t>Fryst prov skickas fryst.</t>
  </si>
  <si>
    <t>Centrifugera och avskilj serum snarast, senast 2 h efter provtagningen. Serum ska vara infryst inom 3 h från provtagningen.</t>
  </si>
  <si>
    <t>http://labhandboken.u5054800.fsdata.se/findny.asp?State=2&amp;Analysid=611</t>
  </si>
  <si>
    <t>OBS! Detta prov är inte detsamma som CDG!
OBS! Granulocytfunktionsanalyser utförs även på Cellulär Immunologi KS Huddinge med andra provtagningsanvisningar än ovanstående.
Ansvarig läkare kan bedöma att prov i stället skall skickas till KS, kontrollera då gällande provtagningsanvisningar för Huddinge!</t>
  </si>
  <si>
    <t>http://labhandboken.u5054800.fsdata.se/findny.asp?State=2&amp;Analysid=1439</t>
  </si>
  <si>
    <t>Blod samlas i ett eller flera rör beroende på antal Leukocyter.
(Vid B-Leukocyter under 3,0 bör två eller flera rör insändas).</t>
  </si>
  <si>
    <t>UAS(KITMT)</t>
  </si>
  <si>
    <t>LCHAD-brist, long-chain 3-hydroxyacyl-CoA-dehydrogenas</t>
  </si>
  <si>
    <t>Trace protein, beta-</t>
  </si>
  <si>
    <t>Sekret-</t>
  </si>
  <si>
    <t>http://labhandboken.u5054800.fsdata.se/findny.asp?State=2&amp;Analysid=969</t>
  </si>
  <si>
    <r>
      <t>Vätska (Cerebrospinalvätska/nässekret) samlas upp i</t>
    </r>
    <r>
      <rPr>
        <b/>
        <sz val="8"/>
        <color theme="1"/>
        <rFont val="Calibri"/>
        <family val="2"/>
        <scheme val="minor"/>
      </rPr>
      <t xml:space="preserve"> Salimetricsrör </t>
    </r>
    <r>
      <rPr>
        <sz val="8"/>
        <color theme="1"/>
        <rFont val="Calibri"/>
        <family val="2"/>
        <scheme val="minor"/>
      </rPr>
      <t>(lila propp). Finns att hämta på Klinisk Kemi Västerås.
1. Märk specialröret med personnummer, namn och provtagningsdatum. Använd medföljande namnetikett om sådan finns alternativt Cosmic RoS etikett.
2. Öppna förpackningen med uppsugningstussen.
3. Stoppa uppsugningstussen där man ska samla vätskan ifrån. Det tar normalt minst ett par minuter.
4. Avlägsna lila proppen på specialröret och stoppa i uppsugningstussen.
5. Återförslut ordentligt med proppen.
6. Anteckna datum och klockslag på namnetiketten för när provet togs.
I undantagsfall kan sterilt plaströr med gul skruvkork användas vid rikligt flöde av vätska.</t>
    </r>
  </si>
  <si>
    <t>Avskiljt sekret efter centrifugering: 2 d i kyl därefter fryses provet i -20°C.</t>
  </si>
  <si>
    <t>HLA-antikroppar</t>
  </si>
  <si>
    <t>Tiopurinmetaboliter</t>
  </si>
  <si>
    <t>Meraptopurin, TGN, meTIMP, Azatioprin (metaboliter)</t>
  </si>
  <si>
    <t>Cerebrospinalvätska (Csv) i ett centrifugrör med gul skruvkork (sterilt plaströr, polypropen, polypropylen).
Vuxna: 10-12 mL, barn &lt;16 år: 3 mL.
Vid stickblödning kasseras den första mL, anges på remissen.
Provröret vänds minst 5 ggr efter provtagning.</t>
  </si>
  <si>
    <t xml:space="preserve">Prov fryses och skickas fryst.
I undantagsfall kan prov skickas ofryst provtagningsdagen (mån-tors, ej dag före helg) om prov ankommer Neurokemi Mölndal inom 24 h
</t>
  </si>
  <si>
    <t>Ingår även i gruppen Parenkymskademarkörer.
Rör av polypropen (sterilt centrifugrör med gul skruvkork) skall användas då många proteiner fastnar på väggarna i rör av glas eller polystyren, vilket medför ett för lågt värde.</t>
  </si>
  <si>
    <t>Centrifugera (10 min, 2000g) och avskilj 3×0,5 mL till kryorör 
(2 mL Sarstedt polypropen).
OBS! Centrifugering efter eventuell cellräkning!
Prov får inte tinas efter infrysning!</t>
  </si>
  <si>
    <t>http://sahlgrenska-klinkem-analyser.vgregion.se/14310.html</t>
  </si>
  <si>
    <t>Prov fryses och skickas fryst.</t>
  </si>
  <si>
    <t>Prov fryses och skickas fryst.
Undantag: akuta prover kan skickas i rumstemperatur om det ankommer CMMS provtagningsdagen.</t>
  </si>
  <si>
    <t>Metabolisk screening, organiska syror, aminosyror</t>
  </si>
  <si>
    <t>2-10 mL urin u t, helst morgonurin. Surgjord urin kan användas.</t>
  </si>
  <si>
    <t>http://www.karolinska.se/KUL/Alla-anvisningar/Anvisning/9552</t>
  </si>
  <si>
    <t>http://www.karolinska.se/KUL/Alla-anvisningar/Anvisning/9220</t>
  </si>
  <si>
    <t>Osmotisk fragilitet</t>
  </si>
  <si>
    <t>(B)Erc-</t>
  </si>
  <si>
    <t>Protrombin, genotyp</t>
  </si>
  <si>
    <t>http://labhandboken.u5054800.fsdata.se/findny.asp?State=2&amp;Analysid=832</t>
  </si>
  <si>
    <t>Protrombin-gen, mutation</t>
  </si>
  <si>
    <t xml:space="preserve">Proverna förpackas i fryspaket innehållande rikligt med kolsyreis och skickas med expresspost. Skicka proverna i början av veckan för att undvika distributionsproblem. </t>
  </si>
  <si>
    <t>http://www.karolinska.se/KUL/Alla-anvisningar/Anvisning/9258</t>
  </si>
  <si>
    <t>Blanda röret väl och häll snarast över i ett specialrör*, blanda även det.
Förvaras på isbad.
Kylcentrifugera och avskilj plasma till 5 mL plaströr inom 1 h, frys plasma snarast.
*Specialrör erhålles från Klinisk kemi Sahlgrenska universitetssjukhuset,
tel: 031-342 25 44/013-342 12 11
Förvara rör i frys tills provtagning sker. Provtagningsföreskrifter medföljer rör.
Specialröret saknar vakuum och är ej sterilt och skall därför ej användas för direkt provtagning.</t>
  </si>
  <si>
    <t>RT-PCR, sekvensering, ex. Leukemidiagnostik</t>
  </si>
  <si>
    <t>Hemoglobinfraktionering</t>
  </si>
  <si>
    <t>https://provtagningsanvisningar.regionorebrolan.se/index.aspx</t>
  </si>
  <si>
    <t>Dygnsvariation. 
Analyseras 2 ggr/v.
OBS! ACTH-belastning: belastning där S-Kortisol analyseras.</t>
  </si>
  <si>
    <t>Centrifugeras snarast, inom 2 h från provtagning. 
Avskilj plasma till 5 mL plaströr och frys omedelbart (ska vara infryst inom 3 h från provtagning).</t>
  </si>
  <si>
    <t>Om avd/mott beställt Aldosteron och Renin på separata remisser och två rör:
skriv båda analyserna på samma remiss samt skicka endast ett rör!
Aldosteron/Renin-kvot lämnas automatiskt ut när både Renin och Aldosteron är beställt på samma remiss.</t>
  </si>
  <si>
    <t xml:space="preserve">I frys. Fryst plasma skickas fryst.   </t>
  </si>
  <si>
    <t>http://labhandboken.u5054800.fsdata.se/findny.asp?State=2&amp;Analysid=452</t>
  </si>
  <si>
    <t>Centrifugera 10 min vid 2000g och avskilj till kryorör (2 mL Sarstedt polypropen). Minsta volym: 0,5 mL.
OBS! Centrifugering efter eventuell cellräkning!
Prov får inte tinas efter infrysning!</t>
  </si>
  <si>
    <t>I gruppen ingår Csv-Tau, ß-Amyloid och Fosfo-tau (Ptau).
Rör av polypropen (sterilt centrifugrör med gul skruvkork) skall användas då många proteiner fastnar på väggarna i rör av glas eller polystyren, vilket medför ett för lågt värde.</t>
  </si>
  <si>
    <t>SAA, Serum Amyloid A protein</t>
  </si>
  <si>
    <t>Centrifugera inom 30 min (10 min, 1300-1800g) och avskilj plasma och frys omedelbart.</t>
  </si>
  <si>
    <t>I undantagsfall kan prov förvaras i kyl före transport.</t>
  </si>
  <si>
    <t>http://labhandboken.u5054800.fsdata.se/findny.asp?State=2&amp;Analysid=312</t>
  </si>
  <si>
    <t>Centrifugeras inom 4 h efter provtagning.
Avskilj (och frys) serum om prov inte anländer analyserande laboratorium inom 21 h.</t>
  </si>
  <si>
    <t>http://labhandboken.u5054800.fsdata.se/findny.asp?State=2&amp;Analysid=311</t>
  </si>
  <si>
    <t xml:space="preserve">Fryses och skickas fryst.
</t>
  </si>
  <si>
    <t>Undvik att skicka prover per post på torsdagar och fredagar.</t>
  </si>
  <si>
    <t>Centrifugeras inom 4h. Om prov inte anländer analyserande laboratorium inom 24 h: Avskilj och frys serum.</t>
  </si>
  <si>
    <t>kvantitativt</t>
  </si>
  <si>
    <t>http://labhandboken.u5054800.fsdata.se/findny.asp?State=2&amp;Analysid=511</t>
  </si>
  <si>
    <t>Centrifugera (7 min, 2400g) och avskilj serum.</t>
  </si>
  <si>
    <t>http://www.karolinska.se/KUL/Alla-anvisningar/Anvisning/9486</t>
  </si>
  <si>
    <t xml:space="preserve">2-10 mL urin utan tillsats, helst morgonurin eller stickprov från dygnsmängd. Surgjord urin kan användas. </t>
  </si>
  <si>
    <t>Urinen ska snarast frysas.</t>
  </si>
  <si>
    <t>Skickas fryst. 
Undvik att skicka prover per post på torsdagar och fredagar. Post märkes A-post.</t>
  </si>
  <si>
    <t>Komponent</t>
  </si>
  <si>
    <t>Neutrofilament light protein, NFp, parenkymskademarkörer</t>
  </si>
  <si>
    <t>Adult hypolaktasi, LPH (laktas-florizinhydrolas)-13910, MCM6 genotyp, LCT-13910</t>
  </si>
  <si>
    <t>Fettsyrasammansättning</t>
  </si>
  <si>
    <t>Paroxymal Noktum Hemoglobinuri, CD55/CD59</t>
  </si>
  <si>
    <t>Organiska acidurier</t>
  </si>
  <si>
    <t>http://labhandboken.u5054800.fsdata.se/findny.asp?State=2&amp;Analysid=433</t>
  </si>
  <si>
    <t>http://labhandboken.u5054800.fsdata.se/findny.asp?State=2&amp;Analysid=346</t>
  </si>
  <si>
    <t>http://labhandboken.u5054800.fsdata.se/findny.asp?State=3&amp;Analysid=636</t>
  </si>
  <si>
    <t>http://labhandboken.u5054800.fsdata.se/findny.asp?State=2&amp;Analysid=364</t>
  </si>
  <si>
    <t>http://labhandboken.u5054800.fsdata.se/findny.asp?State=2&amp;Analysid=1264
http://labhandboken.u5054800.fsdata.se/findny.asp?State=2&amp;Analysid=1262</t>
  </si>
  <si>
    <t>http://labhandboken.u5054800.fsdata.se/findny.asp?State=2&amp;Analysid=1327</t>
  </si>
  <si>
    <t>http://labhandboken.u5054800.fsdata.se/findny.asp?State=2&amp;Analysid=313</t>
  </si>
  <si>
    <t>http://labhandboken.u5054800.fsdata.se/findny.asp?State=2&amp;Analysid=502</t>
  </si>
  <si>
    <t>http://labhandboken.u5054800.fsdata.se/findny.asp?State=2&amp;Analysid=503</t>
  </si>
  <si>
    <t>http://labhandboken.u5054800.fsdata.se/findny.asp?State=2&amp;Analysid=1493</t>
  </si>
  <si>
    <t>http://labhandboken.u5054800.fsdata.se/findny.asp?State=2&amp;Analysid=1830</t>
  </si>
  <si>
    <t>http://labhandboken.u5054800.fsdata.se/findny.asp?State=2&amp;Analysid=496</t>
  </si>
  <si>
    <t>http://labhandboken.u5054800.fsdata.se/findny.asp?State=2&amp;Analysid=1354</t>
  </si>
  <si>
    <t>http://labhandboken.u5054800.fsdata.se/findny.asp?State=2&amp;Analysid=1462
http://labhandboken.u5054800.fsdata.se/findny.asp?State=2&amp;Analysid=1463
http://www.karolinska.se/KUL/Alla-anvisningar/Anvisning/9633</t>
  </si>
  <si>
    <t>http://labhandboken.u5054800.fsdata.se/findny.asp?State=2&amp;Analysid=1825</t>
  </si>
  <si>
    <t>http://labhandboken.u5054800.fsdata.se/findny.asp?State=2&amp;Analysid=370</t>
  </si>
  <si>
    <t>http://labhandboken.u5054800.fsdata.se/findny.asp?State=2&amp;Analysid=710</t>
  </si>
  <si>
    <t>http://labhandboken.u5054800.fsdata.se/findny.asp?State=2&amp;Analysid=541</t>
  </si>
  <si>
    <t>http://labhandboken.u5054800.fsdata.se/findny.asp?State=2&amp;Analysid=384</t>
  </si>
  <si>
    <t>http://labhandboken.u5054800.fsdata.se/findny.asp?State=2&amp;Analysid=1325</t>
  </si>
  <si>
    <t>http://labhandboken.u5054800.fsdata.se/findny.asp?State=2&amp;Analysid=1288</t>
  </si>
  <si>
    <t>http://labhandboken.u5054800.fsdata.se/findny.asp?State=2&amp;Analysid=1604</t>
  </si>
  <si>
    <t>http://labhandboken.u5054800.fsdata.se/findny.asp?State=2&amp;Analysid=859</t>
  </si>
  <si>
    <t>http://labhandboken.u5054800.fsdata.se/findny.asp?State=2&amp;Analysid=1236</t>
  </si>
  <si>
    <t>http://labhandboken.u5054800.fsdata.se/findny.asp?State=2&amp;Analysid=1482</t>
  </si>
  <si>
    <t>Centrifugerat gel-rör och avskiljd plasma kan förvaras i kyl upp till 4 dygn efter centrifugering. Vid längre förvaring ska serum/plasma frysas.</t>
  </si>
  <si>
    <r>
      <t xml:space="preserve">1 </t>
    </r>
    <r>
      <rPr>
        <b/>
        <sz val="8"/>
        <color theme="1"/>
        <rFont val="Calibri"/>
        <family val="2"/>
        <scheme val="minor"/>
      </rPr>
      <t>NaHeparin-rör</t>
    </r>
    <r>
      <rPr>
        <sz val="8"/>
        <color theme="1"/>
        <rFont val="Calibri"/>
        <family val="2"/>
        <scheme val="minor"/>
      </rPr>
      <t xml:space="preserve"> (mörkblå kork). OBS! Vänd röret minst 20 ggr efter provtagning!</t>
    </r>
  </si>
  <si>
    <t xml:space="preserve">Vid frågeställning: spinalvätska (Csv) eller nässekret?
Vid analys av prover från patienter med stegrade Kreatininnivåer eller känd njurskada bör man även analysera Beta trace protein i plasma 
(LiHeparin) för att bättre kunna bedöma nivåerna i sekret.
</t>
  </si>
  <si>
    <t>Vidarebefordra det provmaterial som medföljer, varierar:
- utstryksglas (i avsedd frigolitförpackning)
- märgkula, biopsi (burk med skruvlock, formaldehydlösning)
Preparatburken med formaldehydlösning förvaras i tät plastpåse avskilt från utstryken (fixeringsångorna kan annars påverka utstryksglasen).
Vid immunfenotypning förekommer även:
- perifert blod- respektive benmärgsprov (NaHeparinrör, ev med tillsats av NaCl vid benmärg)
- cerebrospinalvätska (Csv): bör vara minst 7 mL, OK med mindre mängd om det inte finns mer ocentrifugerat prov</t>
  </si>
  <si>
    <t>Anges på remiss</t>
  </si>
  <si>
    <t>Alternativt Remiss 5.</t>
  </si>
  <si>
    <t>Antitrypsin</t>
  </si>
  <si>
    <t xml:space="preserve">a1-Antitrypsin, alfa1- </t>
  </si>
  <si>
    <t>Remiss 5</t>
  </si>
  <si>
    <t>Provtagningstid</t>
  </si>
  <si>
    <t>Informera beställaren att S-Osmolalitet bör tas vid samma tillfälle (separat beställning rör+remiss), detta provsvar behöver inte anges på remissen till Karolinska.</t>
  </si>
  <si>
    <t>Om läckage från magsäcken misstänks bör syrasekretionshämmare ges några dagar innan provtagningen.</t>
  </si>
  <si>
    <t>http://www.akademiska.se/Global/DAT/Provtagningsanvisningar/40003_allergi.pdf</t>
  </si>
  <si>
    <t>Remisslänk</t>
  </si>
  <si>
    <t>Remisstext</t>
  </si>
  <si>
    <t>http://www.wieslab.se/upload/files/Wieslab_RequestForm_Neurology_SV_Web150424.pdf</t>
  </si>
  <si>
    <t>http://sahlgrenska-klinkem-analyser.vgregion.se/KKAP0044.pdf</t>
  </si>
  <si>
    <t>http://sahlgrenska-klinkem-analyser.vgregion.se/KKAP0028.pdf</t>
  </si>
  <si>
    <t>KKF (UAS)</t>
  </si>
  <si>
    <t>Neurologi (Wieslab)</t>
  </si>
  <si>
    <t>Autoimmunitet och Allergi (UAS)</t>
  </si>
  <si>
    <t>Metabolutredningar - CMMS (Karolinska)</t>
  </si>
  <si>
    <t>Porfyriutredning (Karolinska)</t>
  </si>
  <si>
    <t>Remiss 10 Klinisk Kemi (SU)</t>
  </si>
  <si>
    <t>Remiss 7 Klinisk Kemi (SU)</t>
  </si>
  <si>
    <t>Klinisk Kemi Allmän (Karolinska)</t>
  </si>
  <si>
    <t>Klinisk Kemi Special (Karolinska)</t>
  </si>
  <si>
    <t>http://www.skane.se/Upload/Webbplatser/Labmedicin/Verksamhetsomr%c3%a5den/Klinisk%20kemi/Remisser/Remiss_l%c3%a4kemedel_ver%201%205%20140923.pdf</t>
  </si>
  <si>
    <t>Analys utförs 1 ggn/v. 
Svar även på den aktiva metaboliten Nortriptylin</t>
  </si>
  <si>
    <t>- provtagningsdatum och klockslag
- datum och klockslag för senast intagen dos
 - aktuell dos
 - datum för senaste dosjustering och föregående dos
- övriga läkemedel
- vikt och frågeställning</t>
  </si>
  <si>
    <t>Läkemedel, Klinisk farmakologi (Karolinska)</t>
  </si>
  <si>
    <t>Allmän (UAS)</t>
  </si>
  <si>
    <t>http://www.akademiska.se/Global/DAT/Provtagningsanvisningar/allman.pdf</t>
  </si>
  <si>
    <t>Klinisk immunologi/transfusionsmedicin - Immunologi (Karolinska)</t>
  </si>
  <si>
    <t>KKF Genotypning (UAS)</t>
  </si>
  <si>
    <t>http://www.akademiska.se/Global/DAT/Provtagningsanvisningar/genotypning.pdf</t>
  </si>
  <si>
    <t>http://www.akademiska.se/Global/KB/Klinisk%20genetik/Dokument/KromosomanalysDNAbaserad%20diagnostik.pdf</t>
  </si>
  <si>
    <t>Kromosomanalys/DNA-baserad diagnostik (UAS)</t>
  </si>
  <si>
    <t>Bakteriologi (SU)</t>
  </si>
  <si>
    <t>Det är nödvändigt att begära svampodling för att den skall utföras. 
Särskilt viktigt är uppgifter om:
Patientens sjukdom
 Både grundsjukdom och aktuell infektion. Immunsuppression.
Medicinering
 Immundämpande medicinering (cytostatika, steroider), antibiotika.
Utlandsvistelse
 Ange var och när, av intresse vid invasiva mykoser och hudinfektioner.
Djurkontakt
 Främst vid hudinfektioner</t>
  </si>
  <si>
    <t>- provtagningsdatum och tid 
- datum och klockslag för senast intagen dos 
- aktuell dos
- datum för senaste dosjustering och föregående dos 
- övriga läkemedel 
- vikt och frågeställning
- önskad substans
OBS! Substans måste anges dvs inte endast Bensodiazepiner se KS provtagningsanvisning på hemsidan.</t>
  </si>
  <si>
    <t>http://www.regionorebrolan.se/PageFiles/5811/BLA%20003%20Analysbest%c3%a4llning%20biologiska%20prover.pdf</t>
  </si>
  <si>
    <t>Uppgift om rökvanor anges (antal/mängd).</t>
  </si>
  <si>
    <t>http://www.regionorebrolan.se/sv/uso/Patientinformation/Kliniker-och-enheter/Arbets--och-miljomedicinska-kliniken/Bestallningsmaterial/Analyslaboratoriet/Provtagningsinstruktioner/Biologiska-prover/Instruktioner-for-blodprover/</t>
  </si>
  <si>
    <r>
      <t xml:space="preserve">1  </t>
    </r>
    <r>
      <rPr>
        <b/>
        <sz val="8"/>
        <color theme="1"/>
        <rFont val="Calibri"/>
        <family val="2"/>
        <scheme val="minor"/>
      </rPr>
      <t xml:space="preserve">NaHeparin-rör </t>
    </r>
    <r>
      <rPr>
        <sz val="8"/>
        <color theme="1"/>
        <rFont val="Calibri"/>
        <family val="2"/>
        <scheme val="minor"/>
      </rPr>
      <t>(mörkblå kork).
OBS! Viktigt att vända (blanda) röret efter provtagning minst 20 ggr, så att det ej bildas koagel (bly finns till största delen i erytrocyterna).</t>
    </r>
  </si>
  <si>
    <t>Helblodsröret centrifugeras ej (NaHeparin).
Rör helt utan tillsats:
Centrifugera och häll av serum till nytt rör helt utan tillsats (vit/svart kork).
OBS! Det tar lång tid för blodet att koagulera i detta rör, låt provrör stå ca
3 h före centrifugering.</t>
  </si>
  <si>
    <r>
      <rPr>
        <u/>
        <sz val="8"/>
        <color theme="1"/>
        <rFont val="Calibri"/>
        <family val="2"/>
        <scheme val="minor"/>
      </rPr>
      <t>Blod:</t>
    </r>
    <r>
      <rPr>
        <sz val="8"/>
        <color theme="1"/>
        <rFont val="Calibri"/>
        <family val="2"/>
        <scheme val="minor"/>
      </rPr>
      <t xml:space="preserve">
Om beställaren inte varit i kontakt med laboratoriet i Örebro då patient kommer för provtagning, tag både helblod samt serum:
- 1 </t>
    </r>
    <r>
      <rPr>
        <b/>
        <sz val="8"/>
        <color theme="1"/>
        <rFont val="Calibri"/>
        <family val="2"/>
        <scheme val="minor"/>
      </rPr>
      <t>NaHeparin-rör</t>
    </r>
    <r>
      <rPr>
        <sz val="8"/>
        <color theme="1"/>
        <rFont val="Calibri"/>
        <family val="2"/>
        <scheme val="minor"/>
      </rPr>
      <t xml:space="preserve"> (mörkblå kork, helblod) 
- 1 </t>
    </r>
    <r>
      <rPr>
        <b/>
        <sz val="8"/>
        <color theme="1"/>
        <rFont val="Calibri"/>
        <family val="2"/>
        <scheme val="minor"/>
      </rPr>
      <t>rör helt utan tillsats</t>
    </r>
    <r>
      <rPr>
        <sz val="8"/>
        <color theme="1"/>
        <rFont val="Calibri"/>
        <family val="2"/>
        <scheme val="minor"/>
      </rPr>
      <t xml:space="preserve"> (vit/svart kork).
</t>
    </r>
    <r>
      <rPr>
        <u/>
        <sz val="8"/>
        <color theme="1"/>
        <rFont val="Calibri"/>
        <family val="2"/>
        <scheme val="minor"/>
      </rPr>
      <t>Urin:</t>
    </r>
    <r>
      <rPr>
        <sz val="8"/>
        <color theme="1"/>
        <rFont val="Calibri"/>
        <family val="2"/>
        <scheme val="minor"/>
      </rPr>
      <t xml:space="preserve">
</t>
    </r>
    <r>
      <rPr>
        <b/>
        <sz val="8"/>
        <color theme="1"/>
        <rFont val="Calibri"/>
        <family val="2"/>
        <scheme val="minor"/>
      </rPr>
      <t>Syradiskad plastburk</t>
    </r>
    <r>
      <rPr>
        <sz val="8"/>
        <color theme="1"/>
        <rFont val="Calibri"/>
        <family val="2"/>
        <scheme val="minor"/>
      </rPr>
      <t xml:space="preserve"> (beställs vid behov från Arbets- och miljömedicinska kliniken i Örebro/kan finnas på Provlogistik KKTM Västerås).
Prov tas efter arbetet i slutet av arbetsveckan, undvik kontaminering.</t>
    </r>
  </si>
  <si>
    <r>
      <rPr>
        <u/>
        <sz val="8"/>
        <color theme="1"/>
        <rFont val="Calibri"/>
        <family val="2"/>
        <scheme val="minor"/>
      </rPr>
      <t>Blod:</t>
    </r>
    <r>
      <rPr>
        <sz val="8"/>
        <color theme="1"/>
        <rFont val="Calibri"/>
        <family val="2"/>
        <scheme val="minor"/>
      </rPr>
      <t xml:space="preserve">
1 </t>
    </r>
    <r>
      <rPr>
        <b/>
        <sz val="8"/>
        <color theme="1"/>
        <rFont val="Calibri"/>
        <family val="2"/>
        <scheme val="minor"/>
      </rPr>
      <t>NaHeparin</t>
    </r>
    <r>
      <rPr>
        <sz val="8"/>
        <color theme="1"/>
        <rFont val="Calibri"/>
        <family val="2"/>
        <scheme val="minor"/>
      </rPr>
      <t xml:space="preserve">-rör (mörkblå kork).
</t>
    </r>
    <r>
      <rPr>
        <b/>
        <sz val="8"/>
        <color theme="1"/>
        <rFont val="Calibri"/>
        <family val="2"/>
        <scheme val="minor"/>
      </rPr>
      <t>OBS!</t>
    </r>
    <r>
      <rPr>
        <sz val="8"/>
        <color theme="1"/>
        <rFont val="Calibri"/>
        <family val="2"/>
        <scheme val="minor"/>
      </rPr>
      <t xml:space="preserve"> Viktigt att vända (blanda) röret efter provtagning minst 20 ggr
</t>
    </r>
    <r>
      <rPr>
        <u/>
        <sz val="8"/>
        <color theme="1"/>
        <rFont val="Calibri"/>
        <family val="2"/>
        <scheme val="minor"/>
      </rPr>
      <t>Urin:</t>
    </r>
    <r>
      <rPr>
        <sz val="8"/>
        <color theme="1"/>
        <rFont val="Calibri"/>
        <family val="2"/>
        <scheme val="minor"/>
      </rPr>
      <t xml:space="preserve">
</t>
    </r>
    <r>
      <rPr>
        <b/>
        <sz val="8"/>
        <color theme="1"/>
        <rFont val="Calibri"/>
        <family val="2"/>
        <scheme val="minor"/>
      </rPr>
      <t>Syradiskad plastburk</t>
    </r>
    <r>
      <rPr>
        <sz val="8"/>
        <color theme="1"/>
        <rFont val="Calibri"/>
        <family val="2"/>
        <scheme val="minor"/>
      </rPr>
      <t xml:space="preserve"> (beställs vid behov från Arbets- och miljömedicinska kliniken i Örebro/kan finnas på Provlogistik KKTM Västerås).
Prov tas efter arbetet i slutet av arbetsveckan, undvik kontaminering.</t>
    </r>
  </si>
  <si>
    <r>
      <rPr>
        <b/>
        <sz val="8"/>
        <color theme="1"/>
        <rFont val="Calibri"/>
        <family val="2"/>
        <scheme val="minor"/>
      </rPr>
      <t>Syradiskad plastburk</t>
    </r>
    <r>
      <rPr>
        <sz val="8"/>
        <color theme="1"/>
        <rFont val="Calibri"/>
        <family val="2"/>
        <scheme val="minor"/>
      </rPr>
      <t xml:space="preserve"> (beställs vid behov från Arbets- och miljömedicinska kliniken i Örebro/kan finnas på Provlogistik KKTM Västerås).
Prov tas efter arbetet i slutet av arbetsveckan, undvik kontaminering.</t>
    </r>
  </si>
  <si>
    <t>http://www.regionorebrolan.se/sv/uso/Patientinformation/Kliniker-och-enheter/Arbets--och-miljomedicinska-kliniken/Bestallningsmaterial/Analyslaboratoriet/Provtagningsinstruktioner/Biologiska-prover/Urinprover/</t>
  </si>
  <si>
    <t>Analysbeställning, biologiska prover (USÖ)</t>
  </si>
  <si>
    <t>Co</t>
  </si>
  <si>
    <t>http://sahlgrenska-klinkem-analyser.vgregion.se/KKAP0021.pdf</t>
  </si>
  <si>
    <t>Remiss 8 Klinisk Kemi (SU)</t>
  </si>
  <si>
    <t>Frågeställning</t>
  </si>
  <si>
    <t>Anamnes, frågeställning och läkemedelsintag.</t>
  </si>
  <si>
    <t>Surgjord urin kan användas. Vid njurutredning från urologen skickas ett rör för analys av U-Cystin, U-Citrat och U-Oxalat.</t>
  </si>
  <si>
    <t>http://www.akademiska.se/Global/DAT/Klinisk%20immunologi%20och%20transfusionsmedicin/Dokument/Remisser/43344_cellularimmunologen.pdf</t>
  </si>
  <si>
    <t>Cellulär Immunologi (UAS)</t>
  </si>
  <si>
    <t>http://www.ltv.se/imagevault/PublishedMedia/dbhd9j4oipt8tkb8itvp/Remiss_5_Klinisk_kemi_version_140331.pdf</t>
  </si>
  <si>
    <t>Om stickprov från dygnssamling skickas ange samlingstid och samlingsvolym. 
Vid Njurstensutredning från Urologmott se "Njurstensutredning"</t>
  </si>
  <si>
    <t>Vid "önskad analys", ange CDG-syndrom</t>
  </si>
  <si>
    <t>Vilka typer av CDG ska anges. Ej detsamma som CGD!</t>
  </si>
  <si>
    <t>Läkemedel (UAS)</t>
  </si>
  <si>
    <t>Everolimus (Vid prov från Njurmottagningen samt Dialysavdelningen beställd på UAS-remiss)</t>
  </si>
  <si>
    <t>Everolimus (Vid prov från övriga beställare)</t>
  </si>
  <si>
    <t>http://www.karolinska.se/KUL/Alla-anvisningar/Anvisning/9977</t>
  </si>
  <si>
    <t>http://labhandboken.u5054800.fsdata.se/findny.asp?State=2&amp;Analysid=1609</t>
  </si>
  <si>
    <t>- provtagningsdatum och tid 
- datum och tid för senaste dosintag 
- nuvarande dosering 
- datum för senaste dosjustering och föregående dosering 
- övriga läkemedel 
- vikt, S-Kreatinin och frågeställning</t>
  </si>
  <si>
    <t>Kyl 3-4 d, annars frys</t>
  </si>
  <si>
    <t>Klinisk Genetik (NUS)</t>
  </si>
  <si>
    <t>https://www.blanketthotell.com/blk/NTi3a_oppna.asp?bid=w000064&amp;sid=&amp;avH=984&amp;avW=1280&amp;Regler=65535</t>
  </si>
  <si>
    <t>APC-gen, Adenomatous polyposis coli, MUTYH mutationsanalys, MAP, FAP, Familjär Adenomatös Polypos, Familjär Colonpolypos</t>
  </si>
  <si>
    <t>Colonpolypos (DNA-analys)</t>
  </si>
  <si>
    <t>Ej detsamma som APC-resistens! Ej detsamma som Familjär Amyloid Polyneuropati (FAP)!</t>
  </si>
  <si>
    <t>Anamnes/frågeställning.</t>
  </si>
  <si>
    <t>Analyseras 1 ggn/v.</t>
  </si>
  <si>
    <t>OBS! Är inte samma analys som Fosfolipidantikroppar/Anti fosfolipid ak.</t>
  </si>
  <si>
    <t>UGT1A1*28, UGT1A1, genotyp</t>
  </si>
  <si>
    <t>Vid frågor kontakta FoU-lab (Lena Fredriksson, processansvarig)
tel: 018-611 42 59</t>
  </si>
  <si>
    <t>Klinisk Immunologi/transfusionsmedicin - Transfusionsmedicin (Karolinska)</t>
  </si>
  <si>
    <t>OBS! Vid utredning av neonatala neutropenier gäller att prov tas på modern (8-10 mL EDTA-blod) samt på fadern (4 mL EDTA-blod).</t>
  </si>
  <si>
    <t>Anamnes.</t>
  </si>
  <si>
    <t xml:space="preserve">Anamnes/frågeställning.
</t>
  </si>
  <si>
    <t>Information om patientens härkomst, ev. hereditet samt labresultat för Hb, MCH och Ferritin .</t>
  </si>
  <si>
    <t>Analyseras 3 ggr/v.</t>
  </si>
  <si>
    <t>Analyseras var 10:e dag.</t>
  </si>
  <si>
    <t>IGFBP-3 (till Karolinska)</t>
  </si>
  <si>
    <t>IGFBP-3 (till Tillväxtlab, Sahlgrenska)</t>
  </si>
  <si>
    <t>Förvaras i kyl om ankomst till laboratoriet KS påföljande dag annars frys.</t>
  </si>
  <si>
    <t xml:space="preserve">1 v i kyl. Provet behöver ej skickas fryst. </t>
  </si>
  <si>
    <t>SU(TXL)</t>
  </si>
  <si>
    <t>http://www.karolinska.se/KUL/Alla-anvisningar/Anvisning/9124</t>
  </si>
  <si>
    <t>https://www2.sahlgrenska.se/sv/SU/Vardgivare/Laboratorier/Tillvaxtlaboratoriet1/Analyser/IGFBP-3/</t>
  </si>
  <si>
    <t>S-IGF-1/S-IGFBP-3 (SU)</t>
  </si>
  <si>
    <t>Patologi (UAS)</t>
  </si>
  <si>
    <t>http://www.akademiska.se/Global/DAT/Provtagningsanvisningar/PAT_64701.pdf</t>
  </si>
  <si>
    <t>Immunfenotypning</t>
  </si>
  <si>
    <t>Benm-</t>
  </si>
  <si>
    <t>Sterilt plaströr med skruvkork 10 mL. Minst 7-10 mL vätska.</t>
  </si>
  <si>
    <t>http://labhandboken.u5054800.fsdata.se/findny.asp?State=2&amp;Analysid=1424</t>
  </si>
  <si>
    <t>Prov måste vara laboratoriet i Uppsala tillhanda inom 4 timmar efter provtagning. (före kl. 14.00 mån-fre)
För att provet ska hinna med ordinarie transport till Uppsala måste det lämnas före kl. 09.00 vardagar till Provinlämningen Klinisk Kemi, Västerås.
Prov som inkommer efter kl 09.00 transporteras med taxi till Uppsala. Taxitransport debiteras beställande enhet.
För prover från Köping vänligen kontakta det lokala laboratoriet i Köping före provtagning.
Transport och förvaring av prov sker i rumstempertatur (får ej frysas).</t>
  </si>
  <si>
    <t>Prov måste vara laboratoriet i Uppsala tillhanda inom 24 timmar efter provtagning. (före kl. 14.00 mån-fre)
För att provet ska hinna med ordinarie transport till Uppsala måste det lämnas före kl. 09.00 vardagar till Provinlämningen Klinisk Kemi, Västerås.
För prover från Köping vänligen kontakta det lokala laboratoriet i Köping före provtagning.
Transport och förvaring av prov sker i rumstempertatur (får ej frysas).</t>
  </si>
  <si>
    <t>Provet ska lämnas till KlinKem för vidare befodran till externt lab.</t>
  </si>
  <si>
    <t>Ring laboratoriet i Uppsala och meddela att prov som ska vara dem tillhanda inom 24 timmar är på väg.</t>
  </si>
  <si>
    <t>Beställande avd/mott´s telefonnummer</t>
  </si>
  <si>
    <t>Beställande avd/mott´s telefonnummer
Analys - immunfenotypning</t>
  </si>
  <si>
    <t xml:space="preserve">Observera att även prov taget i LiHeparin-rör är OK.
Centrifugera och avskilj plasma. </t>
  </si>
  <si>
    <t>Autoimmundiagnostik (Wieslab)</t>
  </si>
  <si>
    <t>Toxologisk undersökning (RMV)</t>
  </si>
  <si>
    <t>- Providentitet (Viktigt att provrör och remiss har samma märkning)
- Datum och tidpunkt när provet togs
- Önskade analyser
- Kort beskrivning av bakgrunden till varför provet tagits
- Uppdragsgivarens namn, adress och telefon
- Faktureringsadress och referensnummer/kostnadsställe</t>
  </si>
  <si>
    <t>- provtagningsdatum och klockslag 
- datum och klockslag för senast intagen dos 
- datum för senaste dosjustering och föregående dos 
- övriga läkemedel 
- vikt, S-kreatinin och frågeställning</t>
  </si>
  <si>
    <t>Klinisk Kemi Specialkoagulation (Karolinska)</t>
  </si>
  <si>
    <t>Urin (UAS)</t>
  </si>
  <si>
    <t>http://www.akademiska.se/Global/DAT/Provtagningsanvisningar/64672.pdf</t>
  </si>
  <si>
    <t>Etnisk tillhörighet.</t>
  </si>
  <si>
    <t>Namn och födelsedatum för familjemedlem med känd sjukdom samt hur patienten är släkt med denna.</t>
  </si>
  <si>
    <t>- provtagningsdatum och klockslag 
- datum och klockslag för senast intagen dos 
- aktuell dos
- datum för senaste dosjustering och föregående dos 
- övriga läkemedel 
- vikt, P-kreatinin och frågeställning</t>
  </si>
  <si>
    <t>Prov kan tas på morgonen (Västerås), så att det skickas med ordinarie budtransport från Västerås till UAS samma dag.</t>
  </si>
  <si>
    <t>Fyll i under rubrik FLÖDESCYTOMETRI önskad analys.
Kvantifiering (antal).
Lymfocyt subklasser.
Ange frågeställning.</t>
  </si>
  <si>
    <t>Det är viktigt att patienten inte har stressat före provtagningen. Låt patienten sitta minst 15-20 minuter före provtagning.
Vid frågeställning för makroprolaktinemi används Remiss 5.</t>
  </si>
  <si>
    <t>- Providentitet (Viktigt att provrör och remiss har samma märkning)
- Datum och tidpunkt när provet togs
- Tid för senaste dos
- Önskade analyser
- Kort beskrivning av bakgrunden till varför provet tagits
- Uppdragsgivarens namn, adress och telefon
- Faktureringsadress och referensnummer/kostnadsställe</t>
  </si>
  <si>
    <t>- provtagningsdatum och klockslag 
- datum och klockslag för senast intagen dos 
- aktuell dos, preparat och administrationsväg
- behandlingsindikation (t.ex. njurtransplantation, autoimmun sjukdom)
- datum för senaste dosjustering och föregående dos 
- övriga läkemedel 
- vikt, S-kreatinin och frågeställning</t>
  </si>
  <si>
    <t>Provtagning och provhantering sker enligt anvisning från respektive sjukhus där patienten är transplanterad.
Om uppgift om transplantationssjukhus (ort) inte kan fås, tas prov enligt Uppsalas provtagningsföreskrifter</t>
  </si>
  <si>
    <t>Provtagningstid samt senaste dos på remissen.</t>
  </si>
  <si>
    <t>- provtagningsdatum och klockslag
- datum och klockslag för senast intagen dos
- aktuell dos
- datum för senaste dosjustering och föregående dos 
- övriga läkemedel 
- om patienten är rökare 
- vikt, S-kreatinin och frågeställning</t>
  </si>
  <si>
    <t>Remiss 2 Klinisk Kemi (SU)</t>
  </si>
  <si>
    <t>http://sahlgrenska-klinkem-analyser.vgregion.se/KKAP0024.pdf</t>
  </si>
  <si>
    <t>- provtagningsdatum och klockslag
- datum och klockslag för senst intagen dos
- aktuell dos 
- datum för senaste dosjustering och föregående dos
- övriga läkemedel
- vikt, S-kreatinin och frågeställning</t>
  </si>
  <si>
    <t>Provtagningstid, tid för senaste dos samt eventuella läkemedel.</t>
  </si>
  <si>
    <t>- provtagningsdatum och klockslag
- datum och klockslag för senast intagen dos 
- aktuell dos 
- datum för senaste dosjustering och föregående dos 
- övriga läkemedel 
- frågeställning</t>
  </si>
  <si>
    <t>- provtagningsdatum och klockslag
- datum och klockslag för senast intagen dos
- aktuell dos 
- datum för senaste dosjustering och föregående dosering 
- övriga läkemedel 
- vikt, S-kreatinin och frågeställning</t>
  </si>
  <si>
    <t>Orderblankett Humanprover (ALSSAB)</t>
  </si>
  <si>
    <t>http://www.alsglobal.se/media-se/excel/order_form_human_sv_140129.xls</t>
  </si>
  <si>
    <t>Långkedjiga fettsyror, dimetylacetaler, fytansyra, Very Long Chained Fatty Acid, pristansyra, plasmalogener, peroxisomal screening, peroxisomal sjukdom</t>
  </si>
  <si>
    <t>Genetisk analys (SU)</t>
  </si>
  <si>
    <t>https://www2.sahlgrenska.se/upload/SU/omrade_4/Klinisk%20genetik/Remiss%20Genetisk%20analys.pdf?epslanguage=sv</t>
  </si>
  <si>
    <t>Sign.</t>
  </si>
  <si>
    <t>GS</t>
  </si>
  <si>
    <t>C1-inhibitor</t>
  </si>
  <si>
    <t>http://labhandboken.u5054800.fsdata.se/findny.asp?State=2&amp;Analysid=1455</t>
  </si>
  <si>
    <t>Frysta prover skickas frysta. Analyseras på Klinisk immunologi, Autoimmunitet och allergi.</t>
  </si>
  <si>
    <t>C1 INH, C1 INA, C1-esterasinhibitor, Hereditärt angioödem, HAE</t>
  </si>
  <si>
    <t>Citalopram</t>
  </si>
  <si>
    <t>demetylcitalopram</t>
  </si>
  <si>
    <t>- provtagningsdatum och klockslag 
- datum och klockslag för senast intagen dos 
- datum för senaste dosjustering och föregående dos 
- övriga läkemedel 
- frågeställning</t>
  </si>
  <si>
    <t>http://www.karolinska.se/KUL/Alla-anvisningar/Anvisning/9345</t>
  </si>
  <si>
    <t>DHEAS</t>
  </si>
  <si>
    <t>Dehydroepiandrosteronsulfat, DHEA-SO4, DHEA-sulfat</t>
  </si>
  <si>
    <t>Skickas till Solna samma dag som provtagningen, annars fryses prov.</t>
  </si>
  <si>
    <t>http://www.karolinska.se/KUL/Alla-anvisningar/Anvisning/9044</t>
  </si>
  <si>
    <t>DHEA</t>
  </si>
  <si>
    <t>Dehydroepiandrosteron</t>
  </si>
  <si>
    <t>3 d i kyl, annars frys.</t>
  </si>
  <si>
    <t>http://www.karolinska.se/KUL/Alla-anvisningar/Anvisning/9043</t>
  </si>
  <si>
    <t>Dikarboxylsyror</t>
  </si>
  <si>
    <t>glutarat,3-hydroxyfettsyror</t>
  </si>
  <si>
    <t>I undantagsfall kan serum användas, ange detta i så fall på remissen.</t>
  </si>
  <si>
    <t>http://www.karolinska.se/KUL/Alla-anvisningar/Anvisning/9488</t>
  </si>
  <si>
    <t>Plasma fryses och skickas fryst.
Undvik att skicka prover per post på torsdagar och fredagar.</t>
  </si>
  <si>
    <t>Droger (ex LSD) vid rättsfall</t>
  </si>
  <si>
    <t>Fullständig remiss, med anamnes, händelse symtom osv</t>
  </si>
  <si>
    <t>P-/U-</t>
  </si>
  <si>
    <t>Om syftet med provet är att kontrollera drogfrihet är rättskemis rekommendationer att använda urinprov, eftersom drogen kan påvisas under en längre tid i urin jämfört med i blod.
Vid uttalad drogpåverkan ökar möjligheten att påvisa droger i blodet. Vid läkemedelsintoxikation är det viktigt att blodprov tas, eftersom analyserna enbart utförs i detta provmaterial. I vissa situationer där en mer fullständig utredning krävs, är det lämpligt att ta både blod- och urinprov.</t>
  </si>
  <si>
    <t>Läkemedelsmetaboliserande enzym, genotyp</t>
  </si>
  <si>
    <t>ECP</t>
  </si>
  <si>
    <t>Eosinofil Cationic Protein, Eosinofilt katjoniskt protein</t>
  </si>
  <si>
    <t>http://labhandboken.u5054800.fsdata.se/findny.asp?State=2&amp;Analysid=545</t>
  </si>
  <si>
    <t>Exakt provtagningstid.</t>
  </si>
  <si>
    <t>Låt prov stå i rumstemp 50-120 min efter provtagning.
Centrifugera sedan och avskilj serum omedelbart (inom ca 2h efter provt).</t>
  </si>
  <si>
    <t>Serum fryses och skickas fryst. I undantagsfall kan serum förvaras 2 d i kyl.</t>
  </si>
  <si>
    <t>Escitalopram</t>
  </si>
  <si>
    <t>http://www.karolinska.se/KUL/Alla-anvisningar/Anvisning/9353</t>
  </si>
  <si>
    <t>- provtagningsdatum och klockslag
- datum och klockslag för senast intagen dos 
- aktuell dos
- datum för senaste dosjustering och föregående dos
- övriga läkemedel
- frågeställning</t>
  </si>
  <si>
    <t>EPO</t>
  </si>
  <si>
    <t>http://labhandboken.u5054800.fsdata.se/findny.asp?State=2&amp;Analysid=553</t>
  </si>
  <si>
    <t>2 d i kyl, annars frys. Fryst prov skickas fryst.</t>
  </si>
  <si>
    <t>Etosuximid</t>
  </si>
  <si>
    <t>- provtagningsdatum och klockslag
- datum och klockslag för senast intagen dos  
- datum för senaste dosjustering och föregående dos 
- övriga läkemedel 
- vikt, S-kreatinin och frågeställning</t>
  </si>
  <si>
    <t>http://www.karolinska.se/KUL/Alla-anvisningar/Anvisning/9355</t>
  </si>
  <si>
    <t>Etylenglykol</t>
  </si>
  <si>
    <t>Ring före skickning  tel: 08-123 910 90 (kundtjänst), 08-517 724 26 (provinl) eller 
08-517 733 20 (akutlab).
Vid fler begärda alkoholanalyser samtidigt, kontrollera om dessa kan analyseras på samma rör.</t>
  </si>
  <si>
    <t>http://www.karolinska.se/KUL/Alla-anvisningar/Anvisning/9061</t>
  </si>
  <si>
    <t>Elastas</t>
  </si>
  <si>
    <t>Pankreaselastas, pancreas-elastas</t>
  </si>
  <si>
    <t>En teskedsstor faecesportion placeras i faecesbägare med sked i skruvlocket (20 mL) eller i ett rör med skruvlock (fylls inte mer än till hälften).</t>
  </si>
  <si>
    <t>6 d i kyl (3 d i rumstemperatur), annars fryses faeces.</t>
  </si>
  <si>
    <t>http://www.karolinska.se/KUL/Alla-anvisningar/Anvisning/9053</t>
  </si>
  <si>
    <t>Fecesrör eller fecesburk med sked inklusive transporthylsa.
Fyll fecesröret med avföring motsvarande minst en tesked. Fyll dock inte röret mer än till hälften. 
Särskild patientanvisning finns.</t>
  </si>
  <si>
    <t>Analyseras 2 ggr/månad.</t>
  </si>
  <si>
    <t>Fe, Desferaltest</t>
  </si>
  <si>
    <t>Om denna analys efterfrågas, kontakta Eli Z.</t>
  </si>
  <si>
    <t>För remiss för förvärvade benmärgsjukdomar (leukemidiagnostik) se "FISH analys (benmärg)".</t>
  </si>
  <si>
    <t>4 st benmärgs-utstryk
OBS! Vid myelom skickas BM-aspirat (heparin rör) direkt till Patologen för anrikning före FISH-analysen.</t>
  </si>
  <si>
    <t>Myelom-prover skickas till Patologen med en UCAN remiss och en Klinisk Genetik remiss för vuxen hematologi.</t>
  </si>
  <si>
    <t>Hematologisk genetisk diagnostik VUXEN/BARN (UAS)
UCAN (UAS)</t>
  </si>
  <si>
    <t>Prov som ej kan skickas samma dag skall förvaras i kylskåp.
Prov måste vara laboratoriet Uppsala tillhanda senast kl 15.00 må-fre.
Kontakta i annat fall klinisk genetik UAS, för ev val av förvaring/transport.</t>
  </si>
  <si>
    <t>Prov som ej kan skickas samma dag skall förvaras i kylskåp.
Prover måste vara laboratoriet tillhanda senast kl 15 mån-fre.
OBS! Fredagar och dag före röd dag måste Myelom-prover vara Patologi-laboratoriet tillhanda senast kl 12.00</t>
  </si>
  <si>
    <t>Får ej frysas eller centrifugeras!
OBS! Myelom-rören ska inte kylas ner utan förvaras i rumstemperatur om de ej skickas direkt. Proverna skickas till Patologen med en UCAN remiss och en Klinisk Genetik remiss för vuxen hematologi. Se fliken nedan UAS(KPC) för adress.</t>
  </si>
  <si>
    <t xml:space="preserve">Fluoxetin </t>
  </si>
  <si>
    <t xml:space="preserve">- provtagningsdatum och klockslag
- datum och klockslag för senast intagen dos 
- aktuell dos 
- datum för senaste dosjustering och föregående dos 
- övriga läkemedel 
- frågeställning </t>
  </si>
  <si>
    <t>http://www.karolinska.se/KUL/Alla-anvisningar/Anvisning/9362</t>
  </si>
  <si>
    <t>Flekainid</t>
  </si>
  <si>
    <t>http://www.analysportalen-labmedicin.skane.se/viewAnalys.asp?Nr=226</t>
  </si>
  <si>
    <t>FLC</t>
  </si>
  <si>
    <t>Fria lätta Ig-kedjor</t>
  </si>
  <si>
    <t>http://labhandboken.u5054800.fsdata.se/findny.asp?State=2&amp;Analysid=1657</t>
  </si>
  <si>
    <t>1 LiHeparin-rör med gel.
Minsta provmängd 200 µL.</t>
  </si>
  <si>
    <t>Både fria kappa- och lambda-kedjor kommer att analyseras och dess kvot beräknas eftersom alla tre uppgifterna behövs för adekvat diagnostik.</t>
  </si>
  <si>
    <t>Centrifugera (7 min, 2400g) och avskilj plasma.</t>
  </si>
  <si>
    <t>Fria fettsyror</t>
  </si>
  <si>
    <t>FFA</t>
  </si>
  <si>
    <t>Heparinbehandling och provtagning i nål som hepariniserats kan ge falskt förhöjda värden.</t>
  </si>
  <si>
    <t>http://sahlgrenska-klinkem-analyser.vgregion.se/0875.html</t>
  </si>
  <si>
    <t>Flupentixol</t>
  </si>
  <si>
    <t>http://www.karolinska.se/KUL/Alla-anvisningar/Anvisning/9363</t>
  </si>
  <si>
    <t>Faktor VIII (aktivitet)</t>
  </si>
  <si>
    <t>Faktor VIII (enz)</t>
  </si>
  <si>
    <t>Förvaras i frys och skickas fryst.</t>
  </si>
  <si>
    <t>http://labhandboken.u5054800.fsdata.se/findny.asp?State=2&amp;Analysid=693</t>
  </si>
  <si>
    <t>Provtagningstid.</t>
  </si>
  <si>
    <t>http://www.karolinska.se/KUL/Alla-anvisningar/Anvisning/9068</t>
  </si>
  <si>
    <t>Om endast Faktor VIII är beställt och det ej är angivet aktivitet eller enzym skickas provet till Klinisk Kemi UAS.
OBS! Skriv på text vart provet är skickat!</t>
  </si>
  <si>
    <t>http://www.karolinska.se/KUL/Alla-anvisningar/Anvisning/9064</t>
  </si>
  <si>
    <t>Analys av P-Koagulationsfaktor XI och XII kan utföras på samma rör.</t>
  </si>
  <si>
    <t>GAD-antikroppar</t>
  </si>
  <si>
    <t>GAD-ak (IgG), GAD65, AK mot glutaminsyra dekarboxylas</t>
  </si>
  <si>
    <t>I kyl i 24h, därefter frys. Transporteras i rumstemperatur. Fryst serum skickas fryst.</t>
  </si>
  <si>
    <t>Analyseras 1 g/v på Klinisk Immunologi och Transfusionsmedicin Uppsala:
018-611 40 62</t>
  </si>
  <si>
    <t>http://labhandboken.u5054800.fsdata.se/findny.asp?State=2&amp;Analysid=337</t>
  </si>
  <si>
    <t>Gastrin</t>
  </si>
  <si>
    <t>fS-</t>
  </si>
  <si>
    <t>http://labhandboken.u5054800.fsdata.se/findny.asp?State=2&amp;Analysid=587</t>
  </si>
  <si>
    <t>Glukagon</t>
  </si>
  <si>
    <t>Analyseras 1 ggn/månad.</t>
  </si>
  <si>
    <t>http://labhandboken.u5054800.fsdata.se/findny.asp?State=2&amp;Analysid=593</t>
  </si>
  <si>
    <t>Gallsyror</t>
  </si>
  <si>
    <t>Kolat</t>
  </si>
  <si>
    <t>5 d i kyl, därefter frys. Skickas fryst.</t>
  </si>
  <si>
    <t>http://labhandboken.u5054800.fsdata.se/findny.asp?State=2&amp;Analysid=1599</t>
  </si>
  <si>
    <t>Haloperidol</t>
  </si>
  <si>
    <t xml:space="preserve">- provtagningsdatum och klockslag 
- datum och klockslag för senast intagen dos 
- aktuell dos 
- datum för senaste dosjustering och föregående dos 
- övriga läkemedel 
- frågeställning </t>
  </si>
  <si>
    <t>I kyl/rumstemperatur i 7 d, annars frys. Fryst prov skickas fryst.</t>
  </si>
  <si>
    <t>http://www.karolinska.se/KUL/Alla-anvisningar/Anvisning/9370</t>
  </si>
  <si>
    <t>I samma analys kan haloperidol, risperidon, sertralin och zuklopentixol mätas om så specificeras av beställaren. En remiss och ett rör räcker.</t>
  </si>
  <si>
    <t>HIAA, 5-</t>
  </si>
  <si>
    <t>5-hydroxiindolacetat</t>
  </si>
  <si>
    <t>Vuxna: En dygnsmängd urin med tillsats av 25 mL 5 M HCl i flaskor 2,5 L.
Barn: Tag 1 mL 6 mol/L HCL per 100 mL urin.</t>
  </si>
  <si>
    <t>Dygnsmängd.</t>
  </si>
  <si>
    <t>http://labhandboken.u5054800.fsdata.se/findny.asp?State=2&amp;Analysid=645</t>
  </si>
  <si>
    <t xml:space="preserve">Hela mängden sändes alt 2 rör á 5-10 mL urin av väl blandad dygnsmängd.
Om prov ej samlats i kärl med HCl, kontakta laboratoriet Uppsala för rådgivning (i undantagsfall kan prov eventuellt frysas). </t>
  </si>
  <si>
    <t>OBS! Särskilda kostföreskrifter: Inget intag av ananas, avocado, banan,
grönmögelost, hostmedicin, rödvin, tomat och valnöt 12 h innan och under
samlingsperioden.
Analyseras 1 g/v.</t>
  </si>
  <si>
    <t>Förvaras i kyl. Bör ankomma lab UAS så snart som möjligt med ordinarie budtur,
kan i undantagsfall stå över en helg.</t>
  </si>
  <si>
    <t>http://labhandboken.u5054800.fsdata.se/findny.asp?State=2&amp;Analysid=1381</t>
  </si>
  <si>
    <t>HFE, genotyp</t>
  </si>
  <si>
    <t>Hereditär hemokromatos, genotyp</t>
  </si>
  <si>
    <t>Genotypning (UAS)</t>
  </si>
  <si>
    <t>http://labhandboken.u5054800.fsdata.se/findny.asp?State=2&amp;Analysid=1141</t>
  </si>
  <si>
    <t>Homovanillinsyra</t>
  </si>
  <si>
    <t>HVA, Homovanillat</t>
  </si>
  <si>
    <t>Dygnsmängd och förekommande läkemedelsbehandling.</t>
  </si>
  <si>
    <t>http://labhandboken.u5054800.fsdata.se/findny.asp?State=2&amp;Analysid=643</t>
  </si>
  <si>
    <t>Vuxna: En dygnsmängd urin med tillsats av 25 mL 5 M HCl i flaskor 2,5 L.
Barn: OK med stickprov, 10mL. Specialrör finns på kemlab men provet kan också surgöras i efterhand (1 mL 6 mol/L HCl per 100 mL urin).</t>
  </si>
  <si>
    <t>Hydroximetoximandelat</t>
  </si>
  <si>
    <t>Metoxi-4-hydroximandelat,3-, MHMA, HMM
Äldre benämning: VMA=Mandelsyra</t>
  </si>
  <si>
    <t>http://labhandboken.u5054800.fsdata.se/findny.asp?State=2&amp;Analysid=764</t>
  </si>
  <si>
    <t xml:space="preserve">Hydroxiprogesteron, 17 -alfa </t>
  </si>
  <si>
    <t>Fryst serum skickas fryst.</t>
  </si>
  <si>
    <t>http://labhandboken.u5054800.fsdata.se/findny.asp?State=2&amp;Analysid=647</t>
  </si>
  <si>
    <t>Lymfocytotoxicitetstest, LCT, HLA-antigen</t>
  </si>
  <si>
    <t>http://labhandboken.u5054800.fsdata.se/findny.asp?State=2&amp;Analysid=342</t>
  </si>
  <si>
    <t>Immunglobulin G, IgG1, IgG2, IgG3, IgG4</t>
  </si>
  <si>
    <t>http://labhandboken.u5054800.fsdata.se/findny.asp?State=2&amp;Analysid=405</t>
  </si>
  <si>
    <t>IgG subklasser 1, 2, 3, 4</t>
  </si>
  <si>
    <t>Insulin-like growth factor 1</t>
  </si>
  <si>
    <t>http://labhandboken.u5054800.fsdata.se/findny.asp?State=2&amp;Analysid=663</t>
  </si>
  <si>
    <t>Hemolyskänsligt.</t>
  </si>
  <si>
    <t>http://labhandboken.u5054800.fsdata.se/findny.asp?State=2&amp;Analysid=661</t>
  </si>
  <si>
    <t>Insulin-antikroppar</t>
  </si>
  <si>
    <t>Insulin-AK</t>
  </si>
  <si>
    <t>http://www.skane.se/Upload/Webbplatser/Labmedicin/Verksamhetsomr%c3%a5den/Klinisk%20kemi/Remisser/Gemensam%20allm%c3%a4n%201%201%20100909.pdf</t>
  </si>
  <si>
    <t>http://www.analysportalen-labmedicin.skane.se/viewAnalys.asp?Nr=326</t>
  </si>
  <si>
    <t>5 d i kyl, annars frys.</t>
  </si>
  <si>
    <t>IA2-antikroppar</t>
  </si>
  <si>
    <t>IA2 ak (IgG)</t>
  </si>
  <si>
    <t>http://labhandboken.u5054800.fsdata.se/findny.asp?State=2&amp;Analysid=1295</t>
  </si>
  <si>
    <t>I kyl i en vecka.</t>
  </si>
  <si>
    <t>http://www.analysportalen-labmedicin.skane.se/viewAnalys.asp?Nr=945</t>
  </si>
  <si>
    <t>IgD</t>
  </si>
  <si>
    <t>Immunglobulin D</t>
  </si>
  <si>
    <t>I kyl i 8 d. Om provet fryses inom 24 timmar kan det förvaras i 1 månad i –20 °C. Undvik upprepad nedfrysning och upptining.</t>
  </si>
  <si>
    <t>http://www.analysportalen-labmedicin.skane.se/viewAnalys.asp?Nr=312</t>
  </si>
  <si>
    <t>Centrifugera och avskilj plasma/serum.
Observera att även LiHeparin-rör är OK.</t>
  </si>
  <si>
    <t>Isopropanol</t>
  </si>
  <si>
    <t>Vid fler begärda alkoholanalyser samtidigt, kontrollera om det kan analyseras på samma rör.</t>
  </si>
  <si>
    <t>I kyl i 3 d. Provröret ska vara väl förslutet för att förhindra avdunstning av alkoholen. 
Transporteras till laboratoriet kylt eller i rumstemperatur.</t>
  </si>
  <si>
    <t>Unilabs</t>
  </si>
  <si>
    <t>http://www.anvisningar.se/Anvisningar/Klinisk-kemi/I/S--Isopropanol/</t>
  </si>
  <si>
    <t>Centrifugeras. OBS! Proppen får ej tas av.
Ring alltid och meddela laboratoriet i  Eskilstuna att prov kommer.</t>
  </si>
  <si>
    <t>Calciumjon-aktivitet</t>
  </si>
  <si>
    <t>Joniserat Ca</t>
  </si>
  <si>
    <t>Prov bör tas mån-tors (morgon) för att prov skall anlända Uppsala senast fredag förmiddag.</t>
  </si>
  <si>
    <t>1 NaHeparin-rör (i första hand 7 mL rör (mörkblå kork), i andra hand 5 mL rör (grön/grön kork). Endast venös provtagning.
OBS! Röret måste minst till 3/4 pga att heparin till viss del binder calciumjoner.</t>
  </si>
  <si>
    <t>http://labhandboken.u5054800.fsdata.se/findny.asp?State=2&amp;Analysid=501</t>
  </si>
  <si>
    <t>Helblod skall analyseras inom 24 h! Förvaras i kyl, lyft ej av korken.
Om prov inte kan analyseras inom 24 h skall provet centrifugeras (7 min, 2400g) och plasman pipetteras över till ett ellerman-rör (så fullt som möjligt av plasma). Proppas omedelbart (så lite luft i röret som möjligt)! Frys plasma.
OBS! Plasma får inte överföras till 5 mL plaströr, då kan analysen inte utföras!</t>
  </si>
  <si>
    <t>JAK2, genotyp (DNA)</t>
  </si>
  <si>
    <t>Januskinas 2</t>
  </si>
  <si>
    <t>Prov ska ankomma laboratoriet Uppsala inom 48 timmar efter provtagning.
Fredagar måste prov ankomma senast kl 12.
Vid tveksamheter ang transporttid (hållbarhet) eller mängd, kontakta lab UAS.</t>
  </si>
  <si>
    <t>Kalcitonin</t>
  </si>
  <si>
    <t>Calcitonin, CT</t>
  </si>
  <si>
    <t>Transporteras i rumstemperatur. Fryst prov skickas fryst.</t>
  </si>
  <si>
    <t>http://labhandboken.u5054800.fsdata.se/findny.asp?State=2&amp;Analysid=673</t>
  </si>
  <si>
    <t>http://www.karolinska.se/KUL/Alla-anvisningar/Anvisning/9532</t>
  </si>
  <si>
    <t xml:space="preserve">Plasma fryses och skickas fryst.
(Plasma kan i undantagsfall skickas i rumstemperatur om prov anländer CMMS inom 1 dygn) </t>
  </si>
  <si>
    <t>Adrenalin, Noradrenalin</t>
  </si>
  <si>
    <t>All läkemedelsbehandling bör avbrytas minst 2 veckor före provtagningen.</t>
  </si>
  <si>
    <t>Provtagningstid,
relevant anamnes och frågeställning</t>
  </si>
  <si>
    <t>Kylcentrifugeras omedelbart. Avskilj (minst 2 ml) plasma till 5 mL plaströr och frys omedelbart (senast inom 1h efter provtagning)</t>
  </si>
  <si>
    <t>Frystransport.</t>
  </si>
  <si>
    <t>http://www.karolinska.se/KUL/Alla-anvisningar/Anvisning/9143</t>
  </si>
  <si>
    <r>
      <t xml:space="preserve">Fasteprov.
Iskylt </t>
    </r>
    <r>
      <rPr>
        <b/>
        <sz val="8"/>
        <color theme="1"/>
        <rFont val="Calibri"/>
        <family val="2"/>
        <scheme val="minor"/>
      </rPr>
      <t>Na</t>
    </r>
    <r>
      <rPr>
        <sz val="8"/>
        <color theme="1"/>
        <rFont val="Calibri"/>
        <family val="2"/>
        <scheme val="minor"/>
      </rPr>
      <t xml:space="preserve">- eller </t>
    </r>
    <r>
      <rPr>
        <b/>
        <sz val="8"/>
        <color theme="1"/>
        <rFont val="Calibri"/>
        <family val="2"/>
        <scheme val="minor"/>
      </rPr>
      <t>LiHeparin-rör</t>
    </r>
    <r>
      <rPr>
        <sz val="8"/>
        <color theme="1"/>
        <rFont val="Calibri"/>
        <family val="2"/>
        <scheme val="minor"/>
      </rPr>
      <t xml:space="preserve"> utan gel. Minsta mängd 4ml.
Ring KlinKem Västerås innan provtagning för att de ska hinna förbereda för kylcentrifugering. Prov ställs omedelbart på isbad efter provtagning.</t>
    </r>
  </si>
  <si>
    <t>http://labhandboken.u5054800.fsdata.se/findny.asp?State=2&amp;Analysid=679</t>
  </si>
  <si>
    <t>pH skall vara &lt;3.
Analyseras 1 ggn/v.</t>
  </si>
  <si>
    <t>Vuxna: En dygnsmängd urin med tillsats av 25 mL 5 M HCl i flaskor 2,5 L.
Barn: OK med stickprov, 10mL. Specialrör finns på kemlab men provet kan också surgöras i efterhand (1 mL 6 mol/L HCl per 100 mL urin).
I speciella fall kan 4-timmars urinsamling göras direkt efter en symtomgivande attack. Urinsamling ska i dessa fall göras i en urinsamlingsflaska som innehåller mindre mängd saltsyra (5 ml 5M saltsyra).</t>
  </si>
  <si>
    <t>1 v i kyl.
För transporter &lt; 2 dygn kan provet skickas icke fryst tillsammans med en frysklamp.
För längre transporter skickas provet fryst tillsammans med en frysklamp.</t>
  </si>
  <si>
    <t>Cu</t>
  </si>
  <si>
    <t>Ta ej prov om patient fått gadolinium-, jod- eller bariuminnehållande kontrastmedel de senaste 96 timmarna (interferens).</t>
  </si>
  <si>
    <t>http://sahlgrenska-klinkem-analyser.vgregion.se/0016.html</t>
  </si>
  <si>
    <t>En dygnsmängd urin i plastkärl utan tillsats.</t>
  </si>
  <si>
    <t>Dygnsvolym</t>
  </si>
  <si>
    <t>http://sahlgrenska-klinkem-analyser.vgregion.se/0639.html</t>
  </si>
  <si>
    <t>Blanda urinen och överför ca 10 mL urin till sterilt plaströr med gul skruvkork.</t>
  </si>
  <si>
    <t>En dygnsmängd urin u t.
Förvaras kylt under uppsamlingsperioden.</t>
  </si>
  <si>
    <t>Analys utförs även vid avvikande insamlingstid och resultatet räknas om till utsöndring per 24 timmar. Dock blir jämförelsen med referensintervallet i dessa fall osäker då utsöndringen av substansen kan variera över dygnet. Ifall uppgift om tid eller volym saknas eller vid kraftigt avvikande urinsamlingstid, besvaras provet endast med koncentration.</t>
  </si>
  <si>
    <t xml:space="preserve">Dygnsmängd samt eventuellt uppsamlingsperiod </t>
  </si>
  <si>
    <t>Skicka ca 10 mL urin av väl blandad dygnsmängd i ett plaströr med skruvkork (centrifugrör). OBS! Överfyll ej rören!</t>
  </si>
  <si>
    <t xml:space="preserve">Förvara urinen kyld före transport. Om hela dunken skickas kan den transporteras i rumstemperatur (volymen gör att kylan bibehålls ett tag). Provrör skickas kylt. 
Provet skickas fryst om ankomst till Klinisk kemi senare än 1 dygn efter provtagning. </t>
  </si>
  <si>
    <t>http://www.karolinska.se/KUL/Alla-anvisningar/Anvisning/9165</t>
  </si>
  <si>
    <t>Kromosomodling</t>
  </si>
  <si>
    <t>Placenta-</t>
  </si>
  <si>
    <t>Klinisk Genetik (UAS)</t>
  </si>
  <si>
    <t>Kromosomodling, moderkaka, CVS</t>
  </si>
  <si>
    <t>Prov som ej kan skickas samma dag skall förvaras i kylskåp.
Proverna måste vara laboratoriet tillhanda senast kl 15 må-fre.
Kan i undantagsfall stå över helgen och skickas med budbilen till UAS på måndag.</t>
  </si>
  <si>
    <t>Benmärgsaspirat sprutas ner i ett NaHeparinrör med 3-5 ml steril, rumstempererad fysiologisk koksaltlösning.</t>
  </si>
  <si>
    <t>Prov som inte kan skickas samma dag förvaras i kyl.
OBS! Vid myelom ska prov förvaras i rumstemperatur!
Prov måste vara laboratoriet Uppsala tillhanda senast kl 15 må-fre.
OBS! Vid annan tidpunkt, kontakta klinisk genetik UAS för val av transport alt förvaringssätt!</t>
  </si>
  <si>
    <t>Vid Myelom fyll i både Klinisk Genetik remiss och U-CAN remiss.</t>
  </si>
  <si>
    <t>Fosterdiagnostik (UAS)</t>
  </si>
  <si>
    <t>Kvicksilver</t>
  </si>
  <si>
    <t>Hg</t>
  </si>
  <si>
    <t>Klomipramin</t>
  </si>
  <si>
    <t>- provtagningsdatum och klockslag 
- datum och klockslag för senast intagen dos 
- aktuell dos 
- datum för senaste dosjustering och föregående dos 
- övriga läkemedel 
- frågeställning</t>
  </si>
  <si>
    <t>Desmetylklomipramin</t>
  </si>
  <si>
    <t>http://www.karolinska.se/KUL/Alla-anvisningar/Anvisning/9380</t>
  </si>
  <si>
    <t>Klonazepam</t>
  </si>
  <si>
    <t>- provtagningsdatum och klockslag 
- datum och klockslag för senast intagen dos
- aktuell dos  
- datum för senaste dosjustering och föregående dos 
- övriga läkemedel 
- frågeställning</t>
  </si>
  <si>
    <t>I frys.</t>
  </si>
  <si>
    <t>http://www.karolinska.se/KUL/Alla-anvisningar/Anvisning/9381</t>
  </si>
  <si>
    <t>http://www.karolinska.se/KUL/Alla-anvisningar/Anvisning/9065</t>
  </si>
  <si>
    <t>http://www.karolinska.se/KUL/Alla-anvisningar/Anvisning/9066</t>
  </si>
  <si>
    <t>http://www.karolinska.se/KUL/Alla-anvisningar/Anvisning/9069</t>
  </si>
  <si>
    <t>OBS! Ej detsamma som analysen Protrombin, genotyp.
Analys av P-Koagulationsfaktor V, VII och X kan utföras på samma rör.</t>
  </si>
  <si>
    <t>Centrifugeras inom 30 min efter provtagning vid 15°C (2000g, 15 min). Avskilj plasma till 2-3 ellermanrör á 0.6 mL. 
OBS! Lämna kvar 5-7mm plasma ovanför de röda blodkropparna för att undvika tillblandning av trombocyter.
Vid fler koagulationsanalyser, blandas plasman från dessa rör innan 
fördelning till ellermanrör.
Frys omedelbart i -70 C.</t>
  </si>
  <si>
    <t>OBS! Ej det samma som analysen Faktor V, genotyp (Leiden).
Analys av P-Koagulationsfaktor II (protrombin), VII och X kan utföras på samma rör.</t>
  </si>
  <si>
    <t>Analys av P-Koagulationsfaktor II (protrombin), V och X kan utföras på samma rör.</t>
  </si>
  <si>
    <t>OBS! Förväxla inte med analysen Antifaktor Xa (lågmolekylärt heparin).
Analys av P-Koagulationsfaktor II (Protrombin), V och VII kan utföras på samma rör.</t>
  </si>
  <si>
    <t>Analys av P-Koagulationsfaktor IX och XII kan utföras på samma rör.</t>
  </si>
  <si>
    <t>http://www.karolinska.se/KUL/Alla-anvisningar/Anvisning/9070</t>
  </si>
  <si>
    <t>Analys av P-Koagulationsfaktor IX och XI kan utföras på samma rör.</t>
  </si>
  <si>
    <t>http://www.karolinska.se/KUL/Alla-anvisningar/Anvisning/9071</t>
  </si>
  <si>
    <t>Klozapin</t>
  </si>
  <si>
    <t>- provtagningsdatum och klockslag
- datum och klockslag för senast intagen dos 
- aktuell dos
- datum för senaste dosjustering och föregående dos 
- övriga läkemedel 
- om patienten är rökare 
- frågeställning</t>
  </si>
  <si>
    <t>http://www.karolinska.se/KUL/Alla-anvisningar/Anvisning/9382</t>
  </si>
  <si>
    <t>http://www.karolinska.se/KUL/Alla-anvisningar/Anvisning/9072</t>
  </si>
  <si>
    <t>LD-isoenzym</t>
  </si>
  <si>
    <t>Laktatdehydrogenas isoenzymer</t>
  </si>
  <si>
    <t>Förvaras i rumstemperatur.</t>
  </si>
  <si>
    <t>http://sahlgrenska-klinkem-analyser.vgregion.se/13233.html</t>
  </si>
  <si>
    <t>Centrifugera och avskilj serum. 
Får ej kylförvaras.</t>
  </si>
  <si>
    <t>Leponex</t>
  </si>
  <si>
    <t>Lipoprotein (a)</t>
  </si>
  <si>
    <t>Lp(a)</t>
  </si>
  <si>
    <r>
      <t>1</t>
    </r>
    <r>
      <rPr>
        <b/>
        <sz val="8"/>
        <color theme="1"/>
        <rFont val="Calibri"/>
        <family val="2"/>
        <scheme val="minor"/>
      </rPr>
      <t xml:space="preserve"> LiHeparin</t>
    </r>
    <r>
      <rPr>
        <sz val="8"/>
        <color theme="1"/>
        <rFont val="Calibri"/>
        <family val="2"/>
        <scheme val="minor"/>
      </rPr>
      <t>-rör med gel.</t>
    </r>
  </si>
  <si>
    <t>http://labhandboken.u5054800.fsdata.se/findny.asp?State=2&amp;Analysid=1263</t>
  </si>
  <si>
    <t>7 d i kyl, annars frys. Undvik upprepad infrysning och upptining.</t>
  </si>
  <si>
    <t>- provtagningsdatum och klockslag 
- datum och klockslag för senast intagen dos  
- datum för senaste dosjustering och föregående dos 
- övriga läkemedel 
- frågeställning</t>
  </si>
  <si>
    <t>OBS! Vid missbruksfrågeställning/icke ordinerat intag/intoxfrågeställning
tas urinprov (8-10 mL i avsett rör för urinscreening) och U-tramadol efterfrågas.</t>
  </si>
  <si>
    <t>Skickas till Huddinge samma dag som provtagningen, annars fryses plasma/serum. Fryst prov skickas fryst.</t>
  </si>
  <si>
    <t>Centrifugera och avskilj plasma/serum. Provet skyddas mot ljus.</t>
  </si>
  <si>
    <t>- provtagningsdatum och klockslag
- datum och klockslag för senast intagen dos 
- datum för senaste dosjustering och föregående dos 
- övriga läkemedel 
- vikt, S-kreatinin och frågeställning</t>
  </si>
  <si>
    <t>Fosfolipidantikroppar:
P- Lupusantikoagulans, 
S-Kardiolipin-ak (IgG/IgM),
S-b-2-Glykoprot I-ak (IgG/IgM)</t>
  </si>
  <si>
    <t>Lupusantikoagulans</t>
  </si>
  <si>
    <t>Lupusinhibitor</t>
  </si>
  <si>
    <t>Dubbelcentrifugering:
Centrifugeras inom 30 min efter provtagning vid 15°C (15 min, 2000g). Avskilj plasma till 5 mL plaströr. OBS! Lämna kvar 5-7mm plasma ovanför de röda blodkropparna för att undvika tillblandning av trombocyter. 
Centrifugera ytterligare en gång och avskilj till 2-3 ellermanrör ca 0.6 mL/rör.</t>
  </si>
  <si>
    <r>
      <t>Fryses omedelbart vid -20</t>
    </r>
    <r>
      <rPr>
        <sz val="8"/>
        <color theme="1"/>
        <rFont val="Calibri"/>
        <family val="2"/>
      </rPr>
      <t xml:space="preserve">°C. Skickas fryst i frysbehållare så att provet är fryst vid ankomst till analyserande lab. </t>
    </r>
  </si>
  <si>
    <t>http://labhandboken.u5054800.fsdata.se/findny.asp?State=2&amp;Analysid=742</t>
  </si>
  <si>
    <t>Lysosomala enzymer</t>
  </si>
  <si>
    <t>http://www.karolinska.se/KUL/Alla-anvisningar/Anvisning/9547</t>
  </si>
  <si>
    <t>Se respektive enzym på Karolinskas hemsida:</t>
  </si>
  <si>
    <t>Lamotrigin</t>
  </si>
  <si>
    <t>- provtagningsdatum och klockslag 
- datum och klockslag för senast intagen dos
- aktuell dos  
- datum för senaste dosjustering och föregående dos 
- behandlingsorsak
- övriga läkemedel 
- vikt, S-kreatinin och frågeställning</t>
  </si>
  <si>
    <t>I kyl/rumstemperatur i 10 d, annars frys. Fryst prov skickas fryst.</t>
  </si>
  <si>
    <t>http://www.karolinska.se/KUL/Alla-anvisningar/Anvisning/9385</t>
  </si>
  <si>
    <t>Centrifugera och avskilj plasma/serum.
OK även med LiHeparin-rör (utan gel).</t>
  </si>
  <si>
    <t>Debrisokin-test, Cytokrom P450 2C19 = CYP2C19, Cytokrom P450 2C9 = CYP2C9, N-Acetyltransferas 2 = NAT2</t>
  </si>
  <si>
    <t>Anamnes/frågeställning.
Om beställaren ej vet vilket enzym det gäller, anges de läkemedel som avses.</t>
  </si>
  <si>
    <t>Lista för olika läkemedel som bryts ned finns på www.genotypning.se</t>
  </si>
  <si>
    <t>http://labhandboken.u5054800.fsdata.se/findny.asp?State=2&amp;Analysid=748</t>
  </si>
  <si>
    <t>Metabolisk screening, organiska syror, aminosyror, aminogram</t>
  </si>
  <si>
    <t>Helst fasteprov, om detta inte är möjligtbör senaste födointag anges på remiss.</t>
  </si>
  <si>
    <t>Centrifugera och avskilj plasma snarast.</t>
  </si>
  <si>
    <t>I frys. Skickas fryst. 
Undvik att skicka prover per post på torsdagar och fredagar.</t>
  </si>
  <si>
    <t>Metoxikatekolaminer</t>
  </si>
  <si>
    <t>Normetanefrin, Metanefrin, Metoxiadrenalin, Metoxinoradrenalin, 3-Metoxityramin</t>
  </si>
  <si>
    <t>http://labhandboken.u5054800.fsdata.se/findny.asp?State=2&amp;Analysid=766</t>
  </si>
  <si>
    <t>Mirtazapin</t>
  </si>
  <si>
    <t>- provtagningsdatum och klockslag
- datum och klockslag för senast intagen dos 
- datum för senaste dosjustering och föregående dosering 
- övriga läkemedel 
- vikt, S-kreatinin och frågeställning</t>
  </si>
  <si>
    <t>http://www.karolinska.se/KUL/Alla-anvisningar/Anvisning/9393</t>
  </si>
  <si>
    <t>Morfin</t>
  </si>
  <si>
    <t>- provtagningsdatum och klockslag 
- datum och klockslag för senast intagen dos
- aktuell dos 
- datum för senaste dosjustering och föregående dos 
- övriga läkemedel 
- vikt, S-kreatinin och frågeställning</t>
  </si>
  <si>
    <t>http://www.karolinska.se/KUL/Alla-anvisningar/Anvisning/9394</t>
  </si>
  <si>
    <t>Metformin</t>
  </si>
  <si>
    <t>http://www.analysportalen-labmedicin.skane.se/viewAnalys.asp?Nr=1452</t>
  </si>
  <si>
    <t>Monoaminer i liquor</t>
  </si>
  <si>
    <t>Obs! Vid lumbalpunktion liksom vid efterföljande centrifugeringar används
provrör av polypropen (skickningsrör med gul skruvkork).</t>
  </si>
  <si>
    <t>Blanda väl och centrifugera (om möjligt kylcentrifugera).
Portionera minst 1,5 mL i plaströr (polypropen).</t>
  </si>
  <si>
    <t>http://sahlgrenska-klinkem-analyser.vgregion.se/11675.html</t>
  </si>
  <si>
    <t>Vuxna: Tag de första 12 mL spinalvätska.
Barn: Tag de första 3 mL.
Minsta volym 1.5 mL</t>
  </si>
  <si>
    <t>Längd och vikt.</t>
  </si>
  <si>
    <t>Prov sändes ev som Express-brev (bör anlända Neurokemi inom 24 h).
Prov fryses i kryorör om det ej skickas samma dag som provtagningen.
Frystransport med kolsyre-is. Undvik att skicka prov över en helg.</t>
  </si>
  <si>
    <t>Monoaminmetaboliter, Csv-HVA, Csv-5-HIAA, Csv-5-HIAA korr, Csv-HMPG</t>
  </si>
  <si>
    <t>Metadon</t>
  </si>
  <si>
    <t>OBS! Ej detsamma som Kiralt Metadon!</t>
  </si>
  <si>
    <t>- provtagningsdatum och klockslag
- datum och klockslag för senast intagen dos  
- aktuell dos
- datum för senaste dosjustering och föregående dos 
- övriga läkemedel 
- vikt, och frågeställning</t>
  </si>
  <si>
    <t>http://www.karolinska.se/KUL/Alla-anvisningar/Anvisning/9390</t>
  </si>
  <si>
    <t>Metanol</t>
  </si>
  <si>
    <t>Vid fler begärda alkoholanalyser samtidigt, kontrollera om det kan analyseras på samma rör</t>
  </si>
  <si>
    <t>http://www.anvisningar.se/Anvisningar/Klinisk-kemi/M/S--Metanol/</t>
  </si>
  <si>
    <t>NSE</t>
  </si>
  <si>
    <t>Hemolyskänsligt (kan ej analyseras vid hemolys &gt;0,5 g/L).</t>
  </si>
  <si>
    <t>http://www.karolinska.se/KUL/Alla-anvisningar/Anvisning/9210</t>
  </si>
  <si>
    <t>Neuronspecifikt enolas</t>
  </si>
  <si>
    <t>Nortriptylin</t>
  </si>
  <si>
    <t>Oxalat</t>
  </si>
  <si>
    <t>Oxalsyra, Glycerat, Glykolat</t>
  </si>
  <si>
    <t xml:space="preserve">2-10 mL morgonurin u t, helst morgonurin. Surgjord urin kan användas. </t>
  </si>
  <si>
    <t>Urinen fryses.</t>
  </si>
  <si>
    <t>http://www.karolinska.se/KUL/Alla-anvisningar/Anvisning/9566</t>
  </si>
  <si>
    <t>Vid Njurutredning från Urologen skickas ett rör för analys av U-Cystin, U-Citrat och U-Oxalat.</t>
  </si>
  <si>
    <t>Plasminogenaktivator, vävnads-</t>
  </si>
  <si>
    <t>tPA (imm)</t>
  </si>
  <si>
    <t>Plasminogenaktivatorhämmare 1 (enz)</t>
  </si>
  <si>
    <t>PAI-1</t>
  </si>
  <si>
    <t>Provtagning bör ske mellan kl 07 och 11.00 (dygnsvariation).</t>
  </si>
  <si>
    <t>http://www.karolinska.se/KUL/Alla-anvisningar/Anvisning/9225</t>
  </si>
  <si>
    <t>http://labhandboken.u5054800.fsdata.se/findny.asp?State=2&amp;Analysid=798</t>
  </si>
  <si>
    <t>Pankreaspolypeptid</t>
  </si>
  <si>
    <t>Pancreas-polypeptid, PP</t>
  </si>
  <si>
    <t>Centrifugeras snarast, inom 2 h från provtagning. 
Avskilj serum och frys omedelbart (ska vara infryst inom 3 h från provtagning).</t>
  </si>
  <si>
    <t>Pepsinogen</t>
  </si>
  <si>
    <t>Pepsinogen A</t>
  </si>
  <si>
    <t>I kyl om ankomst till lab senast påföljande dag, annars frys.</t>
  </si>
  <si>
    <t>http://www.karolinska.se/KUL/Alla-anvisningar/Anvisning/9234</t>
  </si>
  <si>
    <t>Perfenazin</t>
  </si>
  <si>
    <t>- provtagningsdatum och klockslag
- datum och klockslag för senast intagen dos
- aktuell dos
- datum för senaste dosjustering och föregående dos 
- övriga läkemedel 
- frågeställning</t>
  </si>
  <si>
    <t>http://www.karolinska.se/KUL/Alla-anvisningar/Anvisning/9407</t>
  </si>
  <si>
    <t>Porfyri-utredning</t>
  </si>
  <si>
    <t>B-/F-/U-</t>
  </si>
  <si>
    <t>Blodprov får ej frysas eller centrifugeras! Förvaras i RUMSTEMP.
Faeces och urin förvaras i KYL.
Alla prover förvaras mörkt, ex folie.</t>
  </si>
  <si>
    <t>http://www.karolinska.se/KUL/Alla-anvisningar/Anvisning/9582</t>
  </si>
  <si>
    <t>Pregnantriol</t>
  </si>
  <si>
    <t>Urinsamling ska ske under 24 h, vid avvikande insamlingstid räknas resultatet om till utsöndring per 24 timmar. Dock blir jämförelsen med referensintervallet i dessa fall osäker då utsöndringen av substansen kan variera över dygnet.</t>
  </si>
  <si>
    <t>Dygnsmängd och uppsamlingstid.</t>
  </si>
  <si>
    <t>Skicka 10 mL urin av väl blandad dygnsmängd.</t>
  </si>
  <si>
    <t>http://www.karolinska.se/KUL/Alla-anvisningar/Anvisning/9238</t>
  </si>
  <si>
    <t>En dygnsmängd urin u t.
Vid prov från små barn, kontakta laboratoriet KS för rådgivning.
Förvaras i kyl under uppsamlingsperioden.</t>
  </si>
  <si>
    <t>I kyl om ankomst till lab inom 1 d, annars frys.</t>
  </si>
  <si>
    <t>P3</t>
  </si>
  <si>
    <t>Fryst prov skickas fryst så att det är fryst vid ankomst till analyserande lab.</t>
  </si>
  <si>
    <t>Centrifugera och avskilj plasma. OBS! Lämna minst en centimeter från blodkropparna.
Överför minst 0,5 mL plasma till 2-3 ellermanrör.
Frys direkt.
Vid fler koagulationsanalyser, blandas plasman från dessa rör innan 
fördelning till ellermanrör.</t>
  </si>
  <si>
    <t>Pseudokolinesteras</t>
  </si>
  <si>
    <t>Acetylkolinesteras-aktivitet, pseudocholinesteras</t>
  </si>
  <si>
    <t>7 d i kyl, annars frys. (24 h i rumstemp).</t>
  </si>
  <si>
    <t>http://labhandboken.u5054800.fsdata.se/findny.asp?State=2&amp;Analysid=836</t>
  </si>
  <si>
    <t>Proteinelektrofores</t>
  </si>
  <si>
    <t>Liquor-elfores</t>
  </si>
  <si>
    <t>Csv-/S-</t>
  </si>
  <si>
    <t>Om det är begärt Csv-Albumin samtidigt, skall det analyseras (obs! kontrollera hållbarheten) även om prov skickas för Csv-Proteinelektrofores (undantag vid frysta prover=demensutredning).
Om det vid samma tillfälle är begärt S-Proteinelektrofores på E-remiss, ska denna analyseras på Klinisk kemi Västerås. Saknas separat serumprov för extern analys, dela om möjligt på rör med serum</t>
  </si>
  <si>
    <t>Celler skall vara räknade och anges på remissen!</t>
  </si>
  <si>
    <t>Liquor: Centrifugera spinalvätskan (10 min vid 2000g) och häll av i nytt sterilt plaströr (koniskt, gul skruvkork).
Skriv nr på rör om det finns fler än ett rör (dvs häll ej ihop).
Serum: Centrifugera och avskilj serum.</t>
  </si>
  <si>
    <t>1 v i kyl.</t>
  </si>
  <si>
    <t>http://sahlgrenska-klinkem-analyser.vgregion.se/12402.html</t>
  </si>
  <si>
    <t>Paroxetin</t>
  </si>
  <si>
    <t>Analyseras varannan vecka.</t>
  </si>
  <si>
    <t>- provtagningsdatum och klockslag 
- datum och klockslag för senast intagen dos
- aktuell dos  
- datum för senaste dosjustering och föregående dosering 
- övriga läkemedel 
- vikt, S-kreatinin och frågeställning</t>
  </si>
  <si>
    <t>http://www.karolinska.se/KUL/Alla-anvisningar/Anvisning/9406</t>
  </si>
  <si>
    <t>Proinsulin</t>
  </si>
  <si>
    <t>http://labhandboken.u5054800.fsdata.se/findny.asp?State=2&amp;Analysid=821</t>
  </si>
  <si>
    <t>Prokollagen III peptid</t>
  </si>
  <si>
    <t>PIIIP</t>
  </si>
  <si>
    <t>http://www.karolinska.se/KUL/Alla-anvisningar/Anvisning/9243</t>
  </si>
  <si>
    <t>Fosfatidyletanol</t>
  </si>
  <si>
    <t>Förvaras i kyl.
Skickas helst samma dag till Huddinge, men kan i undantagsfall förvaras i kyl 1 vecka.</t>
  </si>
  <si>
    <t>http://www.karolinska.se/KUL/Alla-anvisningar/Anvisning/9967</t>
  </si>
  <si>
    <t>PEth</t>
  </si>
  <si>
    <t xml:space="preserve">- provtagningsdatum och tid
- frågeställning
- anamnes
- remitterande läkare </t>
  </si>
  <si>
    <t>Parenkymskademarkörer</t>
  </si>
  <si>
    <t>Rör av polypropen (sterilt centrifugrör med gul skruvkork) skall användas då många proteiner fastnar på väggarna i rör av glas eller polystyren, vilket medför ett för lågt värde.
I gruppen ingår Csv-NFL, GFAp och Tau.
Serum behövs inte.</t>
  </si>
  <si>
    <t>Centrifugera 10 min vid 2000g och avskilj 3×0,5 mL till kryorör 
(2 mL Sarstedt polypropen).
OBS! Centrifugering efter eventuell cellräkning!</t>
  </si>
  <si>
    <t>Prov fryses och skickas fryst.
I undantagsfall kan prov skickas ofryst provtagningsdagen (mån-tors, ej dag före helg) om prov ankommer Neurokemi Mölndal inom 24 h.
Prov får inte tinas efter infrysning!</t>
  </si>
  <si>
    <t>http://sahlgrenska-klinkem-analyser.vgregion.se/12428.html</t>
  </si>
  <si>
    <t>Renin</t>
  </si>
  <si>
    <t xml:space="preserve">Om avd/mott beställt Aldosteron och Renin på separata remisser och två rör:
skriv båda analyserna på samma remiss samt skicka endast ett rör!
Aldosteron/Renin-kvot lämnas automatiskt ut när både Renin och Aldosteron är beställt på samma remiss. </t>
  </si>
  <si>
    <t>Inom 1h.
OBS! Proverna får ej förvaras i kyla (kylskåp) pga risk för kryoaktivering!</t>
  </si>
  <si>
    <t>OBS! Proverna får ej förvaras i kyla (kylskåp) pga risk för kryoaktivering!
Centrifugera snarast, inom 2 h och avskilj plasma. Plasma pipetteras av, lämna minst en centimeter till blodkropparna. Överför plasman till ett plaströr (sekundärrör).
Plasma fryses inom 3 h från provtagning.</t>
  </si>
  <si>
    <t>http://labhandboken.u5054800.fsdata.se/findny.asp?State=2&amp;Analysid=842</t>
  </si>
  <si>
    <t>Retinol</t>
  </si>
  <si>
    <t>A-Vitamin, Vitamin A</t>
  </si>
  <si>
    <t>Ljusskyddas!
Om även S-Tokoferol är begärt, önskar lab Huddinge endast ett rör för båda analyserna.</t>
  </si>
  <si>
    <t>Serum fryses och skickas fryst.</t>
  </si>
  <si>
    <t>http://www.karolinska.se/KUL/Alla-anvisningar/Anvisning/9267</t>
  </si>
  <si>
    <t>Risperidon</t>
  </si>
  <si>
    <t>hydroxyrisperidon</t>
  </si>
  <si>
    <t>Analyseras varannan vecka.
Analys även av den aktiva metaboliten hydroxyrisperidon.</t>
  </si>
  <si>
    <t xml:space="preserve">- provtagningsdatum och klockslag
- datum och klockslag för senast intagen dos
- aktuell dos  
- datum för senaste dosjustering och föregående dos 
- övriga läkemedel 
- vikt, S-kreatinin och frågeställning </t>
  </si>
  <si>
    <t>http://www.karolinska.se/KUL/Alla-anvisningar/Anvisning/9413</t>
  </si>
  <si>
    <t>Selen</t>
  </si>
  <si>
    <t>Se</t>
  </si>
  <si>
    <t>http://sahlgrenska-klinkem-analyser.vgregion.se/0797.html</t>
  </si>
  <si>
    <t>Könshormonbindande globulin</t>
  </si>
  <si>
    <t>http://labhandboken.u5054800.fsdata.se/findny.asp?State=2&amp;Analysid=719</t>
  </si>
  <si>
    <t>Stenanalys</t>
  </si>
  <si>
    <t>Stenarna tvättas rena från blod och urin innan de sänds till lab.</t>
  </si>
  <si>
    <t>Urinvägskonkrement, konkrement, njursten</t>
  </si>
  <si>
    <t>Skickas i "lämplig" förpackning (burk/rör).</t>
  </si>
  <si>
    <t>Steroidmönster</t>
  </si>
  <si>
    <t xml:space="preserve">Steroidmetaboliter, Steroidprofil, Androgener, Kortisolmetaboliter, Ketogena steroider, 17-Ketosteroider, C19-/C21-Steroider </t>
  </si>
  <si>
    <t>Urinsamling ska ske under 24 h, vid avvikande insamlingstid  räknas resultatet om till utsöndring per 24 timmar. Dock blir jämförelsen med referensintervallet i dessa fall osäker då utsöndringen av steroider kan variera över dygnet.</t>
  </si>
  <si>
    <t>Dygnsmängd, uppsamlingsperiod och frågeställning</t>
  </si>
  <si>
    <t>Skicka 10 ml urin av väl blandad urin.
Förvaras i kyl under uppsamlingen.</t>
  </si>
  <si>
    <t xml:space="preserve">Provet skickas fryst om ankomst till Klinisk kemi senare än 1 dygn efter provtagning. </t>
  </si>
  <si>
    <t>http://www.karolinska.se/KUL/Alla-anvisningar/Anvisning/9276</t>
  </si>
  <si>
    <t>Sertralin</t>
  </si>
  <si>
    <t>Analys även av den aktiva metaboliten desmetylsertralin.</t>
  </si>
  <si>
    <t>- provtagningsdatum och klockslag
- datum och klockslag för senast intagen dos 
- datum för senaste dosjustering och föregående dos
- övriga läkemedel
- vikt och frågeställning</t>
  </si>
  <si>
    <t>http://www.karolinska.se/KUL/Alla-anvisningar/Anvisning/9416</t>
  </si>
  <si>
    <t>Sirolimus (konc)</t>
  </si>
  <si>
    <t>Akuta prover tas emot till kl. 15:00 på vardagar.
Lördag, söndag och helgdag ska proverna vara akutmärkta och vara på farmlab i Huddinge senast kl. 11:00.
Svarsrutiner: Prov som kommer till farmlab Huddinge senast kl.13:00 på vardagar svaras ut samma dag.</t>
  </si>
  <si>
    <t>http://www.karolinska.se/KUL/Alla-anvisningar/Anvisning/9417</t>
  </si>
  <si>
    <t>Amylas (total)</t>
  </si>
  <si>
    <t>Tyreoglobulin-antikroppar</t>
  </si>
  <si>
    <t>Anti-Tg</t>
  </si>
  <si>
    <t>Vid beställning av S-Tyreoglobulin analyseras samtidigt S-Tyreoglobulin-AK för att utesluta interferens.
Vid beställning av både S-Tyreoglobulin och S-Tyreoglobulin-AK skriv dessa på samma remiss och skicka endast ett rör!</t>
  </si>
  <si>
    <t>http://labhandboken.u5054800.fsdata.se/findny.asp?State=2&amp;Analysid=414</t>
  </si>
  <si>
    <t>Tokoferol, alfa</t>
  </si>
  <si>
    <t>alfa-Tokoferol, Vitamin E, E-Vitamin</t>
  </si>
  <si>
    <t>Ljusskyddas!
Även gamma-Tokoferol analyseras på KS.
Om även S-Retinol är begärt, önskar lab Huddinge endast ett rör för båda analyserna</t>
  </si>
  <si>
    <t>http://www.karolinska.se/KUL/Alla-anvisningar/Anvisning/9284</t>
  </si>
  <si>
    <t>Trombocyt-antikroppar</t>
  </si>
  <si>
    <t>OBS! Vid utredning av neonatala trombocytopenier gäller att prov tas på modern (8-10 mL EDTA-blod) samt på fadern (4 mL EDTA-blod).</t>
  </si>
  <si>
    <t>http://www.karolinska.se/KUL/Alla-anvisningar/Anvisning/9670</t>
  </si>
  <si>
    <t>HPA-antikroppar, Trombocytopeni utredning, Typning av trombocytantigen</t>
  </si>
  <si>
    <t>Transtyretin</t>
  </si>
  <si>
    <t>Transferrinreceptor, löslig</t>
  </si>
  <si>
    <t>http://labhandboken.u5054800.fsdata.se/findny.asp?State=2&amp;Analysid=873</t>
  </si>
  <si>
    <t>TSH-receptor-antikroppar</t>
  </si>
  <si>
    <t>http://labhandboken.u5054800.fsdata.se/findny.asp?State=2&amp;Analysid=411</t>
  </si>
  <si>
    <t>Centrifugerat gel-rör (primärrör) kan förvaras i kyl upp till 48 h, annars avskiljs serum och fryses.</t>
  </si>
  <si>
    <t>Tyreoglobulin</t>
  </si>
  <si>
    <t>Tg</t>
  </si>
  <si>
    <t>Vid beställning av S-Tyreoglobulin analyseras samtidigt S-Tyreoglobulin-AK för att utesluta interferens.
Vid beställning av både S-Tyreoglobulin och S-Tyreoglobulin-AK skriv dessa på samma remiss och skicka endast ett rör! 
Analysen utföres dagtid, måndag-fredag.</t>
  </si>
  <si>
    <t>http://labhandboken.u5054800.fsdata.se/findny.asp?State=2&amp;Analysid=1628</t>
  </si>
  <si>
    <t>Tryptas</t>
  </si>
  <si>
    <t>Centrifugeras mellan 50 minuter – 2 timmar efter provtagning.
Avskilj serum direkt efter centrifugering.</t>
  </si>
  <si>
    <t>Analyseras 1 ggn/v på klinisk immunologi.</t>
  </si>
  <si>
    <t>http://labhandboken.u5054800.fsdata.se/findny.asp?State=2&amp;Analysid=883</t>
  </si>
  <si>
    <t xml:space="preserve">Salimetric-rör ska omhändertas inom 24 efter provtagning:
Centrifugera röret (7 min, 2400 g). Tag därefter ur och släng insatsen med uppsugningstuss. Återförslut röret med proppen
Vid plaströr:
Om provet är blodigt, centrifugera enligt ovan och avskilj vätskan till nytt sterilt plaströr före skickning.
</t>
  </si>
  <si>
    <t>Urinscreening, missbruksmedel</t>
  </si>
  <si>
    <t>Ca 8-10 mL urin u t  (rör med gul skruvkork, platt botten), räcker till flera substanser.
Fyll röret max till 1 cm från övre kanten.</t>
  </si>
  <si>
    <t>Missbruksmedel (Karolinska)</t>
  </si>
  <si>
    <t>Anamnes, frågeställning och remitterande läkare.
OBS! Avd måste precisera vilken drog de vill ha analyserad (det räcker att det anges 
ex centralstimulerande aminer, morfinalkaloider).</t>
  </si>
  <si>
    <t>Karolinska(mbl)</t>
  </si>
  <si>
    <t>http://www.karolinska.se/globalassets/global/kul/farmakologi/beskrivning-provtagning-drogtester-i-urin-for-sjuk--och-missbruksvard-141201.pdf</t>
  </si>
  <si>
    <t>Venlafaxin</t>
  </si>
  <si>
    <t>o-desmetylvenlafaxin</t>
  </si>
  <si>
    <t>- provtagningsdatum och klockslag
- datum och klockslag för senst intagen dos 
- aktuell dos
- datum för senaste dosjustering och föregående dosering
- övriga läkemedel
- vikt, S-kreatinin och frågeställning
- om analysen avser fenotypning av CYP2D6</t>
  </si>
  <si>
    <t>Analyseras varannan vecka.
Analys även av den aktiva metaboliten o-desmetylvenlafaxin.</t>
  </si>
  <si>
    <t>http://www.karolinska.se/KUL/Alla-anvisningar/Anvisning/9434</t>
  </si>
  <si>
    <t>VIP</t>
  </si>
  <si>
    <t>Vasoaktiv intestinal peptid</t>
  </si>
  <si>
    <t>Kylcentrifugera omedelbart och avskilj plasma. Plasma fryses inom 30 min efter provtagning.</t>
  </si>
  <si>
    <t>http://labhandboken.u5054800.fsdata.se/findny.asp?State=2&amp;Analysid=900</t>
  </si>
  <si>
    <t>Provet ska kylcentrifugeras. Förvarna KlinKem innan provet tas.
VIP är mycket känslig för nedbrytning. De angivna provtagningsanvisningarna bör följas strikt för att undvika falskt för låga värden</t>
  </si>
  <si>
    <t>von Willebrandfaktor GP1bA (aktivitet)</t>
  </si>
  <si>
    <t>vWF akt, Rco-akt</t>
  </si>
  <si>
    <t>P-von Willebrandfaktor antigen kan utföras på samma rör.</t>
  </si>
  <si>
    <t>http://www.karolinska.se/KUL/Alla-anvisningar/Anvisning/9328</t>
  </si>
  <si>
    <t>Viskositet</t>
  </si>
  <si>
    <t>von Willebrandfaktor antigen</t>
  </si>
  <si>
    <t>vWF (imm)</t>
  </si>
  <si>
    <t>P-von Willebrandfaktor GP1bA (aktivitet) kan utföras på samma rör.</t>
  </si>
  <si>
    <t>http://www.karolinska.se/KUL/Alla-anvisningar/Anvisning/9329</t>
  </si>
  <si>
    <t>Dihydroxi-vitamin D, 1,25-</t>
  </si>
  <si>
    <t>OBS! Om Vitamin D efterfrågas, analyseras ej detta prov (utan Vitamin D, 25-hydroxi-).</t>
  </si>
  <si>
    <t>1,25-dihydroxi Vitamin D</t>
  </si>
  <si>
    <t>http://www.karolinska.se/KUL/Alla-anvisningar/Anvisning/9050</t>
  </si>
  <si>
    <t xml:space="preserve">Kalcitriol, 1,25-Dihydroxi-vitamin D, Vitamin D, 1,25-dihydroxi-, Vitamin D, 1,25- (OH)2- </t>
  </si>
  <si>
    <t>Vitamin D,25-OH-</t>
  </si>
  <si>
    <t>Om prov kommer på Uppsalaremiss tillsammans med Apolipo protein och Joniserat Ca skickar vi allt till Klinisk kemi Uppsala.
I dessa fall är Vitamin D hållbart i primärrör 48 tim i kyl, annars avskiljs serum och fryses.</t>
  </si>
  <si>
    <t>Ziprasidon</t>
  </si>
  <si>
    <t>Zeldox, Metyldihydroziprasidon</t>
  </si>
  <si>
    <t>- provtagningstid
- akutell dos 
- datum/klockslag för senaste intagen dos 
- datum för senaste dosjustering
- övriga läkemedel  
- ev. frågeställning.</t>
  </si>
  <si>
    <t>http://lioappl1.lio.se/lmcsortiment/Analysis.aspx?service=136896</t>
  </si>
  <si>
    <t>Provet tas vanligen som ett dalvärde (det vill säga strax innan nästa dosintag, allra helst innan morgondosen) och vid jämviktskoncentration/steady-state (inom 1-3d).
Metaboliten Metyldihydroziprasidon analyseras också.</t>
  </si>
  <si>
    <t>Zuklopentixol</t>
  </si>
  <si>
    <t>- provtagningsdatum och klockslag 
- datum och klockslag för senast intagen dos 
- datum för senaste dosjustering och föregående dosering 
- övriga läkemedel 
- vikt och frågeställning</t>
  </si>
  <si>
    <t>http://www.karolinska.se/KUL/Alla-anvisningar/Anvisning/9437</t>
  </si>
  <si>
    <t>Zolpidem</t>
  </si>
  <si>
    <t>3 d i rumstemp, annars frys.</t>
  </si>
  <si>
    <t>http://www.analysportalen-labmedicin.skane.se/viewAnalys.asp?Nr=859</t>
  </si>
  <si>
    <t>Östradiol, känslig</t>
  </si>
  <si>
    <t>S-Östradiol känslig</t>
  </si>
  <si>
    <t>http://www.karolinska.se/KUL/Alla-anvisningar/Anvisning/9222</t>
  </si>
  <si>
    <t>Ö2, Estradiol, känslig</t>
  </si>
  <si>
    <t xml:space="preserve">Östradiol på barn &lt;16 år och män.
OBS! Inte detsamma som analysen S-Östradiol, ultrakänslig! </t>
  </si>
  <si>
    <t>Östradiol, ultra-känslig</t>
  </si>
  <si>
    <t>Vid utredning av pubertas praecox eller pubertas tarda tas prov före kl 12.</t>
  </si>
  <si>
    <t>S-Östradiol, ultrakänslig (SU)</t>
  </si>
  <si>
    <t>Provtagningstid och pubertetsstadium.</t>
  </si>
  <si>
    <t>https://www2.sahlgrenska.se/sv/SU/Vardgivare/Laboratorier/Tillvaxtlaboratoriet1/Analyser/Ostradiol/</t>
  </si>
  <si>
    <t>7 d i kyl, annars frys. Fryst prov skickas fryst.</t>
  </si>
  <si>
    <t>GP1-beta2-ak, b-2-Glykoprotein-1 AK</t>
  </si>
  <si>
    <t>Om fler rör tas på samma patient bör aluminiumprovet tas först för att undvika kontamination. Tag alltid ett slaskrör innan aluminiumprovet för att undvika kontamination från provtagningsutrustningen.
Ta ej prov om patient fått gadolinium-, jod- eller bariuminnehållande kontrastmedel de senaste 96 timmarna (interferens).</t>
  </si>
  <si>
    <t>Alkaliskt fosfatas isoenzymer</t>
  </si>
  <si>
    <t>B-/Benm-/Csv-</t>
  </si>
  <si>
    <t>Provtagningstid samt senaste dos.</t>
  </si>
  <si>
    <t>7 d i kyl, annars frys.</t>
  </si>
  <si>
    <r>
      <t>En dygnsmängd</t>
    </r>
    <r>
      <rPr>
        <b/>
        <sz val="8"/>
        <color theme="1"/>
        <rFont val="Calibri"/>
        <family val="2"/>
        <scheme val="minor"/>
      </rPr>
      <t xml:space="preserve"> urin u t</t>
    </r>
    <r>
      <rPr>
        <sz val="8"/>
        <color theme="1"/>
        <rFont val="Calibri"/>
        <family val="2"/>
        <scheme val="minor"/>
      </rPr>
      <t>.
Förvaras kylt under uppsamlingsperioden.</t>
    </r>
  </si>
  <si>
    <t>3 d i kyl, annars frys. Fryst prov skickas fryst.</t>
  </si>
  <si>
    <t>I kyl (7 dagar).</t>
  </si>
  <si>
    <t>Centrifugerat gel-rör (primärrör) kan förvaras i kyl upp till 48 h, annars avskiljs serum och fryses.
Fryst prov skickas fryst.</t>
  </si>
  <si>
    <t>3 d i kyl, annars fryst. Fryst prov skickas fryst.</t>
  </si>
  <si>
    <t>Centrifugeras inom 1h (20 min, 2000-2200g). Avskilj plasman omedelbart till två ellerman-rör. (Obs! Pipettera av plasma och lämna ca 1 cm ovanför blodkropparna.)
Fryses omedelbart i -70 C.</t>
  </si>
  <si>
    <t>Antal timmar efter senaste injektion.</t>
  </si>
  <si>
    <t>Cerebrospinalvätska (Csv) i ett centrifugrör med gul skruvkork (sterilt plaströr, polypropen, polypropylen).
Vuxna: 10-12 mL, barn &lt;16 år: 3 mL.
Vid stickblödning kasseras den första mL, anges på remissen.
Provröret vänds minst 5 ggr efter provtagning.</t>
  </si>
  <si>
    <t>http://www.karolinska.se/KUL/Alla-anvisningar/Anvisning/9321</t>
  </si>
  <si>
    <t>Centrifugera och avskilj serum till 5 mL plaströr. I undantagsfall OK med centrifugerat primärrör, serum avskiljs inom 72 h.</t>
  </si>
  <si>
    <t>Centrifugera (10 min, 2000g) och hälls över i ett nytt centrifugrör med gul skruvkork (polypropen).
OBS! Centrifugering efter eventuell cellräkning!</t>
  </si>
  <si>
    <t>2 d i kyl, annars frys.
Centrifugerat primärrör kan förvaras 21 h i kyl.
Fryst prov skickas fryst.</t>
  </si>
  <si>
    <t>1 d i kyl, annars frys.</t>
  </si>
  <si>
    <t>7 d i kyl, annars frys. Undvik att tina/frysa provet upprepade gånger.</t>
  </si>
  <si>
    <t>7 d i kyl. Kyltransport ej nödvändigt.</t>
  </si>
  <si>
    <t>gelrör</t>
  </si>
  <si>
    <t>EDTA</t>
  </si>
  <si>
    <t>rör u t</t>
  </si>
  <si>
    <t>NaCitrat</t>
  </si>
  <si>
    <t>NaHep</t>
  </si>
  <si>
    <t>LiHep(gel)</t>
  </si>
  <si>
    <t>NaF</t>
  </si>
  <si>
    <t>rör helt u t</t>
  </si>
  <si>
    <t>Centrifugera (ev enl info på remiss) och avskilj serum. Fryses inom 4 h.
Urin: Skicka hela urinmängden till kemlab UAS, där det omhändertas och fryses.</t>
  </si>
  <si>
    <t>C-peptid (Beställningsbar i Cosmic)</t>
  </si>
  <si>
    <t>CA 19-9 (Beställningsbar i Cosmic)</t>
  </si>
  <si>
    <t>Erytropoietin (Beställningsbar i Cosmic)</t>
  </si>
  <si>
    <t>IGF-1 (Beställningsbar i Cosmic)</t>
  </si>
  <si>
    <t>Insulin (Beställningsbar i Cosmic)</t>
  </si>
  <si>
    <t>Kardiolipin-antikroppar (Beställningsbar i Cosmic)</t>
  </si>
  <si>
    <t>Laktosintolerans, genotyp (Beställningsbar i Cosmic)</t>
  </si>
  <si>
    <t>SHBG (Beställningsbar i Cosmic)</t>
  </si>
  <si>
    <t>Vitamin D, 25-hydroxi (Beställningsbar i Cosmic)</t>
  </si>
  <si>
    <t>Granulocyt-antikroppar</t>
  </si>
  <si>
    <t>TRAK (IgG) (Beställningsbar i Cosmic)</t>
  </si>
  <si>
    <t>Dygnsmängd och uppsamlingsperiod</t>
  </si>
  <si>
    <t>Skicka ca 10 mL (centrifugrör) av väl blandad dygnsmängd.</t>
  </si>
  <si>
    <t>Analyseras normalt var tredje vecka.</t>
  </si>
  <si>
    <t>OBS! Ej detsamma som analysen P-Koagulationsfaktor II (protrombin).
Analyseras 1 ggn/v.</t>
  </si>
  <si>
    <t>MCAD-brist, medium-chain acyl-CoA dehydrogenas</t>
  </si>
  <si>
    <t>GPH, Humant koriongonadotropin, hCG alfa</t>
  </si>
  <si>
    <t>Katekolaminer (plasma)</t>
  </si>
  <si>
    <t>Likvor kan fraktioneras för analys på andra laboratorier. Efter cellräkning centrifugeras provet vid 2000 g i 10 min och hälls över i ett nytt polypropenrör.</t>
  </si>
  <si>
    <t>(U-Krea analyseras alltid på farmlab för att utesluta ev utspädning av urin, analysen debiteras ej)!
Vid positivt resultat utförs verifiering, undantag finns.</t>
  </si>
  <si>
    <t xml:space="preserve">Morfinalkaloider, Amfetamin/Ecstasy (centralstimulerande aminer), Kokain, Cannabis (cannabinoider), Hasch, Heroin, LSD, Bensodiazepiner, GHB, Buprenorfin, Dextropropoxyfen, Metadon, Tramadol, Zopiklon, Zolpidem, Zaleplon, Ketobemidon, Etylglukuronid, Anabola steroider, Fencyklidin, Meprobamat
</t>
  </si>
  <si>
    <t>TPMT</t>
  </si>
  <si>
    <t>Tiopurinmetyltransferas, fenotyp och genotyp</t>
  </si>
  <si>
    <t>Centrifugera inom 2h (20 min, 2000g). Plasma pipetteras (sugs av), lämna minst en centimeter till blodkropparna.
Överför minst 0,5 mL plasma till 2-3 ellermanrör (sekundärrör av plast).
Rören med plasma fryses direkt i -70°C. I undantagsfall kan provet frysas i -20°C en kortare tid.
Vid fler koagulationsanalyser, blandas plasman från dessa rör innan 
fördelning till ellermanrör.</t>
  </si>
  <si>
    <t>Hb-fraktionering, talassemi, thalassemi, abnormt hemoglobin, Hb-A2, -S,-C, -E, -D, Hb-varianter, hemoglobinelektrofores, hemoglobiner abnorma</t>
  </si>
  <si>
    <t>I kyl i 5 d.
Provet kan också skickas till Karolinska.</t>
  </si>
  <si>
    <t>HLA-B*57:01, typning</t>
  </si>
  <si>
    <t>Lymfocytotoxicitetstest, LCT, HLA-B5701</t>
  </si>
  <si>
    <t>Klass I+II+antikropps-undersökning, korstest</t>
  </si>
  <si>
    <t>HLA-typning (inför transplantation)</t>
  </si>
  <si>
    <t>B-/S-</t>
  </si>
  <si>
    <t>Provtagningsdatum och frågeställning.</t>
  </si>
  <si>
    <t>Prov skickas snarast möjligt till anlayserande lab.
Prov kan förvaras i rumstemperatur i väntan på transport till laboratoriet.
Transport kan ske i rumstemp.</t>
  </si>
  <si>
    <t>http://labhandboken.u5054800.fsdata.se/findny.asp?State=2&amp;Analysid=323
http://labhandboken.u5054800.fsdata.se/findny.asp?State=2&amp;Analysid=1139</t>
  </si>
  <si>
    <t xml:space="preserve">Provtagning av mottagare och givare bör ske samma dag. </t>
  </si>
  <si>
    <t>Komplementscreen</t>
  </si>
  <si>
    <t xml:space="preserve">Analys utförs 1 ggn/v. </t>
  </si>
  <si>
    <t>http://www.karolinska.se/KUL/Alla-anvisningar/Anvisning/9400</t>
  </si>
  <si>
    <t>Oxkarbazepin</t>
  </si>
  <si>
    <t>Hydroxykarbazepin, monohydroxykarbazepin ,Trileptal</t>
  </si>
  <si>
    <t>Protein S</t>
  </si>
  <si>
    <t>Protein C</t>
  </si>
  <si>
    <t>Fritt protein S</t>
  </si>
  <si>
    <t>http://labhandboken.u5054800.fsdata.se/findny.asp?State=2&amp;Analysid=825</t>
  </si>
  <si>
    <t>http://labhandboken.u5054800.fsdata.se/findny.asp?State=2&amp;Analysid=827</t>
  </si>
  <si>
    <t>Vid positiv Lupusantikoagulans utförs bedömning inkl PK, APT-tid
Analyseras 1 ggn/v.</t>
  </si>
  <si>
    <t>Analyseras from 150608 på Kemlab Västerås.
Om prov kommer på Uppsalaremiss tillsammans med Apolipoprotein och Joniserat Ca skickar vi allt till Klinisk kemi Uppsala.
I dessa fall är Vitamin D hållbart i primärrör 48 tim i kyl, annars avskiljs serum och fryses.</t>
  </si>
  <si>
    <t>4 d i kyl, annars frys.</t>
  </si>
  <si>
    <t>Diagnos, ev transfusioner, graviditet, aktuell medicinering och övriga relevanta uppgifter</t>
  </si>
  <si>
    <t>TPS, TPA</t>
  </si>
  <si>
    <t>OBS! Ej samma analys som tPA.</t>
  </si>
  <si>
    <t>Fryst plasma skickas fryst och måste vara laboratoriet Uppsala tillhanda så att analys kan utföras inom 3 d.</t>
  </si>
  <si>
    <t>http://www.karolinska.se/KUL/Alla-anvisningar/Anvisning/8996</t>
  </si>
  <si>
    <t>Maternell vävnad stör analysen och ska vara avlägsnad.</t>
  </si>
  <si>
    <t>Minst 15mg (ca 10st) chorionvilli i odlingsmediumrör (rör beställs tel. 611 59 44).
Önskas även DNA analys krävs ytterligare 15mg (10st) villi.</t>
  </si>
  <si>
    <t>Prover förvaras i rumstemperatur i väntan på transport.
Proverna måste vara laboratoriet tillhanda senast kl 13 må-fre.</t>
  </si>
  <si>
    <t>Faktor II</t>
  </si>
  <si>
    <t>Faktor IX</t>
  </si>
  <si>
    <t>Faktor V</t>
  </si>
  <si>
    <t>Faktor VII</t>
  </si>
  <si>
    <t>Faktor X</t>
  </si>
  <si>
    <t>Faktor XI</t>
  </si>
  <si>
    <t>Faktor XII</t>
  </si>
  <si>
    <t>Blodcentralen (UAS)</t>
  </si>
  <si>
    <t>http://www.akademiska.se/Global/64705_blodcentralen2014qr.pdf</t>
  </si>
  <si>
    <t>Analyseras inom 7d.
Även LTVs Remiss till Transfusionsmedicin OK. Ange då "Isoagglutininer".</t>
  </si>
  <si>
    <t>Gs</t>
  </si>
  <si>
    <t>Beta-2-Glykoprotein-1-antikroppar (IgG/IgM) (Beställningsbar i Cosmic)</t>
  </si>
  <si>
    <t>Räcker även till S-Kardiolipin-ak (IgG/IgM).</t>
  </si>
  <si>
    <t>Räcker även till S-Beta2-glykoprotein1-ak (IgG/IgM).</t>
  </si>
  <si>
    <t>Se Immunfenotypning (benmärg)</t>
  </si>
  <si>
    <t>Kronisk granulomatös sjukdom
Se Granulocytfunktion- screening resp utvidgad</t>
  </si>
  <si>
    <t>Se Immunfenotypning (blod).</t>
  </si>
  <si>
    <t>Humira, TNF</t>
  </si>
  <si>
    <t>Vid beställning av s-Adalimumab kompletteras med av Antikroppar mot adalimumab vid omätbar serumkoncentration av läkemedlet. Antikroppar mot adalimumab kan ej analyseras vid detekterbara serumnivåer av adalimumab; därför analyseras alltid s-Adalimumab vid beställning av Antikroppar mot adalimumab om läkemedlet givits under de senaste 12 månaderna.</t>
  </si>
  <si>
    <t xml:space="preserve">Datum för senaste behandling med läkemedlet </t>
  </si>
  <si>
    <t>http://www.karolinska.se/KUL/Alla-anvisningar/Anvisning/10198</t>
  </si>
  <si>
    <t xml:space="preserve">Kylförvaring om transport inte sker samma dag som provtagningen.  </t>
  </si>
  <si>
    <t>Adalimumab och -antikroppar</t>
  </si>
  <si>
    <t>Alkoholer</t>
  </si>
  <si>
    <t>Etanol, Metanol, Isopropanol, Aceton</t>
  </si>
  <si>
    <t xml:space="preserve">Centrifugera och avskilj serum. OBS! Vid centrifugering får ej proppen tas bort. </t>
  </si>
  <si>
    <t>Förvaras och skickas kylt om ankomst till Klinisk Kemi, Karolinska inom 3 dygn.</t>
  </si>
  <si>
    <t>http://www.karolinska.se/KUL/Alla-anvisningar/Anvisning/8993</t>
  </si>
  <si>
    <t>S-Etanol kan även beställas som enskild analys. 
Om endast Isopropanol önskas, se Isopropanol.</t>
  </si>
  <si>
    <t>Amikacin</t>
  </si>
  <si>
    <t>Centrifugera (7 min, 2400g) inom 5h. Pipettera serum, lämna minst en centimeter till blodkropparna, till ett plaströr (sekundärrör).</t>
  </si>
  <si>
    <t xml:space="preserve">Ocentrifugerat blodprov förvaras i rumstemperatur. Serum i sekundärrör är hållbart i 7 dygn vid 2 - 8°C. Efter 7 dygn fryses serum vid &lt;-15°C. Fryst prov skickas fryst.
</t>
  </si>
  <si>
    <t>http://labhandboken.u5054800.fsdata.se/findny.asp?State=2&amp;Analysid=1743</t>
  </si>
  <si>
    <t>ADAMTS13 protein</t>
  </si>
  <si>
    <t xml:space="preserve">ADAMTS13-ak, -antikroppar, </t>
  </si>
  <si>
    <t>Röret skall fyllas helt.</t>
  </si>
  <si>
    <t>Centrifugeras inom 1h (20 min, 2000-2200g). Avskilj plasman till plastör.
Fryses i -20 C.</t>
  </si>
  <si>
    <t>Proverna skickas förpackade i kolsyreis.</t>
  </si>
  <si>
    <t>http://www.analysportalen-labmedicin.skane.se/viewAnalys.asp?Nr=1597</t>
  </si>
  <si>
    <t>http://vardgivare.skane.se/siteassets/1.-vardriktlinjer/laboratoriemedicin/remisser/koagulation-ttp-diagnostik.pdf</t>
  </si>
  <si>
    <t>Aldolas</t>
  </si>
  <si>
    <t>Analysen är nedlagd och har ersatts av S-CK (kreatinkinas). Vidare utredning av muskelsjukdomar bör ske med analyser av genotyp.</t>
  </si>
  <si>
    <t>Alkaliskt fosfatas, benspecifikt</t>
  </si>
  <si>
    <t>Benspecifikt ALP, BALP, Skelett-ALP</t>
  </si>
  <si>
    <t>Kompletterande analys: Beställning av totalmängd ALP (P-Alkaliskt fosfatas) rekommenderas.</t>
  </si>
  <si>
    <t xml:space="preserve">Förvaras och skickas kylt om ankomst till Klinisk Kemi, Karolinska, inom 2 dygn. Vid längre tids förvaring fryses avhällt serum. </t>
  </si>
  <si>
    <t>http://www.karolinska.se/KUL/Alla-anvisningar/Anvisning/8989</t>
  </si>
  <si>
    <t>Amatoxin</t>
  </si>
  <si>
    <t>Svampgift, flugsvampgift</t>
  </si>
  <si>
    <t xml:space="preserve">Kontakta alltid Klinisk kemi, Karolinska Solna före provtagning/provskickning, telefon 08-123 910 90 (Kundtjänst Klinisk kemi). </t>
  </si>
  <si>
    <t>Förvaras och skickas kylt. Fryst om transporttiden överskrider 4h.</t>
  </si>
  <si>
    <t>http://www.karolinska.se/KUL/Alla-anvisningar/Anvisning/8994</t>
  </si>
  <si>
    <t>Aminosyror, kvantitativt</t>
  </si>
  <si>
    <t>1 centrifugrör. Minst 10 mL.</t>
  </si>
  <si>
    <t xml:space="preserve">Provet ska centrifugeras och avpipetteras så snart som möjligt , vilket är särskilt viktigt vid eventuell stickblödning. </t>
  </si>
  <si>
    <t>http://www.karolinska.se/KUL/Alla-anvisningar/Anvisning/9470</t>
  </si>
  <si>
    <t>Observera att det för en relevant bedömning behövs ett samtidigt taget prov för analys av aminosyror i plasma .</t>
  </si>
  <si>
    <t>Skall förvaras fryst. Undvik att skicka prover per post på torsdagar och fredagar. Informationsansvarig: CMMS Biokemiavdelningen.</t>
  </si>
  <si>
    <t>1 urinprovtagningsrör 6 mL med snabel.</t>
  </si>
  <si>
    <t>Förvaras i kyl.</t>
  </si>
  <si>
    <t>http://sahlgrenska-klinkem-analyser.vgregion.se/12581.html</t>
  </si>
  <si>
    <t>Centrifugeras inom 30 min efter provtagning vid 15°C (2000g, 15 min). Avskilj plasma till ett plaströr. 
OBS! Lämna kvar 5-7mm plasma ovanför de röda blodkropparna för att undvika tillblandning av trombocyter.</t>
  </si>
  <si>
    <t>Carnitine, förestrat</t>
  </si>
  <si>
    <t>Karnitin, fritt och totalt</t>
  </si>
  <si>
    <t>1 Na-Heparin-rör 5mL. Minsta mängd plasma 0.5 mL.
Kapillärblod: Mikrorör Li-heparin (utan gel). 1 ml blod. Minst 0,3 ml avhälld plasma.</t>
  </si>
  <si>
    <t>- provtagningsdatum och föregående provtagningsdatum 
- remitterande läkarens namn 
- kombikakod, beställarens fullständiga adress samt eventuell fakturaadress 
- provmaterial 
- samtycke/ej samtycke till sparande av provet 
- kliniska data och önskemål/frågeställning 
- medicinering</t>
  </si>
  <si>
    <t>- provtagningsdatum och eventuell föregående provtagningsdatum 
- remitterande läkarens namn 
- kombikakod, beställarens fullständiga adress samt eventuell fakturaadress  
- provmaterial samtycke/ej samtycke till sparande av provet 
- kliniska data och önskemål/frågeställning 
- medicinering</t>
  </si>
  <si>
    <t>http://www.karolinska.se/globalassets/global/kul/kul-gemensamma/kul-lankblock-remisser-for--utskrift/porfyriutredning.pdf</t>
  </si>
  <si>
    <t>OBS! Prov skall vara laboratoriet (Porfyricentrum, CMMS, Solna) tillhanda nästa dag, dvs inom ca 24 h!
Skicka aldrig prov på en fredag eller dag före helgdag!
Urin- och faecesprover som inte kan skickas omedelbart, t ex vid en helg, bör frysas och skickas fryst vid senare tillfälle. Blodprov kan ej frysas utan måste vara lab Solna tillhanda inom ca 24 h.</t>
  </si>
  <si>
    <t>1. FAECESPROV: Ungefär 15 mL.
2. URINPROV: ca 20 mL stickprov av urin u t (gärna morgonurin, om möjligt efter 12 h vätskekarens).
3. BLODPROV: Fyra NaHeparinrör á 5mL mL.
Alla prover ljusskyddas med ex. aluminiumfolie.</t>
  </si>
  <si>
    <t>Planera provtagningen till början av veckan.
TIPS! Be patienten att börja med faecesprovet och därefter urin- och blodprov, så att all provtagning kan ske under samma dag.</t>
  </si>
  <si>
    <t>Plasma/serum kan förvaras/transporteras kylt om ankomst till Klinisk farmakologi, Huddinge, sker inom sju dygn från provtagning. Vid längre tids förvaring/transport skall provet hållas fryst.</t>
  </si>
  <si>
    <t>MPA-konc, MMF, Myfortic CellCept, Myclausen, Myfenax, Mykofenolatmofetil</t>
  </si>
  <si>
    <t xml:space="preserve">Plasma/serum förvaras/transporteras fryst till Klinisk farmakologi, Huddinge. </t>
  </si>
  <si>
    <t>Anabola androgena steroider</t>
  </si>
  <si>
    <t>AAS</t>
  </si>
  <si>
    <t xml:space="preserve">Förvara provet i kyl i väntan på transport. Skickas måndag-torsdag. Skickas med A-post. </t>
  </si>
  <si>
    <t>http://www.karolinska.se/KUL/Alla-anvisningar/Anvisning/9438</t>
  </si>
  <si>
    <t>APS1-diagnostik</t>
  </si>
  <si>
    <t>APS1-diagnostik innefattar: 21-hydroxylas ak (IgG), GAD ak (IgG), Ö-cell (IA2) ak (IgG), Side chain cleavage enzyme ak samt APS1-screen.</t>
  </si>
  <si>
    <t>UAS(KITM)</t>
  </si>
  <si>
    <t>http://labhandboken.u5054800.fsdata.se/findny.asp?State=2&amp;Analysid=1279</t>
  </si>
  <si>
    <t>Aripiprazol</t>
  </si>
  <si>
    <t>Abilify</t>
  </si>
  <si>
    <t>Förvaring/transport i rumstemp om ankomst Huddinge inom 1d och i kyl om 2d. Vid längre tid förvaras och skickas provet fryst.</t>
  </si>
  <si>
    <t>http://www.karolinska.se/KUL/Alla-anvisningar/Anvisning/9337</t>
  </si>
  <si>
    <t>- provtagningsdatum och klockslag
- datum och klockslag för senast intagen dos
 - aktuell dos
- datum för senaste dosjustering och föregående dosering 
- övriga läkemedel 
- frågeställning</t>
  </si>
  <si>
    <t>ASCA IgA och IgG</t>
  </si>
  <si>
    <t>http://www.wieslab.se/diagnostic-services/index.php?langId=2&amp;headId=69&amp;pageId=69</t>
  </si>
  <si>
    <t>OBS! Om barnkliniken vill skicka prov till annat lab, se adress på remissen.</t>
  </si>
  <si>
    <t>Atazanavir</t>
  </si>
  <si>
    <t>Reyataz</t>
  </si>
  <si>
    <t>- provtagningsdatum och klockslag 
- datum och klockslag för senast intagen dos  
- datum för senaste dosjustering och föregående dos 
- övriga läkemedel 
- vikt
- frågeställning</t>
  </si>
  <si>
    <t>I kyl om ankomst till Huddinge inom 8h, annars frys.</t>
  </si>
  <si>
    <t>http://www.karolinska.se/KUL/Alla-anvisningar/Anvisning/9338</t>
  </si>
  <si>
    <t>BRCA-1 mutation</t>
  </si>
  <si>
    <t>BRCA-mutationsanalys kan beställas av två olika anledningar:
1. Genetisk utredning av patienter och familjer med bröstcancer. I dessa fall ska prov endast ordineras av läkare på Klinisk genitik i Uppsala efter att patienten varit där på genetisk utredning och vägledning.
2. Provtagning av cancersjuka patienter inför val av behandling. Det finns ett nytt läkemedel som bara ska ges om patienten har mutationern. I dessa fall ska den behandlingsansvariga läkaren själv ordinera provtagning.</t>
  </si>
  <si>
    <t>Helblod skickas.</t>
  </si>
  <si>
    <t>Buprenorfin</t>
  </si>
  <si>
    <t>Suboxone, Temgesic</t>
  </si>
  <si>
    <t>Centrifugera och avskilj plasma/serum. Provet fryses.</t>
  </si>
  <si>
    <t>http://www.karolinska.se/KUL/Alla-anvisningar/Anvisning/9340</t>
  </si>
  <si>
    <t>- provtagningsdatum och klockslag 
- datum och klockslag för senast intagen dos 
 - dosering
- datum för senaste dosjustering och föregående dosering 
- övriga läkemedel 
- vikt, S-kreatinin och frågeställning</t>
  </si>
  <si>
    <t>Suboxone, Subutex, Temgesic</t>
  </si>
  <si>
    <t>http://www.karolinska.se/KUL/Alla-anvisningar/Anvisning/9441</t>
  </si>
  <si>
    <t>Övervakad provtagning.
10 ml urinrör med gul kork ska användas (rör med platt botten). Fyll max till 1 cm från övre kanten.
Minst 5 ml urin ska finnas i provröret, annars underkänns provet och analysen blir inte utförd.</t>
  </si>
  <si>
    <t>http://rmv.se/fileadmin/RMVFiles/rk/IF004.018_Provtagningsanvisningar_foer_sjukvaard_m_fl.pdf</t>
  </si>
  <si>
    <t>1 LiHeparin-rör (gel) 5 mL.
Kan tas kapillärt.
Minsta blodmängd 0.5 mL</t>
  </si>
  <si>
    <t>Prov kan antingen tas efter fasta (minst 12 h) eller efter måltid beroende på frågeställning</t>
  </si>
  <si>
    <t>Hållbart 8h i rumstemperatur, 5d i kyl och 1 månad i frys. Fryst prov skickas fryst.</t>
  </si>
  <si>
    <t>Gävle(KK)</t>
  </si>
  <si>
    <t>http://www.regiongavleborg.se/Lankkatalog/P/Platinadokument/Provtagningsanvisningar/P1/c-peptid-i-plasma--02-64128/</t>
  </si>
  <si>
    <t>Samla dygnsurin u t. Häll av 10 mL urin, av välblandad dygnsmängd, i ett plaströr med skruvkork.</t>
  </si>
  <si>
    <t>Förvara urinen i kyl under insamlingen och fram till analys.</t>
  </si>
  <si>
    <t>Hållbart 4h i rumstemperatur, 24h i kyl. Provet fryses i -20C om ej analys samma dag. Hållbart 30d.</t>
  </si>
  <si>
    <t>http://www.regiongavleborg.se/Lankkatalog/P/Platinadokument/Provtagningsanvisningar/P1/c-peptid-i-urin---02-183243/</t>
  </si>
  <si>
    <t>T-lymfocytanalys utvidgad</t>
  </si>
  <si>
    <t>CD3, CD4, CD8, NK-celler, CD16, CD56, CD45RA/RO, HLA-DR, CD25, CD127, Treg</t>
  </si>
  <si>
    <t>Uppsala utför vissa analyser, kontrollera vid behov vilka CD-analyser de gör.</t>
  </si>
  <si>
    <t>http://www.karolinska.se/KUL/Alla-anvisningar/Anvisning/10199</t>
  </si>
  <si>
    <t>C2</t>
  </si>
  <si>
    <t>Centrifugera och avskilj plasma och serum. OBS! Märk avhällda prover med serum respektive plasma.</t>
  </si>
  <si>
    <t>Fryses och skickas fryst.</t>
  </si>
  <si>
    <t>http://www.analysportalen-labmedicin.skane.se/viewAnalys.asp?Nr=1154</t>
  </si>
  <si>
    <t>Kongenital adrenal hyperplasi</t>
  </si>
  <si>
    <t>CAH, 21-OH-brist, CYB1, AGSCYP17, CYP21A2, CYP11B1, 21-hydroxylasbrist, HSD3B2</t>
  </si>
  <si>
    <t>I rumstemp/kyl.</t>
  </si>
  <si>
    <t>http://www.karolinska.se/KUL/Alla-anvisningar/Anvisning/9903</t>
  </si>
  <si>
    <t>CALR mutationsanalys</t>
  </si>
  <si>
    <t>Calretikulin</t>
  </si>
  <si>
    <t>http://sahlgrenska-klinkem-analyser.vgregion.se/KKAP0017.pdf</t>
  </si>
  <si>
    <t>Remiss 4 Klinisk Kemi (SU)</t>
  </si>
  <si>
    <t>Ocentrifugerat helblod skickas.</t>
  </si>
  <si>
    <t>http://sahlgrenska-klinkem-analyser.vgregion.se/15911.html</t>
  </si>
  <si>
    <t>CTx</t>
  </si>
  <si>
    <t xml:space="preserve">Förvaras kylt i väntan på transport. Kan skickas i rumstemperatur om transporttiden understiger 5-6 timmar och prov ankommer Klinisk kemi Karolinska provtagningsdagen. 
Vid längre tids förvaring fryses avhällt serum och skickas fryst. </t>
  </si>
  <si>
    <t>http://www.karolinska.se/KUL/Alla-anvisningar/Anvisning/9155</t>
  </si>
  <si>
    <t>C-terminal telopeptid av typ I kollagen, Beta-CTx</t>
  </si>
  <si>
    <t>I-CTP</t>
  </si>
  <si>
    <t>Typ I kollagen C-terminal telopeptid</t>
  </si>
  <si>
    <t xml:space="preserve">Kontakta Klinisk kemi Karolinska innan beställning, telefon 08-123 910 90. </t>
  </si>
  <si>
    <t>Hållbart 3d i kyl. Utöver detta fryses provet och transporteras fryst.</t>
  </si>
  <si>
    <t>http://www.karolinska.se/KUL/Alla-anvisningar/Anvisning/9307</t>
  </si>
  <si>
    <t>Blodprov får ej frysas eller centrifugeras! Förvaras i RUMSTEMP.</t>
  </si>
  <si>
    <t xml:space="preserve">Transporteras i rumstemperatur, post express, förpackat i provhylsa och vadderat kuvert. Provet ska vara laboratoriet (Klinisk kemi, Sahlgrenska) tillhanda inom 24 h och mottages måndag - torsdag före kl. 16, fredag före kl. 12.   </t>
  </si>
  <si>
    <t>Flödescytometri, KKF (UAS)</t>
  </si>
  <si>
    <t>http://www.akademiska.se/Global/DAT/Provtagningsanvisningar/Fl%c3%b6descytometri.pdf</t>
  </si>
  <si>
    <t>OBS! Innan provtagning, kontakta CoM, Inflammationslab på tfn 018-611 42 21 för tidsplanering.</t>
  </si>
  <si>
    <t>Mb Gaucher</t>
  </si>
  <si>
    <t>Vid frågor kontakta Sektionen för Metabolism DNA och enzymanalyser, telefon 031-3430170.</t>
  </si>
  <si>
    <t>Glukosylceramid</t>
  </si>
  <si>
    <t>P-, Erc-</t>
  </si>
  <si>
    <t>Kontakta CoM-lab tfn. 018- 611 42 21 innan provtagning för överenskommelse om tidpunkt för analys .</t>
  </si>
  <si>
    <t>Förvaras och skickas i rumstemp. Skall vara KKF i Uppsala tillhanda inom 24h.</t>
  </si>
  <si>
    <t xml:space="preserve">Centrifugeras ej!
</t>
  </si>
  <si>
    <t>1 NaCitat-rör. Prov tas på patient minst 6 timmar efter påbörjad medicinering (med trombocythämning).
OBS! Samtidigt med provtagning på patienten ska även 1 rör tas från en person som ej medicinerar med trombocythämmande läkemedel. 
Detta blodprov används som kontroll och transporteras samtidigt med patientprovet.
Märk detta provrör med "Kontroll VASP".</t>
  </si>
  <si>
    <t xml:space="preserve">Kontakta Klinisk kemi Karolinska innan beställning, telefon 08-123 910 90.  </t>
  </si>
  <si>
    <t>Kylcentrifugeras inom 30 min. Minst 1 mL plasma pipetteras av och fryses omgående.</t>
  </si>
  <si>
    <t>http://www.karolinska.se/KUL/Alla-anvisningar/Anvisning/9164</t>
  </si>
  <si>
    <t>CrossLaps, beta-</t>
  </si>
  <si>
    <t>För upprepade undersökningar bör proverna alltid tas under samma förhållanden som första provet.</t>
  </si>
  <si>
    <t xml:space="preserve">Centrifugera och avskilj serum. </t>
  </si>
  <si>
    <t>http://labhandboken.u5054800.fsdata.se/findny.asp?State=2&amp;Analysid=596</t>
  </si>
  <si>
    <t>Centrifugera och avskilj serum.
Om transporten inte når analyserande lab inom 8 timmar måste serum frysas.</t>
  </si>
  <si>
    <t>Provet kan förvaras i kyl i 8h. Därefter i frys &lt;-15C.
Fryst prov skickas fryst. Kylt prov kan skickas i rumstemp.</t>
  </si>
  <si>
    <t>Dihydrotestosteron</t>
  </si>
  <si>
    <t>DHT</t>
  </si>
  <si>
    <t xml:space="preserve">I kyl. Kan skickas i rumstemp.
Om ej ankomst inom 1 d ska serum frysas. </t>
  </si>
  <si>
    <t>http://www.karolinska.se/KUL/Alla-anvisningar/Anvisning/10190</t>
  </si>
  <si>
    <t>Dehydrokolesterol, 7-</t>
  </si>
  <si>
    <t>7-dehydrokolesterol</t>
  </si>
  <si>
    <t>Förvaras och skickas kylt om ankomst till Klinisk kemi Huddinge senast påföljande dag. Vid längre tids förvaring fryses avhällt serum.</t>
  </si>
  <si>
    <t>http://www.karolinska.se/KUL/Alla-anvisningar/Anvisning/9045</t>
  </si>
  <si>
    <t>Deoxykortisol (DOC)</t>
  </si>
  <si>
    <t>11-Deoxykortisol</t>
  </si>
  <si>
    <t>Hållbart upp till 24 h i kyl. Därefter i frys -20C.</t>
  </si>
  <si>
    <t>http://www.analysportalen-labmedicin.skane.se/viewAnalys.asp?Nr=294</t>
  </si>
  <si>
    <t xml:space="preserve">Analysen är inte lämplig vid misstänkt intag/missbruk, då rekommenderas urinanalys.
Vid beställning av diazepam lämnas även svar på dess aktiva metaboliter nordiazepam och oxazepam. </t>
  </si>
  <si>
    <t>D-Laktat</t>
  </si>
  <si>
    <t>Laktat D-</t>
  </si>
  <si>
    <t>1 Na-Flourid/K-oxalat-rör (grå propp). Minst 1.5 mL blod. 
Placeras på isbad.</t>
  </si>
  <si>
    <t>- anamnes
- frågeställning
- läkemedelsintag</t>
  </si>
  <si>
    <t>Centrifugeras inom 30 min. Avskilj plasma och frys.</t>
  </si>
  <si>
    <t>Skickas fryst till CMMS Karolinska inom 3 d. 
Undvik att skicka prover per post på torsdagar och fredagar. Post märkes A-post.</t>
  </si>
  <si>
    <t>http://www.karolinska.se/KUL/Alla-anvisningar/Anvisning/9538</t>
  </si>
  <si>
    <t>Ta helst provet i början på veckan.</t>
  </si>
  <si>
    <t>2-10 mL urin utan tillsats, helst morgonurin.</t>
  </si>
  <si>
    <t xml:space="preserve">Om provet ej kan vara CMMS Karolinska tillhanda provtagningsdagen, ska urinen förvaras och skickas fryst inom 3 d.
Undvik att skicka prover per post på torsdagar och fredagar. Post märkes A-post. </t>
  </si>
  <si>
    <t>http://www.karolinska.se/KUL/Alla-anvisningar/Anvisning/9539</t>
  </si>
  <si>
    <t>Dopamin</t>
  </si>
  <si>
    <t>Vuxna:
Dygnsmängd samlas i plastflaskor innehållande 20 mL 6 mol/L saltsyra.
Barn:
Tag 1 mL 6 mol/L saltsyra per 100 mL urin.</t>
  </si>
  <si>
    <t>- läkemedelsbehandling
- dygnsvolym</t>
  </si>
  <si>
    <t>Hela mängden sändes alt 2 rör a 5-10 mL av välblandad dygnsmängd.</t>
  </si>
  <si>
    <t>http://labhandboken.u5054800.fsdata.se/findny.asp?State=2&amp;Analysid=537</t>
  </si>
  <si>
    <t>Efavirenz</t>
  </si>
  <si>
    <t>Stocrin, Sustiva</t>
  </si>
  <si>
    <t>Provtagning 12-14 h efter dos.</t>
  </si>
  <si>
    <t>- provtagningsdatum och klockslag
- datum och klockslag för senast intagen dos 
- datum för senaste dosjustering och föregående dos 
- övriga läkemedel 
- vikt och frågeställning</t>
  </si>
  <si>
    <t>Plasma/serum kan förvaras/transporteras i rumstemperatur/kylt om ankomst till Klinisk farmakologi, Huddinge, sker inom 6 dygn från provtagning. Vid längre tids förvaring/transport skall provet hållas fryst.</t>
  </si>
  <si>
    <t>http://www.karolinska.se/KUL/Alla-anvisningar/Anvisning/9352</t>
  </si>
  <si>
    <t>Petnidan, Suxinutin, Zarondan</t>
  </si>
  <si>
    <t>Etylglukuronid</t>
  </si>
  <si>
    <t>Etylglucuronid, ETG, EGL</t>
  </si>
  <si>
    <t>Övervakad provtagning
10 ml urinrör med gul kork skall användas. Fyll max till 1 cm från övre kanten.
Minst 5 ml urin ska finnas i provröret, annars underkänns provet och analysen blir inte utförd.</t>
  </si>
  <si>
    <t>- provtagningsdatum
- frågeställning
 - anamnes
- remitterande läkare</t>
  </si>
  <si>
    <t xml:space="preserve">Provet förvaras i kyl i väntan på transport. Skickas måndag-torsdag. skickas med A-post. </t>
  </si>
  <si>
    <t>http://www.karolinska.se/KUL/Alla-anvisningar/Anvisning/9445</t>
  </si>
  <si>
    <t>Faktor VIII-antikropp</t>
  </si>
  <si>
    <t xml:space="preserve">Analyseras endast vid låg nivå av Faktor VIII (enz). </t>
  </si>
  <si>
    <t>- provtagningstid</t>
  </si>
  <si>
    <t>Proverna förpackas i fryspaket innehållande rikligt med kolsyreis och skickas med expresspost. Skicka proverna i början av veckan för att undvika distributionsproblem.</t>
  </si>
  <si>
    <t>http://www.karolinska.se/KUL/Alla-anvisningar/Anvisning/9067</t>
  </si>
  <si>
    <t>Faktor XIII (enz)</t>
  </si>
  <si>
    <t>Koagulationsfaktor XIII, FXIII, 13</t>
  </si>
  <si>
    <t>Koagulationsfaktor XII, FXII, 12</t>
  </si>
  <si>
    <t>Koagulationsfaktor XI, FXI, 11</t>
  </si>
  <si>
    <t>Koagulationsfaktor X, FX, 10</t>
  </si>
  <si>
    <t>Koagulationsfaktor VIII, 8</t>
  </si>
  <si>
    <t>Koagulationsfaktor VII, FVII, 7</t>
  </si>
  <si>
    <t>Koagulationsfaktor IX, FIX, 9</t>
  </si>
  <si>
    <t>Protrombin koncentrationsbestämning, koagulationsfaktor II, FII, 2</t>
  </si>
  <si>
    <t>Koagulationsfaktor V, FV, 5</t>
  </si>
  <si>
    <t>Koagulationsfaktor VIII, ak, 8</t>
  </si>
  <si>
    <t>Centrifugera och avskilj plasma. 
Om transporttid &gt;24h: plasma fryses.</t>
  </si>
  <si>
    <t xml:space="preserve">Plasma (ej helblod) kan skickas rumstempererat om det är framme inom ett dygn, annars i frysförpackning per post. 
Undvik att skicka prover per post på torsdagar och fredagar. 
Post märkes A-post. </t>
  </si>
  <si>
    <t>Centrifugera och avskilj serum. 
Lämplig serummängd är 1.0 mL, men analys utförs om serummängden är minst 0.2 mL.</t>
  </si>
  <si>
    <t>Flufenazin</t>
  </si>
  <si>
    <t>Observera att Perfenazin i vattenbaserad miljö inte är hållbar i ljus så dessa prov skall skyddas mot ljus.</t>
  </si>
  <si>
    <t>http://www.analysportalen-labmedicin.skane.se/viewAnalys.asp?Nr=229</t>
  </si>
  <si>
    <t>Flukonazol</t>
  </si>
  <si>
    <t>http://www.karolinska.se/KUL/Alla-anvisningar/Anvisning/9360</t>
  </si>
  <si>
    <t>Diflucan, Fluconazol</t>
  </si>
  <si>
    <t xml:space="preserve">- provtagningsdatum och klockslag 
- datum och klockslag för senast intagen dos 
 - aktuell dos 
- datum för senaste dosjustering och föregående dos 
- övriga läkemedel 
- vikt, S-kreatinin och frågeställning, 
- typ av dialys om förekommande
- tidpunkt för genomförd senaste dialys, om intermittent </t>
  </si>
  <si>
    <t>Plasma kan förvaras/transporteras i rumstemperatur/kylt om ankomst till Klinisk farmakologi, Huddinge, sker inom ett dygn från provtagning. Vid längre tids förvaring/transport skall provet hållas fryst.</t>
  </si>
  <si>
    <t>Centrifugera, avskilj plasma/serum och frys.</t>
  </si>
  <si>
    <t>IgA-Fibronektin komplex</t>
  </si>
  <si>
    <t>Serumprovet förvaras i kyl i väntan på transport och kan skickas i rumstemperatur med vanlig post.
Vid tillfällen då provet inte skickas direkt skall det förvaras i kyl (ca 2-8°C i upp till en vecka) eller i frys (ca -20°C vid längre förvaring) i väntan på transport.</t>
  </si>
  <si>
    <t>Fosfolipas-A2-receptor-ak</t>
  </si>
  <si>
    <t>antikroppar, IgG, PLA2R-ak, nefropati, phospholipas</t>
  </si>
  <si>
    <t xml:space="preserve">Kylförvaring om transport inte sker samma dag som provtagningen. </t>
  </si>
  <si>
    <t>Galaktosidas, alfa-</t>
  </si>
  <si>
    <t>Fabry</t>
  </si>
  <si>
    <t>Lkc-</t>
  </si>
  <si>
    <t>Skriv tydligt på remissen: "Får ej centrifugeras eller frysas"</t>
  </si>
  <si>
    <t xml:space="preserve">Ska skickas som helblod i rumstemperatur, måste komma till CMMS inom 24 tim så att leukocyterna är intakta och kan isoleras. 
Ankomst till laboratoriet måste ske måndag-torsdag före kl. 13:00. </t>
  </si>
  <si>
    <t>http://www.karolinska.se/KUL/Alla-anvisningar/Anvisning/9507</t>
  </si>
  <si>
    <t>Ring gärna till CMMS innan provtagningen, tel. 08-517 714 40, då viss förberedelse krävs. 
Det är även möjligt att i undantagsfall analysera i plasma (heparin-rör), kontakta i så fall läkare på CMMS för rådgivning i förväg.</t>
  </si>
  <si>
    <t>Gabapentin</t>
  </si>
  <si>
    <t>http://www.karolinska.se/KUL/Alla-anvisningar/Anvisning/9364</t>
  </si>
  <si>
    <t>Ganciklovir</t>
  </si>
  <si>
    <t>Valganciklovir</t>
  </si>
  <si>
    <t>- provtagningsdatum och klockslag 
- datum och klockslag för senast intagen dos 
 - aktuell dos
- datum för senaste dosjustering och föregående dos 
- övriga läkemedel 
- vikt, (hos barn även längden), S-kreatinin och frågeställning</t>
  </si>
  <si>
    <t>Serum kan förvaras/transporteras i rumstemperatur/kylt om ankomst till Klinisk farmakologi, Huddinge, sker inom 8 dygn från provtagning. Vid längre tids förvaring/transport skall provet hållas fryst.</t>
  </si>
  <si>
    <t>Plasma/serum kan förvaras/transporteras i rumstemperatur/kylt om ankomst till Klinisk farmakologi, Huddinge, sker inom 3 dygn från provtagning. Vid längre tids förvaring/transport skall provet hållas fryst.</t>
  </si>
  <si>
    <t>http://www.karolinska.se/KUL/Alla-anvisningar/Anvisning/9365</t>
  </si>
  <si>
    <t>Glia-fibrillärt surt protein</t>
  </si>
  <si>
    <t>GFAp</t>
  </si>
  <si>
    <t>Lumbalpunktion minst 10 mL tappas i ett rör (barn &lt;16 år: 3 mL). Vid stickblödning kasseras den första mL.</t>
  </si>
  <si>
    <t>Efter cellräkning centrifugeras provet vid 2000 g i 10 min och hälls över i ett nytt polypropenrör.</t>
  </si>
  <si>
    <t>Om provet inte anländer till laboratoriet inom 24 h skall provet centrifugeras före transport. Centrifugerad likvor fördelas i kryo-rör á 0,5 mL (2-5 st), portionerna skickas frysta. Proverna får inte tinas. Transporteras med kolsyreis i frigolitlåda. Undvik att skicka proverna över en helg.</t>
  </si>
  <si>
    <t>http://sahlgrenska-klinkem-analyser.vgregion.se/1147.html</t>
  </si>
  <si>
    <t>Globotriaosylceramid</t>
  </si>
  <si>
    <t>Trihexosid, Gb3</t>
  </si>
  <si>
    <t>50 mL morgonurin, utan tillsats.</t>
  </si>
  <si>
    <t>Urinen skall innehålla sedimentet. Provet fryses.</t>
  </si>
  <si>
    <t xml:space="preserve">Transporteras med kolsyreis i frigolitlåda. Provet ska vara laboratoriet tillhanda måndag - torsdag före kl. 16, fredag före kl. 12.   </t>
  </si>
  <si>
    <t>http://sahlgrenska-klinkem-analyser.vgregion.se/12734.html</t>
  </si>
  <si>
    <t>Glukosidas, alfa-</t>
  </si>
  <si>
    <t>Pompe, surt maltas</t>
  </si>
  <si>
    <t>Lyc-</t>
  </si>
  <si>
    <t>http://www.karolinska.se/KUL/Alla-anvisningar/Anvisning/9510</t>
  </si>
  <si>
    <t>Ring gärna till CMMS innan provtagningen, tel. 08-585 827 64 så att da kan förbereda sig.</t>
  </si>
  <si>
    <t xml:space="preserve">Ska skickas som helblod i rumstemperatur, måste komma till CMMS inom 24 tim så att lymfocyterna är intakta och kan isoleras.
Bör sändas med snabbast möjliga transport, dock ej torsdag eller fredag. 
Ankomst till laboratoriet måste ske före 13.00. </t>
  </si>
  <si>
    <t>http://sahlgrenska-klinkem-analyser.vgregion.se/11525.html</t>
  </si>
  <si>
    <t>Glukosylceramidas</t>
  </si>
  <si>
    <t>http://sahlgrenska-klinkem-analyser.vgregion.se/11529.html</t>
  </si>
  <si>
    <t>Glycerol</t>
  </si>
  <si>
    <t xml:space="preserve">Glycerolkinasbrist </t>
  </si>
  <si>
    <t>Fryst prov skickas fryst. Undvik att skicka prover per post på torsdagar och fredagar. 
Post märkes A-post.</t>
  </si>
  <si>
    <t>http://www.karolinska.se/KUL/Alla-anvisningar/Anvisning/9513</t>
  </si>
  <si>
    <t>Om provet ej kan vara CMMS Solna tillhanda provtagningsdagen, skall urinen förvaras i frysskåp.</t>
  </si>
  <si>
    <t>Om provet ej kan vara CMMS Solna tillhanda provtagningsdagen, skall heparinblodet centrifugeras, plasma avskiljas och förvaras i frysskåp.</t>
  </si>
  <si>
    <t>http://www.karolinska.se/KUL/Alla-anvisningar/Anvisning/9514</t>
  </si>
  <si>
    <t>Skickas fryst. Undvik att skicka prover per post på torsdagar och fredagar.
Post märkes A-post.</t>
  </si>
  <si>
    <t>Granulocyt-ak, LPK, leukocyt-antikroppar, neutropeniutredning, neutrofilspecifika antikroppar, neutrofila antikroppar</t>
  </si>
  <si>
    <t>I rumstemperatur. Prov skickas så att det är lab, TRoLL Huddinge, tillhanda senast dagen efter provtagning.</t>
  </si>
  <si>
    <t>Haldol</t>
  </si>
  <si>
    <t>Hepcidin</t>
  </si>
  <si>
    <t>8 d i kyl. Vid längre förvaring fryses provet.</t>
  </si>
  <si>
    <t>http://www.analysportalen-labmedicin.skane.se/viewAnalys.asp?Nr=2783</t>
  </si>
  <si>
    <t>Hemoglobin fetalt</t>
  </si>
  <si>
    <t>Diagnos t ex (intrauterin död/anemi hos foster eller nyfödd/nedsatt fosteraktivitet/hydrops/annat).
Om modern har järnbristanemi eller hemoglobinopati.</t>
  </si>
  <si>
    <t>Ocentrifugerat helblod ska vara lab tillhanda inom 48 timmar.
Prov förvaras ocentrifugerat, kan förvaras i rumstemperatur upp till 6 timmar eller i kylskåp upp till 48 timmar.</t>
  </si>
  <si>
    <t>http://labhandboken.u5054800.fsdata.se/findny.asp?State=2&amp;Analysid=1765</t>
  </si>
  <si>
    <t>Heparin-antikroppar</t>
  </si>
  <si>
    <t>ak, HIT, HIPA, HPF4</t>
  </si>
  <si>
    <t>4T-score</t>
  </si>
  <si>
    <t>http://www.karolinska.se/contentassets/abb1533a063d4cd086d1496d6e4adf1c/4t-score-2011-12-12v2.pdf</t>
  </si>
  <si>
    <t>Proverna förpackas i fryspaket, rikligt med kolsyreis och skickas med expresspost. Skicka proverna i början av veckan för att undvika distributionsproblem.</t>
  </si>
  <si>
    <t>Centrifugeras inom 30 min (15 min, 2000g, 15C). 
Plasman avskiljs och fördelas i 5-6 små plaströr exempelvis Ellermanrör ca 1 mL/rör. 
OBS! Lämna alltid kvar 5 – 7 mm plasma ovanför de röda blodkropparna för att undvika tillblandning av trombocyter.
Rören fryses omedelbart i -70C.</t>
  </si>
  <si>
    <t>http://www.karolinska.se/KUL/Alla-anvisningar/Anvisning/9116</t>
  </si>
  <si>
    <t xml:space="preserve">OBS! Remiss kompletteras med ifyllt formulär (4T-score) som måste bifogas. 
Vid frågor och för vidare utredning kontaktas kundtjänst, Klinisk kemi 08-123 910 90. </t>
  </si>
  <si>
    <t>SU(KG)</t>
  </si>
  <si>
    <t>https://www2.sahlgrenska.se/upload/SU/omrade_4/Klinisk%20genetik/Provtagningsanvisningar%20Klinisk%20Genetik.pdf</t>
  </si>
  <si>
    <t>Histon-ak (IgG)</t>
  </si>
  <si>
    <t>antikroppar</t>
  </si>
  <si>
    <t xml:space="preserve">Kylförvaring om transport inte sker samma dag, som provtagningen. </t>
  </si>
  <si>
    <t>http://www.karolinska.se/KUL/Alla-anvisningar/Anvisning/9634</t>
  </si>
  <si>
    <t xml:space="preserve">HLA A, B, C*, (Klass I) typning </t>
  </si>
  <si>
    <t xml:space="preserve">Ljusgul propp (ACD-lösning)   </t>
  </si>
  <si>
    <t>Provtagningsdatum samt frågeställning</t>
  </si>
  <si>
    <t xml:space="preserve">Transport av prov kan ske i rumstemperatur.   </t>
  </si>
  <si>
    <t>http://labhandboken.u5054800.fsdata.se/findny.asp?State=2&amp;Analysid=339</t>
  </si>
  <si>
    <t>Förvaras i kyl. Bör ankomma lab UAS (cellulär immunologi, ing 11) så snart som möjligt med ordinarie budtur,
kan i undantagsfall stå över en helg.</t>
  </si>
  <si>
    <t>http://labhandboken.u5054800.fsdata.se/findny.asp?State=2&amp;Analysid=341</t>
  </si>
  <si>
    <t>Holotranskobalamin</t>
  </si>
  <si>
    <t>I kyl 7 d.</t>
  </si>
  <si>
    <t>http://sahlgrenska-klinkem-analyser.vgregion.se/15014.html</t>
  </si>
  <si>
    <t>http://reflab.dk/urticaria-test/sample-submission/</t>
  </si>
  <si>
    <t>HR-urticaria test</t>
  </si>
  <si>
    <t>Requisition form</t>
  </si>
  <si>
    <t>http://reflab.dk/wp-content/uploads/Requistion-of-HR-Urticaria-Test-MAR-14.pdf</t>
  </si>
  <si>
    <t>Skickas med ifyllt formulär</t>
  </si>
  <si>
    <t>RefLab</t>
  </si>
  <si>
    <t>Hållbart 2 v i rumstemperatur. Skickas med vanlig post.</t>
  </si>
  <si>
    <t>Heat shock protein, antikroppar</t>
  </si>
  <si>
    <t>HSP-70-ak</t>
  </si>
  <si>
    <t>http://vardgivare.skane.se/siteassets/1.-vardriktlinjer/laboratoriemedicin/remisser/immunologi---art.-9808-skrivbar.pdf</t>
  </si>
  <si>
    <t>http://www.analysportalen-labmedicin.skane.se/viewAnalys.asp?Nr=1177</t>
  </si>
  <si>
    <t>Hudbiopsi, metabol utredning</t>
  </si>
  <si>
    <t>Fibroblaster</t>
  </si>
  <si>
    <t>Skriv på remissen "Får ej frysas"</t>
  </si>
  <si>
    <t>Får ej frysas!</t>
  </si>
  <si>
    <t>http://www.karolinska.se/KUL/Alla-anvisningar/Anvisning/9526</t>
  </si>
  <si>
    <t>Provet måste vara framme till CMMS inom 2 dygn.
Sänd ej torsdag eller fredag då det riskerar att bli liggande över helgen. 
Sänds i  rumstemperatur. 
Skriv utanpå paketet: "Får ej frysas!".</t>
  </si>
  <si>
    <t>Hudbiopsi, vävnadsbundna ak</t>
  </si>
  <si>
    <t>Biopsin läggs i rör med Histoconmedium.</t>
  </si>
  <si>
    <t xml:space="preserve">Biopsi tas sterilt med sterila instrument, förslagsvis  på överarmens insida. Hudbiten placeras i sterilt rör innehållande steril fysiologisk koksaltlösning. </t>
  </si>
  <si>
    <t>Ange var biopsin är tagen.
Definierad klinisk frågeställning och relevanta patientuppgifter är nödvändiga för korrekt bedömning.</t>
  </si>
  <si>
    <t>I väntan på transport ska provet kylförvaras vid 2 - 8°C.</t>
  </si>
  <si>
    <t xml:space="preserve">Prov transporteras på is direkt till Klinisk Immunologi UAS.
Utförande lab bör ha provet inom ett dygn, senast kl.15.30 vardagar.   </t>
  </si>
  <si>
    <t>http://labhandboken.u5054800.fsdata.se/findny.asp?State=2&amp;Analysid=345</t>
  </si>
  <si>
    <t>Får ej centrifugeras eller frysas!</t>
  </si>
  <si>
    <t>Hyaluronsyra</t>
  </si>
  <si>
    <t xml:space="preserve">0,5 mL exsudat skickas färskt i blodglucos-rör (NaF-rör). Även Fc-mixture-rör är OK.
Om dessa rör saknas, kan 0,5-1 mL exsudat blandas med lika volym 50% alkohol (dvs slutkonc ca 25%) för att sedan sändas in i annat provrör. Ange på remissen att denna spädning gjorts (nödvändig för korrekt beräkning av halten). </t>
  </si>
  <si>
    <t xml:space="preserve">Kylförvaras i väntan av transport. </t>
  </si>
  <si>
    <t>http://www.karolinska.se/KUL/Alla-anvisningar/Anvisning/9844</t>
  </si>
  <si>
    <t>Karolinska(KPC)</t>
  </si>
  <si>
    <t>Skickas till Klinisk patologi/cytologi, Huddinge</t>
  </si>
  <si>
    <t>Analyseras var 14:e dag.</t>
  </si>
  <si>
    <t>Hydroxibutyrat, 3-</t>
  </si>
  <si>
    <t>beta-hydroxibutyrat, 3-OH-butyrat, 3-hydroxismörsyra, hydroxismörsyra, 3-hydroxybutyrate, ketonkroppar</t>
  </si>
  <si>
    <t>http://www.karolinska.se/globalassets/global/kul/kul-gemensamma/kul-lankblock-remisser-for--utskrift/metabolutredning.pdf</t>
  </si>
  <si>
    <t>Centrifugera och avskilj plasma. Minst 0,5 ml plasma ska avhällningsröret innehålla (0,3 ml ifall provet har tagits kapillärt). 
Skriv vilken typ av plasma röret innehåller (t ex ”Na-heparinplasma”). 
Frys omedelbart.</t>
  </si>
  <si>
    <t xml:space="preserve">Plasman hålls fryst både innan och under transport. </t>
  </si>
  <si>
    <t>Vid frågor kontakta CMMS (08-517 714 40).</t>
  </si>
  <si>
    <t>http://www.karolinska.se/KUL/Alla-anvisningar/Anvisning/9528</t>
  </si>
  <si>
    <t>Orexin-A</t>
  </si>
  <si>
    <t>Lumbalpunktion, minst 10 mL tappas i ett rör (barn &lt;16 år 3 mL). Vid stickblödning kasseras den första mL.</t>
  </si>
  <si>
    <t xml:space="preserve">Fryst prov skickas fryst. Undvik att skicka prov över en helg.   </t>
  </si>
  <si>
    <t>http://sahlgrenska-klinkem-analyser.vgregion.se/15535.html</t>
  </si>
  <si>
    <t>Infliximab och -ak</t>
  </si>
  <si>
    <t>antikroppar, Remicade, TNF, ATI</t>
  </si>
  <si>
    <t>Datum för senaste behandling med läkemedlet</t>
  </si>
  <si>
    <t>Kylförvaring om transport inte sker samma dag som provtagningen.</t>
  </si>
  <si>
    <t>http://www.karolinska.se/KUL/Alla-anvisningar/Anvisning/10173</t>
  </si>
  <si>
    <t xml:space="preserve">Analys av s-Infliximab kompletteras med ATI vid omätbar serumkoncentration av läkemedlet.
Vid beställning av ATI analyseras alltid s-Infliximab, eftersom ATI ej kan analyseras vid detekterbara serumnivåer av Infliximab. </t>
  </si>
  <si>
    <t>Neutraliserande antikroppar mot Interferon Beta</t>
  </si>
  <si>
    <t>Nab, nADA, IFNbeta</t>
  </si>
  <si>
    <t>Interferon remiss</t>
  </si>
  <si>
    <t>http://ki.se/sites/default/files/ifnbeta_remiss_ny_2014-06-04_1.doc</t>
  </si>
  <si>
    <t>Inom 2 h.</t>
  </si>
  <si>
    <t>Centrifugera och avskilj serum inom 3 h. Minsta mängd serum 1-2mL.</t>
  </si>
  <si>
    <t>Förvaras i kylskåp, kan transporteras i rumstemp.
Om transporten dröjer mer än en vecka skall provet förvaras i -20°C. 
Fryst prov skickas fryst.</t>
  </si>
  <si>
    <t>OBS! Fyll i särskild remiss.</t>
  </si>
  <si>
    <t>Interleukin 2 receptor</t>
  </si>
  <si>
    <t>sIL-2R, löslig</t>
  </si>
  <si>
    <t>http://vardgivare.skane.se/siteassets/1.-vardriktlinjer/laboratoriemedicin/remisser/cellular-immunologi-och-cytokiner.pdf</t>
  </si>
  <si>
    <t>I kyl. Överstiger förvaring och transporttid mer än 24 tim skickas avskilt serum fryst.</t>
  </si>
  <si>
    <t>http://www.analysportalen-labmedicin.skane.se/viewAnalys.asp?Nr=1185</t>
  </si>
  <si>
    <t>Interleukin 2 receptor, övriga kroppsvätskor</t>
  </si>
  <si>
    <t>Vid provtagning av urin, likvor, kateter, biomaterial, punktat, abscessinnehåll, trackealsekret, bronksköljvätska.</t>
  </si>
  <si>
    <t>Sterilt plaströr. Minsta analyserbara provmängd 150 µL .</t>
  </si>
  <si>
    <t>I kyl. Överstiger förvaring och transporttid mer än 24 tim skickas provet fryst.</t>
  </si>
  <si>
    <t>http://www.analysportalen-labmedicin.skane.se/viewAnalys.asp?Nr=1619</t>
  </si>
  <si>
    <t>Interleukin-1 beta</t>
  </si>
  <si>
    <t>IL-1-beta</t>
  </si>
  <si>
    <t xml:space="preserve">Plaströr, 12 mL, genomskinligt med konisk botten och skruvkork. 
Minst 0,5 mL. 
Om ytterligare cytokiner i spinalvätska önskas krävs minst 1 mL. </t>
  </si>
  <si>
    <t>Centrifugera provet och frys avhälld spinalvätska inom 4h.</t>
  </si>
  <si>
    <t>Inom 3 h.</t>
  </si>
  <si>
    <t>http://www.karolinska.se/KUL/Alla-anvisningar/Anvisning/10119</t>
  </si>
  <si>
    <t>Interleukin-5</t>
  </si>
  <si>
    <t>IL-5</t>
  </si>
  <si>
    <t>Analyseras efter överenskommelse.</t>
  </si>
  <si>
    <t>Remiss immunologi (SU)</t>
  </si>
  <si>
    <t>Heparinblod: Omedelbart</t>
  </si>
  <si>
    <t>Serum eller likvor: 
Provet förvaras i kyl innan transport, om transport sker ett dygn efter provtagning skall provet frysas.
Heparinblod:
Förvaras i rumstemperatur och ska vara laboratoriet tillhanda inom 24 timmar</t>
  </si>
  <si>
    <t>SU(KITM)</t>
  </si>
  <si>
    <t>https://www2.sahlgrenska.se/sv/SU/Omraden/4/Verksamhetsomraden/Laboratoriemedicin/Klinisk-Immunologi-och-Transfusionsmedicin/Analyser/Ny-analyslista-klinisk-immunologi/Cytokiner-i-serum-eller-likvor/IL-5-Interleukin-5/</t>
  </si>
  <si>
    <t>Interleukin-6</t>
  </si>
  <si>
    <t>IL-6</t>
  </si>
  <si>
    <t>http://www.karolinska.se/KUL/Alla-anvisningar/Anvisning/10120</t>
  </si>
  <si>
    <t>Interleukin-8</t>
  </si>
  <si>
    <t>IL-8</t>
  </si>
  <si>
    <t>http://www.karolinska.se/KUL/Alla-anvisningar/Anvisning/10121</t>
  </si>
  <si>
    <t>Interleukin-10</t>
  </si>
  <si>
    <t>IL-10</t>
  </si>
  <si>
    <t>http://www.karolinska.se/KUL/Alla-anvisningar/Anvisning/10122</t>
  </si>
  <si>
    <t>ISAC</t>
  </si>
  <si>
    <t>Immuno Solid-phase Allergen Chip</t>
  </si>
  <si>
    <t>http://www.karolinska.se/KUL/Alla-anvisningar/Anvisning/9973</t>
  </si>
  <si>
    <t>ImmunoCAP, ISAC</t>
  </si>
  <si>
    <t xml:space="preserve">Överblivet serum sparas ca 2 månader på laboratoriet, för eventuell kompletterande analyser. </t>
  </si>
  <si>
    <t>http://www.karolinska.se/KUL/Alla-anvisningar/Anvisning/9664</t>
  </si>
  <si>
    <t>Isoniazid</t>
  </si>
  <si>
    <t>IgE, allergenspecifikt</t>
  </si>
  <si>
    <t>- provtagningsdatum och klockslag 
- datum och klockslag för senast intagen dos Tibinide
- aktuell dos 
- datum för senaste dosjustering och föregående dos 
- övriga läkemedel 
- vikt, S-kreatinin och frågeställning</t>
  </si>
  <si>
    <t xml:space="preserve">OBS! Skillnad i provhantering beroende på orsak till provtagning/indikation:
Fastställande av acetyleringsförmåga: 
Använd NaHeparinrör, mörkblå propp. Volym 2 mL.
Provtagning 4 h efter dos.
Övrig indikation, t ex otillräcklig effekt, misstanke på låg exponering:
Använd NaHeparinrör, mörkblå propp. Volym 2 mL.
Vid provtagning för att mäta toppkoncentration (som ett led i behandlingsövervakning) bör provet tas 1-2 timmar efter dos, ibland 4 tim om misstanke fördröjt upptag. </t>
  </si>
  <si>
    <t>Fastställande av acetyleringsförmåga: Inom 1 h.</t>
  </si>
  <si>
    <t>OBS! Skillnad i provhantering beroende på orsak till provtagning/indikation:
Fastställande av acetyleringsförmåga: Centrifugera provet inom två timmar, avskilj plasman och frys!
Övrig indikation: Centrifugera och avskilj plasma.</t>
  </si>
  <si>
    <t xml:space="preserve">OBS! Skillnad i förvaring och transport beroende på orsak till provtagning/indikation:
Fastställande av acetyleringsförmåga: 
Fryst plasma transporteras fryst.
Övrig indikation:
Plasma kan förvaras/transporteras i rumstemperaur/kylt om ankomst till Klinisk farmakologi, Huddinge, sker inom sju dygn från provtagning. Vid längre tids förvaring/transport skall provet hållas fryst. </t>
  </si>
  <si>
    <t>http://www.karolinska.se/KUL/Alla-anvisningar/Anvisning/9373</t>
  </si>
  <si>
    <t xml:space="preserve">Centrifugera och avskilj plasma inom 1h. Skriv vilken typ av plasma röret innehåller (t ex ”Na-heparinplasma”). </t>
  </si>
  <si>
    <t xml:space="preserve">Kompletterande analys till karnitin i plasma. </t>
  </si>
  <si>
    <t xml:space="preserve">2-10 mL urin utan tillsats. 
Stickprov. Helst morgonurin. </t>
  </si>
  <si>
    <t xml:space="preserve">- provtagningsdatum och föregående provtagningsdatum 
- remitterande läkarens namn 
- kombikakod, beställarens fullständiga adress samt eventuell fakturaadress 
- provmaterial 
- samtycke/ej samtycke till sparande av provet 
- kliniska data och önskemål/frågeställning 
- medicinering </t>
  </si>
  <si>
    <t>Urinprovet kan skickas i rumstemperatur om det är framme till CMMS inom ett dygn. 
Vid längre förvarings- och/eller transporttider måste urinprovet förvaras och skickas fryst.</t>
  </si>
  <si>
    <t>CRH</t>
  </si>
  <si>
    <t>Kortikoliberin, CRF, Corticotropin releasing factor</t>
  </si>
  <si>
    <t>HbF, Kleihauer Betke test</t>
  </si>
  <si>
    <t>Adenosindeaminas</t>
  </si>
  <si>
    <t>Erc-</t>
  </si>
  <si>
    <t>Kontakta laboratoriet före provtagning tel: 031-3422425.</t>
  </si>
  <si>
    <t>Provet sänds ocentrifugerat till laboratoriet.
Transporteras snarast, med Expressbrev, till laboratoriet. Transporteras i rumstemperatur.</t>
  </si>
  <si>
    <t>http://sahlgrenska-klinkem-analyser.vgregion.se/1285.html</t>
  </si>
  <si>
    <t>Förvaras kylt. Transporteras i rumstemperatur.</t>
  </si>
  <si>
    <t>http://sahlgrenska-klinkem-analyser.vgregion.se/0876.html</t>
  </si>
  <si>
    <t>Amylas</t>
  </si>
  <si>
    <t>Isoamylas (makro)</t>
  </si>
  <si>
    <t>Amylas, iso, saliv</t>
  </si>
  <si>
    <t>Viktigt att upprepad provtagning standardiseras (fasteprov, morgonprov, vid samma tidpunkt etc.)</t>
  </si>
  <si>
    <t>Cdsens</t>
  </si>
  <si>
    <t>För transporter &lt;2 dygn kan provet skickas icke fryst tillsammans med en frysklamp.
För längre transporter skickas provet fryst tillsammans med en frysklamp.</t>
  </si>
  <si>
    <t>Centrifugeras inom 30 min (15 min, 2000g, 15C). 
Plasman avskiljs och fördelas i 2-3 små plaströr exempelvis Ellermanrör ca 0,6 mL/rör. 
OBS! Lämna alltid kvar 5 – 7 mm plasma ovanför de röda blodkropparna för att undvika tillblandning av trombocyter.
Rören fryses omedelbart i -70C.</t>
  </si>
  <si>
    <t>Förvaras och transporteras fryst (-20C).</t>
  </si>
  <si>
    <t>Plasma/serum förvaras/transporteras fryst till Klinisk farmakologi, Huddinge inom 7 dygn från provtagning.</t>
  </si>
  <si>
    <t>http://www.karolinska.se/KUL/Alla-anvisningar/Anvisning/10066</t>
  </si>
  <si>
    <t>- provtagningsdatum och föregående provtagningsdatum 
- remitterande läkarens namn 
- kombikakod, beställarens fullständiga adress samt eventuell fakturaadress 
- provmaterial 
- samtycke/ej samtycke till sparande av provet 
- kliniska data och önskemål 
- medicinering</t>
  </si>
  <si>
    <t>Hypokretin-1</t>
  </si>
  <si>
    <t>Karyotypering</t>
  </si>
  <si>
    <t>Kromosomanalys</t>
  </si>
  <si>
    <t>Prov som ej kan skickas samma dag skall förvaras i kylskåp.
Prover skickas i vadderat kuvert. Proverna måste vara laboratoriet tillhanda senast kl 15 må-fre.</t>
  </si>
  <si>
    <t>Klorid</t>
  </si>
  <si>
    <t>Ett rör à 7 mL av välblandad dygnsmängd skickas (alternativt skickas hela dygnssamlingen).</t>
  </si>
  <si>
    <t>1 v i kyl. Prov skickas i rumstemperatur.</t>
  </si>
  <si>
    <t>OBS! Om endast rör till en dygnsvolym skickas till lab måste dygnsvolym och provtagningstid anges i/på remissen.</t>
  </si>
  <si>
    <t>Om dygnsmängd ej kan samlas, kan analys utföras på stickprov.</t>
  </si>
  <si>
    <t>Urin samlas under 24 timmar. Utan tillsats.</t>
  </si>
  <si>
    <t>Kodein</t>
  </si>
  <si>
    <t xml:space="preserve">- provtagningsdatum och klockslag
- datum och klockslag för senast intagen dos 
- aktuell dos 
- datum för senaste dosjustering och föregående dos 
- övriga läkemedel 
- vikt och frågeställning </t>
  </si>
  <si>
    <t>Plasma/serum  förvaras/transporteras fryst till Klinisk Farmakologi, Huddinge.</t>
  </si>
  <si>
    <t>http://www.karolinska.se/KUL/Alla-anvisningar/Anvisning/9383</t>
  </si>
  <si>
    <t>Koffein</t>
  </si>
  <si>
    <t>Peyona, koffeincitrat</t>
  </si>
  <si>
    <t>Plasma/serum förvaras/transporteras kylt om ankomst till Klinisk farmakologi, Huddinge, sker inom 5 dygn från provtagning. Vid längre tids förvaring/transport skall provet hållas fryst.</t>
  </si>
  <si>
    <t>Prov ska vara analyserande lab tillhanda inom 3 dagar.
Om transporten inte når analyserande lab inom 3 dagar måste provet centrifugeras och frysas i &lt;-15°C:
Centrifugera Salimetricsröret. Avlägsna insatsen med tussen, och återförslut ordentligt med proppen. Frys in provet.</t>
  </si>
  <si>
    <t>http://www.karolinska.se/KUL/Alla-anvisningar/Anvisning/9384</t>
  </si>
  <si>
    <t>http://labhandboken.u5054800.fsdata.se/findny.asp?State=2&amp;Analysid=687</t>
  </si>
  <si>
    <t>http://www.karolinska.se/KUL/Alla-anvisningar/Anvisning/9533</t>
  </si>
  <si>
    <t>Köldagglutininer</t>
  </si>
  <si>
    <t>Köldantikroppar</t>
  </si>
  <si>
    <t>http://labhandboken.u5054800.fsdata.se/findny.asp?State=2&amp;Analysid=380</t>
  </si>
  <si>
    <t>OBS! ID-kontroll = Namnunderskrift.</t>
  </si>
  <si>
    <t>Avhälld plasma kan förvaras 5 d i kyl.</t>
  </si>
  <si>
    <t>Lipoproteinfraktioner</t>
  </si>
  <si>
    <t>Inkluderar: Elektrofores, S-Kolesterol, fS-Triglycerider, S-Apolipoprotein A1, S-Apolipoprotein B, fS-Apolipoprotein E</t>
  </si>
  <si>
    <t>Diagnos/frågeställning</t>
  </si>
  <si>
    <t>http://www.karolinska.se/KUL/Alla-anvisningar/Anvisning/9191</t>
  </si>
  <si>
    <t>Leptin</t>
  </si>
  <si>
    <t>http://www.karolinska.se/KUL/Alla-anvisningar/Anvisning/9184</t>
  </si>
  <si>
    <t xml:space="preserve">Förvaras och skickas kylt om ankomst till Klinisk kemi senast påföljande dag. Vid längre tids förvaring avhälls serum och skickas fryst. </t>
  </si>
  <si>
    <t>Proverna förvaras i rumstemperatur och ska vara laboratoriet tillhanda inom 24 timmar efter provtagning. Fredagar och dag före helgdag ska proverna vara laboratoriet tillhanda senast kl 12.00.
OBS! Expressbrev.</t>
  </si>
  <si>
    <t>Lysozym</t>
  </si>
  <si>
    <t>Inom 1 h.</t>
  </si>
  <si>
    <t>Centrifugering ska utföras mellan 50 minuter - 2 timmar efter provtagningen.
Serum hälls av direkt i plaströr och kan förvaras i kylskåp upp till 48 timmar innan frysning. Serum fryses i -20°C.</t>
  </si>
  <si>
    <t xml:space="preserve">Avhällt serum skickas i rumstemperatur om det når analyserande lab inom 48 timmar.
Fryst serum skickas fryst.  </t>
  </si>
  <si>
    <t>http://labhandboken.u5054800.fsdata.se/findny.asp?State=2&amp;Analysid=746</t>
  </si>
  <si>
    <t xml:space="preserve"> 2 mL urin utan tillsats. </t>
  </si>
  <si>
    <t>Analysen utförs en gång per månad.</t>
  </si>
  <si>
    <t>Bör vara fryst vid transport.</t>
  </si>
  <si>
    <t>http://labhandboken.u5054800.fsdata.se/findny.asp?State=2&amp;Analysid=747</t>
  </si>
  <si>
    <t>Multipel endokrin neoplasi</t>
  </si>
  <si>
    <t>MEN1, MEN2, RET, Menin</t>
  </si>
  <si>
    <t>Förvaras och transporteras i rumstemperatur.
Ordinär postgång kan användas.</t>
  </si>
  <si>
    <t>http://www.karolinska.se/KUL/Alla-anvisningar/Anvisning/9917</t>
  </si>
  <si>
    <t>Erc(B)-</t>
  </si>
  <si>
    <t>Centrifugeras ej! 
För prov som anländer till laboratoriet dagen efter provtagning ska resultat för B-Retikulocyter samt två blodutstryk, tagna vid provtagningstillfället, skickas med.</t>
  </si>
  <si>
    <t>Prov skall inte tas förrän 2-3 månader efter eventuell blodtransfusion. Om sådan givits de senaste 3 månaderna, måste detta anges på remissen</t>
  </si>
  <si>
    <t>OBS! Tidsbokning krävs!
Beställande avd/mott kontaktar Klinisk kemi Solna för tidsbokning samt information om provtagning, 08-517 731 02 vardagar.
Be avd/mott sedan meddela oss på laboratoriet om överenskommen tid.</t>
  </si>
  <si>
    <t>Förvaras i rumstemperatur och transporteras snarast till Klinisk kemi, Solna, eftersom det måste analyseras inom 24 timmar efter provtagning. 
Kontrollera bästa transportsätt (taxi/expressbrev) med lab i Solna</t>
  </si>
  <si>
    <t>Myosit-ak</t>
  </si>
  <si>
    <t>7 d i kyl. Därefter frys.
Fryst prov skickas fryst.</t>
  </si>
  <si>
    <t>http://labhandboken.u5054800.fsdata.se/findny.asp?State=2&amp;Analysid=1612</t>
  </si>
  <si>
    <t>Melatonin i Saliv</t>
  </si>
  <si>
    <t>Prov ska vara analyserande lab tillhanda inom 24 h.
Om transporten inte når analyserande lab inom 24 h måste provet centrifugeras och frysas i &lt;-15°C:
Centrifugera Salimetricsröret. Avlägsna insatsen med tussen, och återförslut ordentligt med proppen. Frys in provet.</t>
  </si>
  <si>
    <t xml:space="preserve">Transporteras i rumstemperatur.
Fryst prov skickas i fryst.   </t>
  </si>
  <si>
    <t>http://labhandboken.u5054800.fsdata.se/findny.asp?State=2&amp;Analysid=1393</t>
  </si>
  <si>
    <t>2 d i kyl/rumstemperatur, annars frys -20C. Kan transporteras i rumstemperatur.</t>
  </si>
  <si>
    <t xml:space="preserve">Plasma/serum kan förvaras/transporteras i rumstemperatur/kylt om ankomst till Klinisk farmakologi, Huddinge, sker inom 3 dygn från provtagning. Vid längre tids förvaring/transport skall provet hållas fryst. </t>
  </si>
  <si>
    <t>Homocystein och Metionin, kvant</t>
  </si>
  <si>
    <t>tHcy, Met</t>
  </si>
  <si>
    <t>Centrifugera och avskilj plasma inom 1h.</t>
  </si>
  <si>
    <t>http://www.karolinska.se/KUL/Alla-anvisningar/Anvisning/9524</t>
  </si>
  <si>
    <t>Plasman kan skickas i rumstemperatur om den är framme hos CMMS, Solna, inom ett dygn. 
Vid längre förvarings- och/eller transporttider måste plasman förvaras och skickas fryst.</t>
  </si>
  <si>
    <t>Metylfenidat</t>
  </si>
  <si>
    <t xml:space="preserve">Provtagning motsvarande maxkoncentration, som ses 1-2 tim samt 5-7 tim efter intag av Ritalinakapsel samt 1-2 tim liksom 6-8 tim efter depottablett Concerta. </t>
  </si>
  <si>
    <t>Concerta, Equasym, Medikinet, Ritalin, Ritalina</t>
  </si>
  <si>
    <t xml:space="preserve">- provtagningsdatum och klockslag 
- datum och klockslag för senast intagen dos 
 - aktuell dos 
- datum för senaste dosjustering och föregående dos 
- övriga läkemedel 
- frågeställning </t>
  </si>
  <si>
    <t>Centrifugera och avskilj plasma/serum inom 2 h. Avskiljd plasma/serum fryses.</t>
  </si>
  <si>
    <t>http://www.karolinska.se/KUL/Alla-anvisningar/Anvisning/10019</t>
  </si>
  <si>
    <t>Mianserin</t>
  </si>
  <si>
    <t>I kyl 2 d. I frys 3 mån.
Transport av provet skall ske i kylt eller fryst tillstånd.</t>
  </si>
  <si>
    <t>http://www.analysportalen-labmedicin.skane.se/viewAnalys.asp?Nr=480</t>
  </si>
  <si>
    <t>Desmetylmianserin</t>
  </si>
  <si>
    <t>DAO</t>
  </si>
  <si>
    <t>Diaminoxidas</t>
  </si>
  <si>
    <t>Remiss Allergi</t>
  </si>
  <si>
    <t>http://sahlgrenska-klinkem-analyser.vgregion.se/KITMAP0095.pdf</t>
  </si>
  <si>
    <t>Provet förvaras i kyl innan transport.</t>
  </si>
  <si>
    <t>https://www2.sahlgrenska.se/sv/SU/Omraden/4/Verksamhetsomraden/Laboratoriemedicin/Klinisk-Immunologi-och-Transfusionsmedicin/Analyser/Ny-analyslista-klinisk-immunologi/Diaminoxidas-DAO/</t>
  </si>
  <si>
    <t>MODY-genotyp, DNA</t>
  </si>
  <si>
    <t>http://vardgivare.skane.se/siteassets/1.-vardriktlinjer/laboratoriemedicin/remisser/diabetes-mody-diagnostik.pdf</t>
  </si>
  <si>
    <t>1 v i kyl, därefter frys.</t>
  </si>
  <si>
    <t>http://www.analysportalen-labmedicin.skane.se/viewAnalys.asp?Nr=1584</t>
  </si>
  <si>
    <t xml:space="preserve">Minimal residual disease </t>
  </si>
  <si>
    <t>MRD</t>
  </si>
  <si>
    <t>Molekylär patologi med realtids-PCR</t>
  </si>
  <si>
    <t>Lila propp (EDTA) alt. Mörkblå propp (Na-heparin)
Vid samtidig analys av immunfenotyp krävs 2 rör med Mörkblå propp (Na-heparin)
Benmärg: 1 mL märg sprutas ner i rör med antikoagulantia och 2 mL 0,9% NaCl.</t>
  </si>
  <si>
    <t>Vid samtidig analys av immunfenotyp: Omedelbart</t>
  </si>
  <si>
    <t>Prover ska vara på Klinisk Patologi, UAS, inom 24 timmar, dock senast kl 13 fredag/dag före helgdag.</t>
  </si>
  <si>
    <t>http://labhandboken.u5054800.fsdata.se/findny.asp?State=2&amp;Analysid=1427</t>
  </si>
  <si>
    <t>Muskelspecifikt tyrosinkinas-ak</t>
  </si>
  <si>
    <t>IgG, MuSK-ak, Myasteni, antikroppar</t>
  </si>
  <si>
    <t xml:space="preserve">Analysen utförs normalt 2ggr/månad och endast när Acetylkolinreceptor-ak (IgG) utfallit negativt. </t>
  </si>
  <si>
    <t>http://www.karolinska.se/KUL/Alla-anvisningar/Anvisning/10018</t>
  </si>
  <si>
    <t>Myastenia gravis</t>
  </si>
  <si>
    <t xml:space="preserve">Ingående analyser:
Acetylcholinreceptor-antikroppar, MuSK-antikroppar, Ryanodinreceptor-antikroppar, Titin-antikroppar, Tvärstrimmig muskulatur-antikroppar </t>
  </si>
  <si>
    <t>http://www.wieslab.se/upload/files/Wieslab_Remiss_Neurologi_SV_Screen160127(1).pdf</t>
  </si>
  <si>
    <t>Serumprovet förvaras i kyl i väntan på transport och kan skickas i rumstemperatur med vanlig post.
Vid tillfällen då provet inte skickas direkt skall det förvaras i kyl (ca 2-8°C i upp till 1 vecka) eller i frys (ca -20°C vid längre förvaring) i väntan på transport.</t>
  </si>
  <si>
    <t>Hypertrof kardiomyopati</t>
  </si>
  <si>
    <t>Familjär, Hypertrophic cardiomyopathy, HCM, FHC, MYBPC3, MYH7, ACTN2, MYL2, TNNI3</t>
  </si>
  <si>
    <t>Remiss Genetik (NUS)</t>
  </si>
  <si>
    <t>MAG-ak</t>
  </si>
  <si>
    <t>Myelinassocierat glykoprotein-antikroppar</t>
  </si>
  <si>
    <t>NTx/Kreatinin</t>
  </si>
  <si>
    <t>N-terminal telopeptid av kollagen, typ 1/Kreatinin</t>
  </si>
  <si>
    <t>10 mL i centrifugrör. Tag stickprov från andra morgonurinen.</t>
  </si>
  <si>
    <t xml:space="preserve">Blanda urinen innan den hälls av i rör. 
Förvara och skicka urinen kylt om ankomst till Klinisk kemi inom 3 dygn. Vid längre tids förvaring fryses provet. </t>
  </si>
  <si>
    <t>http://www.karolinska.se/KUL/Alla-anvisningar/Anvisning/9215</t>
  </si>
  <si>
    <t>Minsta provmängd 0,5 mL.</t>
  </si>
  <si>
    <t>Transport till lab kan ske i rumstemperatur högst 30 h.
Fryst prov skickas fryst.</t>
  </si>
  <si>
    <t>http://labhandboken.u5054800.fsdata.se/findny.asp?State=2&amp;Analysid=1614</t>
  </si>
  <si>
    <t>OBS! Om prov ankommer med Wieslab-remiss, kontakta Mattias Karlman
Prov förvaras i rumstemperatur i högst 4 timmar. Därefter förvaras provet i 2-8°C. Efter 7 dagar fryses provet i -20°C.</t>
  </si>
  <si>
    <t>OBS! Om prov ankommer med Wieslab-remiss, kontakta Mattias Karlman
Centrifugera och avskilj serum.</t>
  </si>
  <si>
    <t>Serum i sekundärrör är hållbart i 7 dagar vid 2-8°C. Efter 7 dagar fryses serum vid -20°C.
Fryst prov skickas fryst.</t>
  </si>
  <si>
    <t>http://labhandboken.u5054800.fsdata.se/findny.asp?State=2&amp;Analysid=1615</t>
  </si>
  <si>
    <t>Neuropeptid Y</t>
  </si>
  <si>
    <t>NPY</t>
  </si>
  <si>
    <t>http://www.karolinska.se/KUL/Alla-anvisningar/Anvisning/9212</t>
  </si>
  <si>
    <t>Om fler peptider beställs samtidigt, lägg till 2 mL blod per komponent.</t>
  </si>
  <si>
    <t>Nitisinon</t>
  </si>
  <si>
    <t>Orfadin, NTBC</t>
  </si>
  <si>
    <t>Centrifugera (1300-1800g, 10 min) och avskilj serum.</t>
  </si>
  <si>
    <t>I kyl 7d.</t>
  </si>
  <si>
    <t>http://sahlgrenska-klinkem-analyser.vgregion.se/13261.html</t>
  </si>
  <si>
    <t>Basal lymfocytanalys</t>
  </si>
  <si>
    <t>T-lymfocyter, CD3, CD4, CD8, B-lymfocyter, CD19, NK celler, CD16, CD56, Lymfocytprofil</t>
  </si>
  <si>
    <t xml:space="preserve">Proverna förvaras i rumstemperatur och ska vara KITM, Karolinska tillhanda inom 24 tim efter provtagning. </t>
  </si>
  <si>
    <t xml:space="preserve">Plaströr, 12 mL, genomskinligt med konisk botten och skruvkork </t>
  </si>
  <si>
    <t xml:space="preserve">Förvaras och skickas i rumstemperatur om ankomst till Klinisk kemi, Solna, påföljande dag. Hållbar 3 dagar i kyl. Vid längre tids förvaring fryses provet. </t>
  </si>
  <si>
    <t>http://www.karolinska.se/KUL/Alla-anvisningar/Anvisning/10143</t>
  </si>
  <si>
    <t>http://www.karolinska.se/KUL/Alla-anvisningar/Anvisning/9649</t>
  </si>
  <si>
    <t>Orotat</t>
  </si>
  <si>
    <t>Orotsyra</t>
  </si>
  <si>
    <t xml:space="preserve">2-10 mL urin utan tillsats, helst morgonurin. </t>
  </si>
  <si>
    <t xml:space="preserve">Om provet ej kan vara CMMS, Solna, tillhanda provtagningsdagen, ska urinen förvaras fryst. </t>
  </si>
  <si>
    <t xml:space="preserve">Fryst prov skickas fryst.
Undvik att skicka prover per post på torsdagar och fredagar. Post märkes A-post. </t>
  </si>
  <si>
    <t>http://www.karolinska.se/KUL/Alla-anvisningar/Anvisning/9565</t>
  </si>
  <si>
    <t>Provet centrifugeras (2000g, 10 min) och fryses i kryorör.</t>
  </si>
  <si>
    <t>Osteokalcin</t>
  </si>
  <si>
    <t>Oxykodon</t>
  </si>
  <si>
    <t>- provtagningsdatum och klockslag
- datum och klockslag för senast intagen dos
- datum för senaste dosjustering och föregående dos 
 - aktuell dos
- övriga läkemedel 
- vikt, S-kreatinin och frågeställning</t>
  </si>
  <si>
    <t xml:space="preserve">Plasma/serum kan förvaras/transporteras i rumstemperatur/kylt om ankomst till Klinisk farmakologi, Huddinge, sker inom 5 dygn från provtagning. Vid längre tids förvaring/transport skall provet hållas fryst. </t>
  </si>
  <si>
    <t>http://www.karolinska.se/KUL/Alla-anvisningar/Anvisning/9404</t>
  </si>
  <si>
    <t>Pankreastatin</t>
  </si>
  <si>
    <t>http://www.karolinska.se/KUL/Alla-anvisningar/Anvisning/9228</t>
  </si>
  <si>
    <t>Rivaroxaban, akut</t>
  </si>
  <si>
    <t>Xarelto, antitrombotiska läkemedel, NOAK, NOAC</t>
  </si>
  <si>
    <t>Rivaroxaban</t>
  </si>
  <si>
    <t xml:space="preserve">- provtagningsdatum och klockslag
- datum och klockslag för senast intagen dos
 - aktuell dos
- datum för senaste dosjustering och föregående dos
 - orsak till provtagning, (ange en eller flera av de indikationer som anges under indikation)
 - vikt och S-kreatinin
- övriga läkemedel </t>
  </si>
  <si>
    <t>Plasma kan förvaras/transporteras i rumstemperatur/kylt om ankomst till Klinisk farmakologi, Huddinge, sker inom sju dygn från provtagning. Vid längre tids förvaring/transport skall provet hållas fryst.</t>
  </si>
  <si>
    <t>http://www.karolinska.se/KUL/Alla-anvisningar/Anvisning/10200</t>
  </si>
  <si>
    <t>Apixaban, akut</t>
  </si>
  <si>
    <t>Eliquis, antitrombotiska läkemedel, NOAK, NOAC</t>
  </si>
  <si>
    <t>Apixaban</t>
  </si>
  <si>
    <t>För mätning av koagulationsmonitorering (aktivitetsmätning) beställs istället Rivaroxaban, akut.</t>
  </si>
  <si>
    <t>För mätning av koagulationsmonitorering (aktivitetsmätning) beställs istället Apixaban, akut.</t>
  </si>
  <si>
    <t xml:space="preserve">Provtagning cirka 3 timmar efter Apixaban-intag återspeglar i regel maximal plasmakoncentration. 
För mätning av direkt plasmakoncentration beställs istället P-Apixaban. </t>
  </si>
  <si>
    <t>Provtagning cirka 2 timmar efter Rivaroxaban-intag återspeglar i regel maximal plasmakoncentration. 
För mätning av direkt plasmakoncentration beställs P-Rivaroxaban
Analyseras dagligen.</t>
  </si>
  <si>
    <t>- provtagningsdatum och klockslag
- datum och klockslag för senast intagen dos
 - aktuell dos
- datum för senaste dosjustering och föregående dos
- orsak till provtagning, (ange en eller flera av de  indikationer som anges under indikation)
 - vikt och S-kreatinin
- ange interagerande läkemedel (amiodaron, dronedaron, verapamil, diltiazem, kinidin, triazol-antimykotika, proteashämmare, karbamazepin, fenytoin, fenobarbital, rifampicin, efavirens, johannesört)</t>
  </si>
  <si>
    <t>http://www.karolinska.se/KUL/Alla-anvisningar/Anvisning/10184</t>
  </si>
  <si>
    <t>Pradaxa, hemoclot, antitrombotiska läkemedel, NOAK, NOAC</t>
  </si>
  <si>
    <t>Dabigatran, akut</t>
  </si>
  <si>
    <t xml:space="preserve">Vid förvaring längre än 8 timmar fryses avhälld plasma. </t>
  </si>
  <si>
    <t>Provtagning cirka 2 timmar efter Dabigatran-intag återspeglar i regel maximal plasmakoncentration.
För mätning av direkt plasmakoncentration beställs istället P-Dabigatran.</t>
  </si>
  <si>
    <t>Dabigatran</t>
  </si>
  <si>
    <t>För mätning av koagulationsmonitorering (aktivitetsmätning) beställs istället Dabigatran, akut.</t>
  </si>
  <si>
    <t>- provtagningsdatum och klockslag
- datum och klockslag för senast intagen dos
- aktuell dos
- datum för senaste dosjustering och föregående dos
- orsak till provtagning, (ange en eller flera av de  indikationer som anges  under indikation)
- vikt och S-kreatinin
- övriga läkemedel</t>
  </si>
  <si>
    <t>http://www.karolinska.se/KUL/Alla-anvisningar/Anvisning/10078</t>
  </si>
  <si>
    <t>Array-CGH</t>
  </si>
  <si>
    <t>http://www.akademiska.se/Verksamheter/Akademiska-laboratoriet/Klinisk-genetik/For-dig-som-remittent/Remisser/</t>
  </si>
  <si>
    <t>DNA-baserad analys (Chimerism, mutationsanalys).
Vissa DNA-analyser har separat analyskod/information.</t>
  </si>
  <si>
    <t>Hematologisk genetisk diagnostik VUXEN/BARN (UAS)</t>
  </si>
  <si>
    <t>- Provmaterial
- Provtagningsdatum och tid
- Diagnos/frågeställning/anamnes
- Samtycke till biobank.</t>
  </si>
  <si>
    <t>Information angående analysutbud se Klinisk genetiks hemsida.</t>
  </si>
  <si>
    <t>Leukemidiagnostik (DNA-analys)</t>
  </si>
  <si>
    <t>Information angående analysutbud se Klinisk genetiks, UAS, hemsida.</t>
  </si>
  <si>
    <t>Förslag till genetisk utredning vid oklar utvecklingsförsening, symptomutredning
- Nyfödda och äldre med missbildningssyndrom
- Utvecklingsstörning
 - Autism</t>
  </si>
  <si>
    <t>BDD</t>
  </si>
  <si>
    <t>Bättre Diabetes Diagnos</t>
  </si>
  <si>
    <t>Ingående analyser:
GAD-ak, Ö-cells-ak (IA2), C-Peptid, DNA-HLA-DQ, IAA, ZnT8A</t>
  </si>
  <si>
    <t>http://vardgivare.skane.se/siteassets/1.-vardriktlinjer/laboratoriemedicin/remisser/diabetes-barn-bdd.pdf</t>
  </si>
  <si>
    <t>Gelrör och LiHep-rör centrifugeras.</t>
  </si>
  <si>
    <t>Proven förvaras och skickas kallt så fort som möjligt. Max 3 dygn i kylskåp</t>
  </si>
  <si>
    <t xml:space="preserve">Kylförvaring om transport till KITM inte sker samma dag som provtagningen. </t>
  </si>
  <si>
    <t>Centrifugera proverna snarast, och avsklij plasma och serum. Sekundärrör märks med "P" respektive "S".
Frys plasma- och serumrören i -70°C inom 4h.</t>
  </si>
  <si>
    <t>Analysen utföres två gånger per vecka.</t>
  </si>
  <si>
    <t>Centrifugering rekommenderas ske vid 2400g i 7 minuter. Avskilj serum och plasma och märk sekundärrören med "S" respektive "P".
Frys båda rören med serum och plasma direkt i -70°C (inom 4h från provtagningen).</t>
  </si>
  <si>
    <t>Cysteinyldopa</t>
  </si>
  <si>
    <t>Kontakta läkare på Klinisk Kemi. Analysen S100B kan vara ett alternativ.</t>
  </si>
  <si>
    <t xml:space="preserve">Nitrazepam, Oxazepam, Diazepam, Nordiazepam, Desmetyldiazepam, Flunitrazepam, Lorazepam, Triazolam, Alprazolam </t>
  </si>
  <si>
    <t xml:space="preserve">Alprazolam, Diazepam, Flunitrazepam, Klonazepam, Lorazepam, Midazolam, Nitrazepam, Oxazepam, Temazepam,  Triazolam 
</t>
  </si>
  <si>
    <t>Övervakad provtagning.
 10 mL urinrör med gul kork skall användas. Fyll max till 1 cm från övre kanten.
 Minst 5 ml urin ska finnas i provröret, annars underkänns provet och analysen blir inte utförd.</t>
  </si>
  <si>
    <t>Missbruksmedel i urin, Klinisk Farmakologi (Karolinska)</t>
  </si>
  <si>
    <t xml:space="preserve">- provtagningsdatum 
- frågeställning 
 - anamnes 
- remitterande läkare </t>
  </si>
  <si>
    <t>Förvara provet i kyl i väntan på transport. Skickas måndag-torsdag. Skickas med A-post.</t>
  </si>
  <si>
    <t xml:space="preserve">Fenazepam och etizolam ingår inte i U-Bensodiazepiner utan beställs som egen analys </t>
  </si>
  <si>
    <t>http://www.karolinska.se/KUL/Alla-anvisningar/Anvisning/9440</t>
  </si>
  <si>
    <t>Koagulationsfaktor VIII, genetisk utredning</t>
  </si>
  <si>
    <t>Hemofili A DNA-diagnostik, Blödarsjuka, Fosterdiagnostik, Intron 22, Intron 1, inversionsmutation, Sekvensering, Faktor VIII</t>
  </si>
  <si>
    <t>http://www.karolinska.se/contentassets/abb1533a063d4cd086d1496d6e4adf1c/formular-familjeutredn-hemofili-a-20150526.pdf</t>
  </si>
  <si>
    <t>Hemofili A (Karolinska)</t>
  </si>
  <si>
    <t>http://www.karolinska.se/KUL/Alla-anvisningar/Anvisning/9149</t>
  </si>
  <si>
    <t>Ifyllt formulär måste bifogas så att rätt analys/analyser skall kunna väljas.
Analysen bör ej beställas om patienten erhållit blodtransfusion under de senaste 3 månaderna.</t>
  </si>
  <si>
    <t xml:space="preserve">Förvaras och skickas kylt eller i rumstemperatur om ankomst till Klinisk kemi inom 3 dygn. Vid längre tids förvaring fryses avhällt EDTA-blod.
Vid analys av Chorionvillibiopsi ska provet först skickas till Klinisk genetik för könsbestämning. </t>
  </si>
  <si>
    <t>Dopingprover</t>
  </si>
  <si>
    <t>Om det ej gäller U-screening, kontakta dopingjouren.
www.dopingjouren.se
020 - 546 987</t>
  </si>
  <si>
    <t>Duloxetin</t>
  </si>
  <si>
    <t>Vid förfrågningar angående denna analys, kontaktar beställaren läkare på Klinisk Kemi. Analys utförs troligen på RMV.</t>
  </si>
  <si>
    <t>1 NaCitratrör. Ta provet genom direkt venpunktion, ej via inneliggande kanyl eller port.</t>
  </si>
  <si>
    <t>Centrifugeras inom 30 min efter provtagning vid 15°C (2000g, 15 min). Avskilj plasma till 2-3 ellermanrör ca 0.6 mL. 
OBS! Lämna kvar 5-7mm plasma ovanför de röda blodkropparna för att undvika tillblandning av trombocyter.
Vid fler koagulationsanalyser, blandas plasman från dessa rör innan fördelning till ellermanrör.
Frys omedelbart i -70 C.</t>
  </si>
  <si>
    <t>Transporteras i rumstemperatur med post express, förpackat i provhylsa och vadderat kuvert. Provet ska vara laboratoriet tillhanda inom 24 h och mottages måndag - torsdag före kl. 16, fredag före kl. 12.</t>
  </si>
  <si>
    <t>http://sahlgrenska-klinkem-analyser.vgregion.se/11814.html</t>
  </si>
  <si>
    <t>Heparinrör (Na/Li), minst 0.5mL plasma.</t>
  </si>
  <si>
    <t>Glykolipid-antikroppar</t>
  </si>
  <si>
    <t>GA1, GM1, GM2, GD1a, GD1b och GQ1b -ak</t>
  </si>
  <si>
    <t>Analysen saknas f.n. på vår remiss immunologi.
använd remissen och skriv analysens namn i fältet för klinisk data.</t>
  </si>
  <si>
    <t>http://sahlgrenska-klinkem-analyser.vgregion.se/KITMAP0098.pdf</t>
  </si>
  <si>
    <t>https://www2.sahlgrenska.se/sv/SU/Omraden/4/Verksamhetsomraden/Laboratoriemedicin/Klinisk-Immunologi-och-Transfusionsmedicin/Analyser/Ny-analyslista-klinisk-immunologi/Glykolipid-antikroppar-mot/</t>
  </si>
  <si>
    <t>OBS! Två rör. 3 st Citratrör.
Ta provet genom direkt venpunktion, ej via inneliggande kanyl.</t>
  </si>
  <si>
    <t xml:space="preserve">HLA DR*, DQ*, DP*, (Klass II) typning </t>
  </si>
  <si>
    <t>Prov skickas snarast möjligt till anlayserande lab. Senast nästkommande dag.
Prov kan förvaras i rumstemperatur i väntan på transport till laboratoriet.</t>
  </si>
  <si>
    <t>Prov skickas snarast möjligt till anlayserande lab.
Prov kan förvaras i rumstemperatur i några dagar i väntan på transport till laboratoriet.</t>
  </si>
  <si>
    <t xml:space="preserve">En * markerar att genomisk teknik använts.
För frågor kontakta lab. 018-611 41 88   </t>
  </si>
  <si>
    <t>Hydroxyprolin</t>
  </si>
  <si>
    <t>2 mL urin utan tillsats av dygnsmängd eller stickprov, helst morgonurin.</t>
  </si>
  <si>
    <t>- anamnes
- aktuell medicinering</t>
  </si>
  <si>
    <t>Förvaras kylt eller fryst.</t>
  </si>
  <si>
    <t>http://sahlgrenska-klinkem-analyser.vgregion.se/0172.html</t>
  </si>
  <si>
    <t>Samma analys som vanligt CRP i Västerås.</t>
  </si>
  <si>
    <t>Folat</t>
  </si>
  <si>
    <t>Folsyra, Vitamin B9</t>
  </si>
  <si>
    <t>Prov hållbart 8 timmar i rumstemperatur och i förslutet rör upp till 4 dagar i kyla.</t>
  </si>
  <si>
    <t>http://www.anvisningar.se/Anvisningar/Klinisk-kemi/F/B--Folat-Folsyra/</t>
  </si>
  <si>
    <t>CRP, högkänsligt</t>
  </si>
  <si>
    <t>Kylcentrifugeras inom 1 h. Minst 1 mL plasma pipetteras av och fryses omgående.</t>
  </si>
  <si>
    <t>Kromogranin A (prekursor), pancreastatin</t>
  </si>
  <si>
    <t>Biklin</t>
  </si>
  <si>
    <t>INH, acetylisoniazid, Tibinide, Rimactazid, Rimstar</t>
  </si>
  <si>
    <t>Etambutol</t>
  </si>
  <si>
    <t>Rimstar</t>
  </si>
  <si>
    <t>- provtagningsdatum och klockslag
- datum och klockslag för senast intagen dos  
- datum för senaste dosjustering och föregående dosering 
- övriga läkemedel 
- frågeställning</t>
  </si>
  <si>
    <t>Plasma/serum kan förvaras/transporteras i rumstemperatur/kylt om ankomst till Klinisk farmakologi, Huddinge, sker inom 7 dygn från provtagning. Vid längre tids förvaring/transport skall provet hållas fryst.</t>
  </si>
  <si>
    <t>http://www.karolinska.se/KUL/Alla-anvisningar/Anvisning/9354</t>
  </si>
  <si>
    <t>Flukloxacillin</t>
  </si>
  <si>
    <t>Heracillin</t>
  </si>
  <si>
    <t>- provtagningsdatum och klockslag
- datum och klockslag för senast intagen dos, både för 0-prov och 2- timmarsprov
- datum för senaste dosjustering och föregående dos 
- övriga läkemedel 
- vikt, (hos barn även längden), S-kreatinin och frågeställning</t>
  </si>
  <si>
    <t>Centrifugera och avskilj plasma/serum.
Fryses.</t>
  </si>
  <si>
    <t>Plasman skall förvaras/transporteras fryst till Klinisk farmakologi, Huddinge, inom 7 dygn från provtagning.</t>
  </si>
  <si>
    <t>http://www.karolinska.se/KUL/Alla-anvisningar/Anvisning/9359</t>
  </si>
  <si>
    <t>Meropenem</t>
  </si>
  <si>
    <t>Meronem</t>
  </si>
  <si>
    <t xml:space="preserve">- provtagningsdatum och klockslag 
- datum och klockslag för senast intagen dos 
- aktuell dos 
- datum för senaste dosjustering och föregående dos 
- övriga läkemedel 
- vikt, S-kreatinin och frågeställning </t>
  </si>
  <si>
    <t>Centrifugera, avsklij plasma/serum och kyl/frys.</t>
  </si>
  <si>
    <t>Plasma/serum kan förvaras/transporteras kylt om ankomst till Klinisk farmakologi, Huddinge, sker inom 3 dygn från provtagning. Vid längre tids förvaring/transport skall provet hållas fryst.</t>
  </si>
  <si>
    <t>http://www.karolinska.se/KUL/Alla-anvisningar/Anvisning/9389</t>
  </si>
  <si>
    <t>Pyrazinamid</t>
  </si>
  <si>
    <t>Rimcure, Rimstar</t>
  </si>
  <si>
    <t xml:space="preserve">I samma analys kan Pyrazinamid och Isoniazid samt dess metabolit Acetylisoniazid mätas om så specificeras av beställaren. En remiss och ett rör räcker. OBS! vid sambeställning måste provet hanteras enligt provtagningsanvisningen för Isoniazid pga kort hållbarhet hos dess metabolit Acetylisoniazid! </t>
  </si>
  <si>
    <t>Plasma kan förvaras/transporteras i rumstemperatur/kylt om ankomst till Klinisk farmakologi, Huddinge, sker inom 7 dygn från provtagning. Vid längre tids förvaring/transport skall provet hållas fryst.</t>
  </si>
  <si>
    <t>http://www.karolinska.se/KUL/Alla-anvisningar/Anvisning/10185</t>
  </si>
  <si>
    <t>Rifampicin</t>
  </si>
  <si>
    <t xml:space="preserve">Rifadin, Rimactan, Rimactazid, Rimcure, Rimstar </t>
  </si>
  <si>
    <t xml:space="preserve">- provtagningsdatum och klockslag
- datum och klockslag för senaste dos
- aktuell dos
- datum då patienten började med denna dos
- övriga läkemedel
- vikt, S-kreatinin
- klinisk frågeställning för analys samt behandlingsorsak </t>
  </si>
  <si>
    <t>http://www.karolinska.se/KUL/Alla-anvisningar/Anvisning/10055</t>
  </si>
  <si>
    <t>Targocid</t>
  </si>
  <si>
    <t>Teikoplanin</t>
  </si>
  <si>
    <t>För teikoplanin tar det många dagar innan stabila nivåer etableras i serum. För rutinmässig kontroll rekommenderas därför analys ca 4d efter påbörjad behandling eller dosjustering.</t>
  </si>
  <si>
    <t xml:space="preserve">- provtagningsdatum och klockslag 
- datum och klockslag för senast intagen dos  
 - aktuell dos
- datum för senaste dosjustering och föregående dos 
 - behandlingsorsak
- övriga läkemedel 
- vikt, S-kreatinin och frågeställning </t>
  </si>
  <si>
    <t>Centrifugera och avskilj serum. OBS! Skriv serum på röret.</t>
  </si>
  <si>
    <t>Serum kan förvaras/transporteras kylt om ankomst till Klinisk farmakologi, Huddinge, sker inom 7 dygn från provtagning. Vid längre tids förvaring/transport skall provet hållas fryst.</t>
  </si>
  <si>
    <t>http://www.karolinska.se/KUL/Alla-anvisningar/Anvisning/9420</t>
  </si>
  <si>
    <t>Provkärl:  Salimetricsrör (lila propp). Finns att hämta på Klinisk Kemi Västerås.
Provtagning:  
Ingenting i munnen (varken mat, dryck eller snus) 30 minuter före provtagning.
Öppna förpackningen med uppsugningstussen.
Stoppa uppsugningstussen i munnen, gärna under tungan, och vänta tills den är genomvåt. Det tar normalt minst ett par minuter.
Avlägsna lila proppen på specialröret och stoppa i uppsugningstussen.
Återförslut ordentligt med lila proppen.</t>
  </si>
  <si>
    <t xml:space="preserve">OBS! Forskningsprov
Kontakt ska tas med Forskningsansvarig BMA
E-post: forskningsprojekt.al@akademiska.se före projektstart!
Se vår webbsida för forskningsprojekt/kliniska studier.
Prov analyseras endast i godkända forskningsprojekt. </t>
  </si>
  <si>
    <t>Om inte UAS remiss används är det viktigt att tydligt ange att provet ska till blodcentralen.</t>
  </si>
  <si>
    <t>Vid beställning av analys för limbisk encefalit, kontakta läkare på Klinisk Kemi, Västerås, innan provtagning.</t>
  </si>
  <si>
    <t>Avhällt prov kan förvaras i kyl 3 dygn efter provtagning. Vid längre tids förvaring ska provet frysas och skickas fryst.</t>
  </si>
  <si>
    <t>OBS! Ej detsamma som Familjär Adenomatös Polypos (FAP)!
Remiss skickas i 2 ex till laboratoriet.</t>
  </si>
  <si>
    <t>Förvaras i rumstemperatur eller kylskåp i väntan på transport.
Skickas till laboratoriet så snart som möjligt.</t>
  </si>
  <si>
    <t xml:space="preserve"> FAP, Skellefteå-sjukan, TTR-gen, MET30-mutation</t>
  </si>
  <si>
    <t>Vuxna: Dygnsmängd samlas i plastflaskor innehållande 20 mL 6 mol/L saltsyra.
Barn: Tag 1 mL 6 mol/L HCl per 100 mL urin.</t>
  </si>
  <si>
    <t>Dygnsvolym, provtagningstid och förekommande läkemedelsbehandling.</t>
  </si>
  <si>
    <t>Två rör à 7 mL av välblandad dygnsmängd skickas (alternativt skickas hela dygnssamlingen).</t>
  </si>
  <si>
    <t xml:space="preserve">För transporter &lt; 2 dygn kan provet skickas icke fryst tillsammans med en frysklamp.
Om transporttiden överstiger 2 dygn måste prov frysas och skickas fryst. 
Fryst urin skickas i frysbehållare så att provet är fryst vid ankomst till analyserande lab. </t>
  </si>
  <si>
    <t>Dextrometorfan, Dihydrokodein, Gabapentin, Hydrokodon, Hydromorfon, Ketamin, Meprobamat, Petidin (Meperidin), Pregabalin, ritalinsyra, zopiklon, zolpidem, metylfenidat, ketobemidon, efedrin, fentanyl</t>
  </si>
  <si>
    <t>Övervakad provtagning 
10 ml urinrör med gul kork skall användas. Fyll max till 1 cm från övre kanten. 
Minst 5 ml urin ska finnas i provröret, annars underkänns provet och analysen blir inte utförd.</t>
  </si>
  <si>
    <t xml:space="preserve">- provtagningsdatum 
- frågeställning 
- anamnes 
- remitterande läkare </t>
  </si>
  <si>
    <t xml:space="preserve">Läkemedel beställs som grupp, inte som enstaka analyser. </t>
  </si>
  <si>
    <t>http://www.karolinska.se/KUL/Alla-anvisningar/Anvisning/10027</t>
  </si>
  <si>
    <t>Aquaporin-4-ak</t>
  </si>
  <si>
    <t>AQP4, antikroppar, NMO, neuromyelit</t>
  </si>
  <si>
    <t xml:space="preserve">För ytterligare information kontakta laboratoriet, telefon 08-517 759 30  </t>
  </si>
  <si>
    <t>http://www.karolinska.se/KUL/Alla-anvisningar/Anvisning/10176</t>
  </si>
  <si>
    <t>Remissen skickas i 2 ex. till laboratoriet</t>
  </si>
  <si>
    <t>Förvaras i rumstemperatur eller kylskåp i väntan på transport. Hållbart 1 v i kyl.
Skickas till NUS så snart som möjligt.</t>
  </si>
  <si>
    <t>Konstitutionella förändringar:
Långt QT syndrom, LQT-syndrom, LQTS, Huntingtons sjukdom, Huntington chorea, danssjukan, huntingtin, Fragilt-X, Fragile X, FRAXA, Arrythmogenic Right Ventricular Cardiomyopathy, ARVC, Ärftlig tryckkänslig neuropati (HNPP), polycystisk njursjukdom (PKD1, PKD2)</t>
  </si>
  <si>
    <t>I kyl i 48 h, därefter frys.
Fryst prov skickas fryst.</t>
  </si>
  <si>
    <t>http://labhandboken.u5054800.fsdata.se/findny.asp?State=3&amp;Analysid=580</t>
  </si>
  <si>
    <t>Patienten skall om möjligt iaktta 12 h vätskekarens före provet.</t>
  </si>
  <si>
    <t>http://www.wieslab.se/upload/files/Wieslab_Requestform_AutoimmuneDiagnostics_SV_Screen160622.pdf</t>
  </si>
  <si>
    <t>http://sahlgrenska-klinkem-analyser.vgregion.se/BAAP0118.pdf</t>
  </si>
  <si>
    <t>http://www.akademiska.se/Global/DAT/Klinisk%20genetik/Remiss%20-%20Fosterdiagnostik.pdf</t>
  </si>
  <si>
    <t>http://www.akademiska.se/Global/DAT/Provtagningsanvisningar/UAS%20-%20KKF%2015-23%20FRAM.pdf</t>
  </si>
  <si>
    <t>http://www.akademiska.se/Global/DAT/Provtagningsanvisningar/UAS%20-%20LAKEMEDEL%2015-37%20FRAM.pdf</t>
  </si>
  <si>
    <t>https://www2.sahlgrenska.se/upload/SU/omrade_1/Tillv%c3%a4xtlaboratoriet/IGF-I.pdf</t>
  </si>
  <si>
    <t>https://www2.sahlgrenska.se/upload/SU/omrade_1/Tillv%c3%a4xtlaboratoriet/%c3%96stradiol.pdf</t>
  </si>
  <si>
    <t>http://www.rmv.se/fileadmin/RMVFiles/rk/IF039.023_REMISS_Toxikologisk_undersoekning__patient.pdf</t>
  </si>
  <si>
    <t>Peptidscreening</t>
  </si>
  <si>
    <t xml:space="preserve">- frågeställning (för medicinsk bedömning från laboratoriet)
- provtagningstid
</t>
  </si>
  <si>
    <t>Kylcentrifugeras inom 1 h. Minst 9 mL plasma pipetteras av och fryses omgående.</t>
  </si>
  <si>
    <t>http://www.karolinska.se/KUL/Alla-anvisningar/Anvisning/9235</t>
  </si>
  <si>
    <t>Porfobilinogendeaminas</t>
  </si>
  <si>
    <t>EC 2.5.1.61 tidigare EC 4.3.1.8, PBGD, Hydroxymetylbilansyntas, HMBS, Uroporfyrinogen-I-syntas, UIS</t>
  </si>
  <si>
    <t xml:space="preserve">Venblod. Planera provtagningen till början av veckan. 4 st Na-heparinrör. Rörstorlek: 4-5 ml. Vänd rören 5-10 gånger direkt efter provtagningen. Ljusskydda. Förvara som helblod i rumstemperatur.  </t>
  </si>
  <si>
    <t xml:space="preserve">Blodrören måste skickas som helblod i rumstemperatur omedelbart efter provtagningen. Måste vara framme på Porfyricentrum, CMMS inom 24 timmar: måndag till onsdag hela dagen, torsdag senast klockan 13.00. </t>
  </si>
  <si>
    <t>http://www.karolinska.se/KUL/Alla-anvisningar/Anvisning/9570</t>
  </si>
  <si>
    <t xml:space="preserve">- provtagningsdatum och eventuell föregående provtagningsdatum 
- remitterande läkarens namn 
- kombikakod, beställarens fullständiga adress samt eventuell fakturaadress  
- provmaterial samtycke/ej samtycke till sparande av provet 
- data och önskemål/frågeställning 
- medicinering </t>
  </si>
  <si>
    <t>1:a trimester screening/KUB-test</t>
  </si>
  <si>
    <t xml:space="preserve"> PAPP-A, fritt beta HCG, BHCG</t>
  </si>
  <si>
    <t xml:space="preserve">Prover tas i graviditetsvecka 9-13. </t>
  </si>
  <si>
    <t xml:space="preserve">Remiss tillhandahålls av Studiecenter, telefon 073-966 19 37. </t>
  </si>
  <si>
    <t>Centrifugera och avskilj serum. Frys.</t>
  </si>
  <si>
    <t>Förvaras och skickas fryst.</t>
  </si>
  <si>
    <t>http://www.karolinska.se/KUL/Alla-anvisningar/Anvisning/10144</t>
  </si>
  <si>
    <t>Pipekolsyra</t>
  </si>
  <si>
    <t>Heparinrör (Na/Li), minst 0.5mL plasma.
Kapillärplasma kan användas.</t>
  </si>
  <si>
    <t>http://www.karolinska.se/KUL/Alla-anvisningar/Anvisning/9568</t>
  </si>
  <si>
    <t>Plasma (ej helblod) kan skickas rumstempererat om det är framme till CMMS, Solna, inom ett dygn, annars i frysförpackning per post. 
Undvik att skicka prover per post på torsdagar och fredagar.
Post märkes A-post.</t>
  </si>
  <si>
    <t>Alkaliskt fosfatas, placentatyp</t>
  </si>
  <si>
    <t>PLAP, ALP placentatyp</t>
  </si>
  <si>
    <t xml:space="preserve">I kyl. Provet kan skickas i rumstemperatur om ankomst till KS, Solna, senast påföljande dag. Vid längre tids förvaring fryses avhällt serum. </t>
  </si>
  <si>
    <t>http://www.karolinska.se/KUL/Alla-anvisningar/Anvisning/8992</t>
  </si>
  <si>
    <t>Fettsyror, mycket långkedjiga</t>
  </si>
  <si>
    <t xml:space="preserve">Dimetylacetaler, Fytansyra, Very Long Chained Fatty Acid, Pristansyra, Plasmalogener, VLCFA, peroxisomal screening, peroxisomal sjukdom 
</t>
  </si>
  <si>
    <t>I frys. Skickas fryst till CMMS, Huddinge. 
Undvik att skicka prover per post på torsdagar och fredagar.
Post märkes A-post.</t>
  </si>
  <si>
    <t>Pregabalin</t>
  </si>
  <si>
    <t>Lyrica</t>
  </si>
  <si>
    <t>- provtagningsdatum och klockslag 
- datum och klockslag för senast intagen dos
 - aktuell dos
- datum för senaste dosjustering och föregående dos 
- övriga läkemedel 
- vikt, S-kreatinin och frågeställning</t>
  </si>
  <si>
    <t>Plasma/serum förvaras/transporteras fryst till Klinisk farmakologi, Huddinge.</t>
  </si>
  <si>
    <t>http://www.karolinska.se/KUL/Alla-anvisningar/Anvisning/9410</t>
  </si>
  <si>
    <t>Prokollagen-1-N-propeptid</t>
  </si>
  <si>
    <t>P1NP</t>
  </si>
  <si>
    <t>Kompletterande analyser: S-Osteokalcin, S-ALP, benspecifikt och fP-PTH.</t>
  </si>
  <si>
    <t>Hållbart 3 d i kyl. Därefter fryst. Fryst prov skickas fryst.</t>
  </si>
  <si>
    <t>http://www.karolinska.se/KUL/Alla-anvisningar/Anvisning/9244</t>
  </si>
  <si>
    <t>PTH, biointakt</t>
  </si>
  <si>
    <t>PTH biointakt rekommenderas att endast användas vid specialiserade frågeställningar, ex inom njurmedicin.</t>
  </si>
  <si>
    <t xml:space="preserve">I kyl. Om transporten inte når KKF, UAS inom 24 timmar måste serum frysas i &lt;-15°C.
Transporteras i rumstemperatur. Fryst prov skickas i fryst. </t>
  </si>
  <si>
    <t>http://labhandboken.u5054800.fsdata.se/findny.asp?State=3&amp;Analysid=1260</t>
  </si>
  <si>
    <t>MCH (Hemoglobin)</t>
  </si>
  <si>
    <t>Ret(B)-</t>
  </si>
  <si>
    <t>Ange om speciella uppgifter krävs t.ex. anamnes/frågeställning.</t>
  </si>
  <si>
    <t>Prov ska vara KKF, UAS tillhanda inom 47 timmar.
Prov kan förvaras i rumstemperatur i max 4 timmar. Därefter förvaras provet i kylskåp.
Transporteras i rumstemperatur.</t>
  </si>
  <si>
    <t>http://labhandboken.u5054800.fsdata.se/findny.asp?State=2&amp;Analysid=1683</t>
  </si>
  <si>
    <t>Reverse-T3</t>
  </si>
  <si>
    <t>Oslo(HL)</t>
  </si>
  <si>
    <t>http://www.oslo-universitetssykehus.no/omoss_/avdelinger_/hormonlaboratoriet_/analyser_/Sider/trijodtyronin-reverse-i-serum-reverse-t3.aspx</t>
  </si>
  <si>
    <t>Xarelto, antitrombotiska läkemedel, NOAK, NOAC, Anti-Xa</t>
  </si>
  <si>
    <t>Eliquis, antitrombotiska läkemedel, NOAK, NOAC, Anti-Xa</t>
  </si>
  <si>
    <t>Ribavirin</t>
  </si>
  <si>
    <t>- provtagningsdatum och klockslag
- datum och klockslag för senast intagen dos 
 - aktuell dos
- datum för senaste dosjustering och föregående dosering 
- övriga läkemedel 
- vikt, S-kreatinin och frågeställning</t>
  </si>
  <si>
    <t>Centrifugera inom 2 h och avskilj plasma/serum.</t>
  </si>
  <si>
    <t xml:space="preserve">Plasma/serum kan förvaras/transporteras i rumstemperatur/kylt om ankomst till Klinisk farmakologi, Huddinge, sker inom 7 dygn från provtagning. Vid längre tids förvaring/transport skall provet hållas fryst. </t>
  </si>
  <si>
    <t>http://www.karolinska.se/KUL/Alla-anvisningar/Anvisning/9412</t>
  </si>
  <si>
    <t>Ritonavir</t>
  </si>
  <si>
    <t>- provtagningsdatum och klockslag 
- datum och klockslag för senast intagen dos  
- datum för senaste dosjustering och föregående dosering 
- övriga läkemedel 
- vikt och frågeställning</t>
  </si>
  <si>
    <t>http://www.karolinska.se/KUL/Alla-anvisningar/Anvisning/9414</t>
  </si>
  <si>
    <t>RPP-ak</t>
  </si>
  <si>
    <t>Förvaras kylt. Kan transporteras i rumstemperatur.</t>
  </si>
  <si>
    <t>Ribosomalt P-protein antikroppar, antiribosomalt</t>
  </si>
  <si>
    <t>http://www.analysportalen-labmedicin.skane.se/viewAnalys.asp?Nr=1211</t>
  </si>
  <si>
    <t>Rufinamid</t>
  </si>
  <si>
    <t xml:space="preserve">- provtagningsdatum och klockslag 
- datum och klockslag för senast intagen dos 
 - aktuell dos 
- datum för senaste dosjustering och föregående dos 
- övriga läkemedel
- vikt och frågeställning </t>
  </si>
  <si>
    <t>http://www.karolinska.se/KUL/Alla-anvisningar/Anvisning/10025</t>
  </si>
  <si>
    <t>Dyskondrosteos</t>
  </si>
  <si>
    <t>SHOX, mutation</t>
  </si>
  <si>
    <t xml:space="preserve">Förvaras i rumstemp. eller kylskåp i väntan på transport.
Provet transporteras i rumstemperatur. Prov kan skickas med post. </t>
  </si>
  <si>
    <t>http://www.karolinska.se/KUL/Alla-anvisningar/Anvisning/9888</t>
  </si>
  <si>
    <t>Somatostatin</t>
  </si>
  <si>
    <t>Om fler peptider beställs samtidigt, lägg till 2 mL per  komponent.
För fullständig peptidscreening, se fP-Peptidscreening.</t>
  </si>
  <si>
    <t>http://www.karolinska.se/KUL/Alla-anvisningar/Anvisning/9273</t>
  </si>
  <si>
    <t>Kylcentrifugeras inom 1 h och avskilj minst 1 mL plasma. Frys omgående</t>
  </si>
  <si>
    <t>Spice-metaboliter</t>
  </si>
  <si>
    <t xml:space="preserve">syntetiska cannabinoider, spice, internetdrog, JWH-018, JWH-019, JWH-073, JWH-081, JWH-122, JWH-200, JWH-203, JWH-210, JWH-250, JWH-398, AM-694, AM-2201, AM-1220, MAM-2201, BB-22, PB-22, 5F-PB-22, AKB48, XLR-11, RCS-4, CP47.497C-7, CP47.497C-8, UR-144 </t>
  </si>
  <si>
    <t>Övervakad provtagning 
10 ml urinrör med gul kork skall användas. Fyll max till 1 cm från övre kanten 
Minst 5 ml urin ska finnas i provröret, annars underkänns provet och analysen blir inte utförd.</t>
  </si>
  <si>
    <t xml:space="preserve">I analysen ingår metaboliter till substanserna i listan överst på sidan. 
Fler substanser analyseras i metoden Internetdroger i urin. </t>
  </si>
  <si>
    <t xml:space="preserve">Förvara provet i kyl i väntan på transport. Behöver inte skickas kylt. Skickas måndag-torsdag. Skickas med A-post. </t>
  </si>
  <si>
    <t>http://www.karolinska.se/KUL/Alla-anvisningar/Anvisning/10026</t>
  </si>
  <si>
    <t>Streptolysin O-antikroppar</t>
  </si>
  <si>
    <t>ak</t>
  </si>
  <si>
    <t>Substans P</t>
  </si>
  <si>
    <t>SP</t>
  </si>
  <si>
    <t>Om fler peptider beställs samtidigt, lägg till 2 mL per  komponent.
Ingår även i fP-Peptidscreening.</t>
  </si>
  <si>
    <t>http://www.karolinska.se/KUL/Alla-anvisningar/Anvisning/9278</t>
  </si>
  <si>
    <t>10 mL utan tillsats
Minsta provvolym 2 mL.</t>
  </si>
  <si>
    <t>Aktuell medicinering</t>
  </si>
  <si>
    <t>Förvaras fryst.
Transporteras fryst om provet inte anländer till laboratoriet inom 1 dygn.</t>
  </si>
  <si>
    <t>http://sahlgrenska-klinkem-analyser.vgregion.se/13322.html</t>
  </si>
  <si>
    <t>Testosteron, bioaktivt</t>
  </si>
  <si>
    <t>Provtagningstid samt om patienten varit fastande.</t>
  </si>
  <si>
    <t>I kyl i 3 d. Därefter frys. Fryst prov skickas fryst.</t>
  </si>
  <si>
    <t>http://www.karolinska.se/KUL/Alla-anvisningar/Anvisning/9280</t>
  </si>
  <si>
    <t>Tiamin</t>
  </si>
  <si>
    <t xml:space="preserve">B1, Vitamin B1, Transketolas EC 2.2.1.1  </t>
  </si>
  <si>
    <t>1 Heparin-rör (Na/Li) 5 mL. OBS! ej gelrör.</t>
  </si>
  <si>
    <t>Provet skall transporteras kylt: lägg blodröret skyddat i t.ex. en hylsa. Skicka frysklamp och hylsa i ett vadderat kuvert, men observera att blodröret inte får ligga dikt an mot frysklampen då blodet ej får frysa. 
Skicka med post express. Provet ska vara laboratoriet tillhanda inom 1 dygn.</t>
  </si>
  <si>
    <t>http://sahlgrenska-klinkem-analyser.vgregion.se/0734.html</t>
  </si>
  <si>
    <t>I rumstemperatur. Prov skickas så att det är TRoLL, Huddinge tillhanda senast dagen efter provtagning.</t>
  </si>
  <si>
    <t>Tumor necrosis factor alpha</t>
  </si>
  <si>
    <t>TNF-alfa</t>
  </si>
  <si>
    <t>http://www.karolinska.se/KUL/Alla-anvisningar/Anvisning/9305</t>
  </si>
  <si>
    <t>Trombocyt-funktion</t>
  </si>
  <si>
    <t>Trombocyt-receptorer</t>
  </si>
  <si>
    <t>Tymidinkinas</t>
  </si>
  <si>
    <t>TK</t>
  </si>
  <si>
    <t>Centrifugera och avskilj serum. Fryses.</t>
  </si>
  <si>
    <t>http://www.karolinska.se/KUL/Alla-anvisningar/Anvisning/9306</t>
  </si>
  <si>
    <t>Neutraliserande antikroppar mot Tysabri</t>
  </si>
  <si>
    <t>Nab, nADA, Natalizumab</t>
  </si>
  <si>
    <t>10 ml blod tas som en venpunktion i serumrör. .
Prov tas tidigast 36 tim efter injektion eller direkt före nästa.</t>
  </si>
  <si>
    <t>10 ml blod tas som en venpunktion i serumrör.
Prov tas just innan Tysabri-infusion (dvs. ca 4 veckor efter föregående dos)</t>
  </si>
  <si>
    <t>Tysabri remiss</t>
  </si>
  <si>
    <t>http://ki.se/sites/default/files/tysabri_remiss_ny_2014-06-04_1.doc</t>
  </si>
  <si>
    <t>Centrifugera inom 3h och avskilj minst 1-2 mL serum.</t>
  </si>
  <si>
    <t>Förvaras i kyl i väntan på transport. Om transporten dröjer mer än en vecka skall provet förvaras i -20°C.
Transporteras i rumstemp, men fryst prov skickas fryst.
Laboratoriet tar endast emot prover som skickats må-torsdag och alltså kommer till laboratoriet under kontorstid och ej i anslutning till helg.</t>
  </si>
  <si>
    <t xml:space="preserve">OBS! Fyll i särskild remiss.
Vid frågor ring tel: 08-517 702 58 </t>
  </si>
  <si>
    <t>Vancomycin i Likvor</t>
  </si>
  <si>
    <t>Minst 1 mL cerebrospinalvätska.</t>
  </si>
  <si>
    <t>Centrifugera (7 min, 2400g) och häll över cerebrospinalvätska till ett plaströr (sekundärrör), var noga med att inga blodkroppar medföljer.</t>
  </si>
  <si>
    <t xml:space="preserve">Cerebrospinalvätska i sekundärrör är hållbart i kyl i 2 dagar. Transporteras i rumstemperatur.
Efter 2 dagar fryses cerebrospinalvätskan vid &lt;-15°C. Fryst prov skickas fryst.
</t>
  </si>
  <si>
    <t>http://labhandboken.u5054800.fsdata.se/findny.asp?State=2&amp;Analysid=1274</t>
  </si>
  <si>
    <t>VEGF</t>
  </si>
  <si>
    <t>Vascular endothelial growth factor</t>
  </si>
  <si>
    <t>http://sahlgrenska-klinkem-analyser.vgregion.se/13313.html</t>
  </si>
  <si>
    <t>von Willebrandfaktor-antikropp</t>
  </si>
  <si>
    <t>vWF-ak</t>
  </si>
  <si>
    <t xml:space="preserve">Analyseras endast vid låg nivå av von Willebrandfaktor. </t>
  </si>
  <si>
    <t xml:space="preserve">Centrifugera inom 30 min (15 min, 2000g i 15°C) och avskilj plasma till 2-3 små plaströr exempelvis Ellermanrör ca 0,6 mL/rör. 
OBS! Lämna alltid kvar 5 – 7 mm plasma ovanför de röda blodkropparna för att undvika tillblandning av trombocyter. 
Rören fryses omedelbart i –70 °C. </t>
  </si>
  <si>
    <t>http://www.karolinska.se/KUL/Alla-anvisningar/Anvisning/9330</t>
  </si>
  <si>
    <t>Vitamin B2</t>
  </si>
  <si>
    <t>Riboflavin, FMN</t>
  </si>
  <si>
    <t>Centrifugera och avskilj plasma inom 30 min.</t>
  </si>
  <si>
    <t>BeVital</t>
  </si>
  <si>
    <t>http://folk.uib.no/mfapu/Pages/BV/BVSite/analyteinfo/b2.html</t>
  </si>
  <si>
    <t>I frys. Transporteras fryst på torris.
Se särskild transportinfo:
http://folk.uib.no/mfapu/Pages/BV/BVSite/transport.html</t>
  </si>
  <si>
    <t>Störd könsutveckling</t>
  </si>
  <si>
    <t xml:space="preserve">AR, SRD5A2, WT1, HSD3B2, HSD17B3, NR5A1, SF1, SRY, SOX9, STAR, FSHR, LCHR, DHH, BMP15, DSD, intersex, Disorder of sex development
</t>
  </si>
  <si>
    <t>Förvaras och transporteras i rumstemperatur</t>
  </si>
  <si>
    <t>http://www.karolinska.se/KUL/Alla-anvisningar/Anvisning/9906</t>
  </si>
  <si>
    <t>Vorikonazol</t>
  </si>
  <si>
    <t>Vfend</t>
  </si>
  <si>
    <t>- provtagningsdatum och klockslag 
- datum och klockslag för senast intagen dos 
- aktuell dos 
- datum för behandlingsstart och senaste dosjustering 
 - diagnos och typ av infektion
- övriga läkemedel
- vikt och frågeställning</t>
  </si>
  <si>
    <t>Plasma/serum kan förvaras/transporteras i rumstemperatur/kylt om ankomst till Klinisk farmakologi, Huddinge, sker inom 2 dygn från provtagning. Vid längre tids förvaring/transport skall provet hållas fryst.</t>
  </si>
  <si>
    <t>http://www.karolinska.se/KUL/Alla-anvisningar/Anvisning/9435</t>
  </si>
  <si>
    <t>Zonisamid</t>
  </si>
  <si>
    <t>Zonegran</t>
  </si>
  <si>
    <t>- provtagningsdatum och klockslag
- datum och klockslag för senast intagen dos  
- datum för senaste dosjustering och föregående dosering
- övriga läkemedel 
- vikt och frågeställning</t>
  </si>
  <si>
    <t>http://www.karolinska.se/KUL/Alla-anvisningar/Anvisning/9436</t>
  </si>
  <si>
    <t>Zopiklon</t>
  </si>
  <si>
    <t>http://www.analysportalen-labmedicin.skane.se/viewAnalys.asp?Nr=1247</t>
  </si>
  <si>
    <t>Detta gäller endast patienter från urologen med frågeställning ”Njurstensutredning”.
Dygnssamlingarna för analys av dU-Ca och dU-Urat kan tas till laboratoriet samtidigt, förutsatt att de förvaras i kyl.
U-Cystin kan också benämnas som Brands test eller Nitroprussidtest.</t>
  </si>
  <si>
    <t>1. En dygnssamling urin (24h) med tillsats av HCl för analys av dU-Ca.
Beställs i Cosmic eller på remiss 4 och analyseras på Klin kemi.
2. En dygnssamling urin (24h) utan tillsats för analys av dU-Urat.
Beställs i Cosmic eller på remiss 4 och analyseras på Klin kemi.
3. Ett stickprov, helst morgonurin för analys av U-Citrat, U-Cystin och 
U-Oxalat.
Beställs på remiss 5 och skickas enl nedan.</t>
  </si>
  <si>
    <t>sTfR</t>
  </si>
  <si>
    <t>https://provtagningsanvisningar.regionorebrolan.se/</t>
  </si>
  <si>
    <t xml:space="preserve">Minst två prover bör tas i två olika menscykler före kliniska ställningstagnaden vid till exempel in vitro fertilisering.
Kompletterande analyser: S-FSH, S-LH, S-Östradiol, S-Inhibin B. </t>
  </si>
  <si>
    <t>Avhällt prov kan förvaras i kyl 3 dygn efter provtagning. Därefter fryses avhälld serum och transporteras fryst.</t>
  </si>
  <si>
    <t>Antal analyser</t>
  </si>
  <si>
    <t>Sahgrenska</t>
  </si>
  <si>
    <t>Totalt</t>
  </si>
  <si>
    <t>RMV</t>
  </si>
  <si>
    <t>Örebro</t>
  </si>
  <si>
    <t>Umeå</t>
  </si>
  <si>
    <t>Skåne</t>
  </si>
  <si>
    <t>Uppsala</t>
  </si>
  <si>
    <t>Oslo</t>
  </si>
  <si>
    <t>Gävle</t>
  </si>
  <si>
    <t>Ort</t>
  </si>
  <si>
    <t>Solna</t>
  </si>
  <si>
    <t>TRoLL</t>
  </si>
  <si>
    <t>Missbrukslab.</t>
  </si>
  <si>
    <t>KKF</t>
  </si>
  <si>
    <t>KITM</t>
  </si>
  <si>
    <t>KlinGen</t>
  </si>
  <si>
    <t>KlinPat o Cyt</t>
  </si>
  <si>
    <t>KinPat o Cyt</t>
  </si>
  <si>
    <t>KlinKem</t>
  </si>
  <si>
    <t>NeuroKemi</t>
  </si>
  <si>
    <t>Immunlab</t>
  </si>
  <si>
    <t>Tillväxtlab</t>
  </si>
  <si>
    <t>KlinKem Malmö</t>
  </si>
  <si>
    <t>SpecialKemi Lund</t>
  </si>
  <si>
    <t>Klin Immun</t>
  </si>
  <si>
    <t>LabMedicin</t>
  </si>
  <si>
    <t>Arbets&amp;Miljömed.</t>
  </si>
  <si>
    <t>Linköping</t>
  </si>
  <si>
    <t>Pärmen</t>
  </si>
  <si>
    <t>LabMaster</t>
  </si>
  <si>
    <t>Centuri</t>
  </si>
  <si>
    <t>Från</t>
  </si>
  <si>
    <t>Antal</t>
  </si>
  <si>
    <t>Centrifugera och avskilj serum inom 2 h efter provtagning.</t>
  </si>
  <si>
    <t>Centrifugera och avskskilj serum.</t>
  </si>
  <si>
    <t>Karolinska(S)</t>
  </si>
  <si>
    <t>1 gelrör (gul propp).</t>
  </si>
  <si>
    <t>1 gelrör (gul propp). 
 Tvätta ej huden med sprit.</t>
  </si>
  <si>
    <t>1 gelrör (gul propp) 5 mL.</t>
  </si>
  <si>
    <t xml:space="preserve">1 LiHeparin-rör eller 1 gelrör (gul propp). </t>
  </si>
  <si>
    <t>1 gelrör (gul propp).
Prov ska tas mellan kl 09 -13 p g a dygnsvariation.</t>
  </si>
  <si>
    <t>1 gelrör (gul propp) 5 mL. Minsta mängd 1 mL.</t>
  </si>
  <si>
    <t>1 gelrör (gul propp). Minsta mängd serum: 500 µL (räcker även till S- Basalmembran-AK).</t>
  </si>
  <si>
    <t>1 gelrör (gul propp)</t>
  </si>
  <si>
    <t xml:space="preserve">1 gelrör (gul propp) </t>
  </si>
  <si>
    <t>1 gelrör (gul propp). Minst 4ml provmaterial.</t>
  </si>
  <si>
    <t>1 gelrör (gul propp). Minsta mängd serum: 500 µL (räcker även till S- Anti-Intercellulärsubstans).</t>
  </si>
  <si>
    <t>1 gelrör (gul propp). Minsta provmängd 1 mL.</t>
  </si>
  <si>
    <t>1 gelrör (gul propp). Minsta mängd serum 500 µL.</t>
  </si>
  <si>
    <t>1 gelrör (gul propp) 5 ml. Minsta mängd 1 ml.</t>
  </si>
  <si>
    <t>Fasteprov.
1 gelrör (gul propp). Minsta mängd 250 µL.</t>
  </si>
  <si>
    <t>1 gelrör (gul propp). Rekomenderas att tas som fastande på morgonen.</t>
  </si>
  <si>
    <t>1 gelrör (gul propp) 5 mL. Minsta volym serum 150µL. 
Provet kan tas kapillärt.</t>
  </si>
  <si>
    <t>1 gelrör (gul propp). Ej kapillärprov. Minsta mängd serum 500 µL.</t>
  </si>
  <si>
    <t>1 gelrör (gul propp). Prov bör tas på förmiddagen (före kl 12.00).</t>
  </si>
  <si>
    <t>1 gelrör (gul propp).
OBS! Punktionsstället får ej tvättas med alkoholhaltigt desinfektionsmedel!
Korken får inte tas av före analys.</t>
  </si>
  <si>
    <t>1 gelrör (gul propp). Minsta provmängd 1 mL. Räcker även till alla analyser i gruppen Diabetes mellitus.</t>
  </si>
  <si>
    <t>1 gelrör (gul propp). Patienten bör vara fastande.</t>
  </si>
  <si>
    <t>1 gelrör (gul propp). Patienten bör vara fastande, det är dock inte ett krav.</t>
  </si>
  <si>
    <t>1 gelrör (gul propp) 5mL.</t>
  </si>
  <si>
    <t>1 gelrör (gul propp) 5mL. Minsta mängd 1mL.</t>
  </si>
  <si>
    <t>1 gelrör (gul propp) 5 mL eller kapillärprov i motsvarande mikrorör.</t>
  </si>
  <si>
    <t>1 gelrör (gul propp) 1-2 mL</t>
  </si>
  <si>
    <t>1 gelrör (gul propp).  Minsta analyserbara provmängd 10 µL serum.</t>
  </si>
  <si>
    <t>1 gelrör (gul propp). Minsta mängd serum 500 µL.
Räcker även till övriga analyser i gruppen Diabetes mellitus.</t>
  </si>
  <si>
    <t>1 gelrör (gul propp). Minsta mängd serum 250 µl.</t>
  </si>
  <si>
    <t>1 gelrör (gul propp). Minsta volym 0.1mL serum.</t>
  </si>
  <si>
    <t>1 gelrör (gul propp). Minsta mängd serum 200 µL.</t>
  </si>
  <si>
    <t xml:space="preserve">1 gelrör (gul propp) 5 ml. Minsta mängd 2 mL helblod.
Barn: Kapillärprovtagning, minsta mängd 300 µL serum. </t>
  </si>
  <si>
    <t>1 gelrör (gul propp) 5ml. Minsta mängd 300 µL.</t>
  </si>
  <si>
    <t>1 gelrör (gul propp). Minsta mängd 250 µL.</t>
  </si>
  <si>
    <t>1 gelrör (gul propp). Minsta mängd 200 µL.</t>
  </si>
  <si>
    <t>1 gelrör (gul propp). Minsta mängd 150 µL serum.</t>
  </si>
  <si>
    <t>1 gelrör (gul propp) 5 mL. Minsta provvolym 300 µL.
Analysen kan också göras på urin och andra kroppsvätskor. Använd i dessa fall ett 10 mL sterilt plaströr.</t>
  </si>
  <si>
    <t xml:space="preserve">1 gelrör (gul propp). Minsta provmängd  1 mL. </t>
  </si>
  <si>
    <t>1 gelrör (gul propp) 5 mL. Venöst.</t>
  </si>
  <si>
    <t>1 LiHeparin-rör med gel 4mL. OK med gelrör (gul propp) 5mL.
Kapillärprov: Minsta mängd 300 µL.</t>
  </si>
  <si>
    <t>Fasteprov.
1 gelrör (gul propp)</t>
  </si>
  <si>
    <t>1 gelrör (gul propp). Ej kapillärprov.</t>
  </si>
  <si>
    <t>1 gelrör (gul propp). Minsta mängd 1 mL.</t>
  </si>
  <si>
    <t>1 gelrör (gul propp) 5 mL eller kapillärprov i motsvarande mikrorör</t>
  </si>
  <si>
    <t>1 gelrör (gul propp).
Provet rekommenderas att tas som fastande på morgonen.</t>
  </si>
  <si>
    <t>Fasteprov.
1 gelrör (gul propp).</t>
  </si>
  <si>
    <t>Liquor: Minst 1 mL cerebrospinalvätska (Csv) i sterilt plaströr (koniskt, gul skruvkork)
Serum: 1 gelrör (gul propp) 5 mL, eller kapillärprov i motsvarande mikrorör.</t>
  </si>
  <si>
    <t>1 gelrör (gul propp). Minsta mängd serum 300 µL.</t>
  </si>
  <si>
    <t>1 gelrör (gul propp). Minsta analyserbara provmängd 50 µL serum.</t>
  </si>
  <si>
    <t>Patienten rekommenderas att vara fastande före provtagning.
1 gelrör (gul propp). Provet rekommenderas att tas kl 07-10 på grund av dygnsvariationen.</t>
  </si>
  <si>
    <t>1 gelrör (gul propp).
OBS! Ej kapillärprov.</t>
  </si>
  <si>
    <t>1 gelrör (gul propp). Minsta mängd serum 500 µL.
Barn: Minsta provmängd 500 µL microtainerrör. Rekommenderad minsta blodmängd 1 mL.</t>
  </si>
  <si>
    <t>1 gelrör (gul propp). Både venösa och kapillära prover går bra.</t>
  </si>
  <si>
    <t>1 gelrör (gul propp) 5 mL, eller motsvarande mikrorör.</t>
  </si>
  <si>
    <t>1 gelrör (gul propp). Venöst. Minst 1 mL serum.</t>
  </si>
  <si>
    <t>1 EDTA-rör (lila propp).
Det är viktigt att blodprovet tas FÖRE ev. blodtransfusion.</t>
  </si>
  <si>
    <t>1 EDTA-rör (lila propp).</t>
  </si>
  <si>
    <t xml:space="preserve">5 mL i gelrör (gul propp). Minsta mängd 1 mL serum eller 2 mL helblod. 
 Barn: Kapillärprovtagning, minsta mängd 300 µL serum. </t>
  </si>
  <si>
    <t>Prov tas i gelrör (gul propp) 5 mL eller EDTA-rör (lila propp) 5 mL. Minsta provvolym är 250 µL serum/plasma.</t>
  </si>
  <si>
    <t>1 EDTA-rör (lila propp, helblod). Minsta volym 1-4 mL.</t>
  </si>
  <si>
    <t>Blodprov från vuxna patienter: 
 3-4 mL i EDTA-rör (lila propp).
Blodprov från små barn: 
1 mL i EDTA-rör (lila propp).</t>
  </si>
  <si>
    <t>OBS! Tag proverna i nedanstående ordning:
- 2 st gelrör (gul propp) á 5mL
- 3 st EDTA-rör (lila propp) á 6mL
- 1 st LiHeparin-rör (mintgrön propp) á 5mL.</t>
  </si>
  <si>
    <t>1 EDTA-rör (lila propp), 5-7 mL</t>
  </si>
  <si>
    <t>OBS! Två rör. 1 gelrör (gul propp) + 1 EDTA-rör (lila propp).  Minsta mängd serum/plasma 500µL.</t>
  </si>
  <si>
    <t>OBS! Två rör. EDTA-rör (lila propp) 5mL och gelrör (gul propp) 5 mL.
Minsta volym 10µL serum/plasma</t>
  </si>
  <si>
    <t>2 st EDTA-rör (lila propp) á 5 mL. 
För barn &lt;1 år: 1 EDTA-rör (lila propp) 5mL</t>
  </si>
  <si>
    <t>1 EDTA-rör (lila propp, helblod)</t>
  </si>
  <si>
    <t>1 EDTA-rör (lila propp). Minst 0.5 mL.</t>
  </si>
  <si>
    <t>1 EDTA-rör (lila propp), 6mL.
Spädbarn och svårstuckna patienter: kontakta DNA-laboratoriet UAS tel. 018-611 58 64</t>
  </si>
  <si>
    <t>Venöst blod, EDTA-rör (lila propp): Vuxen 10 ml, barn 2-10 ml.</t>
  </si>
  <si>
    <t>1 EDTA-rör (lila propp). Minst halvfullt. Prov tas före dos, företrädesvis morgonprovtagning.</t>
  </si>
  <si>
    <t>1 EDTA-rör (lila propp). Minsta volym 1 mL.
Prov tas före dos, företrädesvis morgonprovtagning.</t>
  </si>
  <si>
    <t>1 EDTA-rör (lila propp) 5mL.</t>
  </si>
  <si>
    <t>2 EDTA-rör (lila propp) (varav 1 för analys av blodstatus+retikulocyter samt 1 för skickning, minst 2ml).
OBS! Vid kapillärprovtagning tas 3 EDTA-rör (lila propp) (varav 1 för analys av blodstatus+retikulocyter samt 2 för skickning, minst 2 ml).</t>
  </si>
  <si>
    <t>1 EDTA-rör (lila propp) (helblod, 1-4 ml)</t>
  </si>
  <si>
    <t>1 EDTA-rör (lila propp). Patienten skall vara fastande.</t>
  </si>
  <si>
    <t>OBS! Fyra (4) stycken EDTA-rör (lila propp) 3 mL. Går även att ta kapillärt, minsta mängd blod i varje rör 500 µL.
Beställare utanför Region Örebro län ombeds att om möjligt tillsammans med provrören medsända 2-3 blodutstryk. Ange på röret om det använts till utstryk.</t>
  </si>
  <si>
    <t>EDTA-rör (lila propp). Vuxna 5-10 ml, barn 2-10 ml venöst blod.</t>
  </si>
  <si>
    <t>1 gelrör (gul propp) alt 1 EDTA-rör (lila propp).</t>
  </si>
  <si>
    <t>6 mL venblod EDTA-rör (lila propp). 
Spädbarn och svårstuckna patienter: kontakta DNA-laboratoriet
tel: 018-611 58 64.</t>
  </si>
  <si>
    <t>2 st EDTA-rör (lila propp) á 6 mL. Minsta mängd helblod 10 mL.
Alternativ provtagning enbart efter överenskommelse med Klinisk kemi, Karolinska: Chorionvillibiopsi</t>
  </si>
  <si>
    <t>EDTA-rör (lila propp)
Venprovtagning
1. Provtagningsmaterielen, rör och nålar, förvärms till 37°C cirka 15 min i
värmeblock.
2. Efter provtagning sätts prov direkt i värmeblock och förvaras där hela tiden
till dess att laboratoriepersonal tar hand om prov.
3. Transportera prov i värmeblocket till Klinisk kemi snarast
möjligt.
Kapillärprovtagning
1. Vid provtagning skall ”stråt” och rör vara förvärmda till 37°C.
2. Prov skall sedan förvaras i 37°C i värmeblock och förvaras där hela tiden
till dess att laboratoriepersonal tar hand om prov.
3. Transportera prov i värmeblock till Klinisk kemi snarast
möjligt.</t>
  </si>
  <si>
    <t>1 EDTA-rör (lila propp) (5 ml).</t>
  </si>
  <si>
    <t>1 EDTA-rör (lila propp) (5 mL).</t>
  </si>
  <si>
    <t>1 EDTA-rör (lila propp). Minsta volym 1 mL.</t>
  </si>
  <si>
    <t>1 EDTA-rör (lila propp) (5 mL). OK med ett microtainer-rör (EDTA).</t>
  </si>
  <si>
    <t>1 EDTA-rör (lila propp). Minsta provmängd 1 mL.</t>
  </si>
  <si>
    <t>1 EDTA-rör (lila propp) 5 mL. Minsta provvolym 300 µL.</t>
  </si>
  <si>
    <t>1 EDTA-rör (lila propp, helblod). Provvolym 1-4 ml.</t>
  </si>
  <si>
    <t xml:space="preserve">EDTA-rör (lila propp), vuxen 10 mL, barn 2-10 mL </t>
  </si>
  <si>
    <t>1 EDTA-rör (lila propp) 5ml. Prov tas före dos eller tidigast 12h efter.</t>
  </si>
  <si>
    <t>1 EDTA-rör (lila propp), minst halvfullt. Prov tas före dos.</t>
  </si>
  <si>
    <t>1 kylt (isvatten)  EDTA-rör (lila propp), 3 mL.</t>
  </si>
  <si>
    <t>Fasteprov.
1 EDTA-rör (lila propp). Ljusskyddas med aluminiumfolie. Prov tas på morgonen och före eventuella medikamentintag.</t>
  </si>
  <si>
    <t>1 EDTA-rör (lila propp). Minsta mängd plasma 350 µL.
Kapillärprov OK.</t>
  </si>
  <si>
    <t>Blodprov från vuxna patienter: 
3-4 mL i EDTA-rör (lila propp)
Blodprov från små barn: 
1 mL i EDTA-rör (lila propp)</t>
  </si>
  <si>
    <t>1 EDTA-rör (lila propp) 5mL.
Microtainerrör OK att använda. 2 st räcker för neonatal bebis.</t>
  </si>
  <si>
    <t>2 (två) st EDTA-rör (lila propp).</t>
  </si>
  <si>
    <t>1 EDTA-rör (lila propp). Minsta mängd 60 µL.
Placera provet på is och ljusskydda.</t>
  </si>
  <si>
    <t>Barn: 2-3 ml blod i EDTA-rör (lila propp).
Små barn: 0,5 ml blod i EDTA-rör (lila propp).
Vuxna: 3-5 ml blod i EDTA-rör (lila propp).</t>
  </si>
  <si>
    <t>1 EDTA-rör (lila propp, OBS! Plast-EDTA). Kan tas kapillärt. Minsta mängd plasma 500 µL.</t>
  </si>
  <si>
    <t>1 EDTA-rör (lila propp, helblod) 5mL. Barn 2-5 mL.</t>
  </si>
  <si>
    <t>Venöst blod, EDTA-rör (lila propp, helblod):
Vuxen 10 mL, barn 2-10 mL.</t>
  </si>
  <si>
    <t>1 EDTA-rör (lila propp, helblod).</t>
  </si>
  <si>
    <t>1 EDTA-rör (lila propp, helblod) 7ml, samt underskriven remiss.</t>
  </si>
  <si>
    <t>1 EDTA-rör (lila propp, helblod). Volym 1-4 ml.
Kan tas kapillärt (1 EDTA-rör (lila propp) för kapillärprovtagning).</t>
  </si>
  <si>
    <t>1 EDTA-rör (lila propp, helblod) 5 mL.</t>
  </si>
  <si>
    <t>1 EDTA-rör (lila propp, helblod). Volym minst 1 mL venblod.
Provtagning före dos.</t>
  </si>
  <si>
    <t>EDTA-blod (lila propp)</t>
  </si>
  <si>
    <t>Ca 10 mL EDTA-blod (lila propp) (helblod). Minsta mängd 2 mL (barn).</t>
  </si>
  <si>
    <t>EDTA-blod (lila propp), 8mL. För barn &lt;1 år: 4 mL.</t>
  </si>
  <si>
    <t>Vuxna: 4 mL EDTA-blod (lila propp)
Barn: 2 mL EDTA-blod (lila propp).</t>
  </si>
  <si>
    <t>EDTA-blod (lila propp). Vuxen: 10 mL. Barn: 2-10 mL.</t>
  </si>
  <si>
    <t>EDTA-blod (lila propp), venöst. Vuxen: 10 mL, barn: 2-10 mL.</t>
  </si>
  <si>
    <t>1. EDTA-blod (lila propp) för DNA-baserad arrayCGH på barnet
2. EDTA-blod (lila propp) från båda föräldrarna för att ev. verifiera en avvikelse.</t>
  </si>
  <si>
    <t>1 NaHeparin-rör (mörkblå propp) 5mL. Prov bör tas på morgonen så att det hinner med posten till Uppsala. Patienten bör avstå från antihistaminer och perorala steroider under 5 dagar före provtagning.</t>
  </si>
  <si>
    <t>Fasteprov. 
1 NaHeparin-rör (mörkblå propp). Minst 2mL blod krävs.
Prov tas i iskylt rör och transporteras i isbad till Klinisk kemi.
Kontakta KlinKem Västerås innan provtagning så de hinner förbereda kylcentrifugeringen.</t>
  </si>
  <si>
    <t>1 NaHeparin-rör (mörkblå propp). Minsta mängd plasma 0.5 mL. Kapillärplasma kan användas.</t>
  </si>
  <si>
    <t>1 NaHeparin-rör (mörkblå propp) (2-6 mL, helblod).
Spädbarn 0-1 månader: 0,5-1 ml kapillärblod/venblod i NaHeparin- alt. LiHeparin-rör.
OBS! Använd ej gel-rör!</t>
  </si>
  <si>
    <t>Kontakta CoM-lab (inflammation) UAS före provtagning för överenskommelse om tid för provtagning. Tel: 018- 611 42 21.
1 NaHeparin-rör (mörkblå propp) på patienten samt 1 NaHeparin-rör (mörkblå propp) på en frisk person, ej släkting till patienten (kontrollprov).</t>
  </si>
  <si>
    <t>Venblod: NaHeparin-rör (mörkblå propp). Rörstorlek: 4-5 ml. Minst 0,5 ml avhälld plasma.
Kapillärblod: Mikrorör Li-heparin (utan gel). 1 ml blod. Minst 0,3 ml avhälld plasma.</t>
  </si>
  <si>
    <t>1 st NaHeparin-rör (mörkblå propp), 4-5 mL. Minsta mängd plasma 0.5mL
Provet kan även tas kapillärt. Använd då mikrorör med Li-heparin (med eller utan gel). Minst 1 ml blod.</t>
  </si>
  <si>
    <t>EDTA-rör (lila propp) eller NaHeparin-rör (mörkblå propp).
Vid samtidig analys av immunfenotyp krävs 2 rör med NaHeparin med 2 mL 0.9% NaCL/rör.
Alternativt benmärg:
1 mL benmärg sprutas ned i ett 7 mL rör innehållande 2 mL 0,9% NaCI.</t>
  </si>
  <si>
    <t>1 NaHeparin-rör (mörkblå propp) med tillsats av ca 2 ml steril 0.9% NaCl. Provmängd 2-3 ml benmärg. Vänd röret direkt efter provtagning.</t>
  </si>
  <si>
    <t>1 NaHeparin-rör (mörkblå propp). Vänd röret direkt efter provtagning.</t>
  </si>
  <si>
    <t>2-6 mL venblod i NaHeparin-rör (mörkblå propp).
Spädbarn 0-1 månader: 0,5-1 ml kapillärblod/venblod i Na-heparin alt. Li-heparinrör.
OBS! Använd EJ gel-rör!</t>
  </si>
  <si>
    <t>2 iskylda NaHeparin-rör (mörkblå propp) 5 mL (helt fyllda).
Ring KlinKem Västerås innan provtagning för att de ska hinna förbereda för kylcentrifugering. Prov ställs omedelbart på isbad efter provtagning.</t>
  </si>
  <si>
    <t>Perifert blod: 6 mL venblod EDTA-rör (lila propp). Spädbarn och svårstuckna patienter: kontakta DNA-laboratoriet
tel: 018-611 58 64.
OBS! Vid basalutredning Leukemi tas både ett NaHeparin-rör (mörkblå propp) och ett EDTA-rör (lila propp).
Benmärg: Benmärgsaspiratet sprutas ner i ett 6 mL EDTA-rör (lila propp). 
OBS! Vid önskemål om både RT-PCR och Chimerismanalys önskas, krävs två EDTA-rör (lila propp) dvs ett EDTA-rör (lila propp)/analys samt två remisser.</t>
  </si>
  <si>
    <t>1 NaHeparin-rör (mörkblå propp). Minsta plasmavolym 0.5 mL. Kapillärplasma kan användas.</t>
  </si>
  <si>
    <t>Fasteprov. 
1 iskylt NaHeparin-rör (mörkblå propp). Minst 2mL blod krävs.
Ring KlinKem Västerås innan provtagning för att de ska hinna förbereda för kylcentrifugering. 
Prov ställs omedelbart på isbad efter provtagning.</t>
  </si>
  <si>
    <t>Fasteprov. 
3-4 st iskylda NaHeparin-rör (mörkblå propp) á 6 mL. Minst 16 mL blod krävs för fullständig screening .
Ring KlinKem Västerås innan provtagning för att de ska hinna förbereda för kylcentrifugering. 
Prov ställs omedelbart på isbad efter provtagning.</t>
  </si>
  <si>
    <t xml:space="preserve">1 NaHeparin-rör (mörkblå propp). Volym 2 mL. 
Företrädesvis motsvarar Cmax cirka 1-2 timmar efter dos. För AUC-beräkning rekommenderas dalvärde 0 tim (provtagning inför ny dos) samt 2, 4 och 6 tim efter dos, eller vid misstanke på fördröjt upptag 0, 2, 4 och 6 tim efter dos. </t>
  </si>
  <si>
    <t>Perifert blod: 6 mL venblod EDTA-rör (lila propp). 
OBS! Vid basalutredning Leukemi tas både ett NaHeparin-rör (mörkblå propp) och ett EDTA-rör (lila propp).
Benmärg: Benmärgsaspiratet sprutas ner i ett 6 mL EDTA-rör (lila propp). 
Vid önskemål om både RT-PCR och Chimerismanalys önskas, krävs två EDTA-rör (lila propp) dvs ett EDTA-rör (lila propp)/analys samt två remisser.</t>
  </si>
  <si>
    <t>Fasteprov. 
1 iskylt NaHeparin-rör (mörkblå propp). Minst 2 mL blod krävs.
Ring KlinKem Västerås innan provtagning för att de ska hinna förbereda för kylcentrifugering. 
Prov ställs omedelbart på isbad efter provtagning.</t>
  </si>
  <si>
    <t>Fasteprov.
1 iskylt NaHeparin-rör (mörkblå propp). Röret bör stå i isbad minst 5 min före provtagning och omedelbart ställas tillbaka i isbadet efter provtagning.</t>
  </si>
  <si>
    <t>1 NaHeparin-rör (mörkblå propp). Minsta mängd plasma 0.5 ml. Kapillärplasma kan användas.</t>
  </si>
  <si>
    <t xml:space="preserve">1 NaHeparin-rör (mörkblå propp). Minsta mängd 0.2 ml/analys. Helst fasteprov, om detta inte är möjligt bör senaste födointag anges på remissen. </t>
  </si>
  <si>
    <t>Centrifugera och avskilj plasma/serum. Frys.</t>
  </si>
  <si>
    <t>Förvaras och transporteras fryst till KF, Huddinge.</t>
  </si>
  <si>
    <t>Ljusskyddas.</t>
  </si>
  <si>
    <t>Centrifugera och avskilj plasma/serum. Ljusskyddas.</t>
  </si>
  <si>
    <t>1 NaHeparin-rör (mörkblå propp), även LiHeparin är OK. Minst 0.5 mL plasma. Kapillärplasma kan användas.</t>
  </si>
  <si>
    <t xml:space="preserve">EDTA-blod (lila propp), 10 mL
Barn under 2 år: 2 x 3 mL blod. </t>
  </si>
  <si>
    <t>EDTA-blod (lila propp, helblod), 10 mL. För barn &lt;2 år: 2x3 ml. Ange på remissen: ”Får ej centrifugeras och absolut ej frysas”.
Ring gärna lab Huddinge innan provtagning tel: 08- 585 827 64.</t>
  </si>
  <si>
    <t xml:space="preserve">1 gelrör (gul propp) 5 mL. Minsta mängd venblod 2 mL.
Barn: Kapillärprovtagning, minsta mängd 300 µL serum. </t>
  </si>
  <si>
    <t xml:space="preserve">OBS! Två rör. 1 gelrör (gul propp) + 1 EDTA-rör (lila propp). </t>
  </si>
  <si>
    <t>1 rör utan tillsats (röd propp) 5mL. Minsta mängd serum 0.2 mL. 
Prov tas omedelbart före nästa dos.</t>
  </si>
  <si>
    <t xml:space="preserve">NaHeparin-rör (mörkblå propp) eller rör utan tillsats (röd propp). 
Volym 1 mL venblod. 
Provtagning omedelbart före dos samt 2 timmar efter dosintag. </t>
  </si>
  <si>
    <t>NaHeparin-rör (mörkblå propp) eller rör utan tillsats (röd propp). Volym 2 mL venblod.
Provtagning före dos.
Alternativt för AUC: före dos, 1, 2 och 4 timmar efter dos.</t>
  </si>
  <si>
    <t>1 NaHeparin-rör (mörkblå propp) eller 1 rör utan tillsats (röd propp). Volym 2 mL venblod.
Prov tas före dos.</t>
  </si>
  <si>
    <t>1 NaHeparin-rör (mörkblå propp) eller 1 rör utan tillsats (röd propp). Volym 4 mL venblod. 
Prov tas före dos.</t>
  </si>
  <si>
    <t>1 rör utan tillsats (röd propp) eller gelrör (gul propp) 5 mL.</t>
  </si>
  <si>
    <t>1 rör utan tillsats (röd propp). Volym 2 mL venblod.
Vid svårstucken patient eller barn under fem års ålder:
Kapillärrör/mikrorör: rör utan tillsats, minst 500µL
Provtagning för dos.</t>
  </si>
  <si>
    <t>1 rör utan tillsats (röd propp) eller gelrör (gul propp), minsta mängd 1 mL blod.</t>
  </si>
  <si>
    <t>1 rör utan tillsats (röd propp).</t>
  </si>
  <si>
    <t>1 ACD-rör (ljusgul),
2 EDTA-rör (lila propp),
1 rör utan tillsats (röd propp) (endast pat.).</t>
  </si>
  <si>
    <t>1 rör utan tillsats (röd propp) eller gelrör (gul propp). Kapillära prover OK.</t>
  </si>
  <si>
    <t>1 rör utan tillsats (röd propp) 3.5mL, alternativt 1 gelrör (gul propp) 3.5 mL. Minsta mängd 150µL serum för ett allergen/komponent och 40μL för varje ytterligare allergen.</t>
  </si>
  <si>
    <t>1 rör utan tillsats (röd propp) 5mL, alternativt 1 gelrör (gul propp) 5 mL. Minsta mängd 100µL serum.</t>
  </si>
  <si>
    <t>Olika alternativ:
- 1 rör utan tillsats (röd propp) eller 1 gelrör (gul propp), minst 0.5 mL
- Likvor, minst 0.5 mL
- Venblod i heparinrör. Vid IL-5-produktion efter stimulering: 10 mL. Analys i heparinblod ska förbeställas tel:031-3424703</t>
  </si>
  <si>
    <t>1 NaHeparin-rör (mörkblå propp) eller 1 rör utan tillsats (röd propp). Volym 4 mL venblod. Ej gel-rör!
Prov tas före dos.</t>
  </si>
  <si>
    <t xml:space="preserve">1 NaHeparin-rör (mörkblå propp) eller 1 rör utan tillsats (röd propp). Volym minst 2 mL venblod. </t>
  </si>
  <si>
    <t>1 NaHeparin-rör (mörkblå propp) eller 1 rör utan tillsats (röd propp). Volym minst 2 mL venblod.
Prov tas före dos.</t>
  </si>
  <si>
    <t>1 NaHeparin-rör (mörkblå propp) eller rör utan tillsats (röd propp). Volym 4 mL.
Provtagning före dos.</t>
  </si>
  <si>
    <t>1 NaHeparin-rör (mörkblå propp) eller rör utan tillsats (röd propp). Volym 1 mL.
Provtagning före dos.</t>
  </si>
  <si>
    <t>1 gelrör (gul propp) 5 mL eller 1 rör utan tillsats (röd propp). Venöst.</t>
  </si>
  <si>
    <t>1 NaHeparin-rör (mörkblå propp) eller 1 rör utan tillsats (röd propp). Volym 1 mL.
Prov tas före dos.</t>
  </si>
  <si>
    <t>1 NaHeparin-rör (mörkblå propp) eller 1 rör utan tillsats (röd propp). Ej gelrör! Volym 2 mL venblod. 
Provtagning före dos.</t>
  </si>
  <si>
    <t>1 rör utan tillsats (röd propp) eller gelrör (gul propp).</t>
  </si>
  <si>
    <t>NaHeparin-rör (mörkblå propp) eller rör utan tillsats (röd propp). 
Volym 1 mL venblod. 
Vanligen analyseras antibiotika före ny dos, respektive strax efter. För närmare monitorering av effektiv plasmanivå föreslås dock att koncentration analyseras i prov taget efter halva dosintervallet vilket i sin tur måste jämföras med MIC för aktuell patogen (mikrobiologisk analys).</t>
  </si>
  <si>
    <t>1 rör utan tillsats (röd propp). Ej gel-rör!
OBS! Punktionsstället dår ej tvättas med alkoholhaltigt desinfektionsmedel.</t>
  </si>
  <si>
    <t>1 rör utan tillsats (röd propp).  Minsta mängd serum 0.2 mL.
Prov tas omedelbart före nästa dos.</t>
  </si>
  <si>
    <t>1 NaHeparin-rör (mörkblå propp) eller rör utan tillsats (röd propp). Volym 2 mL.</t>
  </si>
  <si>
    <t>1 rör utan tillsats (röd propp) 5 mL. Minsta serummängd 0.2 mL. 
Prov omedelbart före nästa dos.</t>
  </si>
  <si>
    <t>1 NaHeparin-rör (mörkblå propp) eller 1 rör utan tillsats (röd propp). Volym 4 mL venblod.
Prov tas före dos.</t>
  </si>
  <si>
    <t>1 NaHeparin-rör (mörkblå propp) eller 1 rör utan tillsats (röd propp). Volym 1 mL venblod.
Prov tas 0, 1, 2 och 4 h efter peroral dos eller efter påbörjad intravenös infusion.</t>
  </si>
  <si>
    <t>1 NaHeparin-rör (mörkblå propp) eller 1 rör utan tillsats (röd propp). Volym 2 mL venblod. 
Prov tas före dos.</t>
  </si>
  <si>
    <t xml:space="preserve">1 NaHeparin-rör (mörkblå propp) eller 1 rör utan tillsats (röd propp). Volym 1 mL venblod. 
Prov tas före dos. </t>
  </si>
  <si>
    <t>NaHeparin-rör (mörkblå propp), eller rör utan tillsats (röd propp). Volym 4 mL venblod.
Provtagning före dos.</t>
  </si>
  <si>
    <t>1 NaHeparin-rör (mörkblå propp) eller 1 rör utan tillsats (röd propp). Ej gelrör! Volym minst 4 mL venblod.
Prov tas före dos.</t>
  </si>
  <si>
    <t>NaHeparin-rör (mörkblå propp) eller rör utan tillsats (röd propp). Volym 1 mL venblod.
Provtagning före dos.</t>
  </si>
  <si>
    <t>NaHeparin-rör (mörkblå propp) eller rör utan tillsats (röd propp). Volym 2 mL venblod.
Provtagning före dos.</t>
  </si>
  <si>
    <t xml:space="preserve">NaHeparin-rör (mörkblå propp) eller rör utan tillsats (röd propp). 
Volym 1 mL venblod. 
Provtagning ca 2-3 h efter dos (motsvarande Cmax) men ibland kan provtagning 4 h efter dos bli aktuellt vid misstanke om fördröjt upptag. </t>
  </si>
  <si>
    <t>1 NaHeparin-rör (mörkblå propp) eller 1 rör utan tillsats (röd propp). Ej gelrör!
Prov tas före dos.</t>
  </si>
  <si>
    <t>NaHeparin-rör (mörkblå propp) eller rör utan tillsats (röd propp). Volym 1 mL venblod.
Provtagning 6-12 h efter dos, &gt;14 d efter dosändring.</t>
  </si>
  <si>
    <t>1 NaHeparin-rör (mörkblå propp) eller 1 rör utan tillsats (röd propp). Volym 2 mL venblod.
Prov tas 12-24h efter dos.</t>
  </si>
  <si>
    <t>1 rör utan tillsats (röd propp). Minsta mängd 5 ml.
Prov tas i regel 1-1,5 timme efter dos och/eller minst 8 timmar efter dos.</t>
  </si>
  <si>
    <t>rör utan tillsats (röd propp). Volym 1 mL.
Provtagning sker innan ny dos (0-prov). Detta värde är vägledande både för terapeutisk effekt liksom risk för biverkningar. I undantagsfall vill man bedöma den individuella elimineringshastigheten och då kan provtagning 1h och 12h efter ny dos komma ifråga.</t>
  </si>
  <si>
    <t>1 NaHeparin-rör eller 1 rör utan tillsats (röd propp). Ej gelrör! Minsta volym 1 mL venblod.
Prov tas före dos.</t>
  </si>
  <si>
    <t>1 NaHeparin-rör (mörkblå propp) eller 1 rör utan tillsats (röd propp). Ej gelrör! Volym 5 mL venblod.
Provtagning före dos.</t>
  </si>
  <si>
    <t xml:space="preserve">1 NaHeparin-rör (mörkblå propp) eller rör utan tillsats (röd propp). Volym 2 mL venblod.
Provtagning före dos, 2-3 dagar efter nyinsatt behandling eller ändrad dos. </t>
  </si>
  <si>
    <t>1 rör utan tillsats (röd propp). Minsta mängd serum 0.2 mL.
Prov tas omedelbart före nästa dos.</t>
  </si>
  <si>
    <t>1 NaHeparin-rör (mörkblå propp) eller rör utan tillsats (röd propp). Volym 2 mL venblod.
Provtagning före dos.</t>
  </si>
  <si>
    <t>1 NaHeparin-rör (mörkblå propp) eller 1 rör utan tillsats (röd propp). Ej gelrör! Volym 2mL venblod.
Prov tas före dos.</t>
  </si>
  <si>
    <t>1 rör utan tillsats (röd propp), 5mL.</t>
  </si>
  <si>
    <t xml:space="preserve">1 rör utan tillsats (röd propp). Ej gel-rör! </t>
  </si>
  <si>
    <t>1 rör utan tillsats (röd propp). Minst 500 µL CSV.</t>
  </si>
  <si>
    <t>1 serumrör utan tillsats (röd propp). Lämplig mängd 1 ml. Minsta mängd serum 0.2ml.
Prov tas omedelbart före dos (morgondos).</t>
  </si>
  <si>
    <t>1 NaHeparin-rör (mörkblå propp) eller 1 rör utan tillsats (röd propp). Volym 2mL venblod.
Prov tas före dos.</t>
  </si>
  <si>
    <t>1 NaHeparin-rör (mörkblå propp) eller 1 rör utan tillsats (röd propp). Volym 1mL venblod.
Prov tas före morgondos, tidigast en vecka efter dosändring.</t>
  </si>
  <si>
    <t>1 NaHeparin-rör (mörkblå propp) eller 1 rör utan tillsats (röd propp) 5mL. 
Prov tas före dos.</t>
  </si>
  <si>
    <t>1 NaHeparin-rör (mörkblå propp) eller 1 rör utan tillsats (röd propp). Volym 4mL venblod.
Prov tas före dos.</t>
  </si>
  <si>
    <t>1 NaHeparin-rör (mörkblå propp) eller 1 rör utan tillsats (röd propp). 
Prov tas före dos.</t>
  </si>
  <si>
    <t>1 rör utan tillsats (röd propp). Minst 0.5 mL serum.</t>
  </si>
  <si>
    <t>1 NaHeparin-rör (mörkblå propp) eller rör utan tillsats (röd propp). Minsta volym 1 mL venblod.</t>
  </si>
  <si>
    <t>NaHeparin-rör (mörkblå propp) eller rör utan tillsats (röd propp). Volym 2 mL venblod.
Provtagning före dos för för toxicitets-/ackumulations-frågeställning eller 2-4 timmar efter dos för effektfrågeställning.</t>
  </si>
  <si>
    <t>1 NaHeparin-rör (mörkblå propp) eller 1 rör utan tillsats (röd propp). Volym 1 mL venblod.
Prov tas före dos.
Kapillärrör/mikrorör: Li-heparin, mörkgrön propp eller rör utan tillsats, röd propp.</t>
  </si>
  <si>
    <t>Serum: 1 rör utan tillsats (röd propp).
Urin: Skicka hela urinmängden till kemlab UAS, där det omhändertas och fryses.</t>
  </si>
  <si>
    <t>1 NaHeparin-rör (mörkblå propp) eller rör utan tillsats (röd propp). Volym 2 mL.
Provtagning före dos.</t>
  </si>
  <si>
    <t xml:space="preserve">EDTA-blod (lila propp), helst 10 mL (minsta volym 5 mL). </t>
  </si>
  <si>
    <t>https://www.regionorebrolan.se/sv/uso/Patientinformation/Kliniker-och-enheter/Arbets--och-miljomedicinska-kliniken/Bestallningsmaterial/Analyslaboratoriet/Provtagningsinstruktioner/Biologiska-prover/</t>
  </si>
  <si>
    <t>IgG, Anti-Hu, Ri, Yo, limbisk encefalit, NMDAR, NR1</t>
  </si>
  <si>
    <t>- eventuell stickblödning
- anamnes
- frågeställning
- läkemedelsintag</t>
  </si>
  <si>
    <t>Laboratorieremiss Allmän</t>
  </si>
  <si>
    <t>http://www.anvisningar.se/Global/Provtagningsanvisningar/Remisser/Laboratorieremiss%20Allm%c3%a4n%20150528.pdf</t>
  </si>
  <si>
    <t>1 rör utan tillsats (röd propp). Ej gelrör.
OBS! Punktionsstället får ej tvättas med alkoholhaltigt desinfektionsmedel!</t>
  </si>
  <si>
    <t>Centrifugeras. OBS! Proppen får ej tas av.
Ring alltid laboratoriet i Eskilstuna före skickning och meddela att prov kommer.
Om de inte kan ta emot prov, skickas prov till Karolinska Solna. Ring även dem i föreväg.</t>
  </si>
  <si>
    <t>M-komponenter, kryoproteiner och andra proteiner</t>
  </si>
  <si>
    <t>Hållbart 6h i rumstemperatur.
Analysen kan även utföras på plasma. Avhällt plasma kan förvaras 7 dygn i rumstemperatur. Får ej frysas.</t>
  </si>
  <si>
    <t>1 EDTA-rör (lila propp) 6 mL.</t>
  </si>
  <si>
    <t>1 NaCitrat-rör (ljusblå/svart propp) 5ml.</t>
  </si>
  <si>
    <t>1 NaCitrat-rör (ljusblå/svart propp) (3.5 mL)</t>
  </si>
  <si>
    <t>1 NaCitrat-rör (ljusblå/svart propp).
Provtagning före dos.</t>
  </si>
  <si>
    <t xml:space="preserve">1 NaCitrat-rör (ljusblå/svart propp). Ta provet genom direkt venpunktion, ej via inneliggande kanyl. </t>
  </si>
  <si>
    <t>1 NaCitrat-rör (ljusblå/svart propp). Ta provet genom direkt venpunktion, ej via inneliggande kanyl.</t>
  </si>
  <si>
    <t>1 NaCitrat-rör (ljusblå/svart propp). Prov tas genom direkt venpunktion, ej via inneliggande kanyl.</t>
  </si>
  <si>
    <t>1 NaCitrat-rör (ljusblå/svart propp). Observera att det är väldigt noga att provet blir ordentligt blandat.</t>
  </si>
  <si>
    <t>1 NaCitrat-rör (ljusblå/svart propp). Prov tas genom direkt venpunktion, ej via inneliggande kanyl.
Observera att det är väldigt noga att provet blir ordentligt blandat.</t>
  </si>
  <si>
    <t>1 NaCitrat-rör (ljusblå/svart propp) 5mL.
Provtagning bör undvikas under pågående behandling med ofraktionerat eller lågmolekylärt heparin.</t>
  </si>
  <si>
    <t xml:space="preserve">1 NaCitrat-rör (ljusblå/svart propp).
Ta provet genom direkt venpunktion, ej via inneliggande kanyl eller port. </t>
  </si>
  <si>
    <r>
      <t xml:space="preserve">Blod: 1 </t>
    </r>
    <r>
      <rPr>
        <b/>
        <sz val="8"/>
        <color theme="1"/>
        <rFont val="Calibri"/>
        <family val="2"/>
        <scheme val="minor"/>
      </rPr>
      <t xml:space="preserve">NaFlourid-rör </t>
    </r>
    <r>
      <rPr>
        <sz val="8"/>
        <color theme="1"/>
        <rFont val="Calibri"/>
        <family val="2"/>
        <scheme val="minor"/>
      </rPr>
      <t>(grå kork), minst 8 ml. Ska flera ämnen analyseras tas ett rör per analys.
Urin: 10 mL skruvkorksrör i plast. Vid flera analyser, ta flera rör (ca 30 mL).</t>
    </r>
  </si>
  <si>
    <r>
      <t xml:space="preserve">1 </t>
    </r>
    <r>
      <rPr>
        <b/>
        <sz val="8"/>
        <color theme="1"/>
        <rFont val="Calibri"/>
        <family val="2"/>
        <scheme val="minor"/>
      </rPr>
      <t xml:space="preserve">NaFlourid-rör </t>
    </r>
    <r>
      <rPr>
        <sz val="8"/>
        <color theme="1"/>
        <rFont val="Calibri"/>
        <family val="2"/>
        <scheme val="minor"/>
      </rPr>
      <t>(grå kork), minst 8 ml. Ska flera ämnen analyseras tas ett rör per analys.</t>
    </r>
  </si>
  <si>
    <t>Specialitet</t>
  </si>
  <si>
    <t>Klinisk Immunologi och Transfusionsmedicin</t>
  </si>
  <si>
    <t>Neurologi</t>
  </si>
  <si>
    <t>Klinisk Kemi och Farmakologi</t>
  </si>
  <si>
    <t>CMMS</t>
  </si>
  <si>
    <t>Specialkemi läkemedel</t>
  </si>
  <si>
    <t>Autoimmundiagnostik</t>
  </si>
  <si>
    <t>Klinisk Mikrobiologi</t>
  </si>
  <si>
    <t>Arbets- och miljömedicin</t>
  </si>
  <si>
    <t>Klinisk Immunologi</t>
  </si>
  <si>
    <t>C-peptid</t>
  </si>
  <si>
    <t>Kortisol</t>
  </si>
  <si>
    <t>Neuronala antikroppar</t>
  </si>
  <si>
    <t>Katekolaminer</t>
  </si>
  <si>
    <t>Klinisk Patologi</t>
  </si>
  <si>
    <t>Klinisk Patologi och Cytologi</t>
  </si>
  <si>
    <t>Rättskemi</t>
  </si>
  <si>
    <t>Järn</t>
  </si>
  <si>
    <t>Beta-2-Mikroglobulin</t>
  </si>
  <si>
    <t>Lunds Universitet, avdelning onkologi
Klinsika Vetenskaper
Medicon Village
Åke Borg
221 81 Lund
Tel: 046-222 42 32</t>
  </si>
  <si>
    <t>Bör skickas samma dag som provtagningen (ska vara framme inom 5d).</t>
  </si>
  <si>
    <t>ACE</t>
  </si>
  <si>
    <t>ADA</t>
  </si>
  <si>
    <t>Bly</t>
  </si>
  <si>
    <t>FISH analys</t>
  </si>
  <si>
    <t>Koppar</t>
  </si>
  <si>
    <t>Läkemedel</t>
  </si>
  <si>
    <t>Ankyrin, Spektrin, EMA, Ery-Band-3-protein</t>
  </si>
  <si>
    <t>Membranproteiner</t>
  </si>
  <si>
    <t>Metabol utredning</t>
  </si>
  <si>
    <t>Sialinsyra, fri och total</t>
  </si>
  <si>
    <t>Succinylaceton</t>
  </si>
  <si>
    <t>Örebro(amk)</t>
  </si>
  <si>
    <t>LMS(M)</t>
  </si>
  <si>
    <t>LMS(SK)</t>
  </si>
  <si>
    <t>LMS(KI)</t>
  </si>
  <si>
    <t>Hållbart 3 d i kyl. Transport i rumstemp. 
Fryst prov skickas fryst.</t>
  </si>
  <si>
    <t>Klassisk funktion, komplementfunktion, C1q, C3, C3d, C4</t>
  </si>
  <si>
    <t>Provet förvaras i kyl innan transport. Hållbart 24h i kyl, annars frys.</t>
  </si>
  <si>
    <t>Trimetoprim-sulfa</t>
  </si>
  <si>
    <t>Sulfonamid, Sulfametoxazol, Bactrim, Eusaprim</t>
  </si>
  <si>
    <t>Nortriptylin, Saroten, Tryptizol</t>
  </si>
  <si>
    <t>Desmetylsertralin, Zoloft</t>
  </si>
  <si>
    <t>Rapamycin, Rapamune</t>
  </si>
  <si>
    <t>Topimax, Topamac, Topiramat</t>
  </si>
  <si>
    <t>Gemadol, Nobligan, Tiparol, Tradolan, Tramadol</t>
  </si>
  <si>
    <t>Sensaval</t>
  </si>
  <si>
    <t xml:space="preserve">Plasma/serum kan förvaras/transporteras i rumstemperatur/kylt om ankomst till Klinisk farmakologi, Huddinge, sker inom 2 dygn från provtagning. Vid längre tids förvaring/transport skall provet hållas fryst. </t>
  </si>
  <si>
    <t>Trombocyt, clopidogrelresistens, plavixresistens</t>
  </si>
  <si>
    <t>Demensmarkörer, Tau, Beta-Amyloid, Ptau, fosfo-tau</t>
  </si>
  <si>
    <t>Retikulocythemoglobin equivalent, hypokroma retikulocyter</t>
  </si>
  <si>
    <t>Behöver ej frysas, utan kan skickas i rumstemperatur i vadderat kuvert.
Kontakta läkare på KlinKem ang. hållbarhet.</t>
  </si>
  <si>
    <t>Om denna "analys" är begärd, skicka till KS (trots att vissa normalt skickas till UAS).</t>
  </si>
  <si>
    <t>Ingående analyser:, Gastrin, Neuropeptid K (NPK), Neuropeptid Y (NPY), Neurotensin, Pankreatisk polypeptid (PP), Pankreastatin, Somatostatin, Substans P, Vasoaktiv intestinal polypeptid (VIP)</t>
  </si>
  <si>
    <t>Centrifugera och avskilj serum.
Om avd/mott även beställt Ceruloplasmin på separat remiss: skriv båda analyserna på Koppar-remissen och skicka endast ett rör (till Sahlgrenska)!</t>
  </si>
  <si>
    <t>För en bättre medicinsk bedömning av kopparresultatet så analyseras alltid koncentrationen av ceruloplasmin på samma prov.
Ta ej prov om patient fått gadolinium-, jod- eller bariuminnehållande kontrastmedel de senaste 96 timmarna (interferens).</t>
  </si>
  <si>
    <t>OBS! Analysen heter U- Aminosyror på remissen.</t>
  </si>
  <si>
    <t>Osteoporosenheten
Mottagningen för metabola sjukdomar
ingång 40 1tr Akademiska Sjukhuset
751 85 Uppsala</t>
  </si>
  <si>
    <t xml:space="preserve">Välj i första hand analysen (B)Erc-Membranproteiner.
I andra hand, kontakta Klinisk kemi, Södersjukhuset före provtagning, telefon 08-616 3463/3440. </t>
  </si>
  <si>
    <t>TPP-diagnostik (ADAMTS 13) (LMS)</t>
  </si>
  <si>
    <t>Läkemedel (LMS)</t>
  </si>
  <si>
    <t>BDD (LMS)</t>
  </si>
  <si>
    <t>Special 1 (LMS)</t>
  </si>
  <si>
    <t>Immunologi (LMS)</t>
  </si>
  <si>
    <t>Allmän (LMS)</t>
  </si>
  <si>
    <t>Cellulär immunologi och cytokiner (LMS)</t>
  </si>
  <si>
    <t>MODY-diagnostik (LMS)</t>
  </si>
  <si>
    <t>Uppdaterad</t>
  </si>
  <si>
    <t>http://labhandboken.u5054800.fsdata.se/findny.asp?State=2&amp;Analysid=514</t>
  </si>
  <si>
    <t>Centrifugera och avskilj plasma snarast. Avskiljd plasma fryses inom 4h.</t>
  </si>
  <si>
    <t>Patienten bör vara fastande, ej ett krav.</t>
  </si>
  <si>
    <t>icke SHBG-bundet, biotillgängligt, fritt</t>
  </si>
  <si>
    <t>Centrifugera och häll av direkt.</t>
  </si>
  <si>
    <t>Prov transporteras samma dag, i rumstemperatur, till Blodcentralens akutlab, ingång 61, 2tr.</t>
  </si>
  <si>
    <t>http://www.karolinska.se/KUL/Alla-anvisningar/Anvisning/8990</t>
  </si>
  <si>
    <t>Förvaras i kyl i 3 d, annars frys.</t>
  </si>
  <si>
    <t>1 EDTA-rör (lila propp, helblod) 6 mL.</t>
  </si>
  <si>
    <t>- diagnos
- övriga läkemedel
- om patienten har erhållit blodtransfusion den senaste månaden</t>
  </si>
  <si>
    <t>Skickas helst samma dag som provtagningen. Kan stå i kyl tills nästa dag.</t>
  </si>
  <si>
    <t>http://lioappl1.lio.se/lmcsortiment/Analysis.aspx?service=249415&amp;directlink=true</t>
  </si>
  <si>
    <t>Linköping(KF)</t>
  </si>
  <si>
    <t>1 EDTA-rör (lila propp, helblod) 6 ml.</t>
  </si>
  <si>
    <t>- vilket tiopurinläkemedlet patienten tar
- vilken dos
- när insättning/dosändring skedde
- diagnos
- behandlingseffekt/biverkningar
- övriga läkemedel
- om patienten har erhållit blodtransfusion den senaste månaden</t>
  </si>
  <si>
    <t>http://lioappl1.lio.se/lmcsortiment/Analysis.aspx?service=229610#</t>
  </si>
  <si>
    <t>Pris</t>
  </si>
  <si>
    <t>http://vardgivarwebb.regionostergotland.se/pages/122212/TiopurinbehR%c3%964127_M.docm</t>
  </si>
  <si>
    <t>Patient skall ha medicinerats minst 14 dagar för att uppnå full effekt.
Tidpunkt (för provtagning) under dagen har ingen betydelse.
Det räcker med ett rör om både tiopurinmetaboliter och TPMT beställs.</t>
  </si>
  <si>
    <t>Prov bör tas innan patient påbörjar medicinering med tiopurinkäkemedel (ex Imurel och Purinethol).
Tidpunkt, för provtagning, under dagen har ingen betydelse.
Det räcker med ett rör om både TPMT och tiopurinmetaboliter beställs.</t>
  </si>
  <si>
    <t>Tiopurinbehandling (USL)</t>
  </si>
  <si>
    <t>Tiopental</t>
  </si>
  <si>
    <t>Pentokoma, Pentocur</t>
  </si>
  <si>
    <t>1 NaHeparin-rör (mörkblå propp) eller 1 rör utan tillsats (röd propp). Volym 1 mL venblod.</t>
  </si>
  <si>
    <t>Akutmärkning är en förutsättning för akut analys. Prov skickas med akuttransport direkt efter provtagning till Klinisk farmakologi, Huddinge. OBS! Kontakta jourhavande läkare på Klinisk farmakologi, Huddinge, innan transport.</t>
  </si>
  <si>
    <t>- provtagningsdatum och klockslag
- datum och klockslag för senast intagen dos
- aktuell dos 
- datum för senaste dosjustering och föregående dos 
- övriga läkemedel 
- vikt och frågeställning</t>
  </si>
  <si>
    <t>Centrifugera och avsklij plasma/serum.</t>
  </si>
  <si>
    <t xml:space="preserve">Plasma/serum kan förvaras/transporteras kylt om ankomst till Klinisk farmakologi, Huddinge, sker inom 1 dygn från provtagning. Vid längre tids förvaring/transport skall provet hållas fryst.  </t>
  </si>
  <si>
    <t>http://www.karolinska.se/KUL/Alla-anvisningar/Anvisning/9423</t>
  </si>
  <si>
    <t>Ptau</t>
  </si>
  <si>
    <t>Fosfo-tau</t>
  </si>
  <si>
    <t xml:space="preserve">Lumbalpunktion minst 10 mL tappas i ett rör (barn &lt;16 år 3 mL). Vid stickblödning kasseras den första mL.
Minsta volym: 0.5 mL. </t>
  </si>
  <si>
    <t>Ingår i gruppen alzheimermarkörer.</t>
  </si>
  <si>
    <t>Provröret vänds minst 5 ggr (fram och åter) efter provtagning. Därefter kan likvor fraktioneras för analys på andra laboratorier. 
Efter cellräkning centrifugeras och hälls över i ett nytt polypropenrör.</t>
  </si>
  <si>
    <t>Om provet anländer till laboratoriet inom 24 h centrifugeras provet och transporteras i rumstemperatur förpackat i provhylsa och vadderat kuvert. 
Om provet inte anländer till laboratoriet inom 24 h skall provet centrifugeras före transport. 0.5 mL centrifugerad likvor fryses i kryorör skickas fryst. Obs! Får ej tina. Transporteras med kolsyreis i frigolitlåda. Undvik att skicka prov över en helg.</t>
  </si>
  <si>
    <t>http://sahlgrenska-klinkem-analyser.vgregion.se/10935.html</t>
  </si>
  <si>
    <t>Reboxetin</t>
  </si>
  <si>
    <t>Edronax</t>
  </si>
  <si>
    <t>Provet tas vanligen som ett dalvärde (det vill säga strax innan nästa dosintag, allra helst innan morgondosen) och vid jämviktskoncentration/steady-state.</t>
  </si>
  <si>
    <t xml:space="preserve">- provtagningstid
- akutell dos
- datum/klockslag för senaste intagen dos
- datum för senaste dosjustering
- övriga läkemedel
- ev. frågeställning
</t>
  </si>
  <si>
    <t>http://lioappl1.lio.se/lmcsortiment/Analysis.aspx?service=136906</t>
  </si>
  <si>
    <t>Serotonin</t>
  </si>
  <si>
    <t>Vid förfrågningar kontakta läkare KlinKem.</t>
  </si>
  <si>
    <t>STRIDA</t>
  </si>
  <si>
    <t>Samverkansprojekt avseende Toxicitetsutredning och Riskbedömning av InternetDroger baserat på laboratorieAnalyser</t>
  </si>
  <si>
    <t>Projektet är avslutat. Vid speciella fall, kontakta Giftinformationscentralen (GIC) på 010-456 6700</t>
  </si>
  <si>
    <t xml:space="preserve">Vid förfrågning, kontakta CoM-lab, Uppsala tfn 018- 611 42 21 inför provtagning. Provet tas där.
</t>
  </si>
  <si>
    <t>Vid förfrågning, kontakta läkare på KlinKem, Västerås, samt CoM-lab, Uppsala tfn 018- 611 42 21 inför provtagning. Provet tas i Uppsala.</t>
  </si>
  <si>
    <t>Tyroxinbindande globulin</t>
  </si>
  <si>
    <t>TBG</t>
  </si>
  <si>
    <t>1 gelrör (gul propp). Minst 0.5 mL.</t>
  </si>
  <si>
    <t>Tidpunkt för provtagning spelar ingen roll.</t>
  </si>
  <si>
    <t>Centrifugera och avsksilj serum.</t>
  </si>
  <si>
    <t>Skickas i rumstemperatur.</t>
  </si>
  <si>
    <t>http://www.oslo-universitetssykehus.no/omoss_/avdelinger_/hormonlaboratoriet_/analyser_/Sider/tyroksinbindende-globulin-i-serum-tbg.aspx</t>
  </si>
  <si>
    <t>Reverse trijodtyronin, rT3, 3,3'5'-trijod-L-tyronin</t>
  </si>
  <si>
    <t>http://www.oslo-universitetssykehus.no/omoss_/avdelinger_/hormonlaboratoriet_/rekvisisjon_/Documents/Hormonlaboratoriets%20rekvisisjon.pdf</t>
  </si>
  <si>
    <t>Hormonlaboratoriet (Oslo)</t>
  </si>
  <si>
    <t>Dygnssamlingarna förvaras i kyl och analyseras på KLinKem i Västerås. Stickprovet för analys av U-Citrat, U-Cystin och U-Oxalat fryses och skickas fryst tii Karolinska.</t>
  </si>
  <si>
    <t>Beställarkod: VÅKENN</t>
  </si>
  <si>
    <t>- Beställarkod: VÅKENN
- tid för senaste dos
- provtagningstid</t>
  </si>
  <si>
    <t>Beställarkod: VÅKENN. Provet skickas till Malmö.</t>
  </si>
  <si>
    <t>Beställarkod: VÅKENN. Beställs som S-Bensodiazepiner.</t>
  </si>
  <si>
    <t>AAT-Pi-typning</t>
  </si>
  <si>
    <t>Multiplate</t>
  </si>
  <si>
    <t>Trombocytaggregation, ASA-resistens, Prasugrel-resistens</t>
  </si>
  <si>
    <t>Vid förfrågning, kontakta läkare på KlinKem, Västerås.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</si>
</sst>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quot;kr&quot;_-;\-* #,##0.00\ &quot;kr&quot;_-;_-* &quot;-&quot;??\ &quot;kr&quot;_-;_-@_-"/>
    <numFmt numFmtId="165" formatCode="yyyy/mm/dd;@"/>
  </numFmts>
  <fonts count="4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11"/>
      <name val="Calibri"/>
      <family val="2"/>
      <scheme val="minor"/>
    </font>
    <font>
      <b/>
      <sz val="8"/>
      <color theme="1"/>
      <name val="Calibri"/>
      <family val="2"/>
      <scheme val="minor"/>
    </font>
    <font>
      <u/>
      <sz val="11"/>
      <color theme="10"/>
      <name val="Calibri"/>
      <family val="2"/>
      <scheme val="minor"/>
    </font>
    <font>
      <u/>
      <sz val="11"/>
      <color theme="11"/>
      <name val="Calibri"/>
      <family val="2"/>
      <scheme val="minor"/>
    </font>
    <font>
      <u/>
      <sz val="8"/>
      <color theme="10"/>
      <name val="Calibri"/>
      <family val="2"/>
      <scheme val="minor"/>
    </font>
    <font>
      <u/>
      <sz val="8"/>
      <color theme="10"/>
      <name val="Calibri"/>
      <family val="2"/>
      <scheme val="minor"/>
    </font>
    <font>
      <sz val="9"/>
      <color theme="1"/>
      <name val="Calibri"/>
      <family val="2"/>
      <scheme val="minor"/>
    </font>
    <font>
      <u/>
      <sz val="8"/>
      <color theme="1"/>
      <name val="Calibri"/>
      <family val="2"/>
      <scheme val="minor"/>
    </font>
    <font>
      <sz val="11"/>
      <color theme="0"/>
      <name val="Calibri"/>
      <family val="2"/>
      <scheme val="minor"/>
    </font>
    <font>
      <sz val="8"/>
      <color theme="1"/>
      <name val="Calibri"/>
      <family val="2"/>
    </font>
    <font>
      <sz val="11"/>
      <color theme="1"/>
      <name val="Calibri"/>
      <family val="2"/>
      <scheme val="minor"/>
    </font>
    <font>
      <sz val="8"/>
      <color theme="1"/>
      <name val="Calibri"/>
      <family val="2"/>
      <scheme val="minor"/>
    </font>
    <font>
      <sz val="8"/>
      <name val="Calibri"/>
      <family val="2"/>
      <scheme val="minor"/>
    </font>
    <font>
      <sz val="11"/>
      <color theme="0"/>
      <name val="Calibri"/>
      <family val="2"/>
      <scheme val="minor"/>
    </font>
    <font>
      <sz val="11"/>
      <color theme="1"/>
      <name val="Calibri"/>
      <family val="2"/>
      <scheme val="minor"/>
    </font>
    <font>
      <sz val="8"/>
      <color theme="1"/>
      <name val="Calibri"/>
      <family val="2"/>
      <scheme val="minor"/>
    </font>
    <font>
      <sz val="9"/>
      <name val="Calibri"/>
      <family val="2"/>
      <scheme val="minor"/>
    </font>
    <font>
      <sz val="11"/>
      <color theme="0"/>
      <name val="Calibri"/>
      <scheme val="minor"/>
    </font>
    <font>
      <sz val="11"/>
      <color theme="1"/>
      <name val="Calibri"/>
      <scheme val="minor"/>
    </font>
    <font>
      <sz val="9"/>
      <name val="Calibri"/>
      <scheme val="minor"/>
    </font>
    <font>
      <sz val="8"/>
      <color theme="1"/>
      <name val="Calibri"/>
      <scheme val="minor"/>
    </font>
    <font>
      <sz val="8"/>
      <name val="Calibri"/>
      <scheme val="minor"/>
    </font>
    <font>
      <sz val="8"/>
      <color rgb="FF333333"/>
      <name val="Verdana"/>
      <family val="2"/>
    </font>
    <font>
      <sz val="8"/>
      <color theme="0"/>
      <name val="Calibri"/>
      <family val="2"/>
      <scheme val="minor"/>
    </font>
    <font>
      <u/>
      <sz val="9"/>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diagonal/>
    </border>
    <border>
      <left style="thin">
        <color theme="0"/>
      </left>
      <right/>
      <top/>
      <bottom/>
      <diagonal/>
    </border>
  </borders>
  <cellStyleXfs count="49">
    <xf numFmtId="0" fontId="0" fillId="0" borderId="0">
      <alignment horizontal="left" vertical="top" wrapText="1"/>
    </xf>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Protection="0">
      <alignment horizontal="left" vertical="top" wrapText="1"/>
    </xf>
    <xf numFmtId="0" fontId="18" fillId="0" borderId="0">
      <alignment horizontal="left" vertical="top" wrapText="1"/>
    </xf>
    <xf numFmtId="0" fontId="22" fillId="0" borderId="0" applyNumberFormat="0" applyFill="0" applyBorder="0" applyAlignment="0" applyProtection="0">
      <alignment horizontal="left" vertical="top" wrapText="1"/>
    </xf>
    <xf numFmtId="0" fontId="22" fillId="0" borderId="0" applyNumberFormat="0" applyFill="0" applyBorder="0" applyAlignment="0" applyProtection="0">
      <alignment horizontal="left" vertical="top" wrapText="1"/>
    </xf>
    <xf numFmtId="0" fontId="22" fillId="0" borderId="0" applyNumberFormat="0" applyFill="0" applyBorder="0" applyAlignment="0" applyProtection="0">
      <alignment horizontal="left" vertical="top" wrapText="1"/>
    </xf>
    <xf numFmtId="0" fontId="23" fillId="0" borderId="0" applyNumberFormat="0" applyFill="0" applyBorder="0" applyProtection="0">
      <alignment vertical="top" wrapText="1"/>
    </xf>
    <xf numFmtId="164" fontId="1" fillId="0" borderId="0" applyFont="0" applyFill="0" applyBorder="0" applyAlignment="0" applyProtection="0"/>
  </cellStyleXfs>
  <cellXfs count="128">
    <xf numFmtId="0" fontId="0" fillId="0" borderId="0" xfId="0">
      <alignment horizontal="left" vertical="top" wrapText="1"/>
    </xf>
    <xf numFmtId="0" fontId="0" fillId="0" borderId="0" xfId="0" applyFont="1">
      <alignment horizontal="left" vertical="top" wrapText="1"/>
    </xf>
    <xf numFmtId="0" fontId="0" fillId="0" borderId="0" xfId="0" applyAlignment="1">
      <alignment vertical="center"/>
    </xf>
    <xf numFmtId="0" fontId="0" fillId="0" borderId="0" xfId="19" applyNumberFormat="1" applyFont="1" applyFill="1" applyBorder="1" applyAlignment="1" applyProtection="1">
      <alignment vertical="top" wrapText="1"/>
    </xf>
    <xf numFmtId="0" fontId="19" fillId="0" borderId="0" xfId="0" applyNumberFormat="1" applyFont="1" applyFill="1" applyBorder="1" applyAlignment="1" applyProtection="1">
      <alignment vertical="top" wrapText="1"/>
    </xf>
    <xf numFmtId="49" fontId="19" fillId="0" borderId="0" xfId="0" applyNumberFormat="1" applyFont="1" applyFill="1" applyBorder="1" applyAlignment="1" applyProtection="1">
      <alignment vertical="top" wrapText="1"/>
    </xf>
    <xf numFmtId="0" fontId="18" fillId="0" borderId="0" xfId="43">
      <alignment horizontal="left" vertical="top" wrapText="1"/>
    </xf>
    <xf numFmtId="0" fontId="0" fillId="0" borderId="0" xfId="0" applyProtection="1">
      <alignment horizontal="left" vertical="top" wrapText="1"/>
    </xf>
    <xf numFmtId="0" fontId="0" fillId="0" borderId="0" xfId="0" applyFont="1" applyProtection="1">
      <alignment horizontal="left" vertical="top" wrapText="1"/>
      <protection locked="0"/>
    </xf>
    <xf numFmtId="0" fontId="18" fillId="0" borderId="0" xfId="43" applyProtection="1">
      <alignment horizontal="left" vertical="top" wrapText="1"/>
    </xf>
    <xf numFmtId="0" fontId="21" fillId="0" borderId="0" xfId="42" applyProtection="1">
      <alignment horizontal="left" vertical="top" wrapText="1"/>
    </xf>
    <xf numFmtId="0" fontId="23" fillId="0" borderId="0" xfId="47" applyAlignment="1" applyProtection="1">
      <alignment horizontal="left" vertical="top" wrapText="1"/>
    </xf>
    <xf numFmtId="0" fontId="18" fillId="0" borderId="0" xfId="43" applyFill="1" applyProtection="1">
      <alignment horizontal="left" vertical="top" wrapText="1"/>
    </xf>
    <xf numFmtId="0" fontId="0" fillId="0" borderId="0" xfId="0" applyFill="1" applyBorder="1" applyAlignment="1" applyProtection="1">
      <alignment vertical="top" wrapText="1"/>
    </xf>
    <xf numFmtId="49" fontId="0" fillId="0" borderId="0" xfId="0" applyNumberFormat="1" applyFill="1" applyBorder="1" applyAlignment="1" applyProtection="1">
      <alignment vertical="top" wrapText="1"/>
    </xf>
    <xf numFmtId="0" fontId="0" fillId="0" borderId="0" xfId="0" applyFont="1" applyFill="1" applyAlignment="1" applyProtection="1">
      <alignment vertical="top" wrapText="1"/>
    </xf>
    <xf numFmtId="0" fontId="0" fillId="0" borderId="0" xfId="0" applyFill="1" applyProtection="1">
      <alignment horizontal="left" vertical="top" wrapText="1"/>
    </xf>
    <xf numFmtId="0" fontId="0" fillId="0" borderId="0" xfId="0" quotePrefix="1" applyFill="1" applyProtection="1">
      <alignment horizontal="left" vertical="top" wrapText="1"/>
    </xf>
    <xf numFmtId="0" fontId="24" fillId="0" borderId="0" xfId="42" applyNumberFormat="1" applyFont="1" applyFill="1" applyAlignment="1" applyProtection="1">
      <alignment vertical="top" wrapText="1"/>
    </xf>
    <xf numFmtId="0" fontId="23" fillId="0" borderId="0" xfId="47" applyProtection="1">
      <alignment vertical="top" wrapText="1"/>
    </xf>
    <xf numFmtId="0" fontId="21" fillId="0" borderId="0" xfId="42" applyNumberFormat="1" applyFill="1" applyProtection="1">
      <alignment horizontal="left" vertical="top" wrapText="1"/>
    </xf>
    <xf numFmtId="0" fontId="17" fillId="0" borderId="0" xfId="0" applyFont="1" applyFill="1" applyAlignment="1" applyProtection="1">
      <alignment vertical="top" wrapText="1"/>
    </xf>
    <xf numFmtId="0" fontId="0" fillId="0" borderId="0" xfId="0" applyAlignment="1" applyProtection="1">
      <alignment horizontal="left" vertical="top" wrapText="1"/>
    </xf>
    <xf numFmtId="0" fontId="17" fillId="0" borderId="0" xfId="19" applyNumberFormat="1" applyFont="1" applyFill="1" applyBorder="1" applyAlignment="1" applyProtection="1">
      <alignment vertical="top" wrapText="1"/>
    </xf>
    <xf numFmtId="0" fontId="17" fillId="0" borderId="0" xfId="0" applyFont="1" applyFill="1" applyBorder="1" applyAlignment="1" applyProtection="1">
      <alignment vertical="top" wrapText="1"/>
    </xf>
    <xf numFmtId="0" fontId="17" fillId="0" borderId="0" xfId="0" applyNumberFormat="1" applyFont="1" applyFill="1" applyBorder="1" applyAlignment="1" applyProtection="1">
      <alignment vertical="top" wrapText="1"/>
    </xf>
    <xf numFmtId="0" fontId="17" fillId="0" borderId="0" xfId="0" applyFont="1" applyAlignment="1">
      <alignment wrapText="1"/>
    </xf>
    <xf numFmtId="0" fontId="24" fillId="0" borderId="0" xfId="42" applyFont="1" applyProtection="1">
      <alignment horizontal="left" vertical="top" wrapText="1"/>
    </xf>
    <xf numFmtId="0" fontId="0" fillId="0" borderId="0" xfId="0" applyAlignment="1">
      <alignment horizontal="left" vertical="top" wrapText="1"/>
    </xf>
    <xf numFmtId="0" fontId="24" fillId="0" borderId="0" xfId="42" applyNumberFormat="1" applyFont="1" applyFill="1" applyProtection="1">
      <alignment horizontal="left" vertical="top" wrapText="1"/>
    </xf>
    <xf numFmtId="0" fontId="0" fillId="0" borderId="0" xfId="0" applyFont="1" applyFill="1" applyProtection="1">
      <alignment horizontal="left" vertical="top" wrapText="1"/>
    </xf>
    <xf numFmtId="0" fontId="18" fillId="0" borderId="0" xfId="0" applyFont="1">
      <alignment horizontal="left" vertical="top" wrapText="1"/>
    </xf>
    <xf numFmtId="0" fontId="24" fillId="0" borderId="0" xfId="47" applyFont="1" applyProtection="1">
      <alignment vertical="top" wrapText="1"/>
    </xf>
    <xf numFmtId="0" fontId="27" fillId="0" borderId="0" xfId="0" applyFont="1" applyFill="1" applyAlignment="1" applyProtection="1">
      <alignment vertical="top" wrapText="1"/>
    </xf>
    <xf numFmtId="0" fontId="29" fillId="0" borderId="0" xfId="19" applyNumberFormat="1" applyFont="1" applyFill="1" applyBorder="1" applyAlignment="1" applyProtection="1">
      <alignment vertical="top" wrapText="1"/>
    </xf>
    <xf numFmtId="0" fontId="18" fillId="0" borderId="0" xfId="43" quotePrefix="1" applyFill="1" applyProtection="1">
      <alignment horizontal="left" vertical="top" wrapText="1"/>
    </xf>
    <xf numFmtId="0" fontId="24" fillId="0" borderId="0" xfId="47" applyFont="1" applyAlignment="1" applyProtection="1">
      <alignment horizontal="left" vertical="top" wrapText="1"/>
    </xf>
    <xf numFmtId="0" fontId="0" fillId="0" borderId="0" xfId="0" applyFont="1" applyProtection="1">
      <alignment horizontal="left" vertical="top" wrapText="1"/>
    </xf>
    <xf numFmtId="0" fontId="0" fillId="0" borderId="0" xfId="0" applyFill="1">
      <alignment horizontal="left" vertical="top" wrapText="1"/>
    </xf>
    <xf numFmtId="0" fontId="21" fillId="0" borderId="0" xfId="42" applyFill="1" applyProtection="1">
      <alignment horizontal="left" vertical="top" wrapText="1"/>
    </xf>
    <xf numFmtId="0" fontId="18" fillId="0" borderId="0" xfId="43" applyFont="1" applyProtection="1">
      <alignment horizontal="left" vertical="top" wrapText="1"/>
    </xf>
    <xf numFmtId="0" fontId="18" fillId="0" borderId="0" xfId="43" applyFont="1" applyFill="1" applyProtection="1">
      <alignment horizontal="left" vertical="top" wrapText="1"/>
    </xf>
    <xf numFmtId="0" fontId="0" fillId="0" borderId="0" xfId="43" applyFont="1">
      <alignment horizontal="left" vertical="top" wrapText="1"/>
    </xf>
    <xf numFmtId="0" fontId="21" fillId="0" borderId="0" xfId="42" applyFill="1" applyAlignment="1" applyProtection="1">
      <alignment horizontal="left" vertical="top"/>
    </xf>
    <xf numFmtId="0" fontId="0" fillId="0" borderId="0" xfId="43" applyFont="1" applyAlignment="1" applyProtection="1">
      <alignment horizontal="left" vertical="top"/>
    </xf>
    <xf numFmtId="0" fontId="0" fillId="0" borderId="0" xfId="43" applyFont="1" applyFill="1" applyAlignment="1" applyProtection="1">
      <alignment horizontal="left" vertical="top"/>
    </xf>
    <xf numFmtId="0" fontId="21" fillId="0" borderId="0" xfId="42" applyFont="1" applyFill="1" applyAlignment="1" applyProtection="1">
      <alignment horizontal="left" vertical="top"/>
    </xf>
    <xf numFmtId="0" fontId="0" fillId="0" borderId="0" xfId="0" applyFont="1" applyAlignment="1">
      <alignment horizontal="left" vertical="top"/>
    </xf>
    <xf numFmtId="0" fontId="0" fillId="0" borderId="0" xfId="43" applyFont="1" applyAlignment="1">
      <alignment horizontal="left" vertical="top"/>
    </xf>
    <xf numFmtId="0" fontId="21" fillId="0" borderId="0" xfId="42" applyAlignment="1" applyProtection="1">
      <alignment horizontal="left" vertical="top"/>
    </xf>
    <xf numFmtId="0" fontId="30" fillId="0" borderId="0" xfId="43" applyFont="1" applyFill="1" applyProtection="1">
      <alignment horizontal="left" vertical="top" wrapText="1"/>
    </xf>
    <xf numFmtId="0" fontId="21" fillId="0" borderId="0" xfId="42" applyAlignment="1">
      <alignment horizontal="left" vertical="top"/>
    </xf>
    <xf numFmtId="0" fontId="24" fillId="0" borderId="0" xfId="42" applyFont="1" applyAlignment="1" applyProtection="1">
      <alignment horizontal="left" vertical="top" wrapText="1"/>
    </xf>
    <xf numFmtId="0" fontId="18" fillId="0" borderId="0" xfId="19" applyFont="1" applyFill="1" applyBorder="1" applyAlignment="1" applyProtection="1">
      <alignment horizontal="left" vertical="top" wrapText="1"/>
    </xf>
    <xf numFmtId="0" fontId="27" fillId="0" borderId="0" xfId="0" applyNumberFormat="1" applyFont="1" applyFill="1" applyBorder="1" applyAlignment="1" applyProtection="1">
      <alignment vertical="top" wrapText="1"/>
    </xf>
    <xf numFmtId="0" fontId="24" fillId="0" borderId="0" xfId="42" applyNumberFormat="1" applyFont="1" applyFill="1" applyAlignment="1" applyProtection="1">
      <alignment horizontal="left" vertical="top" wrapText="1"/>
    </xf>
    <xf numFmtId="0" fontId="29" fillId="0" borderId="0" xfId="43" applyFont="1" applyFill="1" applyAlignment="1" applyProtection="1">
      <alignment horizontal="left" vertical="top"/>
    </xf>
    <xf numFmtId="0" fontId="1" fillId="0" borderId="0" xfId="43" applyFont="1" applyFill="1" applyProtection="1">
      <alignment horizontal="left" vertical="top" wrapText="1"/>
    </xf>
    <xf numFmtId="0" fontId="32" fillId="0" borderId="0" xfId="0" applyFont="1" applyFill="1" applyAlignment="1" applyProtection="1">
      <alignment vertical="top" wrapText="1"/>
    </xf>
    <xf numFmtId="0" fontId="33" fillId="0" borderId="0" xfId="19" applyNumberFormat="1" applyFont="1" applyFill="1" applyBorder="1" applyAlignment="1" applyProtection="1">
      <alignment vertical="top" wrapText="1"/>
    </xf>
    <xf numFmtId="0" fontId="23" fillId="0" borderId="0" xfId="42" applyNumberFormat="1" applyFont="1" applyFill="1" applyProtection="1">
      <alignment horizontal="left" vertical="top" wrapText="1"/>
    </xf>
    <xf numFmtId="0" fontId="23" fillId="0" borderId="0" xfId="42" applyFont="1" applyFill="1" applyProtection="1">
      <alignment horizontal="left" vertical="top" wrapText="1"/>
    </xf>
    <xf numFmtId="0" fontId="23" fillId="0" borderId="0" xfId="42" applyNumberFormat="1" applyFont="1" applyFill="1" applyAlignment="1" applyProtection="1">
      <alignment horizontal="left" vertical="top" wrapText="1"/>
    </xf>
    <xf numFmtId="0" fontId="23" fillId="0" borderId="0" xfId="42" applyFont="1" applyProtection="1">
      <alignment horizontal="left" vertical="top" wrapText="1"/>
    </xf>
    <xf numFmtId="0" fontId="34" fillId="0" borderId="0" xfId="43" applyFont="1" applyFill="1" applyProtection="1">
      <alignment horizontal="left" vertical="top" wrapText="1"/>
    </xf>
    <xf numFmtId="0" fontId="33" fillId="0" borderId="0" xfId="43" applyFont="1" applyFill="1" applyAlignment="1" applyProtection="1">
      <alignment horizontal="left" vertical="top"/>
    </xf>
    <xf numFmtId="0" fontId="18" fillId="0" borderId="0" xfId="0" applyFont="1" applyFill="1" applyAlignment="1" applyProtection="1">
      <alignment horizontal="left" vertical="top" wrapText="1"/>
    </xf>
    <xf numFmtId="0" fontId="23" fillId="0" borderId="0" xfId="42" applyFont="1" applyBorder="1" applyProtection="1">
      <alignment horizontal="left" vertical="top" wrapText="1"/>
    </xf>
    <xf numFmtId="0" fontId="23" fillId="0" borderId="0" xfId="42" applyFont="1" applyAlignment="1" applyProtection="1">
      <alignment horizontal="left" vertical="top" wrapText="1"/>
    </xf>
    <xf numFmtId="0" fontId="35" fillId="0" borderId="0" xfId="19" applyNumberFormat="1" applyFont="1" applyFill="1" applyBorder="1" applyAlignment="1" applyProtection="1">
      <alignment vertical="top" wrapText="1"/>
    </xf>
    <xf numFmtId="0" fontId="35" fillId="0" borderId="0" xfId="0" applyFont="1" applyFill="1" applyAlignment="1" applyProtection="1">
      <alignment vertical="top" wrapText="1"/>
    </xf>
    <xf numFmtId="0" fontId="35" fillId="0" borderId="0" xfId="0" applyFont="1" applyFill="1" applyBorder="1" applyAlignment="1" applyProtection="1">
      <alignment vertical="top" wrapText="1"/>
    </xf>
    <xf numFmtId="0" fontId="35" fillId="0" borderId="0" xfId="0" applyNumberFormat="1" applyFont="1" applyFill="1" applyBorder="1" applyAlignment="1" applyProtection="1">
      <alignment vertical="top" wrapText="1"/>
    </xf>
    <xf numFmtId="0" fontId="0" fillId="0" borderId="0" xfId="0" applyFont="1" applyFill="1" applyBorder="1" applyAlignment="1" applyProtection="1">
      <alignment horizontal="left" vertical="center"/>
    </xf>
    <xf numFmtId="0" fontId="1" fillId="0" borderId="0" xfId="19" applyFont="1" applyFill="1" applyBorder="1" applyAlignment="1" applyProtection="1">
      <alignment horizontal="center" vertical="center"/>
    </xf>
    <xf numFmtId="0" fontId="0" fillId="0" borderId="0" xfId="0" applyFill="1" applyBorder="1" applyAlignment="1" applyProtection="1">
      <alignment horizontal="center" vertical="center" wrapText="1"/>
    </xf>
    <xf numFmtId="0" fontId="0" fillId="0" borderId="0" xfId="0" applyAlignment="1" applyProtection="1">
      <alignment horizontal="center" vertical="center" wrapText="1"/>
    </xf>
    <xf numFmtId="0" fontId="36" fillId="0" borderId="0" xfId="0" applyFont="1" applyFill="1" applyAlignment="1" applyProtection="1">
      <alignment vertical="top" wrapText="1"/>
    </xf>
    <xf numFmtId="0" fontId="37" fillId="0" borderId="0" xfId="0" applyFont="1" applyFill="1" applyAlignment="1" applyProtection="1">
      <alignment vertical="top" wrapText="1"/>
    </xf>
    <xf numFmtId="0" fontId="38" fillId="0" borderId="0" xfId="0" applyFont="1" applyFill="1" applyBorder="1" applyAlignment="1" applyProtection="1">
      <alignment vertical="top" wrapText="1"/>
    </xf>
    <xf numFmtId="0" fontId="39" fillId="0" borderId="0" xfId="43" applyFont="1" applyFill="1" applyProtection="1">
      <alignment horizontal="left" vertical="top" wrapText="1"/>
    </xf>
    <xf numFmtId="0" fontId="37" fillId="0" borderId="0" xfId="43" applyFont="1" applyFill="1" applyAlignment="1" applyProtection="1">
      <alignment horizontal="left" vertical="top"/>
    </xf>
    <xf numFmtId="0" fontId="18" fillId="0" borderId="0" xfId="43" quotePrefix="1" applyProtection="1">
      <alignment horizontal="left" vertical="top" wrapText="1"/>
    </xf>
    <xf numFmtId="0" fontId="23" fillId="0" borderId="0" xfId="42" applyFont="1" applyFill="1" applyAlignment="1" applyProtection="1">
      <alignment horizontal="left" vertical="top" wrapText="1"/>
    </xf>
    <xf numFmtId="0" fontId="41" fillId="0" borderId="0" xfId="0" applyFont="1">
      <alignment horizontal="left" vertical="top" wrapText="1"/>
    </xf>
    <xf numFmtId="0" fontId="39" fillId="0" borderId="0" xfId="19" applyFont="1" applyFill="1" applyBorder="1" applyAlignment="1" applyProtection="1">
      <alignment horizontal="left" vertical="top" wrapText="1"/>
    </xf>
    <xf numFmtId="0" fontId="31" fillId="0" borderId="0" xfId="42" quotePrefix="1" applyFont="1" applyFill="1" applyProtection="1">
      <alignment horizontal="left" vertical="top" wrapText="1"/>
    </xf>
    <xf numFmtId="14" fontId="0" fillId="0" borderId="0" xfId="0" applyNumberFormat="1" applyFont="1" applyFill="1" applyBorder="1" applyAlignment="1" applyProtection="1">
      <alignment horizontal="left" vertical="center"/>
    </xf>
    <xf numFmtId="0" fontId="17" fillId="0" borderId="0" xfId="0" applyNumberFormat="1" applyFont="1" applyProtection="1">
      <alignment horizontal="left" vertical="top" wrapText="1"/>
    </xf>
    <xf numFmtId="165" fontId="31" fillId="0" borderId="0" xfId="42" applyNumberFormat="1" applyFont="1" applyFill="1" applyProtection="1">
      <alignment horizontal="left" vertical="top" wrapText="1"/>
    </xf>
    <xf numFmtId="165" fontId="40" fillId="0" borderId="0" xfId="42" applyNumberFormat="1" applyFont="1" applyFill="1" applyProtection="1">
      <alignment horizontal="left" vertical="top" wrapText="1"/>
    </xf>
    <xf numFmtId="165" fontId="31" fillId="0" borderId="0" xfId="42" applyNumberFormat="1" applyFont="1" applyProtection="1">
      <alignment horizontal="left" vertical="top" wrapText="1"/>
    </xf>
    <xf numFmtId="165" fontId="31" fillId="0" borderId="0" xfId="47" applyNumberFormat="1" applyFont="1" applyAlignment="1">
      <alignment horizontal="left" vertical="top" wrapText="1"/>
    </xf>
    <xf numFmtId="0" fontId="16" fillId="0" borderId="0" xfId="0" applyFont="1">
      <alignment horizontal="left" vertical="top" wrapText="1"/>
    </xf>
    <xf numFmtId="0" fontId="16" fillId="0" borderId="0" xfId="0" applyFont="1" applyAlignment="1">
      <alignment horizontal="right" vertical="top" wrapText="1"/>
    </xf>
    <xf numFmtId="0" fontId="0" fillId="0" borderId="0" xfId="0" applyFont="1" applyAlignment="1">
      <alignment horizontal="right" vertical="top" wrapText="1"/>
    </xf>
    <xf numFmtId="0" fontId="16" fillId="0" borderId="0" xfId="0" applyFont="1" applyAlignment="1">
      <alignment horizontal="left" vertical="top" wrapText="1"/>
    </xf>
    <xf numFmtId="0" fontId="25" fillId="0" borderId="0" xfId="0" applyFont="1" applyFill="1">
      <alignment horizontal="left" vertical="top" wrapText="1"/>
    </xf>
    <xf numFmtId="0" fontId="17" fillId="0" borderId="0" xfId="0" applyFont="1" applyFill="1" applyAlignment="1" applyProtection="1">
      <alignment horizontal="center" vertical="top" wrapText="1"/>
    </xf>
    <xf numFmtId="0" fontId="17" fillId="0" borderId="10" xfId="0" applyFont="1" applyFill="1" applyBorder="1" applyAlignment="1" applyProtection="1">
      <alignment horizontal="center" vertical="top" wrapText="1"/>
    </xf>
    <xf numFmtId="0" fontId="17" fillId="0" borderId="0" xfId="0" applyFont="1" applyFill="1" applyBorder="1" applyProtection="1">
      <alignment horizontal="left" vertical="top" wrapText="1"/>
    </xf>
    <xf numFmtId="0" fontId="17" fillId="0" borderId="11" xfId="0" applyFont="1" applyFill="1" applyBorder="1" applyAlignment="1" applyProtection="1">
      <alignment horizontal="center" vertical="top" wrapText="1"/>
    </xf>
    <xf numFmtId="0" fontId="18" fillId="0" borderId="0" xfId="0" applyFont="1" applyFill="1" applyAlignment="1" applyProtection="1">
      <alignment vertical="top" wrapText="1"/>
    </xf>
    <xf numFmtId="0" fontId="18" fillId="0" borderId="0" xfId="19" applyNumberFormat="1" applyFont="1" applyFill="1" applyBorder="1" applyAlignment="1" applyProtection="1">
      <alignment vertical="top" wrapText="1"/>
    </xf>
    <xf numFmtId="0" fontId="18" fillId="0" borderId="0" xfId="0" applyFont="1" applyFill="1" applyBorder="1" applyAlignment="1" applyProtection="1">
      <alignment vertical="top" wrapText="1"/>
    </xf>
    <xf numFmtId="0" fontId="31" fillId="0" borderId="0" xfId="0" applyNumberFormat="1" applyFont="1" applyFill="1" applyBorder="1" applyAlignment="1" applyProtection="1">
      <alignment vertical="top" wrapText="1"/>
    </xf>
    <xf numFmtId="49" fontId="31" fillId="0" borderId="0" xfId="0" applyNumberFormat="1" applyFont="1" applyFill="1" applyBorder="1" applyAlignment="1" applyProtection="1">
      <alignment vertical="top" wrapText="1"/>
    </xf>
    <xf numFmtId="49" fontId="18" fillId="0" borderId="0" xfId="0" applyNumberFormat="1" applyFont="1" applyFill="1" applyBorder="1" applyAlignment="1" applyProtection="1">
      <alignment vertical="top" wrapText="1"/>
    </xf>
    <xf numFmtId="0" fontId="42" fillId="0" borderId="0" xfId="0" applyFont="1" applyFill="1" applyAlignment="1" applyProtection="1">
      <alignment vertical="top" wrapText="1"/>
    </xf>
    <xf numFmtId="0" fontId="18" fillId="0" borderId="0" xfId="0" applyFont="1" applyProtection="1">
      <alignment horizontal="left" vertical="top" wrapText="1"/>
      <protection locked="0"/>
    </xf>
    <xf numFmtId="0" fontId="43" fillId="0" borderId="0" xfId="42" applyFont="1" applyProtection="1">
      <alignment horizontal="left" vertical="top" wrapText="1"/>
    </xf>
    <xf numFmtId="0" fontId="23" fillId="0" borderId="0" xfId="47" applyFont="1" applyProtection="1">
      <alignment vertical="top" wrapText="1"/>
    </xf>
    <xf numFmtId="0" fontId="23" fillId="0" borderId="0" xfId="47" applyFont="1" applyAlignment="1" applyProtection="1">
      <alignment horizontal="left" vertical="top" wrapText="1"/>
    </xf>
    <xf numFmtId="0" fontId="23" fillId="0" borderId="0" xfId="47" applyNumberFormat="1" applyFont="1" applyFill="1" applyProtection="1">
      <alignment vertical="top" wrapText="1"/>
    </xf>
    <xf numFmtId="0" fontId="23" fillId="0" borderId="0" xfId="47" applyFont="1" applyAlignment="1">
      <alignment horizontal="left" vertical="top" wrapText="1"/>
    </xf>
    <xf numFmtId="0" fontId="0" fillId="0" borderId="0" xfId="0" applyFont="1" applyFill="1" applyAlignment="1" applyProtection="1">
      <alignment horizontal="left" vertical="top"/>
    </xf>
    <xf numFmtId="0" fontId="23" fillId="0" borderId="0" xfId="47" applyNumberFormat="1" applyFill="1" applyProtection="1">
      <alignment vertical="top" wrapText="1"/>
    </xf>
    <xf numFmtId="0" fontId="18" fillId="0" borderId="0" xfId="0" applyNumberFormat="1" applyFont="1" applyFill="1" applyBorder="1" applyAlignment="1" applyProtection="1">
      <alignment vertical="top" wrapText="1"/>
    </xf>
    <xf numFmtId="164" fontId="31" fillId="0" borderId="0" xfId="48" applyFont="1" applyAlignment="1" applyProtection="1">
      <alignment horizontal="left" vertical="top" wrapText="1"/>
    </xf>
    <xf numFmtId="164" fontId="31" fillId="0" borderId="0" xfId="48" applyFont="1" applyFill="1" applyAlignment="1" applyProtection="1">
      <alignment horizontal="left" vertical="top" wrapText="1"/>
    </xf>
    <xf numFmtId="164" fontId="31" fillId="0" borderId="0" xfId="48" applyFont="1" applyAlignment="1" applyProtection="1">
      <alignment vertical="top" wrapText="1"/>
    </xf>
    <xf numFmtId="164" fontId="35" fillId="0" borderId="0" xfId="48" applyFont="1" applyAlignment="1" applyProtection="1">
      <alignment horizontal="left" vertical="top" wrapText="1"/>
    </xf>
    <xf numFmtId="164" fontId="19" fillId="0" borderId="0" xfId="48" applyFont="1" applyAlignment="1" applyProtection="1">
      <alignment horizontal="left" vertical="top" wrapText="1"/>
    </xf>
    <xf numFmtId="164" fontId="31" fillId="0" borderId="0" xfId="48" applyFont="1" applyFill="1" applyAlignment="1" applyProtection="1">
      <alignment vertical="top" wrapText="1"/>
    </xf>
    <xf numFmtId="164" fontId="19" fillId="0" borderId="0" xfId="48" applyFont="1" applyFill="1" applyAlignment="1" applyProtection="1">
      <alignment horizontal="left" vertical="top" wrapText="1"/>
    </xf>
    <xf numFmtId="164" fontId="31" fillId="0" borderId="0" xfId="48" applyFont="1" applyBorder="1" applyAlignment="1" applyProtection="1">
      <alignment horizontal="left" vertical="top" wrapText="1"/>
    </xf>
    <xf numFmtId="164" fontId="31" fillId="0" borderId="0" xfId="48" applyFont="1" applyAlignment="1">
      <alignment horizontal="left" vertical="top" wrapText="1"/>
    </xf>
    <xf numFmtId="0" fontId="17" fillId="0" borderId="0" xfId="48" applyNumberFormat="1" applyFont="1" applyFill="1" applyAlignment="1" applyProtection="1">
      <alignment horizontal="left" vertical="top"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8" builtinId="4"/>
    <cellStyle name="Explanatory Text" xfId="16" builtinId="53" customBuiltin="1"/>
    <cellStyle name="Followed Hyperlink" xfId="44" builtinId="9" hidden="1"/>
    <cellStyle name="Followed Hyperlink" xfId="45" builtinId="9" hidden="1"/>
    <cellStyle name="Followed Hyperlink" xfId="46"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Hyperlink 2" xfId="47"/>
    <cellStyle name="Input" xfId="9" builtinId="20" customBuiltin="1"/>
    <cellStyle name="Linked Cell" xfId="12" builtinId="24" customBuiltin="1"/>
    <cellStyle name="Neutral" xfId="8" builtinId="28" customBuiltin="1"/>
    <cellStyle name="Normal" xfId="0" builtinId="0" customBuiltin="1"/>
    <cellStyle name="Normal 2"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0" formatCode="General"/>
    </dxf>
    <dxf>
      <font>
        <b/>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left" vertical="top" textRotation="0" wrapText="1" indent="0" justifyLastLine="0" shrinkToFit="0" readingOrder="0"/>
      <protection locked="1" hidden="0"/>
    </dxf>
    <dxf>
      <font>
        <b val="0"/>
        <i val="0"/>
        <strike val="0"/>
        <condense val="0"/>
        <extend val="0"/>
        <outline val="0"/>
        <shadow val="0"/>
        <u val="none"/>
        <vertAlign val="baseline"/>
        <sz val="8"/>
        <color auto="1"/>
        <name val="Calibri"/>
        <scheme val="minor"/>
      </font>
      <numFmt numFmtId="165" formatCode="yyyy/mm/dd;@"/>
      <protection locked="1" hidden="0"/>
    </dxf>
    <dxf>
      <font>
        <b val="0"/>
        <i val="0"/>
        <strike val="0"/>
        <condense val="0"/>
        <extend val="0"/>
        <outline val="0"/>
        <shadow val="0"/>
        <u val="none"/>
        <vertAlign val="baseline"/>
        <sz val="8"/>
        <color auto="1"/>
        <name val="Calibri"/>
        <scheme val="minor"/>
      </font>
      <protection locked="1" hidden="0"/>
    </dxf>
    <dxf>
      <protection locked="1" hidden="0"/>
    </dxf>
    <dxf>
      <fill>
        <patternFill patternType="none">
          <fgColor indexed="64"/>
          <bgColor auto="1"/>
        </patternFill>
      </fill>
      <protection locked="1" hidden="0"/>
    </dxf>
    <dxf>
      <protection locked="1" hidden="0"/>
    </dxf>
    <dxf>
      <protection locked="1" hidden="0"/>
    </dxf>
    <dxf>
      <protection locked="1" hidden="0"/>
    </dxf>
    <dxf>
      <fill>
        <patternFill patternType="none">
          <fgColor indexed="64"/>
          <bgColor indexed="65"/>
        </patternFill>
      </fill>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protection locked="1" hidden="0"/>
    </dxf>
    <dxf>
      <font>
        <strike val="0"/>
        <outline val="0"/>
        <shadow val="0"/>
        <u val="none"/>
        <vertAlign val="baseline"/>
        <sz val="8"/>
        <color theme="1"/>
        <name val="Calibri"/>
        <scheme val="minor"/>
      </font>
      <fill>
        <patternFill patternType="none">
          <fgColor indexed="64"/>
          <bgColor indexed="65"/>
        </patternFill>
      </fill>
      <protection locked="1" hidden="0"/>
    </dxf>
    <dxf>
      <protection locked="1" hidden="0"/>
    </dxf>
    <dxf>
      <protection locked="1" hidden="0"/>
    </dxf>
    <dxf>
      <font>
        <strike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protection locked="1"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general" vertical="top" textRotation="0" wrapText="1" indent="0" justifyLastLine="0" shrinkToFit="0" readingOrder="0"/>
      <protection locked="1" hidden="0"/>
    </dxf>
    <dxf>
      <fill>
        <patternFill patternType="none">
          <fgColor indexed="64"/>
          <bgColor indexed="65"/>
        </patternFill>
      </fill>
      <alignment horizontal="general" vertical="top" textRotation="0" wrapText="1" indent="0" justifyLastLine="0" shrinkToFit="0" readingOrder="0"/>
      <protection locked="1" hidden="0"/>
    </dxf>
    <dxf>
      <protection locked="1" hidden="0"/>
    </dxf>
    <dxf>
      <font>
        <strike val="0"/>
        <outline val="0"/>
        <shadow val="0"/>
        <u val="none"/>
        <vertAlign val="baseline"/>
        <sz val="11"/>
        <color theme="0"/>
        <name val="Calibri"/>
        <scheme val="minor"/>
      </font>
      <fill>
        <patternFill patternType="none">
          <fgColor indexed="64"/>
          <bgColor indexed="65"/>
        </patternFill>
      </fill>
      <alignment horizontal="general" vertical="top" textRotation="0" wrapText="1" indent="0" justifyLastLine="0" shrinkToFit="0" readingOrder="0"/>
      <protection locked="1" hidden="0"/>
    </dxf>
    <dxf>
      <protection locked="1"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left" vertical="top" textRotation="0" wrapText="1" indent="0" justifyLastLine="0" shrinkToFit="0" readingOrder="0"/>
      <protection locked="1" hidden="0"/>
    </dxf>
    <dxf>
      <protection locked="1" hidden="0"/>
    </dxf>
    <dxf>
      <fill>
        <patternFill>
          <bgColor rgb="FF92D050"/>
        </patternFill>
      </fill>
    </dxf>
    <dxf>
      <font>
        <color theme="0"/>
      </font>
      <fill>
        <patternFill>
          <bgColor rgb="FFC00000"/>
        </patternFill>
      </fill>
      <border>
        <vertical/>
      </border>
    </dxf>
    <dxf>
      <border>
        <left style="thin">
          <color rgb="FFFF0000"/>
        </left>
        <right style="thin">
          <color rgb="FFFF0000"/>
        </right>
        <top style="thin">
          <color rgb="FFFF0000"/>
        </top>
        <bottom style="thin">
          <color rgb="FFFF0000"/>
        </bottom>
        <vertical style="thin">
          <color theme="5" tint="0.59996337778862885"/>
        </vertical>
        <horizontal style="thin">
          <color theme="5" tint="0.59996337778862885"/>
        </horizontal>
      </border>
    </dxf>
    <dxf>
      <border>
        <vertical style="thin">
          <color theme="5" tint="0.59996337778862885"/>
        </vertical>
      </border>
    </dxf>
  </dxfs>
  <tableStyles count="2" defaultTableStyle="TableStyleMedium2" defaultPivotStyle="PivotStyleLight16">
    <tableStyle name="Tabellformat 1" pivot="0" count="1">
      <tableStyleElement type="wholeTable" dxfId="29"/>
    </tableStyle>
    <tableStyle name="Tabellformat 2" pivot="0" count="2">
      <tableStyleElement type="wholeTable" dxfId="28"/>
      <tableStyleElement type="headerRow" dxfId="27"/>
    </tableStyle>
  </tableStyles>
  <colors>
    <mruColors>
      <color rgb="FFE82424"/>
      <color rgb="FF0000BE"/>
      <color rgb="FF4D8AD3"/>
      <color rgb="FF26AA2C"/>
      <color rgb="FF0000C8"/>
      <color rgb="FF0000B4"/>
      <color rgb="FF0000CC"/>
      <color rgb="FF000099"/>
      <color rgb="FF3300FF"/>
      <color rgb="FF252E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Ext.Prover" displayName="Ext.Prover" ref="A1:S462" headerRowDxfId="25" dataDxfId="24" totalsRowDxfId="23" headerRowCellStyle="Normal">
  <autoFilter ref="A1:S462"/>
  <sortState ref="A2:S462">
    <sortCondition ref="A1:A462"/>
  </sortState>
  <tableColumns count="19">
    <tableColumn id="1" name="Komponent" totalsRowLabel="Summa" dataDxfId="22"/>
    <tableColumn id="10" name="Alternativa Sökord" dataDxfId="21" dataCellStyle="Normal 2"/>
    <tableColumn id="2" name="System" dataDxfId="20"/>
    <tableColumn id="11" name="Specialitet" dataDxfId="19"/>
    <tableColumn id="13" name="Klass" dataDxfId="18"/>
    <tableColumn id="3" name="Rörfärg" dataDxfId="17"/>
    <tableColumn id="4" name="Provtagning" dataDxfId="16" dataCellStyle="Normal 2"/>
    <tableColumn id="5" name="Övrigt" dataDxfId="15" dataCellStyle="Normal 2"/>
    <tableColumn id="14" name="Remisstext" dataDxfId="14" dataCellStyle="Normal 2"/>
    <tableColumn id="16" name="Remisslänk" dataDxfId="13" dataCellStyle="Normal 2"/>
    <tableColumn id="15" name="Anges på remiss" dataDxfId="12" dataCellStyle="Normal 2"/>
    <tableColumn id="9" name="Laboratoriet tillhanda" dataDxfId="11" dataCellStyle="Normal 2"/>
    <tableColumn id="6" name="Provhantering" dataDxfId="10" dataCellStyle="Normal 2"/>
    <tableColumn id="7" name="Förvaring/Hållbarhet" dataDxfId="9" dataCellStyle="Normal 2"/>
    <tableColumn id="8" name="Skickas till" totalsRowFunction="count" dataDxfId="8" dataCellStyle="Normal"/>
    <tableColumn id="12" name="Weblänk" dataDxfId="7" dataCellStyle="Hyperlink 2"/>
    <tableColumn id="17" name="Pris" dataDxfId="6"/>
    <tableColumn id="20" name="Uppdaterad" dataDxfId="5"/>
    <tableColumn id="19" name="Sign." dataDxfId="4"/>
  </tableColumns>
  <tableStyleInfo name="TableStyleMedium13" showFirstColumn="1" showLastColumn="0" showRowStripes="1" showColumnStripes="0"/>
</table>
</file>

<file path=xl/tables/table2.xml><?xml version="1.0" encoding="utf-8"?>
<table xmlns="http://schemas.openxmlformats.org/spreadsheetml/2006/main" id="3" name="Tabell3" displayName="Tabell3" ref="B2:C41" totalsRowCount="1">
  <autoFilter ref="B2:C40">
    <filterColumn colId="0" hiddenButton="1"/>
    <filterColumn colId="1" hiddenButton="1"/>
  </autoFilter>
  <tableColumns count="2">
    <tableColumn id="1" name="Ort" totalsRowLabel="Totalt" dataDxfId="3" totalsRowDxfId="2"/>
    <tableColumn id="2" name="Antal analyser" totalsRowFunction="custom">
      <totalsRowFormula>SUM(C3,C10,C15,C22,C26,C29:C31,C34:C40)</totalsRowFormula>
    </tableColumn>
  </tableColumns>
  <tableStyleInfo name="TableStyleMedium9" showFirstColumn="0" showLastColumn="0" showRowStripes="1" showColumnStripes="0"/>
</table>
</file>

<file path=xl/tables/table3.xml><?xml version="1.0" encoding="utf-8"?>
<table xmlns="http://schemas.openxmlformats.org/spreadsheetml/2006/main" id="4" name="Tabell4" displayName="Tabell4" ref="E37:F40" totalsRowShown="0">
  <autoFilter ref="E37:F40">
    <filterColumn colId="0" hiddenButton="1"/>
    <filterColumn colId="1" hiddenButton="1"/>
  </autoFilter>
  <tableColumns count="2">
    <tableColumn id="1" name="Från" dataDxfId="1"/>
    <tableColumn id="2" name="Antal"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www.akademiska.se/Global/DAT/Provtagningsanvisningar/64672.pdf" TargetMode="External"/><Relationship Id="rId510" Type="http://schemas.openxmlformats.org/officeDocument/2006/relationships/hyperlink" Target="http://www.akademiska.se/Global/DAT/Provtagningsanvisningar/UAS%20-%20KKF%2015-23%20FRAM.pdf" TargetMode="External"/><Relationship Id="rId511" Type="http://schemas.openxmlformats.org/officeDocument/2006/relationships/hyperlink" Target="http://www.akademiska.se/Global/DAT/Provtagningsanvisningar/UAS%20-%20KKF%2015-23%20FRAM.pdf" TargetMode="External"/><Relationship Id="rId512" Type="http://schemas.openxmlformats.org/officeDocument/2006/relationships/hyperlink" Target="http://www.akademiska.se/Global/DAT/Provtagningsanvisningar/UAS%20-%20KKF%2015-23%20FRAM.pdf" TargetMode="External"/><Relationship Id="rId20" Type="http://schemas.openxmlformats.org/officeDocument/2006/relationships/hyperlink" Target="http://sahlgrenska-klinkem-analyser.vgregion.se/11752.html" TargetMode="External"/><Relationship Id="rId21" Type="http://schemas.openxmlformats.org/officeDocument/2006/relationships/hyperlink" Target="http://www.karolinska.se/KUL/Alla-anvisningar/Anvisning/10130" TargetMode="External"/><Relationship Id="rId22" Type="http://schemas.openxmlformats.org/officeDocument/2006/relationships/hyperlink" Target="http://www.karolinska.se/KUL/Alla-anvisningar/Anvisning/9977" TargetMode="External"/><Relationship Id="rId23" Type="http://schemas.openxmlformats.org/officeDocument/2006/relationships/hyperlink" Target="https://webappl.vll.se/appl/qnova/qnwebportal.nsf/WebMainFrameset?OpenFrameSet" TargetMode="External"/><Relationship Id="rId24" Type="http://schemas.openxmlformats.org/officeDocument/2006/relationships/hyperlink" Target="http://www.karolinska.se/KUL/Alla-anvisningar/Anvisning/9893" TargetMode="External"/><Relationship Id="rId25" Type="http://schemas.openxmlformats.org/officeDocument/2006/relationships/hyperlink" Target="http://www.karolinska.se/KUL/Alla-anvisningar/Anvisning/9495" TargetMode="External"/><Relationship Id="rId26" Type="http://schemas.openxmlformats.org/officeDocument/2006/relationships/hyperlink" Target="http://www.karolinska.se/KUL/Alla-anvisningar/Anvisning/10167" TargetMode="External"/><Relationship Id="rId27" Type="http://schemas.openxmlformats.org/officeDocument/2006/relationships/hyperlink" Target="http://labhandboken.u5054800.fsdata.se/findny.asp?State=2&amp;Analysid=1354" TargetMode="External"/><Relationship Id="rId28" Type="http://schemas.openxmlformats.org/officeDocument/2006/relationships/hyperlink" Target="http://www.karolinska.se/KUL/Alla-anvisningar/Anvisning/9563" TargetMode="External"/><Relationship Id="rId29" Type="http://schemas.openxmlformats.org/officeDocument/2006/relationships/hyperlink" Target="http://labhandboken.u5054800.fsdata.se/findny.asp?State=2&amp;Analysid=1462" TargetMode="External"/><Relationship Id="rId513" Type="http://schemas.openxmlformats.org/officeDocument/2006/relationships/hyperlink" Target="http://www.akademiska.se/Global/DAT/Provtagningsanvisningar/UAS%20-%20KKF%2015-23%20FRAM.pdf" TargetMode="External"/><Relationship Id="rId514" Type="http://schemas.openxmlformats.org/officeDocument/2006/relationships/hyperlink" Target="http://www.akademiska.se/Global/DAT/Provtagningsanvisningar/UAS%20-%20KKF%2015-23%20FRAM.pdf" TargetMode="External"/><Relationship Id="rId515" Type="http://schemas.openxmlformats.org/officeDocument/2006/relationships/hyperlink" Target="http://www.akademiska.se/Global/DAT/Provtagningsanvisningar/UAS%20-%20KKF%2015-23%20FRAM.pdf" TargetMode="External"/><Relationship Id="rId516" Type="http://schemas.openxmlformats.org/officeDocument/2006/relationships/hyperlink" Target="http://www.akademiska.se/Global/DAT/Provtagningsanvisningar/UAS%20-%20KKF%2015-23%20FRAM.pdf" TargetMode="External"/><Relationship Id="rId517" Type="http://schemas.openxmlformats.org/officeDocument/2006/relationships/hyperlink" Target="http://www.akademiska.se/Global/DAT/Provtagningsanvisningar/UAS%20-%20KKF%2015-23%20FRAM.pdf" TargetMode="External"/><Relationship Id="rId518" Type="http://schemas.openxmlformats.org/officeDocument/2006/relationships/hyperlink" Target="http://www.akademiska.se/Global/DAT/Provtagningsanvisningar/UAS%20-%20KKF%2015-23%20FRAM.pdf" TargetMode="External"/><Relationship Id="rId519" Type="http://schemas.openxmlformats.org/officeDocument/2006/relationships/hyperlink" Target="http://www.akademiska.se/Global/DAT/Provtagningsanvisningar/UAS%20-%20KKF%2015-23%20FRAM.pdf" TargetMode="External"/><Relationship Id="rId170" Type="http://schemas.openxmlformats.org/officeDocument/2006/relationships/hyperlink" Target="http://www.rmv.se/fileadmin/RMVFiles/rk/IF039.023_REMISS_Toxikologisk_undersoekning__patient.pdf" TargetMode="External"/><Relationship Id="rId171" Type="http://schemas.openxmlformats.org/officeDocument/2006/relationships/hyperlink" Target="http://rmv.se/fileadmin/RMVFiles/rk/IF004.018_Provtagningsanvisningar_foer_sjukvaard_m_fl.pdf" TargetMode="External"/><Relationship Id="rId172" Type="http://schemas.openxmlformats.org/officeDocument/2006/relationships/hyperlink" Target="http://labhandboken.u5054800.fsdata.se/findny.asp?State=2&amp;Analysid=545" TargetMode="External"/><Relationship Id="rId173" Type="http://schemas.openxmlformats.org/officeDocument/2006/relationships/hyperlink" Target="http://www.akademiska.se/Global/DAT/Provtagningsanvisningar/40003_allergi.pdf" TargetMode="External"/><Relationship Id="rId174" Type="http://schemas.openxmlformats.org/officeDocument/2006/relationships/hyperlink" Target="http://www.karolinska.se/KUL/Alla-anvisningar/Anvisning/9353" TargetMode="External"/><Relationship Id="rId175" Type="http://schemas.openxmlformats.org/officeDocument/2006/relationships/hyperlink" Target="http://labhandboken.u5054800.fsdata.se/findny.asp?State=2&amp;Analysid=553" TargetMode="External"/><Relationship Id="rId176" Type="http://schemas.openxmlformats.org/officeDocument/2006/relationships/hyperlink" Target="http://www.karolinska.se/KUL/Alla-anvisningar/Anvisning/9355" TargetMode="External"/><Relationship Id="rId177" Type="http://schemas.openxmlformats.org/officeDocument/2006/relationships/hyperlink" Target="http://www.karolinska.se/KUL/Alla-anvisningar/Anvisning/9061" TargetMode="External"/><Relationship Id="rId178" Type="http://schemas.openxmlformats.org/officeDocument/2006/relationships/hyperlink" Target="http://www.karolinska.se/KUL/Alla-anvisningar/Anvisning/9053" TargetMode="External"/><Relationship Id="rId179" Type="http://schemas.openxmlformats.org/officeDocument/2006/relationships/hyperlink" Target="http://www.akademiska.se/Global/KB/Klinisk%20genetik/Dokument/Provtagningsanvisningar.pdf" TargetMode="External"/><Relationship Id="rId230" Type="http://schemas.openxmlformats.org/officeDocument/2006/relationships/hyperlink" Target="http://labhandboken.u5054800.fsdata.se/findny.asp?State=2&amp;Analysid=679" TargetMode="External"/><Relationship Id="rId231" Type="http://schemas.openxmlformats.org/officeDocument/2006/relationships/hyperlink" Target="http://sahlgrenska-klinkem-analyser.vgregion.se/KKAP0044.pdf" TargetMode="External"/><Relationship Id="rId232" Type="http://schemas.openxmlformats.org/officeDocument/2006/relationships/hyperlink" Target="http://sahlgrenska-klinkem-analyser.vgregion.se/0016.html" TargetMode="External"/><Relationship Id="rId233" Type="http://schemas.openxmlformats.org/officeDocument/2006/relationships/hyperlink" Target="http://sahlgrenska-klinkem-analyser.vgregion.se/KKAP0044.pdf" TargetMode="External"/><Relationship Id="rId234" Type="http://schemas.openxmlformats.org/officeDocument/2006/relationships/hyperlink" Target="http://sahlgrenska-klinkem-analyser.vgregion.se/0639.html" TargetMode="External"/><Relationship Id="rId235" Type="http://schemas.openxmlformats.org/officeDocument/2006/relationships/hyperlink" Target="http://www.karolinska.se/KUL/Alla-anvisningar/Anvisning/9165" TargetMode="External"/><Relationship Id="rId236" Type="http://schemas.openxmlformats.org/officeDocument/2006/relationships/hyperlink" Target="http://www.akademiska.se/Global/KB/Klinisk%20genetik/Dokument/Provtagningsanvisningar.pdf" TargetMode="External"/><Relationship Id="rId237" Type="http://schemas.openxmlformats.org/officeDocument/2006/relationships/hyperlink" Target="http://www.akademiska.se/Global/KB/Klinisk%20genetik/Dokument/Provtagningsanvisningar.pdf" TargetMode="External"/><Relationship Id="rId238" Type="http://schemas.openxmlformats.org/officeDocument/2006/relationships/hyperlink" Target="http://www.akademiska.se/Global/KB/Klinisk%20genetik/Dokument/Provtagningsanvisningar.pdf" TargetMode="External"/><Relationship Id="rId239" Type="http://schemas.openxmlformats.org/officeDocument/2006/relationships/hyperlink" Target="http://www.akademiska.se/Verksamheter/Akademiska-laboratoriet/Klinisk-genetik/For-dig-som-remittent/Remisser/" TargetMode="External"/><Relationship Id="rId460" Type="http://schemas.openxmlformats.org/officeDocument/2006/relationships/hyperlink" Target="http://www.akademiska.se/Global/DAT/Provtagningsanvisningar/64672.pdf" TargetMode="External"/><Relationship Id="rId461" Type="http://schemas.openxmlformats.org/officeDocument/2006/relationships/hyperlink" Target="http://www.karolinska.se/globalassets/global/kul/kul-gemensamma/kul-lankblock-remisser-for--utskrift/metabolutredning.pdf" TargetMode="External"/><Relationship Id="rId462" Type="http://schemas.openxmlformats.org/officeDocument/2006/relationships/hyperlink" Target="http://www.akademiska.se/Global/DAT/Provtagningsanvisningar/40003_allergi.pdf" TargetMode="External"/><Relationship Id="rId463" Type="http://schemas.openxmlformats.org/officeDocument/2006/relationships/hyperlink" Target="http://www.skane.se/Upload/Webbplatser/Labmedicin/Verksamhetsomr%c3%a5den/Klinisk%20kemi/Remisser/Remiss_l%c3%a4kemedel_ver%201%205%20140923.pdf" TargetMode="External"/><Relationship Id="rId464" Type="http://schemas.openxmlformats.org/officeDocument/2006/relationships/hyperlink" Target="http://sahlgrenska-klinkem-analyser.vgregion.se/KITMAP0095.pdf" TargetMode="External"/><Relationship Id="rId465" Type="http://schemas.openxmlformats.org/officeDocument/2006/relationships/hyperlink" Target="http://vardgivare.skane.se/siteassets/1.-vardriktlinjer/laboratoriemedicin/remisser/diabetes-mody-diagnostik.pdf" TargetMode="External"/><Relationship Id="rId466" Type="http://schemas.openxmlformats.org/officeDocument/2006/relationships/hyperlink" Target="http://www.akademiska.se/Global/DAT/Provtagningsanvisningar/PAT_64701.pdf" TargetMode="External"/><Relationship Id="rId467" Type="http://schemas.openxmlformats.org/officeDocument/2006/relationships/hyperlink" Target="http://www.wieslab.se/upload/files/Wieslab_Remiss_Neurologi_SV_Screen160127(1).pdf" TargetMode="External"/><Relationship Id="rId468" Type="http://schemas.openxmlformats.org/officeDocument/2006/relationships/hyperlink" Target="http://www.wieslab.se/upload/files/Wieslab_Remiss_Neurologi_SV_Screen160127(1).pdf" TargetMode="External"/><Relationship Id="rId469" Type="http://schemas.openxmlformats.org/officeDocument/2006/relationships/hyperlink" Target="http://www.akademiska.se/Global/DAT/Provtagningsanvisningar/40003_allergi.pdf" TargetMode="External"/><Relationship Id="rId520" Type="http://schemas.openxmlformats.org/officeDocument/2006/relationships/hyperlink" Target="http://www.akademiska.se/Global/DAT/Provtagningsanvisningar/UAS%20-%20KKF%2015-23%20FRAM.pdf" TargetMode="External"/><Relationship Id="rId521" Type="http://schemas.openxmlformats.org/officeDocument/2006/relationships/hyperlink" Target="http://www.akademiska.se/Global/DAT/Provtagningsanvisningar/UAS%20-%20KKF%2015-23%20FRAM.pdf" TargetMode="External"/><Relationship Id="rId522" Type="http://schemas.openxmlformats.org/officeDocument/2006/relationships/hyperlink" Target="http://www.akademiska.se/Global/DAT/Provtagningsanvisningar/UAS%20-%20KKF%2015-23%20FRAM.pdf" TargetMode="External"/><Relationship Id="rId30" Type="http://schemas.openxmlformats.org/officeDocument/2006/relationships/hyperlink" Target="http://labhandboken.u5054800.fsdata.se/findny.asp?State=2&amp;Analysid=346" TargetMode="External"/><Relationship Id="rId31" Type="http://schemas.openxmlformats.org/officeDocument/2006/relationships/hyperlink" Target="https://www2.sahlgrenska.se/sv/SU/Vardgivare/Laboratorier/Tillvaxtlaboratoriet1/Analyser/IGFBP-3/" TargetMode="External"/><Relationship Id="rId32" Type="http://schemas.openxmlformats.org/officeDocument/2006/relationships/hyperlink" Target="http://labhandboken.u5054800.fsdata.se/findny.asp?State=2&amp;Analysid=1439" TargetMode="External"/><Relationship Id="rId33" Type="http://schemas.openxmlformats.org/officeDocument/2006/relationships/hyperlink" Target="http://www.analysportalen-labmedicin.skane.se/viewAnalys.asp?Nr=1" TargetMode="External"/><Relationship Id="rId34" Type="http://schemas.openxmlformats.org/officeDocument/2006/relationships/hyperlink" Target="http://www.karolinska.se/KUL/Alla-anvisningar/Anvisning/9379" TargetMode="External"/><Relationship Id="rId35" Type="http://schemas.openxmlformats.org/officeDocument/2006/relationships/hyperlink" Target="http://www.karolinska.se/KUL/Alla-anvisningar/Anvisning/9543" TargetMode="External"/><Relationship Id="rId36" Type="http://schemas.openxmlformats.org/officeDocument/2006/relationships/hyperlink" Target="http://www.wieslab.se/index.php?langId=2&amp;headId=5&amp;subId=26&amp;pageId=26" TargetMode="External"/><Relationship Id="rId37" Type="http://schemas.openxmlformats.org/officeDocument/2006/relationships/hyperlink" Target="http://labhandboken.u5054800.fsdata.se/findny.asp?State=2&amp;Analysid=541" TargetMode="External"/><Relationship Id="rId38" Type="http://schemas.openxmlformats.org/officeDocument/2006/relationships/hyperlink" Target="http://www.karolinska.se/KUL/Alla-anvisningar/Anvisning/9540" TargetMode="External"/><Relationship Id="rId39" Type="http://schemas.openxmlformats.org/officeDocument/2006/relationships/hyperlink" Target="http://www.karolinska.se/KUL/Alla-anvisningar/Anvisning/9386" TargetMode="External"/><Relationship Id="rId523" Type="http://schemas.openxmlformats.org/officeDocument/2006/relationships/hyperlink" Target="http://www.akademiska.se/Global/DAT/Provtagningsanvisningar/UAS%20-%20KKF%2015-23%20FRAM.pdf" TargetMode="External"/><Relationship Id="rId524" Type="http://schemas.openxmlformats.org/officeDocument/2006/relationships/hyperlink" Target="http://www.akademiska.se/Global/DAT/Provtagningsanvisningar/UAS%20-%20KKF%2015-23%20FRAM.pdf" TargetMode="External"/><Relationship Id="rId525" Type="http://schemas.openxmlformats.org/officeDocument/2006/relationships/hyperlink" Target="http://www.akademiska.se/Global/DAT/Provtagningsanvisningar/UAS%20-%20KKF%2015-23%20FRAM.pdf" TargetMode="External"/><Relationship Id="rId526" Type="http://schemas.openxmlformats.org/officeDocument/2006/relationships/hyperlink" Target="http://www.akademiska.se/Global/DAT/Provtagningsanvisningar/UAS%20-%20KKF%2015-23%20FRAM.pdf" TargetMode="External"/><Relationship Id="rId527" Type="http://schemas.openxmlformats.org/officeDocument/2006/relationships/hyperlink" Target="http://www.akademiska.se/Global/DAT/Provtagningsanvisningar/UAS%20-%20KKF%2015-23%20FRAM.pdf" TargetMode="External"/><Relationship Id="rId528" Type="http://schemas.openxmlformats.org/officeDocument/2006/relationships/hyperlink" Target="http://www.akademiska.se/Global/DAT/Provtagningsanvisningar/UAS%20-%20KKF%2015-23%20FRAM.pdf" TargetMode="External"/><Relationship Id="rId529" Type="http://schemas.openxmlformats.org/officeDocument/2006/relationships/hyperlink" Target="http://www.akademiska.se/Global/DAT/Provtagningsanvisningar/UAS%20-%20KKF%2015-23%20FRAM.pdf" TargetMode="External"/><Relationship Id="rId180" Type="http://schemas.openxmlformats.org/officeDocument/2006/relationships/hyperlink" Target="http://www.akademiska.se/Global/KB/Klinisk%20genetik/Dokument/KromosomanalysDNAbaserad%20diagnostik.pdf" TargetMode="External"/><Relationship Id="rId181" Type="http://schemas.openxmlformats.org/officeDocument/2006/relationships/hyperlink" Target="http://www.akademiska.se/Global/KB/Klinisk%20genetik/Dokument/Provtagningsanvisningar.pdf" TargetMode="External"/><Relationship Id="rId182" Type="http://schemas.openxmlformats.org/officeDocument/2006/relationships/hyperlink" Target="http://www.karolinska.se/KUL/Alla-anvisningar/Anvisning/9362" TargetMode="External"/><Relationship Id="rId183" Type="http://schemas.openxmlformats.org/officeDocument/2006/relationships/hyperlink" Target="http://www.skane.se/Upload/Webbplatser/Labmedicin/Verksamhetsomr%c3%a5den/Klinisk%20kemi/Remisser/Remiss_l%c3%a4kemedel_ver%201%205%20140923.pdf" TargetMode="External"/><Relationship Id="rId184" Type="http://schemas.openxmlformats.org/officeDocument/2006/relationships/hyperlink" Target="http://www.analysportalen-labmedicin.skane.se/viewAnalys.asp?Nr=226" TargetMode="External"/><Relationship Id="rId185" Type="http://schemas.openxmlformats.org/officeDocument/2006/relationships/hyperlink" Target="http://labhandboken.u5054800.fsdata.se/findny.asp?State=2&amp;Analysid=1657" TargetMode="External"/><Relationship Id="rId186" Type="http://schemas.openxmlformats.org/officeDocument/2006/relationships/hyperlink" Target="http://sahlgrenska-klinkem-analyser.vgregion.se/KKAP0024.pdf" TargetMode="External"/><Relationship Id="rId187" Type="http://schemas.openxmlformats.org/officeDocument/2006/relationships/hyperlink" Target="http://sahlgrenska-klinkem-analyser.vgregion.se/0875.html" TargetMode="External"/><Relationship Id="rId188" Type="http://schemas.openxmlformats.org/officeDocument/2006/relationships/hyperlink" Target="http://www.karolinska.se/KUL/Alla-anvisningar/Anvisning/9363" TargetMode="External"/><Relationship Id="rId189" Type="http://schemas.openxmlformats.org/officeDocument/2006/relationships/hyperlink" Target="http://labhandboken.u5054800.fsdata.se/findny.asp?State=2&amp;Analysid=693" TargetMode="External"/><Relationship Id="rId240" Type="http://schemas.openxmlformats.org/officeDocument/2006/relationships/hyperlink" Target="http://www.karolinska.se/KUL/Alla-anvisningar/Anvisning/9380" TargetMode="External"/><Relationship Id="rId241" Type="http://schemas.openxmlformats.org/officeDocument/2006/relationships/hyperlink" Target="http://www.karolinska.se/KUL/Alla-anvisningar/Anvisning/9381" TargetMode="External"/><Relationship Id="rId242" Type="http://schemas.openxmlformats.org/officeDocument/2006/relationships/hyperlink" Target="http://www.karolinska.se/KUL/Alla-anvisningar/Anvisning/9065" TargetMode="External"/><Relationship Id="rId243" Type="http://schemas.openxmlformats.org/officeDocument/2006/relationships/hyperlink" Target="http://www.karolinska.se/KUL/Alla-anvisningar/Anvisning/9066" TargetMode="External"/><Relationship Id="rId244" Type="http://schemas.openxmlformats.org/officeDocument/2006/relationships/hyperlink" Target="http://www.karolinska.se/KUL/Alla-anvisningar/Anvisning/9069" TargetMode="External"/><Relationship Id="rId245" Type="http://schemas.openxmlformats.org/officeDocument/2006/relationships/hyperlink" Target="http://www.karolinska.se/KUL/Alla-anvisningar/Anvisning/9258" TargetMode="External"/><Relationship Id="rId246" Type="http://schemas.openxmlformats.org/officeDocument/2006/relationships/hyperlink" Target="http://www.karolinska.se/KUL/Alla-anvisningar/Anvisning/9064" TargetMode="External"/><Relationship Id="rId247" Type="http://schemas.openxmlformats.org/officeDocument/2006/relationships/hyperlink" Target="http://www.karolinska.se/KUL/Alla-anvisningar/Anvisning/9070" TargetMode="External"/><Relationship Id="rId248" Type="http://schemas.openxmlformats.org/officeDocument/2006/relationships/hyperlink" Target="http://www.karolinska.se/KUL/Alla-anvisningar/Anvisning/9071" TargetMode="External"/><Relationship Id="rId249" Type="http://schemas.openxmlformats.org/officeDocument/2006/relationships/hyperlink" Target="http://www.karolinska.se/KUL/Alla-anvisningar/Anvisning/9382" TargetMode="External"/><Relationship Id="rId300" Type="http://schemas.openxmlformats.org/officeDocument/2006/relationships/hyperlink" Target="http://labhandboken.u5054800.fsdata.se/findny.asp?State=2&amp;Analysid=873" TargetMode="External"/><Relationship Id="rId301" Type="http://schemas.openxmlformats.org/officeDocument/2006/relationships/hyperlink" Target="http://labhandboken.u5054800.fsdata.se/findny.asp?State=2&amp;Analysid=411" TargetMode="External"/><Relationship Id="rId302" Type="http://schemas.openxmlformats.org/officeDocument/2006/relationships/hyperlink" Target="http://labhandboken.u5054800.fsdata.se/findny.asp?State=2&amp;Analysid=1628" TargetMode="External"/><Relationship Id="rId303" Type="http://schemas.openxmlformats.org/officeDocument/2006/relationships/hyperlink" Target="http://www.akademiska.se/Global/DAT/Provtagningsanvisningar/40003_allergi.pdf" TargetMode="External"/><Relationship Id="rId304" Type="http://schemas.openxmlformats.org/officeDocument/2006/relationships/hyperlink" Target="http://labhandboken.u5054800.fsdata.se/findny.asp?State=2&amp;Analysid=883" TargetMode="External"/><Relationship Id="rId305" Type="http://schemas.openxmlformats.org/officeDocument/2006/relationships/hyperlink" Target="http://www.karolinska.se/globalassets/global/kul/farmakologi/beskrivning-provtagning-drogtester-i-urin-for-sjuk--och-missbruksvard-141201.pdf" TargetMode="External"/><Relationship Id="rId306" Type="http://schemas.openxmlformats.org/officeDocument/2006/relationships/hyperlink" Target="http://www.karolinska.se/KUL/Alla-anvisningar/Anvisning/9434" TargetMode="External"/><Relationship Id="rId307" Type="http://schemas.openxmlformats.org/officeDocument/2006/relationships/hyperlink" Target="http://labhandboken.u5054800.fsdata.se/findny.asp?State=2&amp;Analysid=900" TargetMode="External"/><Relationship Id="rId308" Type="http://schemas.openxmlformats.org/officeDocument/2006/relationships/hyperlink" Target="http://www.karolinska.se/KUL/Alla-anvisningar/Anvisning/9328" TargetMode="External"/><Relationship Id="rId309" Type="http://schemas.openxmlformats.org/officeDocument/2006/relationships/hyperlink" Target="https://provtagningsanvisningar.regionorebrolan.se/index.aspx" TargetMode="External"/><Relationship Id="rId470" Type="http://schemas.openxmlformats.org/officeDocument/2006/relationships/hyperlink" Target="http://www.akademiska.se/Global/DAT/Provtagningsanvisningar/40003_allergi.pdf" TargetMode="External"/><Relationship Id="rId471" Type="http://schemas.openxmlformats.org/officeDocument/2006/relationships/hyperlink" Target="http://www.karolinska.se/globalassets/global/kul/kul-gemensamma/kul-lankblock-remisser-for--utskrift/metabolutredning.pdf" TargetMode="External"/><Relationship Id="rId472" Type="http://schemas.openxmlformats.org/officeDocument/2006/relationships/hyperlink" Target="http://www.akademiska.se/Verksamheter/Akademiska-laboratoriet/Klinisk-genetik/For-dig-som-remittent/Remisser/" TargetMode="External"/><Relationship Id="rId473" Type="http://schemas.openxmlformats.org/officeDocument/2006/relationships/hyperlink" Target="http://www.akademiska.se/Verksamheter/Akademiska-laboratoriet/Klinisk-genetik/For-dig-som-remittent/Remisser/" TargetMode="External"/><Relationship Id="rId474" Type="http://schemas.openxmlformats.org/officeDocument/2006/relationships/hyperlink" Target="http://www.akademiska.se/Verksamheter/Akademiska-laboratoriet/Klinisk-genetik/For-dig-som-remittent/Remisser/" TargetMode="External"/><Relationship Id="rId475" Type="http://schemas.openxmlformats.org/officeDocument/2006/relationships/hyperlink" Target="http://www.akademiska.se/Verksamheter/Akademiska-laboratoriet/Klinisk-genetik/For-dig-som-remittent/Remisser/" TargetMode="External"/><Relationship Id="rId476" Type="http://schemas.openxmlformats.org/officeDocument/2006/relationships/hyperlink" Target="http://www.akademiska.se/Global/DAT/Klinisk%20genetik/Remiss%20-%20Fosterdiagnostik.pdf" TargetMode="External"/><Relationship Id="rId477" Type="http://schemas.openxmlformats.org/officeDocument/2006/relationships/hyperlink" Target="http://www.akademiska.se/Verksamheter/Akademiska-laboratoriet/Klinisk-genetik/For-dig-som-remittent/Remisser/" TargetMode="External"/><Relationship Id="rId478" Type="http://schemas.openxmlformats.org/officeDocument/2006/relationships/hyperlink" Target="http://www.akademiska.se/Global/KB/Klinisk%20genetik/Dokument/Provtagningsanvisningar.pdf" TargetMode="External"/><Relationship Id="rId479" Type="http://schemas.openxmlformats.org/officeDocument/2006/relationships/hyperlink" Target="http://www.akademiska.se/Global/KB/Klinisk%20genetik/Dokument/KromosomanalysDNAbaserad%20diagnostik.pdf" TargetMode="External"/><Relationship Id="rId530" Type="http://schemas.openxmlformats.org/officeDocument/2006/relationships/hyperlink" Target="http://www.akademiska.se/Global/DAT/Provtagningsanvisningar/UAS%20-%20KKF%2015-23%20FRAM.pdf" TargetMode="External"/><Relationship Id="rId531" Type="http://schemas.openxmlformats.org/officeDocument/2006/relationships/hyperlink" Target="http://www.akademiska.se/Global/DAT/Provtagningsanvisningar/UAS%20-%20KKF%2015-23%20FRAM.pdf" TargetMode="External"/><Relationship Id="rId532" Type="http://schemas.openxmlformats.org/officeDocument/2006/relationships/hyperlink" Target="http://www.akademiska.se/Global/DAT/Provtagningsanvisningar/UAS%20-%20KKF%2015-23%20FRAM.pdf" TargetMode="External"/><Relationship Id="rId40" Type="http://schemas.openxmlformats.org/officeDocument/2006/relationships/hyperlink" Target="http://labhandboken.u5054800.fsdata.se/findny.asp?State=2&amp;Analysid=384" TargetMode="External"/><Relationship Id="rId41" Type="http://schemas.openxmlformats.org/officeDocument/2006/relationships/hyperlink" Target="http://www.karolinska.se/KUL/Alla-anvisningar/Anvisning/9245" TargetMode="External"/><Relationship Id="rId42" Type="http://schemas.openxmlformats.org/officeDocument/2006/relationships/hyperlink" Target="http://www.karolinska.se/KUL/Alla-anvisningar/Anvisning/9549" TargetMode="External"/><Relationship Id="rId43" Type="http://schemas.openxmlformats.org/officeDocument/2006/relationships/hyperlink" Target="http://www.karolinska.se/KUL/Alla-anvisningar/Anvisning/9198" TargetMode="External"/><Relationship Id="rId44" Type="http://schemas.openxmlformats.org/officeDocument/2006/relationships/hyperlink" Target="http://labhandboken.u5054800.fsdata.se/findny.asp?State=2&amp;Analysid=1325" TargetMode="External"/><Relationship Id="rId45" Type="http://schemas.openxmlformats.org/officeDocument/2006/relationships/hyperlink" Target="http://sahlgrenska-klinkem-analyser.vgregion.se/10934.html" TargetMode="External"/><Relationship Id="rId46" Type="http://schemas.openxmlformats.org/officeDocument/2006/relationships/hyperlink" Target="http://www.karolinska.se/KUL/Alla-anvisningar/Anvisning/9395" TargetMode="External"/><Relationship Id="rId47" Type="http://schemas.openxmlformats.org/officeDocument/2006/relationships/hyperlink" Target="http://labhandboken.u5054800.fsdata.se/findny.asp?State=2&amp;Analysid=1288" TargetMode="External"/><Relationship Id="rId48" Type="http://schemas.openxmlformats.org/officeDocument/2006/relationships/hyperlink" Target="http://www.karolinska.se/KUL/Alla-anvisningar/Anvisning/9211" TargetMode="External"/><Relationship Id="rId49" Type="http://schemas.openxmlformats.org/officeDocument/2006/relationships/hyperlink" Target="http://www.karolinska.se/KUL/Alla-anvisningar/Anvisning/9401" TargetMode="External"/><Relationship Id="rId533" Type="http://schemas.openxmlformats.org/officeDocument/2006/relationships/hyperlink" Target="http://www.akademiska.se/Global/DAT/Provtagningsanvisningar/UAS%20-%20KKF%2015-23%20FRAM.pdf" TargetMode="External"/><Relationship Id="rId534" Type="http://schemas.openxmlformats.org/officeDocument/2006/relationships/hyperlink" Target="http://www.akademiska.se/Global/DAT/Provtagningsanvisningar/UAS%20-%20LAKEMEDEL%2015-37%20FRAM.pdf" TargetMode="External"/><Relationship Id="rId1" Type="http://schemas.openxmlformats.org/officeDocument/2006/relationships/hyperlink" Target="http://www.karolinska.se/KUL/Alla-anvisningar/Anvisning/8999" TargetMode="External"/><Relationship Id="rId2" Type="http://schemas.openxmlformats.org/officeDocument/2006/relationships/hyperlink" Target="http://www.karolinska.se/KUL/Alla-anvisningar/Anvisning/9964" TargetMode="External"/><Relationship Id="rId3" Type="http://schemas.openxmlformats.org/officeDocument/2006/relationships/hyperlink" Target="http://www.karolinska.se/KUL/Alla-anvisningar/Anvisning/9321" TargetMode="External"/><Relationship Id="rId4" Type="http://schemas.openxmlformats.org/officeDocument/2006/relationships/hyperlink" Target="http://www.karolinska.se/KUL/Alla-anvisningar/Anvisning/9467" TargetMode="External"/><Relationship Id="rId5" Type="http://schemas.openxmlformats.org/officeDocument/2006/relationships/hyperlink" Target="http://www.karolinska.se/KUL/Alla-anvisningar/Anvisning/8988" TargetMode="External"/><Relationship Id="rId6" Type="http://schemas.openxmlformats.org/officeDocument/2006/relationships/hyperlink" Target="http://www.karolinska.se/KUL/Alla-anvisningar/Anvisning/9003" TargetMode="External"/><Relationship Id="rId7" Type="http://schemas.openxmlformats.org/officeDocument/2006/relationships/hyperlink" Target="http://www.karolinska.se/KUL/Alla-anvisningar/Anvisning/9607" TargetMode="External"/><Relationship Id="rId8" Type="http://schemas.openxmlformats.org/officeDocument/2006/relationships/hyperlink" Target="http://www.karolinska.se/KUL/Alla-anvisningar/Anvisning/10177" TargetMode="External"/><Relationship Id="rId9" Type="http://schemas.openxmlformats.org/officeDocument/2006/relationships/hyperlink" Target="http://www.karolinska.se/KUL/Alla-anvisningar/Anvisning/9485" TargetMode="External"/><Relationship Id="rId190" Type="http://schemas.openxmlformats.org/officeDocument/2006/relationships/hyperlink" Target="http://www.karolinska.se/KUL/Alla-anvisningar/Anvisning/9068" TargetMode="External"/><Relationship Id="rId191" Type="http://schemas.openxmlformats.org/officeDocument/2006/relationships/hyperlink" Target="http://www.akademiska.se/Global/DAT/Provtagningsanvisningar/40003_allergi.pdf" TargetMode="External"/><Relationship Id="rId192" Type="http://schemas.openxmlformats.org/officeDocument/2006/relationships/hyperlink" Target="http://labhandboken.u5054800.fsdata.se/findny.asp?State=2&amp;Analysid=337" TargetMode="External"/><Relationship Id="rId193" Type="http://schemas.openxmlformats.org/officeDocument/2006/relationships/hyperlink" Target="http://labhandboken.u5054800.fsdata.se/findny.asp?State=2&amp;Analysid=587" TargetMode="External"/><Relationship Id="rId194" Type="http://schemas.openxmlformats.org/officeDocument/2006/relationships/hyperlink" Target="http://labhandboken.u5054800.fsdata.se/findny.asp?State=2&amp;Analysid=593" TargetMode="External"/><Relationship Id="rId195" Type="http://schemas.openxmlformats.org/officeDocument/2006/relationships/hyperlink" Target="http://labhandboken.u5054800.fsdata.se/findny.asp?State=2&amp;Analysid=1599" TargetMode="External"/><Relationship Id="rId196" Type="http://schemas.openxmlformats.org/officeDocument/2006/relationships/hyperlink" Target="http://www.karolinska.se/KUL/Alla-anvisningar/Anvisning/9370" TargetMode="External"/><Relationship Id="rId197" Type="http://schemas.openxmlformats.org/officeDocument/2006/relationships/hyperlink" Target="http://www.akademiska.se/Global/DAT/Provtagningsanvisningar/64672.pdf" TargetMode="External"/><Relationship Id="rId198" Type="http://schemas.openxmlformats.org/officeDocument/2006/relationships/hyperlink" Target="http://labhandboken.u5054800.fsdata.se/findny.asp?State=2&amp;Analysid=645" TargetMode="External"/><Relationship Id="rId199" Type="http://schemas.openxmlformats.org/officeDocument/2006/relationships/hyperlink" Target="http://www.akademiska.se/Global/DAT/Klinisk%20immunologi%20och%20transfusionsmedicin/Dokument/Remisser/43344_cellularimmunologen.pdf" TargetMode="External"/><Relationship Id="rId535" Type="http://schemas.openxmlformats.org/officeDocument/2006/relationships/hyperlink" Target="http://www.akademiska.se/Global/DAT/Provtagningsanvisningar/UAS%20-%20LAKEMEDEL%2015-37%20FRAM.pdf" TargetMode="External"/><Relationship Id="rId250" Type="http://schemas.openxmlformats.org/officeDocument/2006/relationships/hyperlink" Target="http://www.karolinska.se/KUL/Alla-anvisningar/Anvisning/9072" TargetMode="External"/><Relationship Id="rId251" Type="http://schemas.openxmlformats.org/officeDocument/2006/relationships/hyperlink" Target="http://sahlgrenska-klinkem-analyser.vgregion.se/13233.html" TargetMode="External"/><Relationship Id="rId252" Type="http://schemas.openxmlformats.org/officeDocument/2006/relationships/hyperlink" Target="http://labhandboken.u5054800.fsdata.se/findny.asp?State=2&amp;Analysid=1263" TargetMode="External"/><Relationship Id="rId253" Type="http://schemas.openxmlformats.org/officeDocument/2006/relationships/hyperlink" Target="http://labhandboken.u5054800.fsdata.se/findny.asp?State=2&amp;Analysid=742" TargetMode="External"/><Relationship Id="rId254" Type="http://schemas.openxmlformats.org/officeDocument/2006/relationships/hyperlink" Target="http://www.karolinska.se/KUL/Alla-anvisningar/Anvisning/9547" TargetMode="External"/><Relationship Id="rId255" Type="http://schemas.openxmlformats.org/officeDocument/2006/relationships/hyperlink" Target="http://www.karolinska.se/KUL/Alla-anvisningar/Anvisning/9385" TargetMode="External"/><Relationship Id="rId256" Type="http://schemas.openxmlformats.org/officeDocument/2006/relationships/hyperlink" Target="http://www.akademiska.se/Global/DAT/Provtagningsanvisningar/genotypning.pdf" TargetMode="External"/><Relationship Id="rId257" Type="http://schemas.openxmlformats.org/officeDocument/2006/relationships/hyperlink" Target="http://labhandboken.u5054800.fsdata.se/findny.asp?State=2&amp;Analysid=748" TargetMode="External"/><Relationship Id="rId258" Type="http://schemas.openxmlformats.org/officeDocument/2006/relationships/hyperlink" Target="http://www.karolinska.se/KUL/Alla-anvisningar/Anvisning/9552" TargetMode="External"/><Relationship Id="rId259" Type="http://schemas.openxmlformats.org/officeDocument/2006/relationships/hyperlink" Target="http://labhandboken.u5054800.fsdata.se/findny.asp?State=2&amp;Analysid=766" TargetMode="External"/><Relationship Id="rId536" Type="http://schemas.openxmlformats.org/officeDocument/2006/relationships/hyperlink" Target="http://www.akademiska.se/Global/DAT/Provtagningsanvisningar/UAS%20-%20LAKEMEDEL%2015-37%20FRAM.pdf" TargetMode="External"/><Relationship Id="rId537" Type="http://schemas.openxmlformats.org/officeDocument/2006/relationships/hyperlink" Target="http://www.ltv.se/imagevault/PublishedMedia/dbhd9j4oipt8tkb8itvp/Remiss_5_Klinisk_kemi_version_140331.pdf" TargetMode="External"/><Relationship Id="rId538" Type="http://schemas.openxmlformats.org/officeDocument/2006/relationships/hyperlink" Target="http://www.rmv.se/fileadmin/RMVFiles/rk/IF039.023_REMISS_Toxikologisk_undersoekning__patient.pdf" TargetMode="External"/><Relationship Id="rId539" Type="http://schemas.openxmlformats.org/officeDocument/2006/relationships/hyperlink" Target="http://www.rmv.se/fileadmin/RMVFiles/rk/IF039.023_REMISS_Toxikologisk_undersoekning__patient.pdf" TargetMode="External"/><Relationship Id="rId310" Type="http://schemas.openxmlformats.org/officeDocument/2006/relationships/hyperlink" Target="http://www.karolinska.se/KUL/Alla-anvisningar/Anvisning/9329" TargetMode="External"/><Relationship Id="rId311" Type="http://schemas.openxmlformats.org/officeDocument/2006/relationships/hyperlink" Target="http://www.karolinska.se/KUL/Alla-anvisningar/Anvisning/9050" TargetMode="External"/><Relationship Id="rId312" Type="http://schemas.openxmlformats.org/officeDocument/2006/relationships/hyperlink" Target="http://lioappl1.lio.se/lmcsortiment/Analysis.aspx?service=136896" TargetMode="External"/><Relationship Id="rId313" Type="http://schemas.openxmlformats.org/officeDocument/2006/relationships/hyperlink" Target="http://www.karolinska.se/KUL/Alla-anvisningar/Anvisning/9437" TargetMode="External"/><Relationship Id="rId314" Type="http://schemas.openxmlformats.org/officeDocument/2006/relationships/hyperlink" Target="http://www.skane.se/Upload/Webbplatser/Labmedicin/Verksamhetsomr%c3%a5den/Klinisk%20kemi/Remisser/Remiss_l%c3%a4kemedel_ver%201%205%20140923.pdf" TargetMode="External"/><Relationship Id="rId315" Type="http://schemas.openxmlformats.org/officeDocument/2006/relationships/hyperlink" Target="http://www.analysportalen-labmedicin.skane.se/viewAnalys.asp?Nr=859" TargetMode="External"/><Relationship Id="rId316" Type="http://schemas.openxmlformats.org/officeDocument/2006/relationships/hyperlink" Target="http://www.karolinska.se/KUL/Alla-anvisningar/Anvisning/9222" TargetMode="External"/><Relationship Id="rId317" Type="http://schemas.openxmlformats.org/officeDocument/2006/relationships/hyperlink" Target="https://www2.sahlgrenska.se/upload/SU/omrade_1/Tillv%c3%a4xtlaboratoriet/%c3%96stradiol.pdf" TargetMode="External"/><Relationship Id="rId318" Type="http://schemas.openxmlformats.org/officeDocument/2006/relationships/hyperlink" Target="https://www2.sahlgrenska.se/sv/SU/Vardgivare/Laboratorier/Tillvaxtlaboratoriet1/Analyser/Ostradiol/" TargetMode="External"/><Relationship Id="rId319" Type="http://schemas.openxmlformats.org/officeDocument/2006/relationships/hyperlink" Target="http://www.ltv.se/imagevault/PublishedMedia/dbhd9j4oipt8tkb8itvp/Remiss_5_Klinisk_kemi_version_140331.pdf" TargetMode="External"/><Relationship Id="rId480" Type="http://schemas.openxmlformats.org/officeDocument/2006/relationships/hyperlink" Target="http://www.akademiska.se/Global/KB/Klinisk%20genetik/Dokument/Provtagningsanvisningar.pdf" TargetMode="External"/><Relationship Id="rId481" Type="http://schemas.openxmlformats.org/officeDocument/2006/relationships/hyperlink" Target="http://vardgivare.skane.se/siteassets/1.-vardriktlinjer/laboratoriemedicin/remisser/diabetes-barn-bdd.pdf" TargetMode="External"/><Relationship Id="rId482" Type="http://schemas.openxmlformats.org/officeDocument/2006/relationships/hyperlink" Target="http://vardgivare.skane.se/siteassets/1.-vardriktlinjer/laboratoriemedicin/remisser/diabetes-barn-bdd.pdf" TargetMode="External"/><Relationship Id="rId483" Type="http://schemas.openxmlformats.org/officeDocument/2006/relationships/hyperlink" Target="http://www.karolinska.se/contentassets/abb1533a063d4cd086d1496d6e4adf1c/formular-familjeutredn-hemofili-a-20150526.pdf" TargetMode="External"/><Relationship Id="rId484" Type="http://schemas.openxmlformats.org/officeDocument/2006/relationships/hyperlink" Target="http://sahlgrenska-klinkem-analyser.vgregion.se/KKAP0021.pdf" TargetMode="External"/><Relationship Id="rId485" Type="http://schemas.openxmlformats.org/officeDocument/2006/relationships/hyperlink" Target="http://sahlgrenska-klinkem-analyser.vgregion.se/KITMAP0098.pdf" TargetMode="External"/><Relationship Id="rId486" Type="http://schemas.openxmlformats.org/officeDocument/2006/relationships/hyperlink" Target="https://www2.sahlgrenska.se/sv/SU/Omraden/4/Verksamhetsomraden/Laboratoriemedicin/Klinisk-Immunologi-och-Transfusionsmedicin/Analyser/Ny-analyslista-klinisk-immunologi/Cytokiner-i-serum-eller-likvor/IL-5-Interleukin-5/" TargetMode="External"/><Relationship Id="rId487" Type="http://schemas.openxmlformats.org/officeDocument/2006/relationships/hyperlink" Target="http://labhandboken.u5054800.fsdata.se/findny.asp?State=2&amp;Analysid=341" TargetMode="External"/><Relationship Id="rId488" Type="http://schemas.openxmlformats.org/officeDocument/2006/relationships/hyperlink" Target="http://sahlgrenska-klinkem-analyser.vgregion.se/KKAP0024.pdf" TargetMode="External"/><Relationship Id="rId489" Type="http://schemas.openxmlformats.org/officeDocument/2006/relationships/hyperlink" Target="http://labhandboken.u5054800.fsdata.se/findny.asp?State=2&amp;Analysid=380" TargetMode="External"/><Relationship Id="rId540" Type="http://schemas.openxmlformats.org/officeDocument/2006/relationships/hyperlink" Target="http://www.rmv.se/fileadmin/RMVFiles/rk/IF039.023_REMISS_Toxikologisk_undersoekning__patient.pdf" TargetMode="External"/><Relationship Id="rId541" Type="http://schemas.openxmlformats.org/officeDocument/2006/relationships/hyperlink" Target="http://www.karolinska.se/globalassets/global/kul/kul-gemensamma/kul-lankblock-remisser-for--utskrift/porfyriutredning.pdf" TargetMode="External"/><Relationship Id="rId542" Type="http://schemas.openxmlformats.org/officeDocument/2006/relationships/hyperlink" Target="http://www.karolinska.se/KUL/Alla-anvisningar/Anvisning/10144" TargetMode="External"/><Relationship Id="rId50" Type="http://schemas.openxmlformats.org/officeDocument/2006/relationships/hyperlink" Target="http://www.karolinska.se/KUL/Alla-anvisningar/Anvisning/9403" TargetMode="External"/><Relationship Id="rId51" Type="http://schemas.openxmlformats.org/officeDocument/2006/relationships/hyperlink" Target="http://www.karolinska.se/KUL/Alla-anvisningar/Anvisning/9631" TargetMode="External"/><Relationship Id="rId52" Type="http://schemas.openxmlformats.org/officeDocument/2006/relationships/hyperlink" Target="http://labhandboken.u5054800.fsdata.se/findny.asp?State=2&amp;Analysid=1825" TargetMode="External"/><Relationship Id="rId53" Type="http://schemas.openxmlformats.org/officeDocument/2006/relationships/hyperlink" Target="http://labhandboken.u5054800.fsdata.se/findny.asp?State=2&amp;Analysid=1825" TargetMode="External"/><Relationship Id="rId54" Type="http://schemas.openxmlformats.org/officeDocument/2006/relationships/hyperlink" Target="http://labhandboken.u5054800.fsdata.se/findny.asp?State=2&amp;Analysid=1604" TargetMode="External"/><Relationship Id="rId55" Type="http://schemas.openxmlformats.org/officeDocument/2006/relationships/hyperlink" Target="https://www2.sahlgrenska.se/sv/SU/Omraden/4/Verksamhetsomraden/Laboratoriemedicin/Klinisk-mikrobiologi/Analyslista-A-O/Lista-over-analyseragens/Svampdiagnostik/" TargetMode="External"/><Relationship Id="rId56" Type="http://schemas.openxmlformats.org/officeDocument/2006/relationships/hyperlink" Target="http://sahlgrenska-klinkem-analyser.vgregion.se/0978.html" TargetMode="External"/><Relationship Id="rId57" Type="http://schemas.openxmlformats.org/officeDocument/2006/relationships/hyperlink" Target="http://sahlgrenska-klinkem-analyser.vgregion.se/0142.html" TargetMode="External"/><Relationship Id="rId58" Type="http://schemas.openxmlformats.org/officeDocument/2006/relationships/hyperlink" Target="http://www.karolinska.se/KUL/Alla-anvisningar/Anvisning/9411" TargetMode="External"/><Relationship Id="rId59" Type="http://schemas.openxmlformats.org/officeDocument/2006/relationships/hyperlink" Target="http://www.karolinska.se/KUL/Alla-anvisningar/Anvisning/10131" TargetMode="External"/><Relationship Id="rId543" Type="http://schemas.openxmlformats.org/officeDocument/2006/relationships/hyperlink" Target="http://www.karolinska.se/globalassets/global/kul/kul-gemensamma/kul-lankblock-remisser-for--utskrift/metabolutredning.pdf" TargetMode="External"/><Relationship Id="rId544" Type="http://schemas.openxmlformats.org/officeDocument/2006/relationships/hyperlink" Target="http://www.karolinska.se/globalassets/global/kul/kul-gemensamma/kul-lankblock-remisser-for--utskrift/metabolutredning.pdf" TargetMode="External"/><Relationship Id="rId545" Type="http://schemas.openxmlformats.org/officeDocument/2006/relationships/hyperlink" Target="http://www.akademiska.se/Global/DAT/Provtagningsanvisningar/UAS%20-%20KKF%2015-23%20FRAM.pdf" TargetMode="External"/><Relationship Id="rId546" Type="http://schemas.openxmlformats.org/officeDocument/2006/relationships/hyperlink" Target="http://www.akademiska.se/Global/DAT/Provtagningsanvisningar/allman.pdf" TargetMode="External"/><Relationship Id="rId547" Type="http://schemas.openxmlformats.org/officeDocument/2006/relationships/hyperlink" Target="http://vardgivare.skane.se/siteassets/1.-vardriktlinjer/laboratoriemedicin/remisser/immunologi---art.-9808-skrivbar.pdf" TargetMode="External"/><Relationship Id="rId548" Type="http://schemas.openxmlformats.org/officeDocument/2006/relationships/hyperlink" Target="http://www.wieslab.se/upload/files/Wieslab_Requestform_AutoimmuneDiagnostics_SV_Screen160622.pdf" TargetMode="External"/><Relationship Id="rId549" Type="http://schemas.openxmlformats.org/officeDocument/2006/relationships/hyperlink" Target="http://sahlgrenska-klinkem-analyser.vgregion.se/KKAP0024.pdf" TargetMode="External"/><Relationship Id="rId600" Type="http://schemas.openxmlformats.org/officeDocument/2006/relationships/hyperlink" Target="http://www.karolinska.se/KUL/Alla-anvisningar/Anvisning/10143" TargetMode="External"/><Relationship Id="rId601" Type="http://schemas.openxmlformats.org/officeDocument/2006/relationships/hyperlink" Target="http://www.karolinska.se/KUL/Alla-anvisningar/Anvisning/9404" TargetMode="External"/><Relationship Id="rId602" Type="http://schemas.openxmlformats.org/officeDocument/2006/relationships/hyperlink" Target="http://www.karolinska.se/KUL/Alla-anvisningar/Anvisning/9570" TargetMode="External"/><Relationship Id="rId603" Type="http://schemas.openxmlformats.org/officeDocument/2006/relationships/hyperlink" Target="http://www.karolinska.se/KUL/Alla-anvisningar/Anvisning/9410" TargetMode="External"/><Relationship Id="rId604" Type="http://schemas.openxmlformats.org/officeDocument/2006/relationships/hyperlink" Target="http://www.karolinska.se/KUL/Alla-anvisningar/Anvisning/10185" TargetMode="External"/><Relationship Id="rId605" Type="http://schemas.openxmlformats.org/officeDocument/2006/relationships/hyperlink" Target="http://www.oslo-universitetssykehus.no/omoss_/avdelinger_/hormonlaboratoriet_/analyser_/Sider/trijodtyronin-reverse-i-serum-reverse-t3.aspx" TargetMode="External"/><Relationship Id="rId606" Type="http://schemas.openxmlformats.org/officeDocument/2006/relationships/hyperlink" Target="http://www.karolinska.se/KUL/Alla-anvisningar/Anvisning/9412" TargetMode="External"/><Relationship Id="rId607" Type="http://schemas.openxmlformats.org/officeDocument/2006/relationships/hyperlink" Target="http://www.karolinska.se/KUL/Alla-anvisningar/Anvisning/10055" TargetMode="External"/><Relationship Id="rId608" Type="http://schemas.openxmlformats.org/officeDocument/2006/relationships/hyperlink" Target="http://www.karolinska.se/KUL/Alla-anvisningar/Anvisning/9414" TargetMode="External"/><Relationship Id="rId609" Type="http://schemas.openxmlformats.org/officeDocument/2006/relationships/hyperlink" Target="http://www.karolinska.se/KUL/Alla-anvisningar/Anvisning/10200" TargetMode="External"/><Relationship Id="rId260" Type="http://schemas.openxmlformats.org/officeDocument/2006/relationships/hyperlink" Target="http://www.karolinska.se/KUL/Alla-anvisningar/Anvisning/9393" TargetMode="External"/><Relationship Id="rId261" Type="http://schemas.openxmlformats.org/officeDocument/2006/relationships/hyperlink" Target="http://www.karolinska.se/KUL/Alla-anvisningar/Anvisning/9394" TargetMode="External"/><Relationship Id="rId262" Type="http://schemas.openxmlformats.org/officeDocument/2006/relationships/hyperlink" Target="http://www.skane.se/Upload/Webbplatser/Labmedicin/Verksamhetsomr%c3%a5den/Klinisk%20kemi/Remisser/Remiss_l%c3%a4kemedel_ver%201%205%20140923.pdf" TargetMode="External"/><Relationship Id="rId263" Type="http://schemas.openxmlformats.org/officeDocument/2006/relationships/hyperlink" Target="http://www.analysportalen-labmedicin.skane.se/viewAnalys.asp?Nr=1452" TargetMode="External"/><Relationship Id="rId264" Type="http://schemas.openxmlformats.org/officeDocument/2006/relationships/hyperlink" Target="http://sahlgrenska-klinkem-analyser.vgregion.se/11675.html" TargetMode="External"/><Relationship Id="rId265" Type="http://schemas.openxmlformats.org/officeDocument/2006/relationships/hyperlink" Target="http://sahlgrenska-klinkem-analyser.vgregion.se/KKAP0028.pdf" TargetMode="External"/><Relationship Id="rId266" Type="http://schemas.openxmlformats.org/officeDocument/2006/relationships/hyperlink" Target="http://www.karolinska.se/KUL/Alla-anvisningar/Anvisning/9390" TargetMode="External"/><Relationship Id="rId267" Type="http://schemas.openxmlformats.org/officeDocument/2006/relationships/hyperlink" Target="http://www.anvisningar.se/Anvisningar/Klinisk-kemi/M/S--Metanol/" TargetMode="External"/><Relationship Id="rId268" Type="http://schemas.openxmlformats.org/officeDocument/2006/relationships/hyperlink" Target="http://www.karolinska.se/KUL/Alla-anvisningar/Anvisning/9210" TargetMode="External"/><Relationship Id="rId269" Type="http://schemas.openxmlformats.org/officeDocument/2006/relationships/hyperlink" Target="http://www.karolinska.se/KUL/Alla-anvisningar/Anvisning/9566" TargetMode="External"/><Relationship Id="rId320" Type="http://schemas.openxmlformats.org/officeDocument/2006/relationships/hyperlink" Target="http://www.ltv.se/imagevault/PublishedMedia/dbhd9j4oipt8tkb8itvp/Remiss_5_Klinisk_kemi_version_140331.pdf" TargetMode="External"/><Relationship Id="rId321" Type="http://schemas.openxmlformats.org/officeDocument/2006/relationships/hyperlink" Target="http://www.ltv.se/imagevault/PublishedMedia/dbhd9j4oipt8tkb8itvp/Remiss_5_Klinisk_kemi_version_140331.pdf" TargetMode="External"/><Relationship Id="rId322" Type="http://schemas.openxmlformats.org/officeDocument/2006/relationships/hyperlink" Target="http://www.ltv.se/imagevault/PublishedMedia/dbhd9j4oipt8tkb8itvp/Remiss_5_Klinisk_kemi_version_140331.pdf" TargetMode="External"/><Relationship Id="rId323" Type="http://schemas.openxmlformats.org/officeDocument/2006/relationships/hyperlink" Target="http://www.ltv.se/imagevault/PublishedMedia/dbhd9j4oipt8tkb8itvp/Remiss_5_Klinisk_kemi_version_140331.pdf" TargetMode="External"/><Relationship Id="rId324" Type="http://schemas.openxmlformats.org/officeDocument/2006/relationships/hyperlink" Target="http://www.ltv.se/imagevault/PublishedMedia/dbhd9j4oipt8tkb8itvp/Remiss_5_Klinisk_kemi_version_140331.pdf" TargetMode="External"/><Relationship Id="rId325" Type="http://schemas.openxmlformats.org/officeDocument/2006/relationships/hyperlink" Target="http://www.ltv.se/imagevault/PublishedMedia/dbhd9j4oipt8tkb8itvp/Remiss_5_Klinisk_kemi_version_140331.pdf" TargetMode="External"/><Relationship Id="rId326" Type="http://schemas.openxmlformats.org/officeDocument/2006/relationships/hyperlink" Target="http://www.anvisningar.se/Global/Provtagningsanvisningar/Remisser/Laboratorieremiss%20Allm%c3%a4n%20150528.pdf" TargetMode="External"/><Relationship Id="rId327" Type="http://schemas.openxmlformats.org/officeDocument/2006/relationships/hyperlink" Target="http://www.ltv.se/imagevault/PublishedMedia/dbhd9j4oipt8tkb8itvp/Remiss_5_Klinisk_kemi_version_140331.pdf" TargetMode="External"/><Relationship Id="rId328" Type="http://schemas.openxmlformats.org/officeDocument/2006/relationships/hyperlink" Target="http://www.ltv.se/imagevault/PublishedMedia/dbhd9j4oipt8tkb8itvp/Remiss_5_Klinisk_kemi_version_140331.pdf" TargetMode="External"/><Relationship Id="rId329" Type="http://schemas.openxmlformats.org/officeDocument/2006/relationships/hyperlink" Target="http://www.ltv.se/imagevault/PublishedMedia/dbhd9j4oipt8tkb8itvp/Remiss_5_Klinisk_kemi_version_140331.pdf" TargetMode="External"/><Relationship Id="rId490" Type="http://schemas.openxmlformats.org/officeDocument/2006/relationships/hyperlink" Target="http://www.akademiska.se/Global/64705_blodcentralen2014qr.pdf" TargetMode="External"/><Relationship Id="rId491" Type="http://schemas.openxmlformats.org/officeDocument/2006/relationships/hyperlink" Target="http://www.karolinska.se/KUL/Alla-anvisningar/Anvisning/9191" TargetMode="External"/><Relationship Id="rId492" Type="http://schemas.openxmlformats.org/officeDocument/2006/relationships/hyperlink" Target="https://www.blanketthotell.com/blk/NTi3a_oppna.asp?bid=w000064&amp;sid=&amp;avH=984&amp;avW=1280&amp;Regler=65535" TargetMode="External"/><Relationship Id="rId493" Type="http://schemas.openxmlformats.org/officeDocument/2006/relationships/hyperlink" Target="http://labhandboken.u5054800.fsdata.se/findny.asp?State=3&amp;Analysid=580" TargetMode="External"/><Relationship Id="rId494" Type="http://schemas.openxmlformats.org/officeDocument/2006/relationships/hyperlink" Target="http://www.wieslab.se/upload/files/Wieslab_Requestform_AutoimmuneDiagnostics_SV_Screen160622.pdf" TargetMode="External"/><Relationship Id="rId495" Type="http://schemas.openxmlformats.org/officeDocument/2006/relationships/hyperlink" Target="http://www.wieslab.se/upload/files/Wieslab_Requestform_AutoimmuneDiagnostics_SV_Screen160622.pdf" TargetMode="External"/><Relationship Id="rId496" Type="http://schemas.openxmlformats.org/officeDocument/2006/relationships/hyperlink" Target="http://www.akademiska.se/Global/DAT/Klinisk%20immunologi%20och%20transfusionsmedicin/Dokument/Remisser/43344_cellularimmunologen.pdf" TargetMode="External"/><Relationship Id="rId497" Type="http://schemas.openxmlformats.org/officeDocument/2006/relationships/hyperlink" Target="http://www.akademiska.se/Global/DAT/Provtagningsanvisningar/UAS%20-%20KKF%2015-23%20FRAM.pdf" TargetMode="External"/><Relationship Id="rId498" Type="http://schemas.openxmlformats.org/officeDocument/2006/relationships/hyperlink" Target="http://www.akademiska.se/Global/DAT/Provtagningsanvisningar/UAS%20-%20KKF%2015-23%20FRAM.pdf" TargetMode="External"/><Relationship Id="rId499" Type="http://schemas.openxmlformats.org/officeDocument/2006/relationships/hyperlink" Target="http://www.akademiska.se/Global/DAT/Provtagningsanvisningar/UAS%20-%20KKF%2015-23%20FRAM.pdf" TargetMode="External"/><Relationship Id="rId100" Type="http://schemas.openxmlformats.org/officeDocument/2006/relationships/hyperlink" Target="http://labhandboken.u5054800.fsdata.se/findny.asp?State=2&amp;Analysid=690" TargetMode="External"/><Relationship Id="rId101" Type="http://schemas.openxmlformats.org/officeDocument/2006/relationships/hyperlink" Target="http://labhandboken.u5054800.fsdata.se/findny.asp?State=2&amp;Analysid=611" TargetMode="External"/><Relationship Id="rId102" Type="http://schemas.openxmlformats.org/officeDocument/2006/relationships/hyperlink" Target="http://labhandboken.u5054800.fsdata.se/findny.asp?State=2&amp;Analysid=969" TargetMode="External"/><Relationship Id="rId103" Type="http://schemas.openxmlformats.org/officeDocument/2006/relationships/hyperlink" Target="http://sahlgrenska-klinkem-analyser.vgregion.se/14310.html" TargetMode="External"/><Relationship Id="rId104" Type="http://schemas.openxmlformats.org/officeDocument/2006/relationships/hyperlink" Target="http://www.karolinska.se/KUL/Alla-anvisningar/Anvisning/9552" TargetMode="External"/><Relationship Id="rId105" Type="http://schemas.openxmlformats.org/officeDocument/2006/relationships/hyperlink" Target="http://www.karolinska.se/KUL/Alla-anvisningar/Anvisning/9220" TargetMode="External"/><Relationship Id="rId106" Type="http://schemas.openxmlformats.org/officeDocument/2006/relationships/hyperlink" Target="http://labhandboken.u5054800.fsdata.se/findny.asp?State=2&amp;Analysid=832" TargetMode="External"/><Relationship Id="rId107" Type="http://schemas.openxmlformats.org/officeDocument/2006/relationships/hyperlink" Target="https://provtagningsanvisningar.regionorebrolan.se/index.aspx" TargetMode="External"/><Relationship Id="rId108" Type="http://schemas.openxmlformats.org/officeDocument/2006/relationships/hyperlink" Target="http://www.karolinska.se/KUL/Alla-anvisningar/Anvisning/9486" TargetMode="External"/><Relationship Id="rId109" Type="http://schemas.openxmlformats.org/officeDocument/2006/relationships/hyperlink" Target="http://www.akademiska.se/Global/DAT/Provtagningsanvisningar/40003_allergi.pdf" TargetMode="External"/><Relationship Id="rId60" Type="http://schemas.openxmlformats.org/officeDocument/2006/relationships/hyperlink" Target="http://www.akademiska.se/Global/KB/Klinisk%20genetik/Dokument/Provtagningsanvisningar.pdf" TargetMode="External"/><Relationship Id="rId61" Type="http://schemas.openxmlformats.org/officeDocument/2006/relationships/hyperlink" Target="http://www.karolinska.se/KUL/Alla-anvisningar/Anvisning/9351" TargetMode="External"/><Relationship Id="rId62" Type="http://schemas.openxmlformats.org/officeDocument/2006/relationships/hyperlink" Target="http://www.karolinska.se/KUL/Alla-anvisningar/Anvisning/9591" TargetMode="External"/><Relationship Id="rId63" Type="http://schemas.openxmlformats.org/officeDocument/2006/relationships/hyperlink" Target="http://labhandboken.u5054800.fsdata.se/findny.asp?State=2&amp;Analysid=859" TargetMode="External"/><Relationship Id="rId64" Type="http://schemas.openxmlformats.org/officeDocument/2006/relationships/hyperlink" Target="http://sahlgrenska-klinkem-analyser.vgregion.se/12463.html" TargetMode="External"/><Relationship Id="rId65" Type="http://schemas.openxmlformats.org/officeDocument/2006/relationships/hyperlink" Target="http://www.karolinska.se/KUL/Alla-anvisningar/Anvisning/9426" TargetMode="External"/><Relationship Id="rId66" Type="http://schemas.openxmlformats.org/officeDocument/2006/relationships/hyperlink" Target="http://www.karolinska.se/KUL/Alla-anvisningar/Anvisning/9428" TargetMode="External"/><Relationship Id="rId67" Type="http://schemas.openxmlformats.org/officeDocument/2006/relationships/hyperlink" Target="http://www.karolinska.se/KUL/Alla-anvisningar/Anvisning/9291" TargetMode="External"/><Relationship Id="rId68" Type="http://schemas.openxmlformats.org/officeDocument/2006/relationships/hyperlink" Target="http://labhandboken.u5054800.fsdata.se/findny.asp?State=2&amp;Analysid=1236" TargetMode="External"/><Relationship Id="rId69" Type="http://schemas.openxmlformats.org/officeDocument/2006/relationships/hyperlink" Target="http://www.wieslab.se/index.php?langId=2&amp;headId=69&amp;pageId=69" TargetMode="External"/><Relationship Id="rId550" Type="http://schemas.openxmlformats.org/officeDocument/2006/relationships/hyperlink" Target="http://sahlgrenska-klinkem-analyser.vgregion.se/KKAP0024.pdf" TargetMode="External"/><Relationship Id="rId551" Type="http://schemas.openxmlformats.org/officeDocument/2006/relationships/hyperlink" Target="http://ki.se/sites/default/files/tysabri_remiss_ny_2014-06-04_1.doc" TargetMode="External"/><Relationship Id="rId552" Type="http://schemas.openxmlformats.org/officeDocument/2006/relationships/hyperlink" Target="http://ki.se/sites/default/files/tysabri_remiss_ny_2014-06-04_1.doc" TargetMode="External"/><Relationship Id="rId553" Type="http://schemas.openxmlformats.org/officeDocument/2006/relationships/hyperlink" Target="http://www.karolinska.se/KUL/Alla-anvisningar/Anvisning/9906" TargetMode="External"/><Relationship Id="rId554" Type="http://schemas.openxmlformats.org/officeDocument/2006/relationships/hyperlink" Target="http://www.skane.se/Upload/Webbplatser/Labmedicin/Verksamhetsomr%c3%a5den/Klinisk%20kemi/Remisser/Remiss_l%c3%a4kemedel_ver%201%205%20140923.pdf" TargetMode="External"/><Relationship Id="rId555" Type="http://schemas.openxmlformats.org/officeDocument/2006/relationships/hyperlink" Target="https://www.regionorebrolan.se/sv/uso/Patientinformation/Kliniker-och-enheter/Arbets--och-miljomedicinska-kliniken/Bestallningsmaterial/Analyslaboratoriet/Provtagningsinstruktioner/Biologiska-prover/" TargetMode="External"/><Relationship Id="rId556" Type="http://schemas.openxmlformats.org/officeDocument/2006/relationships/hyperlink" Target="https://www.regionorebrolan.se/sv/uso/Patientinformation/Kliniker-och-enheter/Arbets--och-miljomedicinska-kliniken/Bestallningsmaterial/Analyslaboratoriet/Provtagningsinstruktioner/Biologiska-prover/" TargetMode="External"/><Relationship Id="rId557" Type="http://schemas.openxmlformats.org/officeDocument/2006/relationships/hyperlink" Target="https://www.regionorebrolan.se/sv/uso/Patientinformation/Kliniker-och-enheter/Arbets--och-miljomedicinska-kliniken/Bestallningsmaterial/Analyslaboratoriet/Provtagningsinstruktioner/Biologiska-prover/" TargetMode="External"/><Relationship Id="rId558" Type="http://schemas.openxmlformats.org/officeDocument/2006/relationships/hyperlink" Target="http://labhandboken.u5054800.fsdata.se/findny.asp?State=2&amp;Analysid=1615" TargetMode="External"/><Relationship Id="rId559" Type="http://schemas.openxmlformats.org/officeDocument/2006/relationships/hyperlink" Target="http://www.karolinska.se/globalassets/global/kul/kul-gemensamma/kul-lankblock-remisser-for--utskrift/metabolutredning.pdf" TargetMode="External"/><Relationship Id="rId610" Type="http://schemas.openxmlformats.org/officeDocument/2006/relationships/hyperlink" Target="http://www.karolinska.se/KUL/Alla-anvisningar/Anvisning/10025" TargetMode="External"/><Relationship Id="rId611" Type="http://schemas.openxmlformats.org/officeDocument/2006/relationships/hyperlink" Target="http://www.karolinska.se/KUL/Alla-anvisningar/Anvisning/10026" TargetMode="External"/><Relationship Id="rId612" Type="http://schemas.openxmlformats.org/officeDocument/2006/relationships/hyperlink" Target="http://www.karolinska.se/KUL/Alla-anvisningar/Anvisning/9420" TargetMode="External"/><Relationship Id="rId613" Type="http://schemas.openxmlformats.org/officeDocument/2006/relationships/hyperlink" Target="http://www.karolinska.se/KUL/Alla-anvisningar/Anvisning/9435" TargetMode="External"/><Relationship Id="rId614" Type="http://schemas.openxmlformats.org/officeDocument/2006/relationships/hyperlink" Target="http://www.karolinska.se/KUL/Alla-anvisningar/Anvisning/9436" TargetMode="External"/><Relationship Id="rId615" Type="http://schemas.openxmlformats.org/officeDocument/2006/relationships/hyperlink" Target="http://www.karolinska.se/globalassets/global/kul/kul-gemensamma/kul-lankblock-remisser-for--utskrift/metabolutredning.pdf" TargetMode="External"/><Relationship Id="rId616" Type="http://schemas.openxmlformats.org/officeDocument/2006/relationships/hyperlink" Target="http://labhandboken.u5054800.fsdata.se/findny.asp?State=2&amp;Analysid=710" TargetMode="External"/><Relationship Id="rId617" Type="http://schemas.openxmlformats.org/officeDocument/2006/relationships/hyperlink" Target="http://www.analysportalen-labmedicin.skane.se/viewAnalys.asp?Nr=1584" TargetMode="External"/><Relationship Id="rId270" Type="http://schemas.openxmlformats.org/officeDocument/2006/relationships/hyperlink" Target="http://www.karolinska.se/KUL/Alla-anvisningar/Anvisning/9225" TargetMode="External"/><Relationship Id="rId271" Type="http://schemas.openxmlformats.org/officeDocument/2006/relationships/hyperlink" Target="http://labhandboken.u5054800.fsdata.se/findny.asp?State=2&amp;Analysid=798" TargetMode="External"/><Relationship Id="rId272" Type="http://schemas.openxmlformats.org/officeDocument/2006/relationships/hyperlink" Target="http://www.karolinska.se/KUL/Alla-anvisningar/Anvisning/9234" TargetMode="External"/><Relationship Id="rId273" Type="http://schemas.openxmlformats.org/officeDocument/2006/relationships/hyperlink" Target="http://www.karolinska.se/KUL/Alla-anvisningar/Anvisning/9407" TargetMode="External"/><Relationship Id="rId274" Type="http://schemas.openxmlformats.org/officeDocument/2006/relationships/hyperlink" Target="http://www.karolinska.se/globalassets/global/kul/kul-gemensamma/kul-lankblock-remisser-for--utskrift/porfyriutredning.pdf" TargetMode="External"/><Relationship Id="rId275" Type="http://schemas.openxmlformats.org/officeDocument/2006/relationships/hyperlink" Target="http://www.karolinska.se/KUL/Alla-anvisningar/Anvisning/9582" TargetMode="External"/><Relationship Id="rId276" Type="http://schemas.openxmlformats.org/officeDocument/2006/relationships/hyperlink" Target="http://www.karolinska.se/globalassets/global/kul/kul-gemensamma/kul-lankblock-remisser-for--utskrift/porfyriutredning.pdf" TargetMode="External"/><Relationship Id="rId277" Type="http://schemas.openxmlformats.org/officeDocument/2006/relationships/hyperlink" Target="http://www.karolinska.se/KUL/Alla-anvisningar/Anvisning/9238" TargetMode="External"/><Relationship Id="rId278" Type="http://schemas.openxmlformats.org/officeDocument/2006/relationships/hyperlink" Target="http://labhandboken.u5054800.fsdata.se/findny.asp?State=2&amp;Analysid=836" TargetMode="External"/><Relationship Id="rId279" Type="http://schemas.openxmlformats.org/officeDocument/2006/relationships/hyperlink" Target="http://sahlgrenska-klinkem-analyser.vgregion.se/KKAP0028.pdf" TargetMode="External"/><Relationship Id="rId618" Type="http://schemas.openxmlformats.org/officeDocument/2006/relationships/hyperlink" Target="http://www.karolinska.se/KUL/Alla-anvisningar/Anvisning/9280" TargetMode="External"/><Relationship Id="rId619" Type="http://schemas.openxmlformats.org/officeDocument/2006/relationships/hyperlink" Target="http://sahlgrenska-klinkem-analyser.vgregion.se/KKAP0028.pdf" TargetMode="External"/><Relationship Id="rId330" Type="http://schemas.openxmlformats.org/officeDocument/2006/relationships/hyperlink" Target="http://www.ltv.se/imagevault/PublishedMedia/dbhd9j4oipt8tkb8itvp/Remiss_5_Klinisk_kemi_version_140331.pdf" TargetMode="External"/><Relationship Id="rId331" Type="http://schemas.openxmlformats.org/officeDocument/2006/relationships/hyperlink" Target="http://www.ltv.se/imagevault/PublishedMedia/dbhd9j4oipt8tkb8itvp/Remiss_5_Klinisk_kemi_version_140331.pdf" TargetMode="External"/><Relationship Id="rId332" Type="http://schemas.openxmlformats.org/officeDocument/2006/relationships/hyperlink" Target="http://www.ltv.se/imagevault/PublishedMedia/dbhd9j4oipt8tkb8itvp/Remiss_5_Klinisk_kemi_version_140331.pdf" TargetMode="External"/><Relationship Id="rId333" Type="http://schemas.openxmlformats.org/officeDocument/2006/relationships/hyperlink" Target="http://lioappl1.lio.se/lmcsortiment/Analysis.aspx?service=229610" TargetMode="External"/><Relationship Id="rId334" Type="http://schemas.openxmlformats.org/officeDocument/2006/relationships/hyperlink" Target="http://lioappl1.lio.se/lmcsortiment/Analysis.aspx?service=249415&amp;directlink=true" TargetMode="External"/><Relationship Id="rId335" Type="http://schemas.openxmlformats.org/officeDocument/2006/relationships/hyperlink" Target="http://vardgivarwebb.regionostergotland.se/pages/122212/TiopurinbehR%c3%964127_M.docm" TargetMode="External"/><Relationship Id="rId336" Type="http://schemas.openxmlformats.org/officeDocument/2006/relationships/hyperlink" Target="http://vardgivarwebb.regionostergotland.se/pages/122212/TiopurinbehR%c3%964127_M.docm" TargetMode="External"/><Relationship Id="rId337" Type="http://schemas.openxmlformats.org/officeDocument/2006/relationships/hyperlink" Target="http://www.akademiska.se/Global/DAT/Klinisk%20immunologi%20och%20transfusionsmedicin/Dokument/Remisser/43344_cellularimmunologen.pdf" TargetMode="External"/><Relationship Id="rId338" Type="http://schemas.openxmlformats.org/officeDocument/2006/relationships/hyperlink" Target="http://labhandboken.u5054800.fsdata.se/findny.asp?State=2&amp;Analysid=323" TargetMode="External"/><Relationship Id="rId339" Type="http://schemas.openxmlformats.org/officeDocument/2006/relationships/hyperlink" Target="http://www.karolinska.se/KUL/Alla-anvisningar/Anvisning/9400" TargetMode="External"/><Relationship Id="rId110" Type="http://schemas.openxmlformats.org/officeDocument/2006/relationships/hyperlink" Target="http://www.skane.se/Upload/Webbplatser/Labmedicin/Verksamhetsomr%c3%a5den/Klinisk%20kemi/Remisser/Remiss_l%c3%a4kemedel_ver%201%205%20140923.pdf" TargetMode="External"/><Relationship Id="rId111" Type="http://schemas.openxmlformats.org/officeDocument/2006/relationships/hyperlink" Target="http://www.akademiska.se/Global/DAT/Provtagningsanvisningar/allman.pdf" TargetMode="External"/><Relationship Id="rId112" Type="http://schemas.openxmlformats.org/officeDocument/2006/relationships/hyperlink" Target="http://www.akademiska.se/Global/DAT/Provtagningsanvisningar/40003_allergi.pdf" TargetMode="External"/><Relationship Id="rId113" Type="http://schemas.openxmlformats.org/officeDocument/2006/relationships/hyperlink" Target="http://www.akademiska.se/Global/DAT/Provtagningsanvisningar/genotypning.pdf" TargetMode="External"/><Relationship Id="rId114" Type="http://schemas.openxmlformats.org/officeDocument/2006/relationships/hyperlink" Target="http://sahlgrenska-klinkem-analyser.vgregion.se/BAAP0118.pdf" TargetMode="External"/><Relationship Id="rId115" Type="http://schemas.openxmlformats.org/officeDocument/2006/relationships/hyperlink" Target="http://www.akademiska.se/Global/DAT/Provtagningsanvisningar/40003_allergi.pdf" TargetMode="External"/><Relationship Id="rId70" Type="http://schemas.openxmlformats.org/officeDocument/2006/relationships/hyperlink" Target="http://www.alsglobal.se/kundtjaenst/provtagningsinstruktioner/provtagning-human" TargetMode="External"/><Relationship Id="rId71" Type="http://schemas.openxmlformats.org/officeDocument/2006/relationships/hyperlink" Target="http://www.karolinska.se/KUL/Alla-anvisningar/Anvisning/9498" TargetMode="External"/><Relationship Id="rId72" Type="http://schemas.openxmlformats.org/officeDocument/2006/relationships/hyperlink" Target="https://www2.sahlgrenska.se/upload/SU/omrade_4/Klinisk%20genetik/Provtagningsanvisningar%20Klinisk%20Genetik.pdf" TargetMode="External"/><Relationship Id="rId73" Type="http://schemas.openxmlformats.org/officeDocument/2006/relationships/hyperlink" Target="http://www.karolinska.se/KUL/Alla-anvisningar/Anvisning/9000" TargetMode="External"/><Relationship Id="rId74" Type="http://schemas.openxmlformats.org/officeDocument/2006/relationships/hyperlink" Target="http://labhandboken.u5054800.fsdata.se/findny.asp?State=2&amp;Analysid=433" TargetMode="External"/><Relationship Id="rId75" Type="http://schemas.openxmlformats.org/officeDocument/2006/relationships/hyperlink" Target="http://labhandboken.u5054800.fsdata.se/findny.asp?State=2&amp;Analysid=452" TargetMode="External"/><Relationship Id="rId76" Type="http://schemas.openxmlformats.org/officeDocument/2006/relationships/hyperlink" Target="http://www.karolinska.se/KUL/Alla-anvisningar/Anvisning/8990" TargetMode="External"/><Relationship Id="rId77" Type="http://schemas.openxmlformats.org/officeDocument/2006/relationships/hyperlink" Target="http://sahlgrenska-klinkem-analyser.vgregion.se/0861.html" TargetMode="External"/><Relationship Id="rId78" Type="http://schemas.openxmlformats.org/officeDocument/2006/relationships/hyperlink" Target="http://sahlgrenska-klinkem-analyser.vgregion.se/12394.html" TargetMode="External"/><Relationship Id="rId79" Type="http://schemas.openxmlformats.org/officeDocument/2006/relationships/hyperlink" Target="http://www.karolinska.se/KUL/Alla-anvisningar/Anvisning/9335" TargetMode="External"/><Relationship Id="rId116" Type="http://schemas.openxmlformats.org/officeDocument/2006/relationships/hyperlink" Target="http://www.akademiska.se/Global/DAT/Provtagningsanvisningar/40003_allergi.pdf" TargetMode="External"/><Relationship Id="rId117" Type="http://schemas.openxmlformats.org/officeDocument/2006/relationships/hyperlink" Target="http://www.akademiska.se/Global/DAT/Provtagningsanvisningar/40003_allergi.pdf" TargetMode="External"/><Relationship Id="rId118" Type="http://schemas.openxmlformats.org/officeDocument/2006/relationships/hyperlink" Target="http://www.regionorebrolan.se/PageFiles/5811/BLA%20003%20Analysbest%c3%a4llning%20biologiska%20prover.pdf" TargetMode="External"/><Relationship Id="rId119" Type="http://schemas.openxmlformats.org/officeDocument/2006/relationships/hyperlink" Target="http://www.regionorebrolan.se/PageFiles/5811/BLA%20003%20Analysbest%c3%a4llning%20biologiska%20prover.pdf" TargetMode="External"/><Relationship Id="rId560" Type="http://schemas.openxmlformats.org/officeDocument/2006/relationships/hyperlink" Target="http://www.anvisningar.se/Global/Provtagningsanvisningar/Remisser/Laboratorieremiss%20Allm%c3%a4n%20150528.pdf" TargetMode="External"/><Relationship Id="rId561" Type="http://schemas.openxmlformats.org/officeDocument/2006/relationships/hyperlink" Target="http://www.karolinska.se/globalassets/global/kul/kul-gemensamma/kul-lankblock-remisser-for--utskrift/metabolutredning.pdf" TargetMode="External"/><Relationship Id="rId562" Type="http://schemas.openxmlformats.org/officeDocument/2006/relationships/hyperlink" Target="http://www.regionorebrolan.se/PageFiles/5811/BLA%20003%20Analysbest%c3%a4llning%20biologiska%20prover.pdf" TargetMode="External"/><Relationship Id="rId563" Type="http://schemas.openxmlformats.org/officeDocument/2006/relationships/hyperlink" Target="http://www.regionorebrolan.se/PageFiles/5811/BLA%20003%20Analysbest%c3%a4llning%20biologiska%20prover.pdf" TargetMode="External"/><Relationship Id="rId564" Type="http://schemas.openxmlformats.org/officeDocument/2006/relationships/hyperlink" Target="http://www.regionorebrolan.se/PageFiles/5811/BLA%20003%20Analysbest%c3%a4llning%20biologiska%20prover.pdf" TargetMode="External"/><Relationship Id="rId565" Type="http://schemas.openxmlformats.org/officeDocument/2006/relationships/hyperlink" Target="http://www.regionorebrolan.se/PageFiles/5811/BLA%20003%20Analysbest%c3%a4llning%20biologiska%20prover.pdf" TargetMode="External"/><Relationship Id="rId566" Type="http://schemas.openxmlformats.org/officeDocument/2006/relationships/hyperlink" Target="https://www2.sahlgrenska.se/sv/SU/Omraden/4/Verksamhetsomraden/Laboratoriemedicin/Klinisk-Immunologi-och-Transfusionsmedicin/Analyser/Ny-analyslista-klinisk-immunologi/Glykolipid-antikroppar-mot/" TargetMode="External"/><Relationship Id="rId567" Type="http://schemas.openxmlformats.org/officeDocument/2006/relationships/hyperlink" Target="http://www.karolinska.se/KUL/Alla-anvisningar/Anvisning/8992" TargetMode="External"/><Relationship Id="rId568" Type="http://schemas.openxmlformats.org/officeDocument/2006/relationships/hyperlink" Target="http://sahlgrenska-klinkem-analyser.vgregion.se/0172.html" TargetMode="External"/><Relationship Id="rId569" Type="http://schemas.openxmlformats.org/officeDocument/2006/relationships/hyperlink" Target="http://www.karolinska.se/KUL/Alla-anvisningar/Anvisning/10184" TargetMode="External"/><Relationship Id="rId620" Type="http://schemas.openxmlformats.org/officeDocument/2006/relationships/hyperlink" Target="http://www.oslo-universitetssykehus.no/omoss_/avdelinger_/hormonlaboratoriet_/rekvisisjon_/Documents/Hormonlaboratoriets%20rekvisisjon.pdf" TargetMode="External"/><Relationship Id="rId621" Type="http://schemas.openxmlformats.org/officeDocument/2006/relationships/hyperlink" Target="http://www.oslo-universitetssykehus.no/omoss_/avdelinger_/hormonlaboratoriet_/rekvisisjon_/Documents/Hormonlaboratoriets%20rekvisisjon.pdf" TargetMode="External"/><Relationship Id="rId622" Type="http://schemas.openxmlformats.org/officeDocument/2006/relationships/hyperlink" Target="http://www.analysportalen-labmedicin.skane.se/viewAnalys.asp?Nr=1619" TargetMode="External"/><Relationship Id="rId623" Type="http://schemas.openxmlformats.org/officeDocument/2006/relationships/printerSettings" Target="../printerSettings/printerSettings1.bin"/><Relationship Id="rId624" Type="http://schemas.openxmlformats.org/officeDocument/2006/relationships/table" Target="../tables/table1.xml"/><Relationship Id="rId280" Type="http://schemas.openxmlformats.org/officeDocument/2006/relationships/hyperlink" Target="http://sahlgrenska-klinkem-analyser.vgregion.se/12402.html" TargetMode="External"/><Relationship Id="rId281" Type="http://schemas.openxmlformats.org/officeDocument/2006/relationships/hyperlink" Target="http://www.karolinska.se/KUL/Alla-anvisningar/Anvisning/9406" TargetMode="External"/><Relationship Id="rId282" Type="http://schemas.openxmlformats.org/officeDocument/2006/relationships/hyperlink" Target="http://labhandboken.u5054800.fsdata.se/findny.asp?State=2&amp;Analysid=821" TargetMode="External"/><Relationship Id="rId283" Type="http://schemas.openxmlformats.org/officeDocument/2006/relationships/hyperlink" Target="http://www.karolinska.se/KUL/Alla-anvisningar/Anvisning/9243" TargetMode="External"/><Relationship Id="rId284" Type="http://schemas.openxmlformats.org/officeDocument/2006/relationships/hyperlink" Target="http://www.karolinska.se/KUL/Alla-anvisningar/Anvisning/9967" TargetMode="External"/><Relationship Id="rId285" Type="http://schemas.openxmlformats.org/officeDocument/2006/relationships/hyperlink" Target="http://sahlgrenska-klinkem-analyser.vgregion.se/KKAP0028.pdf" TargetMode="External"/><Relationship Id="rId286" Type="http://schemas.openxmlformats.org/officeDocument/2006/relationships/hyperlink" Target="http://sahlgrenska-klinkem-analyser.vgregion.se/12428.html" TargetMode="External"/><Relationship Id="rId287" Type="http://schemas.openxmlformats.org/officeDocument/2006/relationships/hyperlink" Target="http://labhandboken.u5054800.fsdata.se/findny.asp?State=2&amp;Analysid=842" TargetMode="External"/><Relationship Id="rId288" Type="http://schemas.openxmlformats.org/officeDocument/2006/relationships/hyperlink" Target="http://www.karolinska.se/KUL/Alla-anvisningar/Anvisning/9267" TargetMode="External"/><Relationship Id="rId289" Type="http://schemas.openxmlformats.org/officeDocument/2006/relationships/hyperlink" Target="http://www.karolinska.se/KUL/Alla-anvisningar/Anvisning/9413" TargetMode="External"/><Relationship Id="rId340" Type="http://schemas.openxmlformats.org/officeDocument/2006/relationships/hyperlink" Target="http://labhandboken.u5054800.fsdata.se/findny.asp?State=2&amp;Analysid=825" TargetMode="External"/><Relationship Id="rId341" Type="http://schemas.openxmlformats.org/officeDocument/2006/relationships/hyperlink" Target="http://labhandboken.u5054800.fsdata.se/findny.asp?State=2&amp;Analysid=827" TargetMode="External"/><Relationship Id="rId342" Type="http://schemas.openxmlformats.org/officeDocument/2006/relationships/hyperlink" Target="http://www.karolinska.se/KUL/Alla-anvisningar/Anvisning/8996" TargetMode="External"/><Relationship Id="rId343" Type="http://schemas.openxmlformats.org/officeDocument/2006/relationships/hyperlink" Target="http://www.akademiska.se/Global/64705_blodcentralen2014qr.pdf" TargetMode="External"/><Relationship Id="rId344" Type="http://schemas.openxmlformats.org/officeDocument/2006/relationships/hyperlink" Target="http://www.karolinska.se/KUL/Alla-anvisningar/Anvisning/9547" TargetMode="External"/><Relationship Id="rId345" Type="http://schemas.openxmlformats.org/officeDocument/2006/relationships/hyperlink" Target="http://www.karolinska.se/KUL/Alla-anvisningar/Anvisning/9552" TargetMode="External"/><Relationship Id="rId346" Type="http://schemas.openxmlformats.org/officeDocument/2006/relationships/hyperlink" Target="http://www.karolinska.se/KUL/Alla-anvisningar/Anvisning/10198" TargetMode="External"/><Relationship Id="rId347" Type="http://schemas.openxmlformats.org/officeDocument/2006/relationships/hyperlink" Target="http://www.karolinska.se/KUL/Alla-anvisningar/Anvisning/8993" TargetMode="External"/><Relationship Id="rId348" Type="http://schemas.openxmlformats.org/officeDocument/2006/relationships/hyperlink" Target="http://labhandboken.u5054800.fsdata.se/findny.asp?State=2&amp;Analysid=1743" TargetMode="External"/><Relationship Id="rId349" Type="http://schemas.openxmlformats.org/officeDocument/2006/relationships/hyperlink" Target="http://www.analysportalen-labmedicin.skane.se/viewAnalys.asp?Nr=1597" TargetMode="External"/><Relationship Id="rId400" Type="http://schemas.openxmlformats.org/officeDocument/2006/relationships/hyperlink" Target="http://www.karolinska.se/KUL/Alla-anvisningar/Anvisning/9365" TargetMode="External"/><Relationship Id="rId401" Type="http://schemas.openxmlformats.org/officeDocument/2006/relationships/hyperlink" Target="http://sahlgrenska-klinkem-analyser.vgregion.se/KKAP0028.pdf" TargetMode="External"/><Relationship Id="rId402" Type="http://schemas.openxmlformats.org/officeDocument/2006/relationships/hyperlink" Target="http://sahlgrenska-klinkem-analyser.vgregion.se/1147.html" TargetMode="External"/><Relationship Id="rId403" Type="http://schemas.openxmlformats.org/officeDocument/2006/relationships/hyperlink" Target="http://sahlgrenska-klinkem-analyser.vgregion.se/KKAP0021.pdf" TargetMode="External"/><Relationship Id="rId404" Type="http://schemas.openxmlformats.org/officeDocument/2006/relationships/hyperlink" Target="http://sahlgrenska-klinkem-analyser.vgregion.se/12734.html" TargetMode="External"/><Relationship Id="rId405" Type="http://schemas.openxmlformats.org/officeDocument/2006/relationships/hyperlink" Target="http://www.karolinska.se/KUL/Alla-anvisningar/Anvisning/9510" TargetMode="External"/><Relationship Id="rId406" Type="http://schemas.openxmlformats.org/officeDocument/2006/relationships/hyperlink" Target="http://sahlgrenska-klinkem-analyser.vgregion.se/KKAP0021.pdf" TargetMode="External"/><Relationship Id="rId407" Type="http://schemas.openxmlformats.org/officeDocument/2006/relationships/hyperlink" Target="http://sahlgrenska-klinkem-analyser.vgregion.se/11529.html" TargetMode="External"/><Relationship Id="rId408" Type="http://schemas.openxmlformats.org/officeDocument/2006/relationships/hyperlink" Target="http://www.karolinska.se/KUL/Alla-anvisningar/Anvisning/9514" TargetMode="External"/><Relationship Id="rId409" Type="http://schemas.openxmlformats.org/officeDocument/2006/relationships/hyperlink" Target="http://www.analysportalen-labmedicin.skane.se/viewAnalys.asp?Nr=2783" TargetMode="External"/><Relationship Id="rId120" Type="http://schemas.openxmlformats.org/officeDocument/2006/relationships/hyperlink" Target="http://www.regionorebrolan.se/PageFiles/5811/BLA%20003%20Analysbest%c3%a4llning%20biologiska%20prover.pdf" TargetMode="External"/><Relationship Id="rId121" Type="http://schemas.openxmlformats.org/officeDocument/2006/relationships/hyperlink" Target="http://www.regionorebrolan.se/PageFiles/5811/BLA%20003%20Analysbest%c3%a4llning%20biologiska%20prover.pdf" TargetMode="External"/><Relationship Id="rId122" Type="http://schemas.openxmlformats.org/officeDocument/2006/relationships/hyperlink" Target="http://www.regionorebrolan.se/sv/uso/Patientinformation/Kliniker-och-enheter/Arbets--och-miljomedicinska-kliniken/Bestallningsmaterial/Analyslaboratoriet/Provtagningsinstruktioner/Biologiska-prover/Instruktioner-for-blodprover/" TargetMode="External"/><Relationship Id="rId123" Type="http://schemas.openxmlformats.org/officeDocument/2006/relationships/hyperlink" Target="http://www.regionorebrolan.se/sv/uso/Patientinformation/Kliniker-och-enheter/Arbets--och-miljomedicinska-kliniken/Bestallningsmaterial/Analyslaboratoriet/Provtagningsinstruktioner/Biologiska-prover/Instruktioner-for-blodprover/" TargetMode="External"/><Relationship Id="rId124" Type="http://schemas.openxmlformats.org/officeDocument/2006/relationships/hyperlink" Target="http://www.regionorebrolan.se/sv/uso/Patientinformation/Kliniker-och-enheter/Arbets--och-miljomedicinska-kliniken/Bestallningsmaterial/Analyslaboratoriet/Provtagningsinstruktioner/Biologiska-prover/Instruktioner-for-blodprover/" TargetMode="External"/><Relationship Id="rId125" Type="http://schemas.openxmlformats.org/officeDocument/2006/relationships/hyperlink" Target="http://www.regionorebrolan.se/sv/uso/Patientinformation/Kliniker-och-enheter/Arbets--och-miljomedicinska-kliniken/Bestallningsmaterial/Analyslaboratoriet/Provtagningsinstruktioner/Biologiska-prover/Urinprover/" TargetMode="External"/><Relationship Id="rId80" Type="http://schemas.openxmlformats.org/officeDocument/2006/relationships/hyperlink" Target="http://www.karolinska.se/KUL/Alla-anvisningar/Anvisning/8997" TargetMode="External"/><Relationship Id="rId81" Type="http://schemas.openxmlformats.org/officeDocument/2006/relationships/hyperlink" Target="http://www.karolinska.se/KUL/Alla-anvisningar/Anvisning/8998" TargetMode="External"/><Relationship Id="rId82" Type="http://schemas.openxmlformats.org/officeDocument/2006/relationships/hyperlink" Target="http://labhandboken.u5054800.fsdata.se/findny.asp?State=2&amp;Analysid=1264" TargetMode="External"/><Relationship Id="rId83" Type="http://schemas.openxmlformats.org/officeDocument/2006/relationships/hyperlink" Target="http://www.wieslab.se/index.php?langId=2&amp;headId=69&amp;pageId=69" TargetMode="External"/><Relationship Id="rId84" Type="http://schemas.openxmlformats.org/officeDocument/2006/relationships/hyperlink" Target="http://labhandboken.u5054800.fsdata.se/findny.asp?State=2&amp;Analysid=1327" TargetMode="External"/><Relationship Id="rId85" Type="http://schemas.openxmlformats.org/officeDocument/2006/relationships/hyperlink" Target="http://labhandboken.u5054800.fsdata.se/findny.asp?State=2&amp;Analysid=364" TargetMode="External"/><Relationship Id="rId86" Type="http://schemas.openxmlformats.org/officeDocument/2006/relationships/hyperlink" Target="http://labhandboken.u5054800.fsdata.se/findny.asp?State=2&amp;Analysid=312" TargetMode="External"/><Relationship Id="rId87" Type="http://schemas.openxmlformats.org/officeDocument/2006/relationships/hyperlink" Target="http://www.karolinska.se/KUL/Alla-anvisningar/Anvisning/9203" TargetMode="External"/><Relationship Id="rId88" Type="http://schemas.openxmlformats.org/officeDocument/2006/relationships/hyperlink" Target="http://labhandboken.u5054800.fsdata.se/findny.asp?State=2&amp;Analysid=311" TargetMode="External"/><Relationship Id="rId89" Type="http://schemas.openxmlformats.org/officeDocument/2006/relationships/hyperlink" Target="http://www.karolinska.se/KUL/Alla-anvisningar/Anvisning/9339" TargetMode="External"/><Relationship Id="rId126" Type="http://schemas.openxmlformats.org/officeDocument/2006/relationships/hyperlink" Target="http://www.akademiska.se/Global/DAT/Provtagningsanvisningar/40003_allergi.pdf" TargetMode="External"/><Relationship Id="rId127" Type="http://schemas.openxmlformats.org/officeDocument/2006/relationships/hyperlink" Target="http://www.akademiska.se/Global/DAT/Klinisk%20immunologi%20och%20transfusionsmedicin/Dokument/Remisser/43344_cellularimmunologen.pdf" TargetMode="External"/><Relationship Id="rId128" Type="http://schemas.openxmlformats.org/officeDocument/2006/relationships/hyperlink" Target="http://www.ltv.se/imagevault/PublishedMedia/dbhd9j4oipt8tkb8itvp/Remiss_5_Klinisk_kemi_version_140331.pdf" TargetMode="External"/><Relationship Id="rId129" Type="http://schemas.openxmlformats.org/officeDocument/2006/relationships/hyperlink" Target="http://www.ltv.se/imagevault/PublishedMedia/dbhd9j4oipt8tkb8itvp/Remiss_5_Klinisk_kemi_version_140331.pdf" TargetMode="External"/><Relationship Id="rId570" Type="http://schemas.openxmlformats.org/officeDocument/2006/relationships/hyperlink" Target="http://www.karolinska.se/KUL/Alla-anvisningar/Anvisning/10176" TargetMode="External"/><Relationship Id="rId571" Type="http://schemas.openxmlformats.org/officeDocument/2006/relationships/hyperlink" Target="http://www.wieslab.se/upload/files/Wieslab_Requestform_AutoimmuneDiagnostics_SV_Screen160622.pdf" TargetMode="External"/><Relationship Id="rId572" Type="http://schemas.openxmlformats.org/officeDocument/2006/relationships/hyperlink" Target="http://www.karolinska.se/KUL/Alla-anvisningar/Anvisning/9649" TargetMode="External"/><Relationship Id="rId573" Type="http://schemas.openxmlformats.org/officeDocument/2006/relationships/hyperlink" Target="http://www.karolinska.se/KUL/Alla-anvisningar/Anvisning/9440" TargetMode="External"/><Relationship Id="rId574" Type="http://schemas.openxmlformats.org/officeDocument/2006/relationships/hyperlink" Target="http://www.karolinska.se/KUL/Alla-anvisningar/Anvisning/10066" TargetMode="External"/><Relationship Id="rId575" Type="http://schemas.openxmlformats.org/officeDocument/2006/relationships/hyperlink" Target="http://www.karolinska.se/KUL/Alla-anvisningar/Anvisning/9634" TargetMode="External"/><Relationship Id="rId576" Type="http://schemas.openxmlformats.org/officeDocument/2006/relationships/hyperlink" Target="http://www.karolinska.se/KUL/Alla-anvisningar/Anvisning/10199" TargetMode="External"/><Relationship Id="rId577" Type="http://schemas.openxmlformats.org/officeDocument/2006/relationships/hyperlink" Target="http://www.karolinska.se/KUL/Alla-anvisningar/Anvisning/9305" TargetMode="External"/><Relationship Id="rId578" Type="http://schemas.openxmlformats.org/officeDocument/2006/relationships/hyperlink" Target="http://www.analysportalen-labmedicin.skane.se/viewAnalys.asp?Nr=1185" TargetMode="External"/><Relationship Id="rId579" Type="http://schemas.openxmlformats.org/officeDocument/2006/relationships/hyperlink" Target="https://www2.sahlgrenska.se/sv/SU/Omraden/4/Verksamhetsomraden/Laboratoriemedicin/Klinisk-Immunologi-och-Transfusionsmedicin/Analyser/Ny-analyslista-klinisk-immunologi/Diaminoxidas-DAO/" TargetMode="External"/><Relationship Id="rId290" Type="http://schemas.openxmlformats.org/officeDocument/2006/relationships/hyperlink" Target="http://sahlgrenska-klinkem-analyser.vgregion.se/KKAP0044.pdf" TargetMode="External"/><Relationship Id="rId291" Type="http://schemas.openxmlformats.org/officeDocument/2006/relationships/hyperlink" Target="http://sahlgrenska-klinkem-analyser.vgregion.se/0797.html" TargetMode="External"/><Relationship Id="rId292" Type="http://schemas.openxmlformats.org/officeDocument/2006/relationships/hyperlink" Target="http://labhandboken.u5054800.fsdata.se/findny.asp?State=2&amp;Analysid=719" TargetMode="External"/><Relationship Id="rId293" Type="http://schemas.openxmlformats.org/officeDocument/2006/relationships/hyperlink" Target="https://provtagningsanvisningar.regionorebrolan.se/index.aspx" TargetMode="External"/><Relationship Id="rId294" Type="http://schemas.openxmlformats.org/officeDocument/2006/relationships/hyperlink" Target="http://www.karolinska.se/KUL/Alla-anvisningar/Anvisning/9276" TargetMode="External"/><Relationship Id="rId295" Type="http://schemas.openxmlformats.org/officeDocument/2006/relationships/hyperlink" Target="http://www.karolinska.se/KUL/Alla-anvisningar/Anvisning/9416" TargetMode="External"/><Relationship Id="rId296" Type="http://schemas.openxmlformats.org/officeDocument/2006/relationships/hyperlink" Target="http://www.karolinska.se/KUL/Alla-anvisningar/Anvisning/9417" TargetMode="External"/><Relationship Id="rId297" Type="http://schemas.openxmlformats.org/officeDocument/2006/relationships/hyperlink" Target="http://labhandboken.u5054800.fsdata.se/findny.asp?State=2&amp;Analysid=414" TargetMode="External"/><Relationship Id="rId298" Type="http://schemas.openxmlformats.org/officeDocument/2006/relationships/hyperlink" Target="http://www.karolinska.se/KUL/Alla-anvisningar/Anvisning/9284" TargetMode="External"/><Relationship Id="rId299" Type="http://schemas.openxmlformats.org/officeDocument/2006/relationships/hyperlink" Target="http://www.karolinska.se/KUL/Alla-anvisningar/Anvisning/9670" TargetMode="External"/><Relationship Id="rId350" Type="http://schemas.openxmlformats.org/officeDocument/2006/relationships/hyperlink" Target="http://vardgivare.skane.se/siteassets/1.-vardriktlinjer/laboratoriemedicin/remisser/koagulation-ttp-diagnostik.pdf" TargetMode="External"/><Relationship Id="rId351" Type="http://schemas.openxmlformats.org/officeDocument/2006/relationships/hyperlink" Target="http://www.karolinska.se/KUL/Alla-anvisningar/Anvisning/8989" TargetMode="External"/><Relationship Id="rId352" Type="http://schemas.openxmlformats.org/officeDocument/2006/relationships/hyperlink" Target="http://www.ltv.se/imagevault/PublishedMedia/dbhd9j4oipt8tkb8itvp/Remiss_5_Klinisk_kemi_version_140331.pdf" TargetMode="External"/><Relationship Id="rId353" Type="http://schemas.openxmlformats.org/officeDocument/2006/relationships/hyperlink" Target="http://www.karolinska.se/KUL/Alla-anvisningar/Anvisning/8994" TargetMode="External"/><Relationship Id="rId354" Type="http://schemas.openxmlformats.org/officeDocument/2006/relationships/hyperlink" Target="http://www.karolinska.se/KUL/Alla-anvisningar/Anvisning/9470" TargetMode="External"/><Relationship Id="rId355" Type="http://schemas.openxmlformats.org/officeDocument/2006/relationships/hyperlink" Target="http://www.ltv.se/imagevault/PublishedMedia/dbhd9j4oipt8tkb8itvp/Remiss_5_Klinisk_kemi_version_140331.pdf" TargetMode="External"/><Relationship Id="rId356" Type="http://schemas.openxmlformats.org/officeDocument/2006/relationships/hyperlink" Target="http://sahlgrenska-klinkem-analyser.vgregion.se/12581.html" TargetMode="External"/><Relationship Id="rId357" Type="http://schemas.openxmlformats.org/officeDocument/2006/relationships/hyperlink" Target="http://www.ltv.se/imagevault/PublishedMedia/dbhd9j4oipt8tkb8itvp/Remiss_5_Klinisk_kemi_version_140331.pdf" TargetMode="External"/><Relationship Id="rId358" Type="http://schemas.openxmlformats.org/officeDocument/2006/relationships/hyperlink" Target="http://www.karolinska.se/KUL/Alla-anvisningar/Anvisning/9438" TargetMode="External"/><Relationship Id="rId359" Type="http://schemas.openxmlformats.org/officeDocument/2006/relationships/hyperlink" Target="http://www.akademiska.se/Global/DAT/Provtagningsanvisningar/40003_allergi.pdf" TargetMode="External"/><Relationship Id="rId410" Type="http://schemas.openxmlformats.org/officeDocument/2006/relationships/hyperlink" Target="http://www.akademiska.se/Global/DAT/Provtagningsanvisningar/Fl%c3%b6descytometri.pdf" TargetMode="External"/><Relationship Id="rId411" Type="http://schemas.openxmlformats.org/officeDocument/2006/relationships/hyperlink" Target="http://labhandboken.u5054800.fsdata.se/findny.asp?State=2&amp;Analysid=1765" TargetMode="External"/><Relationship Id="rId412" Type="http://schemas.openxmlformats.org/officeDocument/2006/relationships/hyperlink" Target="http://www.karolinska.se/contentassets/abb1533a063d4cd086d1496d6e4adf1c/4t-score-2011-12-12v2.pdf" TargetMode="External"/><Relationship Id="rId413" Type="http://schemas.openxmlformats.org/officeDocument/2006/relationships/hyperlink" Target="http://www.karolinska.se/KUL/Alla-anvisningar/Anvisning/9116" TargetMode="External"/><Relationship Id="rId414" Type="http://schemas.openxmlformats.org/officeDocument/2006/relationships/hyperlink" Target="http://www.akademiska.se/Global/DAT/Klinisk%20immunologi%20och%20transfusionsmedicin/Dokument/Remisser/43344_cellularimmunologen.pdf" TargetMode="External"/><Relationship Id="rId415" Type="http://schemas.openxmlformats.org/officeDocument/2006/relationships/hyperlink" Target="http://labhandboken.u5054800.fsdata.se/findny.asp?State=2&amp;Analysid=339" TargetMode="External"/><Relationship Id="rId416" Type="http://schemas.openxmlformats.org/officeDocument/2006/relationships/hyperlink" Target="http://www.akademiska.se/Global/DAT/Klinisk%20immunologi%20och%20transfusionsmedicin/Dokument/Remisser/43344_cellularimmunologen.pdf" TargetMode="External"/><Relationship Id="rId417" Type="http://schemas.openxmlformats.org/officeDocument/2006/relationships/hyperlink" Target="http://reflab.dk/wp-content/uploads/Requistion-of-HR-Urticaria-Test-MAR-14.pdf" TargetMode="External"/><Relationship Id="rId418" Type="http://schemas.openxmlformats.org/officeDocument/2006/relationships/hyperlink" Target="http://vardgivare.skane.se/siteassets/1.-vardriktlinjer/laboratoriemedicin/remisser/immunologi---art.-9808-skrivbar.pdf" TargetMode="External"/><Relationship Id="rId419" Type="http://schemas.openxmlformats.org/officeDocument/2006/relationships/hyperlink" Target="http://www.karolinska.se/globalassets/global/kul/kul-gemensamma/kul-lankblock-remisser-for--utskrift/metabolutredning.pdf" TargetMode="External"/><Relationship Id="rId130" Type="http://schemas.openxmlformats.org/officeDocument/2006/relationships/hyperlink" Target="http://sahlgrenska-klinkem-analyser.vgregion.se/KKAP0021.pdf" TargetMode="External"/><Relationship Id="rId131" Type="http://schemas.openxmlformats.org/officeDocument/2006/relationships/hyperlink" Target="http://www.akademiska.se/Verksamheter/Akademiska-laboratoriet/Klinisk-genetik/For-dig-som-remittent/Remisser/" TargetMode="External"/><Relationship Id="rId132" Type="http://schemas.openxmlformats.org/officeDocument/2006/relationships/hyperlink" Target="http://labhandboken.u5054800.fsdata.se/findny.asp?State=2&amp;Analysid=1609" TargetMode="External"/><Relationship Id="rId133" Type="http://schemas.openxmlformats.org/officeDocument/2006/relationships/hyperlink" Target="http://www.akademiska.se/Global/DAT/Provtagningsanvisningar/UAS%20-%20LAKEMEDEL%2015-37%20FRAM.pdf" TargetMode="External"/><Relationship Id="rId134" Type="http://schemas.openxmlformats.org/officeDocument/2006/relationships/hyperlink" Target="http://www.akademiska.se/Global/DAT/Provtagningsanvisningar/genotypning.pdf" TargetMode="External"/><Relationship Id="rId135" Type="http://schemas.openxmlformats.org/officeDocument/2006/relationships/hyperlink" Target="http://www.ltv.se/imagevault/PublishedMedia/dbhd9j4oipt8tkb8itvp/Remiss_5_Klinisk_kemi_version_140331.pdf" TargetMode="External"/><Relationship Id="rId90" Type="http://schemas.openxmlformats.org/officeDocument/2006/relationships/hyperlink" Target="http://labhandboken.u5054800.fsdata.se/findny.asp?State=2&amp;Analysid=502" TargetMode="External"/><Relationship Id="rId91" Type="http://schemas.openxmlformats.org/officeDocument/2006/relationships/hyperlink" Target="http://labhandboken.u5054800.fsdata.se/findny.asp?State=2&amp;Analysid=370" TargetMode="External"/><Relationship Id="rId92" Type="http://schemas.openxmlformats.org/officeDocument/2006/relationships/hyperlink" Target="http://labhandboken.u5054800.fsdata.se/findny.asp?State=2&amp;Analysid=511" TargetMode="External"/><Relationship Id="rId93" Type="http://schemas.openxmlformats.org/officeDocument/2006/relationships/hyperlink" Target="http://labhandboken.u5054800.fsdata.se/findny.asp?State=2&amp;Analysid=503" TargetMode="External"/><Relationship Id="rId94" Type="http://schemas.openxmlformats.org/officeDocument/2006/relationships/hyperlink" Target="http://www.karolinska.se/KUL/Alla-anvisningar/Anvisning/9483" TargetMode="External"/><Relationship Id="rId95" Type="http://schemas.openxmlformats.org/officeDocument/2006/relationships/hyperlink" Target="http://labhandboken.u5054800.fsdata.se/findny.asp?State=2&amp;Analysid=496" TargetMode="External"/><Relationship Id="rId96" Type="http://schemas.openxmlformats.org/officeDocument/2006/relationships/hyperlink" Target="http://labhandboken.u5054800.fsdata.se/findny.asp?State=2&amp;Analysid=514" TargetMode="External"/><Relationship Id="rId97" Type="http://schemas.openxmlformats.org/officeDocument/2006/relationships/hyperlink" Target="http://www.karolinska.se/KUL/Alla-anvisningar/Anvisning/9920" TargetMode="External"/><Relationship Id="rId98" Type="http://schemas.openxmlformats.org/officeDocument/2006/relationships/hyperlink" Target="http://labhandboken.u5054800.fsdata.se/findny.asp?State=2&amp;Analysid=1457" TargetMode="External"/><Relationship Id="rId99" Type="http://schemas.openxmlformats.org/officeDocument/2006/relationships/hyperlink" Target="http://sahlgrenska-klinkem-analyser.vgregion.se/10923.html" TargetMode="External"/><Relationship Id="rId136" Type="http://schemas.openxmlformats.org/officeDocument/2006/relationships/hyperlink" Target="http://www.akademiska.se/Global/DAT/Provtagningsanvisningar/genotypning.pdf" TargetMode="External"/><Relationship Id="rId137" Type="http://schemas.openxmlformats.org/officeDocument/2006/relationships/hyperlink" Target="http://www.akademiska.se/Global/DAT/Provtagningsanvisningar/allman.pdf" TargetMode="External"/><Relationship Id="rId138" Type="http://schemas.openxmlformats.org/officeDocument/2006/relationships/hyperlink" Target="http://www.karolinska.se/KUL/Alla-anvisningar/Anvisning/9124" TargetMode="External"/><Relationship Id="rId139" Type="http://schemas.openxmlformats.org/officeDocument/2006/relationships/hyperlink" Target="https://www2.sahlgrenska.se/upload/SU/omrade_1/Tillv%c3%a4xtlaboratoriet/IGF-I.pdf" TargetMode="External"/><Relationship Id="rId580" Type="http://schemas.openxmlformats.org/officeDocument/2006/relationships/hyperlink" Target="http://labhandboken.u5054800.fsdata.se/findny.asp?State=2&amp;Analysid=746" TargetMode="External"/><Relationship Id="rId581" Type="http://schemas.openxmlformats.org/officeDocument/2006/relationships/hyperlink" Target="http://labhandboken.u5054800.fsdata.se/findny.asp?State=2&amp;Analysid=747" TargetMode="External"/><Relationship Id="rId582" Type="http://schemas.openxmlformats.org/officeDocument/2006/relationships/hyperlink" Target="http://labhandboken.u5054800.fsdata.se/findny.asp?State=2&amp;Analysid=1427" TargetMode="External"/><Relationship Id="rId583" Type="http://schemas.openxmlformats.org/officeDocument/2006/relationships/hyperlink" Target="http://www.wieslab.se/diagnostic-services/index.php?langId=2&amp;headId=69&amp;pageId=69" TargetMode="External"/><Relationship Id="rId584" Type="http://schemas.openxmlformats.org/officeDocument/2006/relationships/hyperlink" Target="http://www.karolinska.se/KUL/Alla-anvisningar/Anvisning/9844" TargetMode="External"/><Relationship Id="rId585" Type="http://schemas.openxmlformats.org/officeDocument/2006/relationships/hyperlink" Target="http://www.karolinska.se/KUL/Alla-anvisningar/Anvisning/10078" TargetMode="External"/><Relationship Id="rId586" Type="http://schemas.openxmlformats.org/officeDocument/2006/relationships/hyperlink" Target="http://www.karolinska.se/KUL/Alla-anvisningar/Anvisning/9888" TargetMode="External"/><Relationship Id="rId587" Type="http://schemas.openxmlformats.org/officeDocument/2006/relationships/hyperlink" Target="http://www.karolinska.se/KUL/Alla-anvisningar/Anvisning/9354" TargetMode="External"/><Relationship Id="rId588" Type="http://schemas.openxmlformats.org/officeDocument/2006/relationships/hyperlink" Target="http://www.karolinska.se/KUL/Alla-anvisningar/Anvisning/9359" TargetMode="External"/><Relationship Id="rId589" Type="http://schemas.openxmlformats.org/officeDocument/2006/relationships/hyperlink" Target="http://www.anvisningar.se/Anvisningar/Klinisk-kemi/F/B--Folat-Folsyra/" TargetMode="External"/><Relationship Id="rId360" Type="http://schemas.openxmlformats.org/officeDocument/2006/relationships/hyperlink" Target="http://labhandboken.u5054800.fsdata.se/findny.asp?State=2&amp;Analysid=1279" TargetMode="External"/><Relationship Id="rId361" Type="http://schemas.openxmlformats.org/officeDocument/2006/relationships/hyperlink" Target="http://www.karolinska.se/KUL/Alla-anvisningar/Anvisning/9337" TargetMode="External"/><Relationship Id="rId362" Type="http://schemas.openxmlformats.org/officeDocument/2006/relationships/hyperlink" Target="http://www.wieslab.se/diagnostic-services/index.php?langId=2&amp;headId=69&amp;pageId=69" TargetMode="External"/><Relationship Id="rId363" Type="http://schemas.openxmlformats.org/officeDocument/2006/relationships/hyperlink" Target="http://www.karolinska.se/KUL/Alla-anvisningar/Anvisning/9338" TargetMode="External"/><Relationship Id="rId364" Type="http://schemas.openxmlformats.org/officeDocument/2006/relationships/hyperlink" Target="http://www.karolinska.se/KUL/Alla-anvisningar/Anvisning/9340" TargetMode="External"/><Relationship Id="rId365" Type="http://schemas.openxmlformats.org/officeDocument/2006/relationships/hyperlink" Target="http://www.karolinska.se/KUL/Alla-anvisningar/Anvisning/9441" TargetMode="External"/><Relationship Id="rId366" Type="http://schemas.openxmlformats.org/officeDocument/2006/relationships/hyperlink" Target="http://rmv.se/fileadmin/RMVFiles/rk/IF004.018_Provtagningsanvisningar_foer_sjukvaard_m_fl.pdf" TargetMode="External"/><Relationship Id="rId367" Type="http://schemas.openxmlformats.org/officeDocument/2006/relationships/hyperlink" Target="http://rmv.se/fileadmin/RMVFiles/rk/IF004.018_Provtagningsanvisningar_foer_sjukvaard_m_fl.pdf" TargetMode="External"/><Relationship Id="rId368" Type="http://schemas.openxmlformats.org/officeDocument/2006/relationships/hyperlink" Target="http://rmv.se/fileadmin/RMVFiles/rk/IF004.018_Provtagningsanvisningar_foer_sjukvaard_m_fl.pdf" TargetMode="External"/><Relationship Id="rId369" Type="http://schemas.openxmlformats.org/officeDocument/2006/relationships/hyperlink" Target="http://www.regiongavleborg.se/Lankkatalog/P/Platinadokument/Provtagningsanvisningar/P1/c-peptid-i-plasma--02-64128/" TargetMode="External"/><Relationship Id="rId420" Type="http://schemas.openxmlformats.org/officeDocument/2006/relationships/hyperlink" Target="http://www.karolinska.se/globalassets/global/kul/kul-gemensamma/kul-lankblock-remisser-for--utskrift/metabolutredning.pdf" TargetMode="External"/><Relationship Id="rId421" Type="http://schemas.openxmlformats.org/officeDocument/2006/relationships/hyperlink" Target="http://www.karolinska.se/globalassets/global/kul/kul-gemensamma/kul-lankblock-remisser-for--utskrift/metabolutredning.pdf" TargetMode="External"/><Relationship Id="rId422" Type="http://schemas.openxmlformats.org/officeDocument/2006/relationships/hyperlink" Target="http://www.karolinska.se/globalassets/global/kul/kul-gemensamma/kul-lankblock-remisser-for--utskrift/metabolutredning.pdf" TargetMode="External"/><Relationship Id="rId423" Type="http://schemas.openxmlformats.org/officeDocument/2006/relationships/hyperlink" Target="http://www.karolinska.se/globalassets/global/kul/kul-gemensamma/kul-lankblock-remisser-for--utskrift/metabolutredning.pdf" TargetMode="External"/><Relationship Id="rId424" Type="http://schemas.openxmlformats.org/officeDocument/2006/relationships/hyperlink" Target="http://www.karolinska.se/globalassets/global/kul/kul-gemensamma/kul-lankblock-remisser-for--utskrift/metabolutredning.pdf" TargetMode="External"/><Relationship Id="rId425" Type="http://schemas.openxmlformats.org/officeDocument/2006/relationships/hyperlink" Target="http://www.karolinska.se/globalassets/global/kul/kul-gemensamma/kul-lankblock-remisser-for--utskrift/metabolutredning.pdf" TargetMode="External"/><Relationship Id="rId426" Type="http://schemas.openxmlformats.org/officeDocument/2006/relationships/hyperlink" Target="http://www.karolinska.se/globalassets/global/kul/kul-gemensamma/kul-lankblock-remisser-for--utskrift/metabolutredning.pdf" TargetMode="External"/><Relationship Id="rId427" Type="http://schemas.openxmlformats.org/officeDocument/2006/relationships/hyperlink" Target="http://www.karolinska.se/globalassets/global/kul/kul-gemensamma/kul-lankblock-remisser-for--utskrift/metabolutredning.pdf" TargetMode="External"/><Relationship Id="rId428" Type="http://schemas.openxmlformats.org/officeDocument/2006/relationships/hyperlink" Target="http://www.karolinska.se/globalassets/global/kul/kul-gemensamma/kul-lankblock-remisser-for--utskrift/metabolutredning.pdf" TargetMode="External"/><Relationship Id="rId429" Type="http://schemas.openxmlformats.org/officeDocument/2006/relationships/hyperlink" Target="http://www.karolinska.se/globalassets/global/kul/kul-gemensamma/kul-lankblock-remisser-for--utskrift/metabolutredning.pdf" TargetMode="External"/><Relationship Id="rId140" Type="http://schemas.openxmlformats.org/officeDocument/2006/relationships/hyperlink" Target="http://www.akademiska.se/Global/DAT/Provtagningsanvisningar/PAT_64701.pdf" TargetMode="External"/><Relationship Id="rId141" Type="http://schemas.openxmlformats.org/officeDocument/2006/relationships/hyperlink" Target="http://labhandboken.u5054800.fsdata.se/findny.asp?State=2&amp;Analysid=1424" TargetMode="External"/><Relationship Id="rId142" Type="http://schemas.openxmlformats.org/officeDocument/2006/relationships/hyperlink" Target="http://www.akademiska.se/Global/DAT/Provtagningsanvisningar/PAT_64701.pdf" TargetMode="External"/><Relationship Id="rId143" Type="http://schemas.openxmlformats.org/officeDocument/2006/relationships/hyperlink" Target="http://www.akademiska.se/Global/DAT/Provtagningsanvisningar/PAT_64701.pdf" TargetMode="External"/><Relationship Id="rId144" Type="http://schemas.openxmlformats.org/officeDocument/2006/relationships/hyperlink" Target="http://www.akademiska.se/Global/DAT/Provtagningsanvisningar/PAT_64701.pdf" TargetMode="External"/><Relationship Id="rId145" Type="http://schemas.openxmlformats.org/officeDocument/2006/relationships/hyperlink" Target="http://www.akademiska.se/Global/DAT/Provtagningsanvisningar/PAT_64701.pdf" TargetMode="External"/><Relationship Id="rId146" Type="http://schemas.openxmlformats.org/officeDocument/2006/relationships/hyperlink" Target="http://labhandboken.u5054800.fsdata.se/findny.asp?State=2&amp;Analysid=1825" TargetMode="External"/><Relationship Id="rId147" Type="http://schemas.openxmlformats.org/officeDocument/2006/relationships/hyperlink" Target="http://labhandboken.u5054800.fsdata.se/findny.asp?State=2&amp;Analysid=1825" TargetMode="External"/><Relationship Id="rId148" Type="http://schemas.openxmlformats.org/officeDocument/2006/relationships/hyperlink" Target="http://www.wieslab.se/upload/files/Wieslab_Requestform_AutoimmuneDiagnostics_SV_Screen160622.pdf" TargetMode="External"/><Relationship Id="rId149" Type="http://schemas.openxmlformats.org/officeDocument/2006/relationships/hyperlink" Target="http://www.akademiska.se/Global/DAT/Provtagningsanvisningar/40003_allergi.pdf" TargetMode="External"/><Relationship Id="rId590" Type="http://schemas.openxmlformats.org/officeDocument/2006/relationships/hyperlink" Target="http://reflab.dk/urticaria-test/sample-submission/" TargetMode="External"/><Relationship Id="rId591" Type="http://schemas.openxmlformats.org/officeDocument/2006/relationships/hyperlink" Target="https://webappl.vll.se/appl/qnova/qnwebportal.nsf/WebMainFrameset?OpenFrameSet" TargetMode="External"/><Relationship Id="rId592" Type="http://schemas.openxmlformats.org/officeDocument/2006/relationships/hyperlink" Target="http://www.karolinska.se/KUL/Alla-anvisningar/Anvisning/10119" TargetMode="External"/><Relationship Id="rId593" Type="http://schemas.openxmlformats.org/officeDocument/2006/relationships/hyperlink" Target="http://www.karolinska.se/KUL/Alla-anvisningar/Anvisning/10122" TargetMode="External"/><Relationship Id="rId200" Type="http://schemas.openxmlformats.org/officeDocument/2006/relationships/hyperlink" Target="http://labhandboken.u5054800.fsdata.se/findny.asp?State=2&amp;Analysid=1381" TargetMode="External"/><Relationship Id="rId201" Type="http://schemas.openxmlformats.org/officeDocument/2006/relationships/hyperlink" Target="http://www.akademiska.se/Global/DAT/Provtagningsanvisningar/genotypning.pdf" TargetMode="External"/><Relationship Id="rId202" Type="http://schemas.openxmlformats.org/officeDocument/2006/relationships/hyperlink" Target="http://labhandboken.u5054800.fsdata.se/findny.asp?State=2&amp;Analysid=1141" TargetMode="External"/><Relationship Id="rId203" Type="http://schemas.openxmlformats.org/officeDocument/2006/relationships/hyperlink" Target="http://www.akademiska.se/Global/DAT/Provtagningsanvisningar/64672.pdf" TargetMode="External"/><Relationship Id="rId204" Type="http://schemas.openxmlformats.org/officeDocument/2006/relationships/hyperlink" Target="http://labhandboken.u5054800.fsdata.se/findny.asp?State=2&amp;Analysid=643" TargetMode="External"/><Relationship Id="rId205" Type="http://schemas.openxmlformats.org/officeDocument/2006/relationships/hyperlink" Target="http://www.akademiska.se/Global/DAT/Provtagningsanvisningar/64672.pdf" TargetMode="External"/><Relationship Id="rId206" Type="http://schemas.openxmlformats.org/officeDocument/2006/relationships/hyperlink" Target="http://labhandboken.u5054800.fsdata.se/findny.asp?State=2&amp;Analysid=764" TargetMode="External"/><Relationship Id="rId207" Type="http://schemas.openxmlformats.org/officeDocument/2006/relationships/hyperlink" Target="http://labhandboken.u5054800.fsdata.se/findny.asp?State=2&amp;Analysid=647" TargetMode="External"/><Relationship Id="rId208" Type="http://schemas.openxmlformats.org/officeDocument/2006/relationships/hyperlink" Target="http://www.akademiska.se/Global/DAT/Klinisk%20immunologi%20och%20transfusionsmedicin/Dokument/Remisser/43344_cellularimmunologen.pdf" TargetMode="External"/><Relationship Id="rId209" Type="http://schemas.openxmlformats.org/officeDocument/2006/relationships/hyperlink" Target="http://labhandboken.u5054800.fsdata.se/findny.asp?State=2&amp;Analysid=342" TargetMode="External"/><Relationship Id="rId594" Type="http://schemas.openxmlformats.org/officeDocument/2006/relationships/hyperlink" Target="http://www.karolinska.se/KUL/Alla-anvisningar/Anvisning/10120" TargetMode="External"/><Relationship Id="rId595" Type="http://schemas.openxmlformats.org/officeDocument/2006/relationships/hyperlink" Target="http://www.karolinska.se/KUL/Alla-anvisningar/Anvisning/9149" TargetMode="External"/><Relationship Id="rId596" Type="http://schemas.openxmlformats.org/officeDocument/2006/relationships/hyperlink" Target="http://www.karolinska.se/KUL/Alla-anvisningar/Anvisning/9383" TargetMode="External"/><Relationship Id="rId597" Type="http://schemas.openxmlformats.org/officeDocument/2006/relationships/hyperlink" Target="http://www.karolinska.se/KUL/Alla-anvisningar/Anvisning/10027" TargetMode="External"/><Relationship Id="rId598" Type="http://schemas.openxmlformats.org/officeDocument/2006/relationships/hyperlink" Target="http://www.karolinska.se/KUL/Alla-anvisningar/Anvisning/9389" TargetMode="External"/><Relationship Id="rId599" Type="http://schemas.openxmlformats.org/officeDocument/2006/relationships/hyperlink" Target="http://www.karolinska.se/KUL/Alla-anvisningar/Anvisning/10019" TargetMode="External"/><Relationship Id="rId370" Type="http://schemas.openxmlformats.org/officeDocument/2006/relationships/hyperlink" Target="http://www.regiongavleborg.se/Lankkatalog/P/Platinadokument/Provtagningsanvisningar/P1/c-peptid-i-urin---02-183243/" TargetMode="External"/><Relationship Id="rId371" Type="http://schemas.openxmlformats.org/officeDocument/2006/relationships/hyperlink" Target="http://www.analysportalen-labmedicin.skane.se/viewAnalys.asp?Nr=1154" TargetMode="External"/><Relationship Id="rId372" Type="http://schemas.openxmlformats.org/officeDocument/2006/relationships/hyperlink" Target="http://www.karolinska.se/KUL/Alla-anvisningar/Anvisning/9903" TargetMode="External"/><Relationship Id="rId373" Type="http://schemas.openxmlformats.org/officeDocument/2006/relationships/hyperlink" Target="http://sahlgrenska-klinkem-analyser.vgregion.se/KKAP0017.pdf" TargetMode="External"/><Relationship Id="rId374" Type="http://schemas.openxmlformats.org/officeDocument/2006/relationships/hyperlink" Target="http://sahlgrenska-klinkem-analyser.vgregion.se/15911.html" TargetMode="External"/><Relationship Id="rId375" Type="http://schemas.openxmlformats.org/officeDocument/2006/relationships/hyperlink" Target="http://www.karolinska.se/KUL/Alla-anvisningar/Anvisning/9155" TargetMode="External"/><Relationship Id="rId376" Type="http://schemas.openxmlformats.org/officeDocument/2006/relationships/hyperlink" Target="http://www.karolinska.se/KUL/Alla-anvisningar/Anvisning/9307" TargetMode="External"/><Relationship Id="rId377" Type="http://schemas.openxmlformats.org/officeDocument/2006/relationships/hyperlink" Target="http://sahlgrenska-klinkem-analyser.vgregion.se/12953.html" TargetMode="External"/><Relationship Id="rId378" Type="http://schemas.openxmlformats.org/officeDocument/2006/relationships/hyperlink" Target="http://sahlgrenska-klinkem-analyser.vgregion.se/KKAP0021.pdf" TargetMode="External"/><Relationship Id="rId379" Type="http://schemas.openxmlformats.org/officeDocument/2006/relationships/hyperlink" Target="http://sahlgrenska-klinkem-analyser.vgregion.se/11525.html" TargetMode="External"/><Relationship Id="rId430" Type="http://schemas.openxmlformats.org/officeDocument/2006/relationships/hyperlink" Target="http://www.karolinska.se/globalassets/global/kul/kul-gemensamma/kul-lankblock-remisser-for--utskrift/metabolutredning.pdf" TargetMode="External"/><Relationship Id="rId431" Type="http://schemas.openxmlformats.org/officeDocument/2006/relationships/hyperlink" Target="http://www.karolinska.se/globalassets/global/kul/kul-gemensamma/kul-lankblock-remisser-for--utskrift/metabolutredning.pdf" TargetMode="External"/><Relationship Id="rId432" Type="http://schemas.openxmlformats.org/officeDocument/2006/relationships/hyperlink" Target="http://www.karolinska.se/globalassets/global/kul/kul-gemensamma/kul-lankblock-remisser-for--utskrift/metabolutredning.pdf" TargetMode="External"/><Relationship Id="rId433" Type="http://schemas.openxmlformats.org/officeDocument/2006/relationships/hyperlink" Target="http://www.karolinska.se/globalassets/global/kul/kul-gemensamma/kul-lankblock-remisser-for--utskrift/metabolutredning.pdf" TargetMode="External"/><Relationship Id="rId434" Type="http://schemas.openxmlformats.org/officeDocument/2006/relationships/hyperlink" Target="http://www.karolinska.se/globalassets/global/kul/kul-gemensamma/kul-lankblock-remisser-for--utskrift/metabolutredning.pdf" TargetMode="External"/><Relationship Id="rId435" Type="http://schemas.openxmlformats.org/officeDocument/2006/relationships/hyperlink" Target="http://www.karolinska.se/globalassets/global/kul/kul-gemensamma/kul-lankblock-remisser-for--utskrift/metabolutredning.pdf" TargetMode="External"/><Relationship Id="rId436" Type="http://schemas.openxmlformats.org/officeDocument/2006/relationships/hyperlink" Target="http://www.karolinska.se/globalassets/global/kul/kul-gemensamma/kul-lankblock-remisser-for--utskrift/metabolutredning.pdf" TargetMode="External"/><Relationship Id="rId437" Type="http://schemas.openxmlformats.org/officeDocument/2006/relationships/hyperlink" Target="http://www.karolinska.se/globalassets/global/kul/kul-gemensamma/kul-lankblock-remisser-for--utskrift/metabolutredning.pdf" TargetMode="External"/><Relationship Id="rId438" Type="http://schemas.openxmlformats.org/officeDocument/2006/relationships/hyperlink" Target="http://www.karolinska.se/globalassets/global/kul/kul-gemensamma/kul-lankblock-remisser-for--utskrift/metabolutredning.pdf" TargetMode="External"/><Relationship Id="rId439" Type="http://schemas.openxmlformats.org/officeDocument/2006/relationships/hyperlink" Target="http://www.karolinska.se/globalassets/global/kul/kul-gemensamma/kul-lankblock-remisser-for--utskrift/metabolutredning.pdf" TargetMode="External"/><Relationship Id="rId150" Type="http://schemas.openxmlformats.org/officeDocument/2006/relationships/hyperlink" Target="http://www.akademiska.se/Global/DAT/Provtagningsanvisningar/genotypning.pdf" TargetMode="External"/><Relationship Id="rId151" Type="http://schemas.openxmlformats.org/officeDocument/2006/relationships/hyperlink" Target="http://www.akademiska.se/Global/DAT/Klinisk%20immunologi%20och%20transfusionsmedicin/Dokument/Remisser/43344_cellularimmunologen.pdf" TargetMode="External"/><Relationship Id="rId152" Type="http://schemas.openxmlformats.org/officeDocument/2006/relationships/hyperlink" Target="http://www.akademiska.se/Global/DAT/Provtagningsanvisningar/genotypning.pdf" TargetMode="External"/><Relationship Id="rId153" Type="http://schemas.openxmlformats.org/officeDocument/2006/relationships/hyperlink" Target="http://sahlgrenska-klinkem-analyser.vgregion.se/KKAP0028.pdf" TargetMode="External"/><Relationship Id="rId154" Type="http://schemas.openxmlformats.org/officeDocument/2006/relationships/hyperlink" Target="http://www.akademiska.se/Global/DAT/Klinisk%20immunologi%20och%20transfusionsmedicin/Dokument/Remisser/43344_cellularimmunologen.pdf" TargetMode="External"/><Relationship Id="rId155" Type="http://schemas.openxmlformats.org/officeDocument/2006/relationships/hyperlink" Target="http://www.akademiska.se/Global/DAT/Provtagningsanvisningar/genotypning.pdf" TargetMode="External"/><Relationship Id="rId156" Type="http://schemas.openxmlformats.org/officeDocument/2006/relationships/hyperlink" Target="http://sahlgrenska-klinkem-analyser.vgregion.se/KKAP0024.pdf" TargetMode="External"/><Relationship Id="rId157" Type="http://schemas.openxmlformats.org/officeDocument/2006/relationships/hyperlink" Target="http://sahlgrenska-klinkem-analyser.vgregion.se/KKAP0028.pdf" TargetMode="External"/><Relationship Id="rId158" Type="http://schemas.openxmlformats.org/officeDocument/2006/relationships/hyperlink" Target="http://sahlgrenska-klinkem-analyser.vgregion.se/KKAP0028.pdf" TargetMode="External"/><Relationship Id="rId159" Type="http://schemas.openxmlformats.org/officeDocument/2006/relationships/hyperlink" Target="http://www.akademiska.se/Global/DAT/Provtagningsanvisningar/64672.pdf" TargetMode="External"/><Relationship Id="rId210" Type="http://schemas.openxmlformats.org/officeDocument/2006/relationships/hyperlink" Target="http://www.akademiska.se/Global/DAT/Provtagningsanvisningar/40003_allergi.pdf" TargetMode="External"/><Relationship Id="rId211" Type="http://schemas.openxmlformats.org/officeDocument/2006/relationships/hyperlink" Target="http://labhandboken.u5054800.fsdata.se/findny.asp?State=2&amp;Analysid=405" TargetMode="External"/><Relationship Id="rId212" Type="http://schemas.openxmlformats.org/officeDocument/2006/relationships/hyperlink" Target="http://labhandboken.u5054800.fsdata.se/findny.asp?State=2&amp;Analysid=663" TargetMode="External"/><Relationship Id="rId213" Type="http://schemas.openxmlformats.org/officeDocument/2006/relationships/hyperlink" Target="http://labhandboken.u5054800.fsdata.se/findny.asp?State=2&amp;Analysid=661" TargetMode="External"/><Relationship Id="rId214" Type="http://schemas.openxmlformats.org/officeDocument/2006/relationships/hyperlink" Target="http://www.skane.se/Upload/Webbplatser/Labmedicin/Verksamhetsomr%c3%a5den/Klinisk%20kemi/Remisser/Gemensam%20allm%c3%a4n%201%201%20100909.pdf" TargetMode="External"/><Relationship Id="rId215" Type="http://schemas.openxmlformats.org/officeDocument/2006/relationships/hyperlink" Target="http://www.analysportalen-labmedicin.skane.se/viewAnalys.asp?Nr=326" TargetMode="External"/><Relationship Id="rId216" Type="http://schemas.openxmlformats.org/officeDocument/2006/relationships/hyperlink" Target="http://www.akademiska.se/Global/DAT/Provtagningsanvisningar/40003_allergi.pdf" TargetMode="External"/><Relationship Id="rId217" Type="http://schemas.openxmlformats.org/officeDocument/2006/relationships/hyperlink" Target="http://labhandboken.u5054800.fsdata.se/findny.asp?State=2&amp;Analysid=1295" TargetMode="External"/><Relationship Id="rId218" Type="http://schemas.openxmlformats.org/officeDocument/2006/relationships/hyperlink" Target="http://www.skane.se/Upload/Webbplatser/Labmedicin/Verksamhetsomr%c3%a5den/Klinisk%20kemi/Remisser/Gemensam%20allm%c3%a4n%201%201%20100909.pdf" TargetMode="External"/><Relationship Id="rId219" Type="http://schemas.openxmlformats.org/officeDocument/2006/relationships/hyperlink" Target="http://www.analysportalen-labmedicin.skane.se/viewAnalys.asp?Nr=945" TargetMode="External"/><Relationship Id="rId380" Type="http://schemas.openxmlformats.org/officeDocument/2006/relationships/hyperlink" Target="http://labhandboken.u5054800.fsdata.se/findny.asp?State=2&amp;Analysid=1482" TargetMode="External"/><Relationship Id="rId381" Type="http://schemas.openxmlformats.org/officeDocument/2006/relationships/hyperlink" Target="http://www.karolinska.se/KUL/Alla-anvisningar/Anvisning/9164" TargetMode="External"/><Relationship Id="rId382" Type="http://schemas.openxmlformats.org/officeDocument/2006/relationships/hyperlink" Target="http://labhandboken.u5054800.fsdata.se/findny.asp?State=2&amp;Analysid=596" TargetMode="External"/><Relationship Id="rId383" Type="http://schemas.openxmlformats.org/officeDocument/2006/relationships/hyperlink" Target="http://www.karolinska.se/KUL/Alla-anvisningar/Anvisning/10190" TargetMode="External"/><Relationship Id="rId384" Type="http://schemas.openxmlformats.org/officeDocument/2006/relationships/hyperlink" Target="http://www.karolinska.se/KUL/Alla-anvisningar/Anvisning/9045" TargetMode="External"/><Relationship Id="rId385" Type="http://schemas.openxmlformats.org/officeDocument/2006/relationships/hyperlink" Target="http://www.analysportalen-labmedicin.skane.se/viewAnalys.asp?Nr=294" TargetMode="External"/><Relationship Id="rId386" Type="http://schemas.openxmlformats.org/officeDocument/2006/relationships/hyperlink" Target="http://www.karolinska.se/KUL/Alla-anvisningar/Anvisning/9538" TargetMode="External"/><Relationship Id="rId387" Type="http://schemas.openxmlformats.org/officeDocument/2006/relationships/hyperlink" Target="http://www.karolinska.se/KUL/Alla-anvisningar/Anvisning/9539" TargetMode="External"/><Relationship Id="rId388" Type="http://schemas.openxmlformats.org/officeDocument/2006/relationships/hyperlink" Target="http://www.akademiska.se/Global/DAT/Provtagningsanvisningar/64672.pdf" TargetMode="External"/><Relationship Id="rId389" Type="http://schemas.openxmlformats.org/officeDocument/2006/relationships/hyperlink" Target="http://www.akademiska.se/Global/DAT/Provtagningsanvisningar/64672.pdf" TargetMode="External"/><Relationship Id="rId440" Type="http://schemas.openxmlformats.org/officeDocument/2006/relationships/hyperlink" Target="http://www.karolinska.se/globalassets/global/kul/kul-gemensamma/kul-lankblock-remisser-for--utskrift/metabolutredning.pdf" TargetMode="External"/><Relationship Id="rId441" Type="http://schemas.openxmlformats.org/officeDocument/2006/relationships/hyperlink" Target="http://www.karolinska.se/globalassets/global/kul/kul-gemensamma/kul-lankblock-remisser-for--utskrift/metabolutredning.pdf" TargetMode="External"/><Relationship Id="rId442" Type="http://schemas.openxmlformats.org/officeDocument/2006/relationships/hyperlink" Target="http://www.karolinska.se/globalassets/global/kul/kul-gemensamma/kul-lankblock-remisser-for--utskrift/metabolutredning.pdf" TargetMode="External"/><Relationship Id="rId443" Type="http://schemas.openxmlformats.org/officeDocument/2006/relationships/hyperlink" Target="http://sahlgrenska-klinkem-analyser.vgregion.se/KKAP0028.pdf" TargetMode="External"/><Relationship Id="rId444" Type="http://schemas.openxmlformats.org/officeDocument/2006/relationships/hyperlink" Target="http://ki.se/sites/default/files/ifnbeta_remiss_ny_2014-06-04_1.doc" TargetMode="External"/><Relationship Id="rId445" Type="http://schemas.openxmlformats.org/officeDocument/2006/relationships/hyperlink" Target="http://ki.se/sites/default/files/ifnbeta_remiss_ny_2014-06-04_1.doc" TargetMode="External"/><Relationship Id="rId446" Type="http://schemas.openxmlformats.org/officeDocument/2006/relationships/hyperlink" Target="http://vardgivare.skane.se/siteassets/1.-vardriktlinjer/laboratoriemedicin/remisser/cellular-immunologi-och-cytokiner.pdf" TargetMode="External"/><Relationship Id="rId447" Type="http://schemas.openxmlformats.org/officeDocument/2006/relationships/hyperlink" Target="http://vardgivare.skane.se/siteassets/1.-vardriktlinjer/laboratoriemedicin/remisser/cellular-immunologi-och-cytokiner.pdf" TargetMode="External"/><Relationship Id="rId448" Type="http://schemas.openxmlformats.org/officeDocument/2006/relationships/hyperlink" Target="http://sahlgrenska-klinkem-analyser.vgregion.se/KITMAP0098.pdf" TargetMode="External"/><Relationship Id="rId449" Type="http://schemas.openxmlformats.org/officeDocument/2006/relationships/hyperlink" Target="http://www.karolinska.se/KUL/Alla-anvisningar/Anvisning/10121" TargetMode="External"/><Relationship Id="rId500" Type="http://schemas.openxmlformats.org/officeDocument/2006/relationships/hyperlink" Target="http://www.akademiska.se/Global/DAT/Provtagningsanvisningar/UAS%20-%20KKF%2015-23%20FRAM.pdf" TargetMode="External"/><Relationship Id="rId501" Type="http://schemas.openxmlformats.org/officeDocument/2006/relationships/hyperlink" Target="http://www.akademiska.se/Global/DAT/Provtagningsanvisningar/UAS%20-%20KKF%2015-23%20FRAM.pdf" TargetMode="External"/><Relationship Id="rId502" Type="http://schemas.openxmlformats.org/officeDocument/2006/relationships/hyperlink" Target="http://www.akademiska.se/Global/DAT/Provtagningsanvisningar/UAS%20-%20KKF%2015-23%20FRAM.pdf" TargetMode="External"/><Relationship Id="rId10" Type="http://schemas.openxmlformats.org/officeDocument/2006/relationships/hyperlink" Target="https://webappl.vll.se/appl/qnova/qnwebportal.nsf/WebMainFrameset?OpenFrameSet" TargetMode="External"/><Relationship Id="rId11" Type="http://schemas.openxmlformats.org/officeDocument/2006/relationships/hyperlink" Target="http://www.analysportalen-labmedicin.skane.se/viewAnalys.asp?Nr=862" TargetMode="External"/><Relationship Id="rId12" Type="http://schemas.openxmlformats.org/officeDocument/2006/relationships/hyperlink" Target="http://www.analysportalen-labmedicin.skane.se/viewAnalys.asp?Nr=47" TargetMode="External"/><Relationship Id="rId13" Type="http://schemas.openxmlformats.org/officeDocument/2006/relationships/hyperlink" Target="http://www.karolinska.se/KUL/Alla-anvisningar/Anvisning/10024" TargetMode="External"/><Relationship Id="rId14" Type="http://schemas.openxmlformats.org/officeDocument/2006/relationships/hyperlink" Target="http://labhandboken.u5054800.fsdata.se/findny.asp?State=3&amp;Analysid=636" TargetMode="External"/><Relationship Id="rId15" Type="http://schemas.openxmlformats.org/officeDocument/2006/relationships/hyperlink" Target="http://labhandboken.u5054800.fsdata.se/findny.asp?State=2&amp;Analysid=1493" TargetMode="External"/><Relationship Id="rId16" Type="http://schemas.openxmlformats.org/officeDocument/2006/relationships/hyperlink" Target="http://labhandboken.u5054800.fsdata.se/findny.asp?State=2&amp;Analysid=313" TargetMode="External"/><Relationship Id="rId17" Type="http://schemas.openxmlformats.org/officeDocument/2006/relationships/hyperlink" Target="http://labhandboken.u5054800.fsdata.se/findny.asp?State=2&amp;Analysid=1830" TargetMode="External"/><Relationship Id="rId18" Type="http://schemas.openxmlformats.org/officeDocument/2006/relationships/hyperlink" Target="http://sahlgrenska-klinkem-analyser.vgregion.se/10922.html" TargetMode="External"/><Relationship Id="rId19" Type="http://schemas.openxmlformats.org/officeDocument/2006/relationships/hyperlink" Target="https://www2.sahlgrenska.se/sv/SU/Omraden/4/Verksamhetsomraden/Laboratoriemedicin/Klinisk-mikrobiologi/Analyslista-A-O/Lista-over-analyseragens/Svampdiagnostik/" TargetMode="External"/><Relationship Id="rId503" Type="http://schemas.openxmlformats.org/officeDocument/2006/relationships/hyperlink" Target="http://www.akademiska.se/Global/DAT/Provtagningsanvisningar/UAS%20-%20KKF%2015-23%20FRAM.pdf" TargetMode="External"/><Relationship Id="rId504" Type="http://schemas.openxmlformats.org/officeDocument/2006/relationships/hyperlink" Target="http://www.akademiska.se/Global/DAT/Provtagningsanvisningar/UAS%20-%20KKF%2015-23%20FRAM.pdf" TargetMode="External"/><Relationship Id="rId505" Type="http://schemas.openxmlformats.org/officeDocument/2006/relationships/hyperlink" Target="http://www.akademiska.se/Global/DAT/Provtagningsanvisningar/UAS%20-%20KKF%2015-23%20FRAM.pdf" TargetMode="External"/><Relationship Id="rId506" Type="http://schemas.openxmlformats.org/officeDocument/2006/relationships/hyperlink" Target="http://www.akademiska.se/Global/DAT/Provtagningsanvisningar/UAS%20-%20KKF%2015-23%20FRAM.pdf" TargetMode="External"/><Relationship Id="rId507" Type="http://schemas.openxmlformats.org/officeDocument/2006/relationships/hyperlink" Target="http://www.akademiska.se/Global/DAT/Provtagningsanvisningar/UAS%20-%20KKF%2015-23%20FRAM.pdf" TargetMode="External"/><Relationship Id="rId508" Type="http://schemas.openxmlformats.org/officeDocument/2006/relationships/hyperlink" Target="http://www.akademiska.se/Global/DAT/Provtagningsanvisningar/UAS%20-%20KKF%2015-23%20FRAM.pdf" TargetMode="External"/><Relationship Id="rId509" Type="http://schemas.openxmlformats.org/officeDocument/2006/relationships/hyperlink" Target="http://www.akademiska.se/Global/DAT/Provtagningsanvisningar/UAS%20-%20KKF%2015-23%20FRAM.pdf" TargetMode="External"/><Relationship Id="rId160" Type="http://schemas.openxmlformats.org/officeDocument/2006/relationships/hyperlink" Target="http://www.akademiska.se/Global/DAT/Provtagningsanvisningar/40003_allergi.pdf" TargetMode="External"/><Relationship Id="rId161" Type="http://schemas.openxmlformats.org/officeDocument/2006/relationships/hyperlink" Target="http://www.alsglobal.se/media-se/excel/order_form_human_sv_140129.xls" TargetMode="External"/><Relationship Id="rId162" Type="http://schemas.openxmlformats.org/officeDocument/2006/relationships/hyperlink" Target="https://www2.sahlgrenska.se/upload/SU/omrade_4/Klinisk%20genetik/Remiss%20Genetisk%20analys.pdf?epslanguage=sv" TargetMode="External"/><Relationship Id="rId163" Type="http://schemas.openxmlformats.org/officeDocument/2006/relationships/hyperlink" Target="http://labhandboken.u5054800.fsdata.se/findny.asp?State=2&amp;Analysid=1455" TargetMode="External"/><Relationship Id="rId164" Type="http://schemas.openxmlformats.org/officeDocument/2006/relationships/hyperlink" Target="http://www.akademiska.se/Global/DAT/Provtagningsanvisningar/40003_allergi.pdf" TargetMode="External"/><Relationship Id="rId165" Type="http://schemas.openxmlformats.org/officeDocument/2006/relationships/hyperlink" Target="http://www.karolinska.se/KUL/Alla-anvisningar/Anvisning/9345" TargetMode="External"/><Relationship Id="rId166" Type="http://schemas.openxmlformats.org/officeDocument/2006/relationships/hyperlink" Target="http://www.karolinska.se/KUL/Alla-anvisningar/Anvisning/9044" TargetMode="External"/><Relationship Id="rId167" Type="http://schemas.openxmlformats.org/officeDocument/2006/relationships/hyperlink" Target="http://www.ltv.se/imagevault/PublishedMedia/dbhd9j4oipt8tkb8itvp/Remiss_5_Klinisk_kemi_version_140331.pdf" TargetMode="External"/><Relationship Id="rId168" Type="http://schemas.openxmlformats.org/officeDocument/2006/relationships/hyperlink" Target="http://www.karolinska.se/KUL/Alla-anvisningar/Anvisning/9043" TargetMode="External"/><Relationship Id="rId169" Type="http://schemas.openxmlformats.org/officeDocument/2006/relationships/hyperlink" Target="http://www.karolinska.se/KUL/Alla-anvisningar/Anvisning/9488" TargetMode="External"/><Relationship Id="rId220" Type="http://schemas.openxmlformats.org/officeDocument/2006/relationships/hyperlink" Target="http://www.skane.se/Upload/Webbplatser/Labmedicin/Verksamhetsomr%c3%a5den/Klinisk%20kemi/Remisser/Gemensam%20allm%c3%a4n%201%201%20100909.pdf" TargetMode="External"/><Relationship Id="rId221" Type="http://schemas.openxmlformats.org/officeDocument/2006/relationships/hyperlink" Target="http://www.analysportalen-labmedicin.skane.se/viewAnalys.asp?Nr=312" TargetMode="External"/><Relationship Id="rId222" Type="http://schemas.openxmlformats.org/officeDocument/2006/relationships/hyperlink" Target="http://www.anvisningar.se/Anvisningar/Klinisk-kemi/I/S--Isopropanol/" TargetMode="External"/><Relationship Id="rId223" Type="http://schemas.openxmlformats.org/officeDocument/2006/relationships/hyperlink" Target="http://www.ltv.se/imagevault/PublishedMedia/dbhd9j4oipt8tkb8itvp/Remiss_5_Klinisk_kemi_version_140331.pdf" TargetMode="External"/><Relationship Id="rId224" Type="http://schemas.openxmlformats.org/officeDocument/2006/relationships/hyperlink" Target="http://labhandboken.u5054800.fsdata.se/findny.asp?State=2&amp;Analysid=501" TargetMode="External"/><Relationship Id="rId225" Type="http://schemas.openxmlformats.org/officeDocument/2006/relationships/hyperlink" Target="http://www.akademiska.se/Global/KB/Klinisk%20genetik/Dokument/Provtagningsanvisningar.pdf" TargetMode="External"/><Relationship Id="rId226" Type="http://schemas.openxmlformats.org/officeDocument/2006/relationships/hyperlink" Target="http://labhandboken.u5054800.fsdata.se/findny.asp?State=2&amp;Analysid=673" TargetMode="External"/><Relationship Id="rId227" Type="http://schemas.openxmlformats.org/officeDocument/2006/relationships/hyperlink" Target="http://www.karolinska.se/KUL/Alla-anvisningar/Anvisning/9532" TargetMode="External"/><Relationship Id="rId228" Type="http://schemas.openxmlformats.org/officeDocument/2006/relationships/hyperlink" Target="http://www.karolinska.se/KUL/Alla-anvisningar/Anvisning/9143" TargetMode="External"/><Relationship Id="rId229" Type="http://schemas.openxmlformats.org/officeDocument/2006/relationships/hyperlink" Target="http://www.akademiska.se/Global/DAT/Provtagningsanvisningar/64672.pdf" TargetMode="External"/><Relationship Id="rId390" Type="http://schemas.openxmlformats.org/officeDocument/2006/relationships/hyperlink" Target="http://labhandboken.u5054800.fsdata.se/findny.asp?State=2&amp;Analysid=537" TargetMode="External"/><Relationship Id="rId391" Type="http://schemas.openxmlformats.org/officeDocument/2006/relationships/hyperlink" Target="http://www.karolinska.se/KUL/Alla-anvisningar/Anvisning/9352" TargetMode="External"/><Relationship Id="rId392" Type="http://schemas.openxmlformats.org/officeDocument/2006/relationships/hyperlink" Target="http://www.karolinska.se/KUL/Alla-anvisningar/Anvisning/9445" TargetMode="External"/><Relationship Id="rId393" Type="http://schemas.openxmlformats.org/officeDocument/2006/relationships/hyperlink" Target="http://www.karolinska.se/KUL/Alla-anvisningar/Anvisning/9067" TargetMode="External"/><Relationship Id="rId394" Type="http://schemas.openxmlformats.org/officeDocument/2006/relationships/hyperlink" Target="http://www.skane.se/Upload/Webbplatser/Labmedicin/Verksamhetsomr%c3%a5den/Klinisk%20kemi/Remisser/Remiss_l%c3%a4kemedel_ver%201%205%20140923.pdf" TargetMode="External"/><Relationship Id="rId395" Type="http://schemas.openxmlformats.org/officeDocument/2006/relationships/hyperlink" Target="http://www.analysportalen-labmedicin.skane.se/viewAnalys.asp?Nr=229" TargetMode="External"/><Relationship Id="rId396" Type="http://schemas.openxmlformats.org/officeDocument/2006/relationships/hyperlink" Target="http://www.karolinska.se/KUL/Alla-anvisningar/Anvisning/9360" TargetMode="External"/><Relationship Id="rId397" Type="http://schemas.openxmlformats.org/officeDocument/2006/relationships/hyperlink" Target="http://www.wieslab.se/diagnostic-services/index.php?langId=2&amp;headId=69&amp;pageId=69" TargetMode="External"/><Relationship Id="rId398" Type="http://schemas.openxmlformats.org/officeDocument/2006/relationships/hyperlink" Target="http://www.karolinska.se/KUL/Alla-anvisningar/Anvisning/9507" TargetMode="External"/><Relationship Id="rId399" Type="http://schemas.openxmlformats.org/officeDocument/2006/relationships/hyperlink" Target="http://www.karolinska.se/KUL/Alla-anvisningar/Anvisning/9364" TargetMode="External"/><Relationship Id="rId450" Type="http://schemas.openxmlformats.org/officeDocument/2006/relationships/hyperlink" Target="http://www.karolinska.se/KUL/Alla-anvisningar/Anvisning/9373" TargetMode="External"/><Relationship Id="rId451" Type="http://schemas.openxmlformats.org/officeDocument/2006/relationships/hyperlink" Target="http://www.karolinska.se/globalassets/global/kul/kul-gemensamma/kul-lankblock-remisser-for--utskrift/metabolutredning.pdf" TargetMode="External"/><Relationship Id="rId452" Type="http://schemas.openxmlformats.org/officeDocument/2006/relationships/hyperlink" Target="http://sahlgrenska-klinkem-analyser.vgregion.se/KKAP0024.pdf" TargetMode="External"/><Relationship Id="rId453" Type="http://schemas.openxmlformats.org/officeDocument/2006/relationships/hyperlink" Target="http://sahlgrenska-klinkem-analyser.vgregion.se/1285.html" TargetMode="External"/><Relationship Id="rId454" Type="http://schemas.openxmlformats.org/officeDocument/2006/relationships/hyperlink" Target="http://sahlgrenska-klinkem-analyser.vgregion.se/KKAP0024.pdf" TargetMode="External"/><Relationship Id="rId455" Type="http://schemas.openxmlformats.org/officeDocument/2006/relationships/hyperlink" Target="http://www.akademiska.se/Global/KB/Klinisk%20genetik/Dokument/Provtagningsanvisningar.pdf" TargetMode="External"/><Relationship Id="rId456" Type="http://schemas.openxmlformats.org/officeDocument/2006/relationships/hyperlink" Target="http://www.akademiska.se/Global/DAT/Provtagningsanvisningar/64672.pdf" TargetMode="External"/><Relationship Id="rId457" Type="http://schemas.openxmlformats.org/officeDocument/2006/relationships/hyperlink" Target="http://www.karolinska.se/KUL/Alla-anvisningar/Anvisning/9384" TargetMode="External"/><Relationship Id="rId458" Type="http://schemas.openxmlformats.org/officeDocument/2006/relationships/hyperlink" Target="http://www.karolinska.se/KUL/Alla-anvisningar/Anvisning/953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2.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enableFormatConditionsCalculation="0">
    <tabColor rgb="FFE82424"/>
  </sheetPr>
  <dimension ref="A1:Y486"/>
  <sheetViews>
    <sheetView showGridLines="0" tabSelected="1" workbookViewId="0">
      <pane xSplit="1" ySplit="1" topLeftCell="B2" activePane="bottomRight" state="frozen"/>
      <selection pane="topRight" activeCell="B1" sqref="B1"/>
      <selection pane="bottomLeft" activeCell="A2" sqref="A2"/>
      <selection pane="bottomRight" activeCell="R462" sqref="R462"/>
    </sheetView>
  </sheetViews>
  <sheetFormatPr baseColWidth="10" defaultColWidth="8.83203125" defaultRowHeight="15" x14ac:dyDescent="0.2"/>
  <cols>
    <col min="1" max="1" width="28.6640625" style="26" customWidth="1"/>
    <col min="2" max="2" width="25.6640625" style="6" bestFit="1" customWidth="1"/>
    <col min="3" max="3" width="9.6640625" style="8" bestFit="1" customWidth="1"/>
    <col min="4" max="4" width="15" style="109" customWidth="1"/>
    <col min="5" max="5" width="8.6640625" style="8" customWidth="1"/>
    <col min="6" max="6" width="9.6640625" style="97" customWidth="1"/>
    <col min="7" max="7" width="28.1640625" style="6" customWidth="1"/>
    <col min="8" max="8" width="31.33203125" style="6" customWidth="1"/>
    <col min="9" max="9" width="18.6640625" style="42" customWidth="1"/>
    <col min="10" max="10" width="33.6640625" style="48" customWidth="1"/>
    <col min="11" max="11" width="18" style="6" customWidth="1"/>
    <col min="12" max="12" width="22.1640625" style="6" customWidth="1"/>
    <col min="13" max="13" width="30.83203125" style="6" customWidth="1"/>
    <col min="14" max="14" width="30" style="6" customWidth="1"/>
    <col min="15" max="15" width="19.5" customWidth="1"/>
    <col min="16" max="16" width="25.83203125" style="114" customWidth="1"/>
    <col min="17" max="17" width="11" style="126" customWidth="1"/>
    <col min="18" max="18" width="13.6640625" style="92" customWidth="1"/>
    <col min="19" max="19" width="7.5" style="2" bestFit="1" customWidth="1"/>
    <col min="20" max="21" width="10.83203125" customWidth="1"/>
    <col min="22" max="22" width="42.5" customWidth="1"/>
    <col min="23" max="23" width="10.83203125" customWidth="1"/>
    <col min="24" max="24" width="13.1640625" customWidth="1"/>
    <col min="25" max="25" width="12.83203125" customWidth="1"/>
    <col min="26" max="37" width="10.83203125" customWidth="1"/>
  </cols>
  <sheetData>
    <row r="1" spans="1:25" s="7" customFormat="1" ht="15.75" customHeight="1" x14ac:dyDescent="0.2">
      <c r="A1" s="22" t="s">
        <v>475</v>
      </c>
      <c r="B1" s="7" t="s">
        <v>63</v>
      </c>
      <c r="C1" s="7" t="s">
        <v>53</v>
      </c>
      <c r="D1" s="37" t="s">
        <v>2408</v>
      </c>
      <c r="E1" s="7" t="s">
        <v>317</v>
      </c>
      <c r="F1" s="30" t="s">
        <v>54</v>
      </c>
      <c r="G1" s="7" t="s">
        <v>13</v>
      </c>
      <c r="H1" s="7" t="s">
        <v>21</v>
      </c>
      <c r="I1" s="30" t="s">
        <v>520</v>
      </c>
      <c r="J1" s="115" t="s">
        <v>519</v>
      </c>
      <c r="K1" s="16" t="s">
        <v>510</v>
      </c>
      <c r="L1" s="16" t="s">
        <v>73</v>
      </c>
      <c r="M1" s="7" t="s">
        <v>14</v>
      </c>
      <c r="N1" s="7" t="s">
        <v>17</v>
      </c>
      <c r="O1" s="16" t="s">
        <v>15</v>
      </c>
      <c r="P1" s="30" t="s">
        <v>74</v>
      </c>
      <c r="Q1" s="127" t="s">
        <v>2492</v>
      </c>
      <c r="R1" s="88" t="s">
        <v>2475</v>
      </c>
      <c r="S1" s="16" t="s">
        <v>643</v>
      </c>
      <c r="T1" s="98"/>
      <c r="U1" s="99"/>
      <c r="V1" s="100"/>
      <c r="W1" s="101"/>
    </row>
    <row r="2" spans="1:25" s="7" customFormat="1" ht="33" x14ac:dyDescent="0.2">
      <c r="A2" s="21" t="s">
        <v>1989</v>
      </c>
      <c r="B2" s="12" t="s">
        <v>1990</v>
      </c>
      <c r="C2" s="15"/>
      <c r="D2" s="102" t="s">
        <v>29</v>
      </c>
      <c r="E2" s="15" t="s">
        <v>2167</v>
      </c>
      <c r="F2" s="71" t="s">
        <v>1157</v>
      </c>
      <c r="G2" s="12" t="s">
        <v>2177</v>
      </c>
      <c r="H2" s="12" t="s">
        <v>1991</v>
      </c>
      <c r="I2" s="41" t="s">
        <v>1992</v>
      </c>
      <c r="J2" s="45"/>
      <c r="K2" s="12"/>
      <c r="L2" s="12"/>
      <c r="M2" s="12" t="s">
        <v>1993</v>
      </c>
      <c r="N2" s="12" t="s">
        <v>1994</v>
      </c>
      <c r="O2" s="16" t="s">
        <v>2174</v>
      </c>
      <c r="P2" s="68" t="s">
        <v>1995</v>
      </c>
      <c r="Q2" s="118"/>
      <c r="R2" s="89">
        <v>42549</v>
      </c>
      <c r="S2" s="53" t="s">
        <v>644</v>
      </c>
      <c r="T2" s="74"/>
      <c r="U2" s="75"/>
      <c r="V2" s="73"/>
      <c r="W2" s="76"/>
      <c r="Y2" s="87"/>
    </row>
    <row r="3" spans="1:25" s="7" customFormat="1" ht="22" x14ac:dyDescent="0.2">
      <c r="A3" s="21" t="s">
        <v>239</v>
      </c>
      <c r="B3" s="12" t="s">
        <v>240</v>
      </c>
      <c r="C3" s="15" t="s">
        <v>59</v>
      </c>
      <c r="D3" s="102" t="s">
        <v>2409</v>
      </c>
      <c r="E3" s="3" t="s">
        <v>2169</v>
      </c>
      <c r="F3" s="70" t="s">
        <v>1157</v>
      </c>
      <c r="G3" s="12" t="s">
        <v>2210</v>
      </c>
      <c r="H3" s="12" t="s">
        <v>135</v>
      </c>
      <c r="I3" s="31" t="s">
        <v>526</v>
      </c>
      <c r="J3" s="43" t="s">
        <v>518</v>
      </c>
      <c r="K3" s="12"/>
      <c r="L3" s="12"/>
      <c r="M3" s="12" t="s">
        <v>32</v>
      </c>
      <c r="N3" s="12" t="s">
        <v>733</v>
      </c>
      <c r="O3" s="16" t="s">
        <v>186</v>
      </c>
      <c r="P3" s="29" t="s">
        <v>482</v>
      </c>
      <c r="Q3" s="119"/>
      <c r="R3" s="89">
        <v>42206</v>
      </c>
      <c r="S3" s="53" t="s">
        <v>644</v>
      </c>
      <c r="T3" s="74"/>
      <c r="U3" s="75"/>
      <c r="V3" s="73"/>
    </row>
    <row r="4" spans="1:25" s="7" customFormat="1" ht="33" x14ac:dyDescent="0.2">
      <c r="A4" s="23" t="s">
        <v>2429</v>
      </c>
      <c r="B4" s="9" t="s">
        <v>75</v>
      </c>
      <c r="C4" s="3" t="s">
        <v>55</v>
      </c>
      <c r="D4" s="103" t="s">
        <v>29</v>
      </c>
      <c r="E4" s="3" t="s">
        <v>2169</v>
      </c>
      <c r="F4" s="69"/>
      <c r="G4" s="9" t="s">
        <v>154</v>
      </c>
      <c r="H4" s="9"/>
      <c r="I4" s="40" t="s">
        <v>531</v>
      </c>
      <c r="J4" s="44"/>
      <c r="K4" s="9"/>
      <c r="L4" s="9"/>
      <c r="M4" s="9" t="s">
        <v>16</v>
      </c>
      <c r="N4" s="9" t="s">
        <v>18</v>
      </c>
      <c r="O4" s="16" t="s">
        <v>2174</v>
      </c>
      <c r="P4" s="63" t="s">
        <v>76</v>
      </c>
      <c r="Q4" s="118"/>
      <c r="R4" s="89">
        <v>42206</v>
      </c>
      <c r="S4" s="53" t="s">
        <v>644</v>
      </c>
      <c r="T4" s="74"/>
      <c r="U4" s="75"/>
      <c r="V4" s="73"/>
    </row>
    <row r="5" spans="1:25" s="7" customFormat="1" ht="55" x14ac:dyDescent="0.2">
      <c r="A5" s="23" t="s">
        <v>2429</v>
      </c>
      <c r="B5" s="12" t="s">
        <v>75</v>
      </c>
      <c r="C5" s="3" t="s">
        <v>59</v>
      </c>
      <c r="D5" s="103" t="s">
        <v>29</v>
      </c>
      <c r="E5" s="3" t="s">
        <v>2168</v>
      </c>
      <c r="F5" s="69" t="s">
        <v>1157</v>
      </c>
      <c r="G5" s="12" t="s">
        <v>2175</v>
      </c>
      <c r="H5" s="12" t="s">
        <v>319</v>
      </c>
      <c r="I5" s="41" t="s">
        <v>532</v>
      </c>
      <c r="J5" s="45"/>
      <c r="K5" s="39"/>
      <c r="L5" s="12"/>
      <c r="M5" s="12" t="s">
        <v>318</v>
      </c>
      <c r="N5" s="12" t="s">
        <v>320</v>
      </c>
      <c r="O5" s="16" t="s">
        <v>2174</v>
      </c>
      <c r="P5" s="27" t="s">
        <v>321</v>
      </c>
      <c r="Q5" s="118"/>
      <c r="R5" s="89">
        <v>42206</v>
      </c>
      <c r="S5" s="53" t="s">
        <v>644</v>
      </c>
      <c r="T5" s="74"/>
      <c r="U5" s="75"/>
      <c r="V5" s="73"/>
    </row>
    <row r="6" spans="1:25" s="7" customFormat="1" ht="30" x14ac:dyDescent="0.2">
      <c r="A6" s="23" t="s">
        <v>355</v>
      </c>
      <c r="B6" s="12" t="s">
        <v>356</v>
      </c>
      <c r="C6" s="3" t="s">
        <v>59</v>
      </c>
      <c r="D6" s="103" t="s">
        <v>2410</v>
      </c>
      <c r="E6" s="3" t="s">
        <v>2168</v>
      </c>
      <c r="F6" s="69" t="s">
        <v>1157</v>
      </c>
      <c r="G6" s="12" t="s">
        <v>2228</v>
      </c>
      <c r="H6" s="12"/>
      <c r="I6" s="31" t="s">
        <v>525</v>
      </c>
      <c r="J6" s="46" t="s">
        <v>521</v>
      </c>
      <c r="K6" s="12"/>
      <c r="L6" s="12"/>
      <c r="M6" s="12" t="s">
        <v>32</v>
      </c>
      <c r="N6" s="12" t="s">
        <v>357</v>
      </c>
      <c r="O6" s="16" t="s">
        <v>180</v>
      </c>
      <c r="P6" s="27" t="s">
        <v>291</v>
      </c>
      <c r="Q6" s="118"/>
      <c r="R6" s="89">
        <v>42206</v>
      </c>
      <c r="S6" s="53" t="s">
        <v>644</v>
      </c>
      <c r="T6" s="74"/>
      <c r="U6" s="75"/>
      <c r="V6" s="73"/>
    </row>
    <row r="7" spans="1:25" s="7" customFormat="1" ht="45" customHeight="1" x14ac:dyDescent="0.2">
      <c r="A7" s="23" t="s">
        <v>322</v>
      </c>
      <c r="B7" s="12" t="s">
        <v>323</v>
      </c>
      <c r="C7" s="3" t="s">
        <v>56</v>
      </c>
      <c r="D7" s="103" t="s">
        <v>2411</v>
      </c>
      <c r="E7" s="3" t="s">
        <v>2168</v>
      </c>
      <c r="F7" s="70" t="s">
        <v>1158</v>
      </c>
      <c r="G7" s="12" t="s">
        <v>2276</v>
      </c>
      <c r="H7" s="12" t="s">
        <v>452</v>
      </c>
      <c r="I7" s="31" t="s">
        <v>524</v>
      </c>
      <c r="J7" s="43" t="s">
        <v>1974</v>
      </c>
      <c r="K7" s="12"/>
      <c r="L7" s="12" t="s">
        <v>60</v>
      </c>
      <c r="M7" s="12" t="s">
        <v>453</v>
      </c>
      <c r="N7" s="12" t="s">
        <v>325</v>
      </c>
      <c r="O7" s="16" t="s">
        <v>190</v>
      </c>
      <c r="P7" s="27" t="s">
        <v>481</v>
      </c>
      <c r="Q7" s="118"/>
      <c r="R7" s="89">
        <v>42206</v>
      </c>
      <c r="S7" s="53" t="s">
        <v>644</v>
      </c>
      <c r="T7" s="74"/>
      <c r="U7" s="75"/>
      <c r="V7" s="73"/>
    </row>
    <row r="8" spans="1:25" s="7" customFormat="1" ht="33" x14ac:dyDescent="0.2">
      <c r="A8" s="24" t="s">
        <v>234</v>
      </c>
      <c r="B8" s="9" t="s">
        <v>480</v>
      </c>
      <c r="C8" s="13" t="s">
        <v>56</v>
      </c>
      <c r="D8" s="104" t="s">
        <v>2412</v>
      </c>
      <c r="E8" s="3" t="s">
        <v>2169</v>
      </c>
      <c r="F8" s="70" t="s">
        <v>1161</v>
      </c>
      <c r="G8" s="9" t="s">
        <v>2312</v>
      </c>
      <c r="H8" s="9" t="s">
        <v>511</v>
      </c>
      <c r="I8" s="31" t="s">
        <v>527</v>
      </c>
      <c r="J8" s="49" t="s">
        <v>1574</v>
      </c>
      <c r="K8" s="9" t="s">
        <v>561</v>
      </c>
      <c r="L8" s="9"/>
      <c r="M8" s="9" t="s">
        <v>613</v>
      </c>
      <c r="N8" s="9" t="s">
        <v>20</v>
      </c>
      <c r="O8" s="16" t="s">
        <v>2174</v>
      </c>
      <c r="P8" s="11" t="s">
        <v>77</v>
      </c>
      <c r="Q8" s="118"/>
      <c r="R8" s="89">
        <v>42206</v>
      </c>
      <c r="S8" s="53" t="s">
        <v>644</v>
      </c>
      <c r="T8" s="74"/>
      <c r="U8" s="75"/>
      <c r="V8" s="73"/>
    </row>
    <row r="9" spans="1:25" s="7" customFormat="1" ht="33" x14ac:dyDescent="0.2">
      <c r="A9" s="21" t="s">
        <v>2430</v>
      </c>
      <c r="B9" s="12" t="s">
        <v>1652</v>
      </c>
      <c r="C9" s="15" t="s">
        <v>1653</v>
      </c>
      <c r="D9" s="102" t="s">
        <v>29</v>
      </c>
      <c r="E9" s="15" t="s">
        <v>2167</v>
      </c>
      <c r="F9" s="71" t="s">
        <v>1158</v>
      </c>
      <c r="G9" s="12" t="s">
        <v>2231</v>
      </c>
      <c r="H9" s="12" t="s">
        <v>1654</v>
      </c>
      <c r="I9" s="41" t="s">
        <v>632</v>
      </c>
      <c r="J9" s="43" t="s">
        <v>633</v>
      </c>
      <c r="K9" s="12"/>
      <c r="L9" s="12" t="s">
        <v>60</v>
      </c>
      <c r="M9" s="12"/>
      <c r="N9" s="12" t="s">
        <v>1655</v>
      </c>
      <c r="O9" s="16" t="s">
        <v>312</v>
      </c>
      <c r="P9" s="63" t="s">
        <v>1656</v>
      </c>
      <c r="Q9" s="118"/>
      <c r="R9" s="89">
        <v>42537</v>
      </c>
      <c r="S9" s="53" t="s">
        <v>644</v>
      </c>
      <c r="T9" s="74"/>
      <c r="U9" s="75"/>
      <c r="V9" s="73"/>
    </row>
    <row r="10" spans="1:25" s="7" customFormat="1" ht="22" x14ac:dyDescent="0.2">
      <c r="A10" s="21" t="s">
        <v>2430</v>
      </c>
      <c r="B10" s="12" t="s">
        <v>1652</v>
      </c>
      <c r="C10" s="15" t="s">
        <v>59</v>
      </c>
      <c r="D10" s="102" t="s">
        <v>29</v>
      </c>
      <c r="E10" s="15" t="s">
        <v>2167</v>
      </c>
      <c r="F10" s="71" t="s">
        <v>1159</v>
      </c>
      <c r="G10" s="12" t="s">
        <v>2370</v>
      </c>
      <c r="H10" s="12"/>
      <c r="I10" s="41" t="s">
        <v>632</v>
      </c>
      <c r="J10" s="43" t="s">
        <v>633</v>
      </c>
      <c r="K10" s="12"/>
      <c r="L10" s="12"/>
      <c r="M10" s="12" t="s">
        <v>32</v>
      </c>
      <c r="N10" s="12" t="s">
        <v>1657</v>
      </c>
      <c r="O10" s="16" t="s">
        <v>312</v>
      </c>
      <c r="P10" s="19" t="s">
        <v>1658</v>
      </c>
      <c r="Q10" s="120"/>
      <c r="R10" s="89">
        <v>42537</v>
      </c>
      <c r="S10" s="53" t="s">
        <v>644</v>
      </c>
      <c r="T10" s="74"/>
      <c r="U10" s="75"/>
      <c r="V10" s="73"/>
    </row>
    <row r="11" spans="1:25" s="7" customFormat="1" ht="88" x14ac:dyDescent="0.2">
      <c r="A11" s="21" t="s">
        <v>1244</v>
      </c>
      <c r="B11" s="12" t="s">
        <v>1239</v>
      </c>
      <c r="C11" s="15" t="s">
        <v>59</v>
      </c>
      <c r="D11" s="102" t="s">
        <v>2409</v>
      </c>
      <c r="E11" s="78" t="s">
        <v>2167</v>
      </c>
      <c r="F11" s="79" t="s">
        <v>1157</v>
      </c>
      <c r="G11" s="12" t="s">
        <v>2233</v>
      </c>
      <c r="H11" s="12" t="s">
        <v>1240</v>
      </c>
      <c r="I11" s="80" t="s">
        <v>539</v>
      </c>
      <c r="J11" s="81"/>
      <c r="K11" s="12" t="s">
        <v>1241</v>
      </c>
      <c r="L11" s="12"/>
      <c r="M11" s="9" t="s">
        <v>32</v>
      </c>
      <c r="N11" s="12" t="s">
        <v>1243</v>
      </c>
      <c r="O11" s="16" t="s">
        <v>2174</v>
      </c>
      <c r="P11" s="63" t="s">
        <v>1242</v>
      </c>
      <c r="Q11" s="118"/>
      <c r="R11" s="90">
        <v>42529</v>
      </c>
      <c r="S11" s="53" t="s">
        <v>644</v>
      </c>
      <c r="T11" s="74"/>
      <c r="U11" s="75"/>
      <c r="V11" s="73"/>
    </row>
    <row r="12" spans="1:25" s="7" customFormat="1" ht="33" x14ac:dyDescent="0.2">
      <c r="A12" s="21" t="s">
        <v>1255</v>
      </c>
      <c r="B12" s="12" t="s">
        <v>1256</v>
      </c>
      <c r="C12" s="15" t="s">
        <v>56</v>
      </c>
      <c r="D12" s="102" t="s">
        <v>29</v>
      </c>
      <c r="E12" s="78" t="s">
        <v>2167</v>
      </c>
      <c r="F12" s="71" t="s">
        <v>1160</v>
      </c>
      <c r="G12" s="12" t="s">
        <v>2396</v>
      </c>
      <c r="H12" s="12" t="s">
        <v>1257</v>
      </c>
      <c r="I12" s="41" t="s">
        <v>2467</v>
      </c>
      <c r="J12" s="43" t="s">
        <v>1261</v>
      </c>
      <c r="K12" s="12" t="s">
        <v>2535</v>
      </c>
      <c r="L12" s="12" t="s">
        <v>61</v>
      </c>
      <c r="M12" s="12" t="s">
        <v>1258</v>
      </c>
      <c r="N12" s="12" t="s">
        <v>1259</v>
      </c>
      <c r="O12" s="16" t="s">
        <v>2441</v>
      </c>
      <c r="P12" s="63" t="s">
        <v>1260</v>
      </c>
      <c r="Q12" s="118">
        <v>1760</v>
      </c>
      <c r="R12" s="90">
        <v>42529</v>
      </c>
      <c r="S12" s="53" t="s">
        <v>644</v>
      </c>
      <c r="T12" s="74"/>
      <c r="U12" s="75"/>
      <c r="V12" s="73"/>
    </row>
    <row r="13" spans="1:25" s="7" customFormat="1" ht="66" x14ac:dyDescent="0.2">
      <c r="A13" s="23" t="s">
        <v>235</v>
      </c>
      <c r="B13" s="9" t="s">
        <v>78</v>
      </c>
      <c r="C13" s="3" t="s">
        <v>226</v>
      </c>
      <c r="D13" s="102" t="s">
        <v>29</v>
      </c>
      <c r="E13" s="3" t="s">
        <v>2169</v>
      </c>
      <c r="F13" s="70"/>
      <c r="G13" s="9" t="s">
        <v>826</v>
      </c>
      <c r="H13" s="9" t="s">
        <v>516</v>
      </c>
      <c r="I13" s="41" t="s">
        <v>532</v>
      </c>
      <c r="J13" s="43"/>
      <c r="K13" s="9" t="s">
        <v>515</v>
      </c>
      <c r="L13" s="9" t="s">
        <v>60</v>
      </c>
      <c r="M13" s="9" t="s">
        <v>178</v>
      </c>
      <c r="N13" s="9" t="s">
        <v>22</v>
      </c>
      <c r="O13" s="16" t="s">
        <v>2174</v>
      </c>
      <c r="P13" s="68" t="s">
        <v>1150</v>
      </c>
      <c r="Q13" s="118"/>
      <c r="R13" s="89">
        <v>42215</v>
      </c>
      <c r="S13" s="53" t="s">
        <v>644</v>
      </c>
      <c r="T13" s="74"/>
      <c r="U13" s="75"/>
      <c r="V13" s="73"/>
    </row>
    <row r="14" spans="1:25" s="7" customFormat="1" ht="22" x14ac:dyDescent="0.2">
      <c r="A14" s="24" t="s">
        <v>0</v>
      </c>
      <c r="B14" s="9"/>
      <c r="C14" s="13"/>
      <c r="D14" s="104" t="s">
        <v>2411</v>
      </c>
      <c r="E14" s="3" t="s">
        <v>2169</v>
      </c>
      <c r="F14" s="71"/>
      <c r="G14" s="9" t="s">
        <v>23</v>
      </c>
      <c r="H14" s="9"/>
      <c r="I14" s="40"/>
      <c r="J14" s="49"/>
      <c r="K14" s="9"/>
      <c r="L14" s="9"/>
      <c r="M14" s="9" t="s">
        <v>23</v>
      </c>
      <c r="N14" s="9"/>
      <c r="O14" s="16" t="s">
        <v>190</v>
      </c>
      <c r="P14" s="36"/>
      <c r="Q14" s="118"/>
      <c r="R14" s="89">
        <v>42206</v>
      </c>
      <c r="S14" s="53" t="s">
        <v>644</v>
      </c>
      <c r="T14" s="74"/>
      <c r="U14" s="75"/>
      <c r="V14" s="73"/>
    </row>
    <row r="15" spans="1:25" s="7" customFormat="1" ht="22" x14ac:dyDescent="0.2">
      <c r="A15" s="23" t="s">
        <v>64</v>
      </c>
      <c r="B15" s="9" t="s">
        <v>79</v>
      </c>
      <c r="C15" s="3" t="s">
        <v>57</v>
      </c>
      <c r="D15" s="103" t="s">
        <v>2412</v>
      </c>
      <c r="E15" s="3" t="s">
        <v>2169</v>
      </c>
      <c r="F15" s="69"/>
      <c r="G15" s="9" t="s">
        <v>309</v>
      </c>
      <c r="H15" s="9" t="s">
        <v>1970</v>
      </c>
      <c r="I15" s="31" t="s">
        <v>528</v>
      </c>
      <c r="J15" s="49" t="s">
        <v>1289</v>
      </c>
      <c r="K15" s="63"/>
      <c r="L15" s="61"/>
      <c r="M15" s="9" t="s">
        <v>24</v>
      </c>
      <c r="N15" s="9" t="s">
        <v>25</v>
      </c>
      <c r="O15" s="16" t="s">
        <v>2174</v>
      </c>
      <c r="P15" s="11" t="s">
        <v>80</v>
      </c>
      <c r="Q15" s="118"/>
      <c r="R15" s="89">
        <v>42206</v>
      </c>
      <c r="S15" s="53" t="s">
        <v>644</v>
      </c>
      <c r="T15" s="74"/>
      <c r="U15" s="75"/>
      <c r="V15" s="73"/>
    </row>
    <row r="16" spans="1:25" s="7" customFormat="1" ht="56.25" customHeight="1" x14ac:dyDescent="0.2">
      <c r="A16" s="21" t="s">
        <v>1262</v>
      </c>
      <c r="B16" s="12"/>
      <c r="C16" s="15" t="s">
        <v>59</v>
      </c>
      <c r="D16" s="102"/>
      <c r="E16" s="78" t="s">
        <v>2167</v>
      </c>
      <c r="F16" s="79"/>
      <c r="G16" s="12"/>
      <c r="H16" s="12" t="s">
        <v>1263</v>
      </c>
      <c r="I16" s="80"/>
      <c r="J16" s="81"/>
      <c r="K16" s="12"/>
      <c r="L16" s="12"/>
      <c r="M16" s="12"/>
      <c r="N16" s="12"/>
      <c r="O16" s="16"/>
      <c r="P16" s="111"/>
      <c r="Q16" s="120"/>
      <c r="R16" s="90">
        <v>42529</v>
      </c>
      <c r="S16" s="53" t="s">
        <v>644</v>
      </c>
      <c r="T16" s="74"/>
      <c r="U16" s="75"/>
      <c r="V16" s="73"/>
    </row>
    <row r="17" spans="1:22" s="7" customFormat="1" ht="77" x14ac:dyDescent="0.2">
      <c r="A17" s="23" t="s">
        <v>326</v>
      </c>
      <c r="B17" s="12" t="s">
        <v>19</v>
      </c>
      <c r="C17" s="3" t="s">
        <v>56</v>
      </c>
      <c r="D17" s="103" t="s">
        <v>2411</v>
      </c>
      <c r="E17" s="3" t="s">
        <v>2168</v>
      </c>
      <c r="F17" s="69" t="s">
        <v>1158</v>
      </c>
      <c r="G17" s="12" t="s">
        <v>2232</v>
      </c>
      <c r="H17" s="12" t="s">
        <v>454</v>
      </c>
      <c r="I17" s="31" t="s">
        <v>524</v>
      </c>
      <c r="J17" s="43" t="s">
        <v>1974</v>
      </c>
      <c r="K17" s="12"/>
      <c r="L17" s="12" t="s">
        <v>60</v>
      </c>
      <c r="M17" s="12" t="s">
        <v>453</v>
      </c>
      <c r="N17" s="12" t="s">
        <v>455</v>
      </c>
      <c r="O17" s="16" t="s">
        <v>190</v>
      </c>
      <c r="P17" s="27" t="s">
        <v>456</v>
      </c>
      <c r="Q17" s="118"/>
      <c r="R17" s="89">
        <v>42206</v>
      </c>
      <c r="S17" s="53" t="s">
        <v>644</v>
      </c>
      <c r="T17" s="74"/>
      <c r="U17" s="75"/>
      <c r="V17" s="73"/>
    </row>
    <row r="18" spans="1:22" s="7" customFormat="1" ht="44" x14ac:dyDescent="0.2">
      <c r="A18" s="24" t="s">
        <v>326</v>
      </c>
      <c r="B18" s="9"/>
      <c r="C18" s="13" t="s">
        <v>57</v>
      </c>
      <c r="D18" s="104" t="s">
        <v>29</v>
      </c>
      <c r="E18" s="3" t="s">
        <v>2169</v>
      </c>
      <c r="F18" s="71"/>
      <c r="G18" s="9" t="s">
        <v>1142</v>
      </c>
      <c r="H18" s="9" t="s">
        <v>26</v>
      </c>
      <c r="I18" s="40" t="s">
        <v>532</v>
      </c>
      <c r="J18" s="44"/>
      <c r="K18" s="9" t="s">
        <v>1177</v>
      </c>
      <c r="L18" s="9"/>
      <c r="M18" s="9" t="s">
        <v>1178</v>
      </c>
      <c r="N18" s="9" t="s">
        <v>30</v>
      </c>
      <c r="O18" s="16" t="s">
        <v>2174</v>
      </c>
      <c r="P18" s="11" t="s">
        <v>81</v>
      </c>
      <c r="Q18" s="118"/>
      <c r="R18" s="89">
        <v>42206</v>
      </c>
      <c r="S18" s="53" t="s">
        <v>644</v>
      </c>
      <c r="T18" s="74"/>
      <c r="U18" s="75"/>
      <c r="V18" s="73"/>
    </row>
    <row r="19" spans="1:22" s="7" customFormat="1" ht="33" x14ac:dyDescent="0.2">
      <c r="A19" s="24" t="s">
        <v>1</v>
      </c>
      <c r="B19" s="9" t="s">
        <v>2539</v>
      </c>
      <c r="C19" s="13" t="s">
        <v>243</v>
      </c>
      <c r="D19" s="104" t="s">
        <v>29</v>
      </c>
      <c r="E19" s="3" t="s">
        <v>2169</v>
      </c>
      <c r="F19" s="71"/>
      <c r="G19" s="9" t="s">
        <v>2234</v>
      </c>
      <c r="H19" s="9"/>
      <c r="I19" s="40" t="s">
        <v>514</v>
      </c>
      <c r="J19" s="49" t="s">
        <v>565</v>
      </c>
      <c r="K19" s="12" t="s">
        <v>2535</v>
      </c>
      <c r="L19" s="9"/>
      <c r="M19" s="9" t="s">
        <v>31</v>
      </c>
      <c r="N19" s="9" t="s">
        <v>506</v>
      </c>
      <c r="O19" s="16" t="s">
        <v>2441</v>
      </c>
      <c r="P19" s="63" t="s">
        <v>90</v>
      </c>
      <c r="Q19" s="118">
        <v>183</v>
      </c>
      <c r="R19" s="89">
        <v>42213</v>
      </c>
      <c r="S19" s="53" t="s">
        <v>644</v>
      </c>
      <c r="T19" s="74"/>
      <c r="U19" s="75"/>
      <c r="V19" s="73"/>
    </row>
    <row r="20" spans="1:22" s="7" customFormat="1" ht="33" x14ac:dyDescent="0.2">
      <c r="A20" s="21" t="s">
        <v>1264</v>
      </c>
      <c r="B20" s="12" t="s">
        <v>1265</v>
      </c>
      <c r="C20" s="15" t="s">
        <v>59</v>
      </c>
      <c r="D20" s="102" t="s">
        <v>29</v>
      </c>
      <c r="E20" s="78" t="s">
        <v>2167</v>
      </c>
      <c r="F20" s="71" t="s">
        <v>1157</v>
      </c>
      <c r="G20" s="12" t="s">
        <v>2182</v>
      </c>
      <c r="H20" s="12" t="s">
        <v>1266</v>
      </c>
      <c r="I20" s="41" t="s">
        <v>532</v>
      </c>
      <c r="J20" s="81"/>
      <c r="K20" s="12"/>
      <c r="L20" s="12"/>
      <c r="M20" s="9" t="s">
        <v>32</v>
      </c>
      <c r="N20" s="12" t="s">
        <v>1267</v>
      </c>
      <c r="O20" s="16" t="s">
        <v>2174</v>
      </c>
      <c r="P20" s="63" t="s">
        <v>1268</v>
      </c>
      <c r="Q20" s="118"/>
      <c r="R20" s="90">
        <v>42529</v>
      </c>
      <c r="S20" s="53" t="s">
        <v>644</v>
      </c>
      <c r="T20" s="74"/>
      <c r="U20" s="75"/>
      <c r="V20" s="73"/>
    </row>
    <row r="21" spans="1:22" s="7" customFormat="1" ht="33" x14ac:dyDescent="0.2">
      <c r="A21" s="21" t="s">
        <v>2000</v>
      </c>
      <c r="B21" s="12" t="s">
        <v>2001</v>
      </c>
      <c r="C21" s="15" t="s">
        <v>59</v>
      </c>
      <c r="D21" s="102" t="s">
        <v>29</v>
      </c>
      <c r="E21" s="15" t="s">
        <v>2167</v>
      </c>
      <c r="F21" s="71" t="s">
        <v>1157</v>
      </c>
      <c r="G21" s="12" t="s">
        <v>2175</v>
      </c>
      <c r="H21" s="12"/>
      <c r="I21" s="41" t="s">
        <v>532</v>
      </c>
      <c r="J21" s="45"/>
      <c r="K21" s="12"/>
      <c r="L21" s="12"/>
      <c r="M21" s="12" t="s">
        <v>32</v>
      </c>
      <c r="N21" s="12" t="s">
        <v>2002</v>
      </c>
      <c r="O21" s="16" t="s">
        <v>2174</v>
      </c>
      <c r="P21" s="110" t="s">
        <v>2003</v>
      </c>
      <c r="Q21" s="121"/>
      <c r="R21" s="89">
        <v>42549</v>
      </c>
      <c r="S21" s="53" t="s">
        <v>644</v>
      </c>
      <c r="T21" s="74"/>
      <c r="U21" s="75"/>
      <c r="V21" s="73"/>
    </row>
    <row r="22" spans="1:22" s="7" customFormat="1" ht="33" x14ac:dyDescent="0.2">
      <c r="A22" s="21" t="s">
        <v>1245</v>
      </c>
      <c r="B22" s="12" t="s">
        <v>1246</v>
      </c>
      <c r="C22" s="15" t="s">
        <v>59</v>
      </c>
      <c r="D22" s="102" t="s">
        <v>29</v>
      </c>
      <c r="E22" s="78" t="s">
        <v>2167</v>
      </c>
      <c r="F22" s="71" t="s">
        <v>1157</v>
      </c>
      <c r="G22" s="12" t="s">
        <v>2176</v>
      </c>
      <c r="H22" s="12" t="s">
        <v>1250</v>
      </c>
      <c r="I22" s="41" t="s">
        <v>531</v>
      </c>
      <c r="J22" s="81"/>
      <c r="K22" s="12"/>
      <c r="L22" s="12"/>
      <c r="M22" s="9" t="s">
        <v>1247</v>
      </c>
      <c r="N22" s="12" t="s">
        <v>1248</v>
      </c>
      <c r="O22" s="16" t="s">
        <v>2174</v>
      </c>
      <c r="P22" s="63" t="s">
        <v>1249</v>
      </c>
      <c r="Q22" s="118"/>
      <c r="R22" s="90">
        <v>42529</v>
      </c>
      <c r="S22" s="53" t="s">
        <v>644</v>
      </c>
      <c r="T22" s="74"/>
      <c r="U22" s="75"/>
      <c r="V22" s="73"/>
    </row>
    <row r="23" spans="1:22" s="7" customFormat="1" ht="30" x14ac:dyDescent="0.2">
      <c r="A23" s="24" t="s">
        <v>352</v>
      </c>
      <c r="B23" s="12"/>
      <c r="C23" s="13" t="s">
        <v>59</v>
      </c>
      <c r="D23" s="104" t="s">
        <v>2409</v>
      </c>
      <c r="E23" s="3" t="s">
        <v>2168</v>
      </c>
      <c r="F23" s="71"/>
      <c r="G23" s="12" t="s">
        <v>353</v>
      </c>
      <c r="H23" s="12" t="s">
        <v>354</v>
      </c>
      <c r="I23" s="40" t="s">
        <v>514</v>
      </c>
      <c r="J23" s="49" t="s">
        <v>565</v>
      </c>
      <c r="K23" s="12"/>
      <c r="L23" s="12"/>
      <c r="M23" s="12"/>
      <c r="N23" s="12" t="s">
        <v>1141</v>
      </c>
      <c r="O23" s="16" t="s">
        <v>186</v>
      </c>
      <c r="P23" s="32"/>
      <c r="Q23" s="120"/>
      <c r="R23" s="89">
        <v>42206</v>
      </c>
      <c r="S23" s="53" t="s">
        <v>644</v>
      </c>
      <c r="T23" s="74"/>
      <c r="U23" s="75"/>
      <c r="V23" s="73"/>
    </row>
    <row r="24" spans="1:22" s="7" customFormat="1" ht="33" x14ac:dyDescent="0.2">
      <c r="A24" s="24" t="s">
        <v>328</v>
      </c>
      <c r="B24" s="12" t="s">
        <v>329</v>
      </c>
      <c r="C24" s="13" t="s">
        <v>108</v>
      </c>
      <c r="D24" s="104"/>
      <c r="E24" s="3" t="s">
        <v>2168</v>
      </c>
      <c r="F24" s="71"/>
      <c r="G24" s="12"/>
      <c r="H24" s="12" t="s">
        <v>330</v>
      </c>
      <c r="I24" s="40"/>
      <c r="J24" s="49"/>
      <c r="K24" s="12"/>
      <c r="L24" s="12"/>
      <c r="M24" s="12"/>
      <c r="N24" s="12"/>
      <c r="O24" s="16"/>
      <c r="P24" s="111"/>
      <c r="Q24" s="120"/>
      <c r="R24" s="89">
        <v>42206</v>
      </c>
      <c r="S24" s="53" t="s">
        <v>644</v>
      </c>
      <c r="T24" s="74"/>
      <c r="U24" s="75"/>
      <c r="V24" s="73"/>
    </row>
    <row r="25" spans="1:22" s="7" customFormat="1" ht="30" x14ac:dyDescent="0.2">
      <c r="A25" s="24" t="s">
        <v>327</v>
      </c>
      <c r="B25" s="12" t="s">
        <v>1138</v>
      </c>
      <c r="C25" s="13" t="s">
        <v>59</v>
      </c>
      <c r="D25" s="104" t="s">
        <v>29</v>
      </c>
      <c r="E25" s="3" t="s">
        <v>2168</v>
      </c>
      <c r="F25" s="69" t="s">
        <v>1157</v>
      </c>
      <c r="G25" s="12" t="s">
        <v>2175</v>
      </c>
      <c r="H25" s="12"/>
      <c r="I25" s="31" t="s">
        <v>532</v>
      </c>
      <c r="J25" s="43"/>
      <c r="K25" s="12"/>
      <c r="L25" s="12"/>
      <c r="M25" s="12" t="s">
        <v>32</v>
      </c>
      <c r="N25" s="12" t="s">
        <v>2483</v>
      </c>
      <c r="O25" s="16" t="s">
        <v>2174</v>
      </c>
      <c r="P25" s="63" t="s">
        <v>2482</v>
      </c>
      <c r="Q25" s="118"/>
      <c r="R25" s="89">
        <v>42558</v>
      </c>
      <c r="S25" s="53" t="s">
        <v>644</v>
      </c>
      <c r="T25" s="74"/>
      <c r="U25" s="75"/>
      <c r="V25" s="73"/>
    </row>
    <row r="26" spans="1:22" s="7" customFormat="1" ht="99" x14ac:dyDescent="0.2">
      <c r="A26" s="25" t="s">
        <v>331</v>
      </c>
      <c r="B26" s="12" t="s">
        <v>332</v>
      </c>
      <c r="C26" s="4" t="s">
        <v>59</v>
      </c>
      <c r="D26" s="105" t="s">
        <v>29</v>
      </c>
      <c r="E26" s="3" t="s">
        <v>2168</v>
      </c>
      <c r="F26" s="72" t="s">
        <v>1164</v>
      </c>
      <c r="G26" s="12" t="s">
        <v>333</v>
      </c>
      <c r="H26" s="12" t="s">
        <v>1137</v>
      </c>
      <c r="I26" s="31" t="s">
        <v>529</v>
      </c>
      <c r="J26" s="43" t="s">
        <v>522</v>
      </c>
      <c r="K26" s="12"/>
      <c r="L26" s="12"/>
      <c r="M26" s="12" t="s">
        <v>335</v>
      </c>
      <c r="N26" s="12" t="s">
        <v>336</v>
      </c>
      <c r="O26" s="16" t="s">
        <v>312</v>
      </c>
      <c r="P26" s="27" t="s">
        <v>334</v>
      </c>
      <c r="Q26" s="118"/>
      <c r="R26" s="89">
        <v>42206</v>
      </c>
      <c r="S26" s="53" t="s">
        <v>644</v>
      </c>
      <c r="T26" s="74"/>
      <c r="U26" s="75"/>
      <c r="V26" s="73"/>
    </row>
    <row r="27" spans="1:22" s="7" customFormat="1" ht="77" x14ac:dyDescent="0.2">
      <c r="A27" s="25" t="s">
        <v>337</v>
      </c>
      <c r="B27" s="12" t="s">
        <v>2457</v>
      </c>
      <c r="C27" s="4" t="s">
        <v>55</v>
      </c>
      <c r="D27" s="105" t="s">
        <v>29</v>
      </c>
      <c r="E27" s="3" t="s">
        <v>2168</v>
      </c>
      <c r="F27" s="72"/>
      <c r="G27" s="12" t="s">
        <v>1149</v>
      </c>
      <c r="H27" s="12" t="s">
        <v>458</v>
      </c>
      <c r="I27" s="31" t="s">
        <v>530</v>
      </c>
      <c r="J27" s="43" t="s">
        <v>523</v>
      </c>
      <c r="K27" s="12"/>
      <c r="L27" s="12"/>
      <c r="M27" s="12" t="s">
        <v>457</v>
      </c>
      <c r="N27" s="12" t="s">
        <v>339</v>
      </c>
      <c r="O27" s="16" t="s">
        <v>311</v>
      </c>
      <c r="P27" s="27" t="s">
        <v>338</v>
      </c>
      <c r="Q27" s="118"/>
      <c r="R27" s="89">
        <v>42206</v>
      </c>
      <c r="S27" s="53" t="s">
        <v>644</v>
      </c>
      <c r="T27" s="74"/>
      <c r="U27" s="75"/>
      <c r="V27" s="73"/>
    </row>
    <row r="28" spans="1:22" s="7" customFormat="1" ht="33" x14ac:dyDescent="0.2">
      <c r="A28" s="21" t="s">
        <v>1269</v>
      </c>
      <c r="B28" s="12" t="s">
        <v>1270</v>
      </c>
      <c r="C28" s="15" t="s">
        <v>57</v>
      </c>
      <c r="D28" s="105" t="s">
        <v>29</v>
      </c>
      <c r="E28" s="78" t="s">
        <v>2167</v>
      </c>
      <c r="F28" s="79"/>
      <c r="G28" s="12" t="s">
        <v>1275</v>
      </c>
      <c r="H28" s="12" t="s">
        <v>1271</v>
      </c>
      <c r="I28" s="41" t="s">
        <v>514</v>
      </c>
      <c r="J28" s="49" t="s">
        <v>565</v>
      </c>
      <c r="K28" s="12"/>
      <c r="L28" s="12"/>
      <c r="M28" s="12"/>
      <c r="N28" s="12" t="s">
        <v>1272</v>
      </c>
      <c r="O28" s="16" t="s">
        <v>2174</v>
      </c>
      <c r="P28" s="63" t="s">
        <v>1273</v>
      </c>
      <c r="Q28" s="118"/>
      <c r="R28" s="90">
        <v>42529</v>
      </c>
      <c r="S28" s="53" t="s">
        <v>644</v>
      </c>
      <c r="T28" s="74"/>
      <c r="U28" s="75"/>
      <c r="V28" s="73"/>
    </row>
    <row r="29" spans="1:22" s="7" customFormat="1" ht="55" x14ac:dyDescent="0.2">
      <c r="A29" s="25" t="s">
        <v>2</v>
      </c>
      <c r="B29" s="9" t="s">
        <v>82</v>
      </c>
      <c r="C29" s="4" t="s">
        <v>59</v>
      </c>
      <c r="D29" s="105" t="s">
        <v>29</v>
      </c>
      <c r="E29" s="3" t="s">
        <v>2168</v>
      </c>
      <c r="F29" s="69" t="s">
        <v>1157</v>
      </c>
      <c r="G29" s="9" t="s">
        <v>2175</v>
      </c>
      <c r="H29" s="9" t="s">
        <v>2136</v>
      </c>
      <c r="I29" s="40" t="s">
        <v>532</v>
      </c>
      <c r="J29" s="44"/>
      <c r="K29" s="9"/>
      <c r="L29" s="9"/>
      <c r="M29" s="9" t="s">
        <v>32</v>
      </c>
      <c r="N29" s="9" t="s">
        <v>2137</v>
      </c>
      <c r="O29" s="16" t="s">
        <v>2174</v>
      </c>
      <c r="P29" s="11" t="s">
        <v>83</v>
      </c>
      <c r="Q29" s="118"/>
      <c r="R29" s="89">
        <v>42550</v>
      </c>
      <c r="S29" s="53" t="s">
        <v>644</v>
      </c>
      <c r="T29" s="74"/>
      <c r="U29" s="75"/>
      <c r="V29" s="73"/>
    </row>
    <row r="30" spans="1:22" s="7" customFormat="1" ht="55" x14ac:dyDescent="0.2">
      <c r="A30" s="21" t="s">
        <v>1251</v>
      </c>
      <c r="B30" s="12" t="s">
        <v>1909</v>
      </c>
      <c r="C30" s="15" t="s">
        <v>59</v>
      </c>
      <c r="D30" s="102" t="s">
        <v>2411</v>
      </c>
      <c r="E30" s="78" t="s">
        <v>2167</v>
      </c>
      <c r="F30" s="71" t="s">
        <v>1159</v>
      </c>
      <c r="G30" s="12" t="s">
        <v>2371</v>
      </c>
      <c r="H30" s="12"/>
      <c r="I30" s="41" t="s">
        <v>569</v>
      </c>
      <c r="J30" s="43" t="s">
        <v>1975</v>
      </c>
      <c r="K30" s="12"/>
      <c r="L30" s="12"/>
      <c r="M30" s="12" t="s">
        <v>1252</v>
      </c>
      <c r="N30" s="12" t="s">
        <v>1253</v>
      </c>
      <c r="O30" s="16" t="s">
        <v>190</v>
      </c>
      <c r="P30" s="63" t="s">
        <v>1254</v>
      </c>
      <c r="Q30" s="118"/>
      <c r="R30" s="90">
        <v>42529</v>
      </c>
      <c r="S30" s="53" t="s">
        <v>644</v>
      </c>
      <c r="T30" s="74"/>
      <c r="U30" s="75"/>
      <c r="V30" s="73"/>
    </row>
    <row r="31" spans="1:22" s="7" customFormat="1" ht="44" x14ac:dyDescent="0.2">
      <c r="A31" s="21" t="s">
        <v>1274</v>
      </c>
      <c r="B31" s="12"/>
      <c r="C31" s="15" t="s">
        <v>55</v>
      </c>
      <c r="D31" s="102" t="s">
        <v>2412</v>
      </c>
      <c r="E31" s="78" t="s">
        <v>2167</v>
      </c>
      <c r="F31" s="71" t="s">
        <v>1159</v>
      </c>
      <c r="G31" s="12" t="s">
        <v>2372</v>
      </c>
      <c r="H31" s="12" t="s">
        <v>1278</v>
      </c>
      <c r="I31" s="41" t="s">
        <v>527</v>
      </c>
      <c r="J31" s="49" t="s">
        <v>1574</v>
      </c>
      <c r="K31" s="35" t="s">
        <v>2388</v>
      </c>
      <c r="L31" s="12" t="s">
        <v>60</v>
      </c>
      <c r="M31" s="12" t="s">
        <v>1276</v>
      </c>
      <c r="N31" s="12" t="s">
        <v>1279</v>
      </c>
      <c r="O31" s="16" t="s">
        <v>2174</v>
      </c>
      <c r="P31" s="63" t="s">
        <v>1277</v>
      </c>
      <c r="Q31" s="118"/>
      <c r="R31" s="90">
        <v>42529</v>
      </c>
      <c r="S31" s="53" t="s">
        <v>644</v>
      </c>
      <c r="T31" s="74"/>
      <c r="U31" s="75"/>
      <c r="V31" s="73"/>
    </row>
    <row r="32" spans="1:22" s="7" customFormat="1" ht="33" x14ac:dyDescent="0.2">
      <c r="A32" s="24" t="s">
        <v>3</v>
      </c>
      <c r="B32" s="9"/>
      <c r="C32" s="4" t="s">
        <v>59</v>
      </c>
      <c r="D32" s="105" t="s">
        <v>2413</v>
      </c>
      <c r="E32" s="3" t="s">
        <v>2169</v>
      </c>
      <c r="F32" s="71" t="s">
        <v>1159</v>
      </c>
      <c r="G32" s="9" t="s">
        <v>2373</v>
      </c>
      <c r="H32" s="9"/>
      <c r="I32" s="40" t="s">
        <v>2468</v>
      </c>
      <c r="J32" s="49" t="s">
        <v>533</v>
      </c>
      <c r="K32" s="12" t="s">
        <v>2535</v>
      </c>
      <c r="L32" s="9"/>
      <c r="M32" s="9" t="s">
        <v>34</v>
      </c>
      <c r="N32" s="9" t="s">
        <v>40</v>
      </c>
      <c r="O32" s="16" t="s">
        <v>2442</v>
      </c>
      <c r="P32" s="11" t="s">
        <v>91</v>
      </c>
      <c r="Q32" s="118">
        <v>330</v>
      </c>
      <c r="R32" s="89">
        <v>42206</v>
      </c>
      <c r="S32" s="53" t="s">
        <v>644</v>
      </c>
      <c r="T32" s="74"/>
      <c r="U32" s="75"/>
      <c r="V32" s="73"/>
    </row>
    <row r="33" spans="1:22" s="7" customFormat="1" ht="110" x14ac:dyDescent="0.2">
      <c r="A33" s="24" t="s">
        <v>340</v>
      </c>
      <c r="B33" s="12" t="s">
        <v>2449</v>
      </c>
      <c r="C33" s="4" t="s">
        <v>243</v>
      </c>
      <c r="D33" s="105" t="s">
        <v>250</v>
      </c>
      <c r="E33" s="3" t="s">
        <v>2168</v>
      </c>
      <c r="F33" s="72"/>
      <c r="G33" s="12" t="s">
        <v>2352</v>
      </c>
      <c r="H33" s="12" t="s">
        <v>534</v>
      </c>
      <c r="I33" s="41" t="s">
        <v>536</v>
      </c>
      <c r="J33" s="45"/>
      <c r="K33" s="35" t="s">
        <v>535</v>
      </c>
      <c r="L33" s="12"/>
      <c r="M33" s="12" t="s">
        <v>197</v>
      </c>
      <c r="N33" s="12" t="s">
        <v>748</v>
      </c>
      <c r="O33" s="16" t="s">
        <v>152</v>
      </c>
      <c r="P33" s="27" t="s">
        <v>341</v>
      </c>
      <c r="Q33" s="118"/>
      <c r="R33" s="89">
        <v>42552</v>
      </c>
      <c r="S33" s="53" t="s">
        <v>644</v>
      </c>
      <c r="T33" s="74"/>
      <c r="U33" s="75"/>
      <c r="V33" s="73"/>
    </row>
    <row r="34" spans="1:22" s="7" customFormat="1" x14ac:dyDescent="0.2">
      <c r="A34" s="25" t="s">
        <v>4</v>
      </c>
      <c r="B34" s="9"/>
      <c r="C34" s="4"/>
      <c r="D34" s="105"/>
      <c r="E34" s="3" t="s">
        <v>2169</v>
      </c>
      <c r="F34" s="72"/>
      <c r="G34" s="9"/>
      <c r="H34" s="9" t="s">
        <v>35</v>
      </c>
      <c r="I34" s="40"/>
      <c r="J34" s="49"/>
      <c r="K34" s="9"/>
      <c r="L34" s="9"/>
      <c r="M34" s="9"/>
      <c r="N34" s="9"/>
      <c r="O34" s="16"/>
      <c r="P34" s="112"/>
      <c r="Q34" s="118"/>
      <c r="R34" s="89">
        <v>42206</v>
      </c>
      <c r="S34" s="53" t="s">
        <v>644</v>
      </c>
      <c r="T34" s="74"/>
      <c r="U34" s="75"/>
      <c r="V34" s="73"/>
    </row>
    <row r="35" spans="1:22" s="7" customFormat="1" ht="30" x14ac:dyDescent="0.2">
      <c r="A35" s="21" t="s">
        <v>1054</v>
      </c>
      <c r="B35" s="12"/>
      <c r="C35" s="15" t="s">
        <v>243</v>
      </c>
      <c r="D35" s="102" t="s">
        <v>29</v>
      </c>
      <c r="E35" s="3" t="s">
        <v>2168</v>
      </c>
      <c r="F35" s="69"/>
      <c r="G35" s="12" t="s">
        <v>2178</v>
      </c>
      <c r="H35" s="12"/>
      <c r="I35" s="40" t="s">
        <v>532</v>
      </c>
      <c r="J35" s="49"/>
      <c r="K35" s="35"/>
      <c r="L35" s="12"/>
      <c r="M35" s="12" t="s">
        <v>197</v>
      </c>
      <c r="N35" s="12" t="s">
        <v>659</v>
      </c>
      <c r="O35" s="16" t="s">
        <v>2174</v>
      </c>
      <c r="P35" s="63" t="s">
        <v>1218</v>
      </c>
      <c r="Q35" s="118"/>
      <c r="R35" s="89">
        <v>42544</v>
      </c>
      <c r="S35" s="53" t="s">
        <v>644</v>
      </c>
      <c r="T35" s="74"/>
      <c r="U35" s="75"/>
      <c r="V35" s="73"/>
    </row>
    <row r="36" spans="1:22" s="7" customFormat="1" ht="22" x14ac:dyDescent="0.2">
      <c r="A36" s="21" t="s">
        <v>1054</v>
      </c>
      <c r="B36" s="12"/>
      <c r="C36" s="15" t="s">
        <v>57</v>
      </c>
      <c r="D36" s="102" t="s">
        <v>29</v>
      </c>
      <c r="E36" s="78" t="s">
        <v>2167</v>
      </c>
      <c r="F36" s="71"/>
      <c r="G36" s="12" t="s">
        <v>1280</v>
      </c>
      <c r="H36" s="12"/>
      <c r="I36" s="41" t="s">
        <v>514</v>
      </c>
      <c r="J36" s="49" t="s">
        <v>565</v>
      </c>
      <c r="K36" s="12"/>
      <c r="L36" s="12"/>
      <c r="M36" s="12"/>
      <c r="N36" s="12" t="s">
        <v>1281</v>
      </c>
      <c r="O36" s="16" t="s">
        <v>312</v>
      </c>
      <c r="P36" s="63" t="s">
        <v>1282</v>
      </c>
      <c r="Q36" s="118"/>
      <c r="R36" s="90">
        <v>42529</v>
      </c>
      <c r="S36" s="53" t="s">
        <v>644</v>
      </c>
      <c r="T36" s="74"/>
      <c r="U36" s="75"/>
      <c r="V36" s="73"/>
    </row>
    <row r="37" spans="1:22" s="7" customFormat="1" ht="30" x14ac:dyDescent="0.2">
      <c r="A37" s="25" t="s">
        <v>342</v>
      </c>
      <c r="B37" s="12" t="s">
        <v>459</v>
      </c>
      <c r="C37" s="4" t="s">
        <v>243</v>
      </c>
      <c r="D37" s="105" t="s">
        <v>29</v>
      </c>
      <c r="E37" s="3" t="s">
        <v>2168</v>
      </c>
      <c r="F37" s="72"/>
      <c r="G37" s="12" t="s">
        <v>343</v>
      </c>
      <c r="H37" s="12"/>
      <c r="I37" s="41" t="s">
        <v>531</v>
      </c>
      <c r="J37" s="45"/>
      <c r="K37" s="12"/>
      <c r="L37" s="12"/>
      <c r="M37" s="12" t="s">
        <v>197</v>
      </c>
      <c r="N37" s="12" t="s">
        <v>659</v>
      </c>
      <c r="O37" s="16" t="s">
        <v>2174</v>
      </c>
      <c r="P37" s="10" t="s">
        <v>344</v>
      </c>
      <c r="Q37" s="122"/>
      <c r="R37" s="89">
        <v>42206</v>
      </c>
      <c r="S37" s="53" t="s">
        <v>644</v>
      </c>
      <c r="T37" s="74"/>
      <c r="U37" s="75"/>
      <c r="V37" s="73"/>
    </row>
    <row r="38" spans="1:22" s="7" customFormat="1" ht="77" x14ac:dyDescent="0.2">
      <c r="A38" s="24" t="s">
        <v>236</v>
      </c>
      <c r="B38" s="9"/>
      <c r="C38" s="13" t="s">
        <v>55</v>
      </c>
      <c r="D38" s="104" t="s">
        <v>29</v>
      </c>
      <c r="E38" s="3" t="s">
        <v>2169</v>
      </c>
      <c r="F38" s="71"/>
      <c r="G38" s="9" t="s">
        <v>307</v>
      </c>
      <c r="H38" s="12"/>
      <c r="I38" s="31" t="s">
        <v>530</v>
      </c>
      <c r="J38" s="43" t="s">
        <v>523</v>
      </c>
      <c r="K38" s="12"/>
      <c r="L38" s="9"/>
      <c r="M38" s="9" t="s">
        <v>1184</v>
      </c>
      <c r="N38" s="9" t="s">
        <v>102</v>
      </c>
      <c r="O38" s="16" t="s">
        <v>312</v>
      </c>
      <c r="P38" s="11" t="s">
        <v>96</v>
      </c>
      <c r="Q38" s="118"/>
      <c r="R38" s="89">
        <v>42206</v>
      </c>
      <c r="S38" s="53" t="s">
        <v>644</v>
      </c>
      <c r="T38" s="74"/>
      <c r="U38" s="75"/>
      <c r="V38" s="73"/>
    </row>
    <row r="39" spans="1:22" s="7" customFormat="1" ht="66" x14ac:dyDescent="0.2">
      <c r="A39" s="77" t="s">
        <v>1296</v>
      </c>
      <c r="B39" s="12" t="s">
        <v>1297</v>
      </c>
      <c r="C39" s="15" t="s">
        <v>57</v>
      </c>
      <c r="D39" s="102" t="s">
        <v>250</v>
      </c>
      <c r="E39" s="78" t="s">
        <v>2167</v>
      </c>
      <c r="F39" s="71"/>
      <c r="G39" s="12" t="s">
        <v>1327</v>
      </c>
      <c r="H39" s="12"/>
      <c r="I39" s="41" t="s">
        <v>1865</v>
      </c>
      <c r="J39" s="49"/>
      <c r="K39" s="12"/>
      <c r="L39" s="12"/>
      <c r="M39" s="12"/>
      <c r="N39" s="12" t="s">
        <v>1298</v>
      </c>
      <c r="O39" s="16" t="s">
        <v>2174</v>
      </c>
      <c r="P39" s="63" t="s">
        <v>1299</v>
      </c>
      <c r="Q39" s="118"/>
      <c r="R39" s="89">
        <v>42530</v>
      </c>
      <c r="S39" s="53" t="s">
        <v>644</v>
      </c>
      <c r="T39" s="74"/>
      <c r="U39" s="75"/>
      <c r="V39" s="73"/>
    </row>
    <row r="40" spans="1:22" s="7" customFormat="1" ht="30" x14ac:dyDescent="0.2">
      <c r="A40" s="24" t="s">
        <v>345</v>
      </c>
      <c r="B40" s="12" t="s">
        <v>348</v>
      </c>
      <c r="C40" s="13" t="s">
        <v>59</v>
      </c>
      <c r="D40" s="104" t="s">
        <v>29</v>
      </c>
      <c r="E40" s="3" t="s">
        <v>2168</v>
      </c>
      <c r="F40" s="69" t="s">
        <v>1157</v>
      </c>
      <c r="G40" s="12" t="s">
        <v>2179</v>
      </c>
      <c r="H40" s="12"/>
      <c r="I40" s="41" t="s">
        <v>532</v>
      </c>
      <c r="J40" s="45"/>
      <c r="K40" s="12" t="s">
        <v>515</v>
      </c>
      <c r="L40" s="12"/>
      <c r="M40" s="12" t="s">
        <v>32</v>
      </c>
      <c r="N40" s="12" t="s">
        <v>346</v>
      </c>
      <c r="O40" s="16" t="s">
        <v>2174</v>
      </c>
      <c r="P40" s="27" t="s">
        <v>347</v>
      </c>
      <c r="Q40" s="118"/>
      <c r="R40" s="89">
        <v>42206</v>
      </c>
      <c r="S40" s="53" t="s">
        <v>644</v>
      </c>
      <c r="T40" s="74"/>
      <c r="U40" s="75"/>
      <c r="V40" s="73"/>
    </row>
    <row r="41" spans="1:22" s="7" customFormat="1" ht="44" x14ac:dyDescent="0.2">
      <c r="A41" s="25" t="s">
        <v>5</v>
      </c>
      <c r="B41" s="9" t="s">
        <v>895</v>
      </c>
      <c r="C41" s="4"/>
      <c r="D41" s="105"/>
      <c r="E41" s="3" t="s">
        <v>2169</v>
      </c>
      <c r="F41" s="72"/>
      <c r="G41" s="9"/>
      <c r="H41" s="12"/>
      <c r="I41" s="40"/>
      <c r="J41" s="49"/>
      <c r="K41" s="12"/>
      <c r="L41" s="9"/>
      <c r="M41" s="9"/>
      <c r="N41" s="9"/>
      <c r="O41" s="16"/>
      <c r="P41" s="112"/>
      <c r="Q41" s="118"/>
      <c r="R41" s="89">
        <v>42206</v>
      </c>
      <c r="S41" s="53" t="s">
        <v>644</v>
      </c>
      <c r="T41" s="74"/>
      <c r="U41" s="75"/>
      <c r="V41" s="73"/>
    </row>
    <row r="42" spans="1:22" s="7" customFormat="1" ht="66" x14ac:dyDescent="0.2">
      <c r="A42" s="24" t="s">
        <v>6</v>
      </c>
      <c r="B42" s="9" t="s">
        <v>94</v>
      </c>
      <c r="C42" s="13" t="s">
        <v>56</v>
      </c>
      <c r="D42" s="104" t="s">
        <v>2411</v>
      </c>
      <c r="E42" s="3" t="s">
        <v>2169</v>
      </c>
      <c r="F42" s="71" t="s">
        <v>1160</v>
      </c>
      <c r="G42" s="9" t="s">
        <v>2397</v>
      </c>
      <c r="H42" s="9"/>
      <c r="I42" s="40" t="s">
        <v>537</v>
      </c>
      <c r="J42" s="49" t="s">
        <v>538</v>
      </c>
      <c r="K42" s="9" t="s">
        <v>1148</v>
      </c>
      <c r="L42" s="9" t="s">
        <v>61</v>
      </c>
      <c r="M42" s="9" t="s">
        <v>1147</v>
      </c>
      <c r="N42" s="9" t="s">
        <v>393</v>
      </c>
      <c r="O42" s="16" t="s">
        <v>190</v>
      </c>
      <c r="P42" s="27" t="s">
        <v>483</v>
      </c>
      <c r="Q42" s="118"/>
      <c r="R42" s="89">
        <v>42206</v>
      </c>
      <c r="S42" s="53" t="s">
        <v>644</v>
      </c>
      <c r="T42" s="74"/>
      <c r="U42" s="75"/>
      <c r="V42" s="73"/>
    </row>
    <row r="43" spans="1:22" s="7" customFormat="1" ht="33" x14ac:dyDescent="0.2">
      <c r="A43" s="25" t="s">
        <v>7</v>
      </c>
      <c r="B43" s="9" t="s">
        <v>84</v>
      </c>
      <c r="C43" s="4" t="s">
        <v>59</v>
      </c>
      <c r="D43" s="105" t="s">
        <v>2409</v>
      </c>
      <c r="E43" s="3" t="s">
        <v>2169</v>
      </c>
      <c r="F43" s="69" t="s">
        <v>1157</v>
      </c>
      <c r="G43" s="9" t="s">
        <v>2180</v>
      </c>
      <c r="H43" s="9"/>
      <c r="I43" s="40" t="s">
        <v>539</v>
      </c>
      <c r="J43" s="44"/>
      <c r="K43" s="9"/>
      <c r="L43" s="9"/>
      <c r="M43" s="9" t="s">
        <v>32</v>
      </c>
      <c r="N43" s="9" t="s">
        <v>1144</v>
      </c>
      <c r="O43" s="16" t="s">
        <v>2174</v>
      </c>
      <c r="P43" s="11" t="s">
        <v>85</v>
      </c>
      <c r="Q43" s="118"/>
      <c r="R43" s="89">
        <v>42206</v>
      </c>
      <c r="S43" s="53" t="s">
        <v>644</v>
      </c>
      <c r="T43" s="74"/>
      <c r="U43" s="75"/>
      <c r="V43" s="73"/>
    </row>
    <row r="44" spans="1:22" s="7" customFormat="1" ht="30" x14ac:dyDescent="0.2">
      <c r="A44" s="25" t="s">
        <v>361</v>
      </c>
      <c r="B44" s="12" t="s">
        <v>363</v>
      </c>
      <c r="C44" s="4" t="s">
        <v>59</v>
      </c>
      <c r="D44" s="105" t="s">
        <v>2409</v>
      </c>
      <c r="E44" s="3" t="s">
        <v>2168</v>
      </c>
      <c r="F44" s="69" t="s">
        <v>1157</v>
      </c>
      <c r="G44" s="12" t="s">
        <v>2181</v>
      </c>
      <c r="H44" s="12" t="s">
        <v>362</v>
      </c>
      <c r="I44" s="41" t="s">
        <v>526</v>
      </c>
      <c r="J44" s="43" t="s">
        <v>518</v>
      </c>
      <c r="K44" s="12"/>
      <c r="L44" s="12"/>
      <c r="M44" s="12" t="s">
        <v>32</v>
      </c>
      <c r="N44" s="12" t="s">
        <v>33</v>
      </c>
      <c r="O44" s="16" t="s">
        <v>186</v>
      </c>
      <c r="P44" s="27" t="s">
        <v>484</v>
      </c>
      <c r="Q44" s="118"/>
      <c r="R44" s="89">
        <v>42209</v>
      </c>
      <c r="S44" s="53" t="s">
        <v>644</v>
      </c>
      <c r="T44" s="74"/>
      <c r="U44" s="75"/>
      <c r="V44" s="73"/>
    </row>
    <row r="45" spans="1:22" s="7" customFormat="1" ht="33" x14ac:dyDescent="0.2">
      <c r="A45" s="23" t="s">
        <v>512</v>
      </c>
      <c r="B45" s="9" t="s">
        <v>513</v>
      </c>
      <c r="C45" s="3" t="s">
        <v>58</v>
      </c>
      <c r="D45" s="103" t="s">
        <v>29</v>
      </c>
      <c r="E45" s="3" t="s">
        <v>2169</v>
      </c>
      <c r="F45" s="70"/>
      <c r="G45" s="9" t="s">
        <v>39</v>
      </c>
      <c r="H45" s="9" t="s">
        <v>517</v>
      </c>
      <c r="I45" s="40" t="s">
        <v>514</v>
      </c>
      <c r="J45" s="49" t="s">
        <v>565</v>
      </c>
      <c r="K45" s="9"/>
      <c r="L45" s="9"/>
      <c r="M45" s="9"/>
      <c r="N45" s="9" t="s">
        <v>27</v>
      </c>
      <c r="O45" s="16" t="s">
        <v>28</v>
      </c>
      <c r="P45" s="11" t="s">
        <v>89</v>
      </c>
      <c r="Q45" s="118"/>
      <c r="R45" s="89">
        <v>42206</v>
      </c>
      <c r="S45" s="53" t="s">
        <v>644</v>
      </c>
      <c r="T45" s="74"/>
      <c r="U45" s="75"/>
      <c r="V45" s="73"/>
    </row>
    <row r="46" spans="1:22" s="7" customFormat="1" ht="220" x14ac:dyDescent="0.2">
      <c r="A46" s="21" t="s">
        <v>1826</v>
      </c>
      <c r="B46" s="9" t="s">
        <v>1825</v>
      </c>
      <c r="C46" s="15" t="s">
        <v>56</v>
      </c>
      <c r="D46" s="102" t="s">
        <v>250</v>
      </c>
      <c r="E46" s="15" t="s">
        <v>2167</v>
      </c>
      <c r="F46" s="79" t="s">
        <v>1160</v>
      </c>
      <c r="G46" s="12" t="s">
        <v>2398</v>
      </c>
      <c r="H46" s="12" t="s">
        <v>1828</v>
      </c>
      <c r="I46" s="80" t="s">
        <v>536</v>
      </c>
      <c r="J46" s="81"/>
      <c r="K46" s="35" t="s">
        <v>1831</v>
      </c>
      <c r="L46" s="12"/>
      <c r="M46" s="12" t="s">
        <v>52</v>
      </c>
      <c r="N46" s="12" t="s">
        <v>1822</v>
      </c>
      <c r="O46" s="16" t="s">
        <v>152</v>
      </c>
      <c r="P46" s="10" t="s">
        <v>1832</v>
      </c>
      <c r="Q46" s="122"/>
      <c r="R46" s="90">
        <v>42543</v>
      </c>
      <c r="S46" s="85" t="s">
        <v>644</v>
      </c>
      <c r="T46" s="74"/>
      <c r="U46" s="75"/>
      <c r="V46" s="73"/>
    </row>
    <row r="47" spans="1:22" s="7" customFormat="1" ht="55" x14ac:dyDescent="0.2">
      <c r="A47" s="25" t="s">
        <v>1824</v>
      </c>
      <c r="B47" s="9" t="s">
        <v>2030</v>
      </c>
      <c r="C47" s="4" t="s">
        <v>56</v>
      </c>
      <c r="D47" s="105" t="s">
        <v>29</v>
      </c>
      <c r="E47" s="3" t="s">
        <v>2169</v>
      </c>
      <c r="F47" s="71" t="s">
        <v>1160</v>
      </c>
      <c r="G47" s="9" t="s">
        <v>2399</v>
      </c>
      <c r="H47" s="9" t="s">
        <v>1829</v>
      </c>
      <c r="I47" s="40" t="s">
        <v>514</v>
      </c>
      <c r="J47" s="49" t="s">
        <v>565</v>
      </c>
      <c r="K47" s="9" t="s">
        <v>726</v>
      </c>
      <c r="L47" s="9" t="s">
        <v>62</v>
      </c>
      <c r="M47" s="12" t="s">
        <v>1283</v>
      </c>
      <c r="N47" s="9" t="s">
        <v>38</v>
      </c>
      <c r="O47" s="16" t="s">
        <v>2174</v>
      </c>
      <c r="P47" s="11" t="s">
        <v>86</v>
      </c>
      <c r="Q47" s="118"/>
      <c r="R47" s="89">
        <v>42543</v>
      </c>
      <c r="S47" s="53" t="s">
        <v>644</v>
      </c>
      <c r="T47" s="74"/>
      <c r="U47" s="75"/>
      <c r="V47" s="73"/>
    </row>
    <row r="48" spans="1:22" s="7" customFormat="1" ht="55" x14ac:dyDescent="0.2">
      <c r="A48" s="25" t="s">
        <v>349</v>
      </c>
      <c r="B48" s="12" t="s">
        <v>350</v>
      </c>
      <c r="C48" s="4" t="s">
        <v>59</v>
      </c>
      <c r="D48" s="105" t="s">
        <v>2411</v>
      </c>
      <c r="E48" s="3" t="s">
        <v>2168</v>
      </c>
      <c r="F48" s="72"/>
      <c r="G48" s="12" t="s">
        <v>343</v>
      </c>
      <c r="H48" s="12" t="s">
        <v>351</v>
      </c>
      <c r="I48" s="41" t="s">
        <v>524</v>
      </c>
      <c r="J48" s="43" t="s">
        <v>1974</v>
      </c>
      <c r="K48" s="12"/>
      <c r="L48" s="12"/>
      <c r="M48" s="12" t="s">
        <v>32</v>
      </c>
      <c r="N48" s="12" t="s">
        <v>1153</v>
      </c>
      <c r="O48" s="16" t="s">
        <v>190</v>
      </c>
      <c r="P48" s="27" t="s">
        <v>485</v>
      </c>
      <c r="Q48" s="118"/>
      <c r="R48" s="89">
        <v>42206</v>
      </c>
      <c r="S48" s="53" t="s">
        <v>644</v>
      </c>
      <c r="T48" s="74"/>
      <c r="U48" s="75"/>
      <c r="V48" s="73"/>
    </row>
    <row r="49" spans="1:22" s="7" customFormat="1" ht="30" x14ac:dyDescent="0.2">
      <c r="A49" s="25" t="s">
        <v>360</v>
      </c>
      <c r="B49" s="12" t="s">
        <v>358</v>
      </c>
      <c r="C49" s="4" t="s">
        <v>108</v>
      </c>
      <c r="D49" s="105" t="s">
        <v>2411</v>
      </c>
      <c r="E49" s="3" t="s">
        <v>2168</v>
      </c>
      <c r="F49" s="69" t="s">
        <v>1158</v>
      </c>
      <c r="G49" s="12" t="s">
        <v>2235</v>
      </c>
      <c r="H49" s="12"/>
      <c r="I49" s="41" t="s">
        <v>540</v>
      </c>
      <c r="J49" s="43" t="s">
        <v>541</v>
      </c>
      <c r="K49" s="12" t="s">
        <v>581</v>
      </c>
      <c r="L49" s="12"/>
      <c r="M49" s="12" t="s">
        <v>36</v>
      </c>
      <c r="N49" s="12" t="s">
        <v>359</v>
      </c>
      <c r="O49" s="16" t="s">
        <v>190</v>
      </c>
      <c r="P49" s="27" t="s">
        <v>486</v>
      </c>
      <c r="Q49" s="118"/>
      <c r="R49" s="89">
        <v>42206</v>
      </c>
      <c r="S49" s="53" t="s">
        <v>644</v>
      </c>
      <c r="T49" s="74"/>
      <c r="U49" s="75"/>
      <c r="V49" s="73"/>
    </row>
    <row r="50" spans="1:22" s="7" customFormat="1" ht="33" x14ac:dyDescent="0.2">
      <c r="A50" s="21" t="s">
        <v>1300</v>
      </c>
      <c r="B50" s="12"/>
      <c r="C50" s="15" t="s">
        <v>59</v>
      </c>
      <c r="D50" s="102" t="s">
        <v>2409</v>
      </c>
      <c r="E50" s="78" t="s">
        <v>2167</v>
      </c>
      <c r="F50" s="71" t="s">
        <v>1157</v>
      </c>
      <c r="G50" s="12" t="s">
        <v>2182</v>
      </c>
      <c r="H50" s="12" t="s">
        <v>1301</v>
      </c>
      <c r="I50" s="41" t="s">
        <v>526</v>
      </c>
      <c r="J50" s="43" t="s">
        <v>518</v>
      </c>
      <c r="K50" s="12"/>
      <c r="L50" s="12"/>
      <c r="M50" s="12"/>
      <c r="N50" s="12"/>
      <c r="O50" s="16" t="s">
        <v>1302</v>
      </c>
      <c r="P50" s="63" t="s">
        <v>1303</v>
      </c>
      <c r="Q50" s="118"/>
      <c r="R50" s="89">
        <v>42530</v>
      </c>
      <c r="S50" s="53" t="s">
        <v>644</v>
      </c>
      <c r="T50" s="74"/>
      <c r="U50" s="75"/>
      <c r="V50" s="73"/>
    </row>
    <row r="51" spans="1:22" s="7" customFormat="1" ht="44" x14ac:dyDescent="0.2">
      <c r="A51" s="21" t="s">
        <v>1961</v>
      </c>
      <c r="B51" s="12" t="s">
        <v>1962</v>
      </c>
      <c r="C51" s="15" t="s">
        <v>59</v>
      </c>
      <c r="D51" s="102" t="s">
        <v>2409</v>
      </c>
      <c r="E51" s="15" t="s">
        <v>2167</v>
      </c>
      <c r="F51" s="71" t="s">
        <v>1157</v>
      </c>
      <c r="G51" s="12" t="s">
        <v>2320</v>
      </c>
      <c r="H51" s="12" t="s">
        <v>1963</v>
      </c>
      <c r="I51" s="41" t="s">
        <v>539</v>
      </c>
      <c r="J51" s="45"/>
      <c r="K51" s="12"/>
      <c r="L51" s="12"/>
      <c r="M51" s="12" t="s">
        <v>32</v>
      </c>
      <c r="N51" s="12" t="s">
        <v>1948</v>
      </c>
      <c r="O51" s="16" t="s">
        <v>2174</v>
      </c>
      <c r="P51" s="10" t="s">
        <v>1964</v>
      </c>
      <c r="Q51" s="122"/>
      <c r="R51" s="89">
        <v>42548</v>
      </c>
      <c r="S51" s="53" t="s">
        <v>644</v>
      </c>
      <c r="T51" s="74"/>
      <c r="U51" s="75"/>
      <c r="V51" s="73"/>
    </row>
    <row r="52" spans="1:22" s="7" customFormat="1" ht="110" x14ac:dyDescent="0.2">
      <c r="A52" s="21" t="s">
        <v>1304</v>
      </c>
      <c r="B52" s="12" t="s">
        <v>1305</v>
      </c>
      <c r="C52" s="15" t="s">
        <v>243</v>
      </c>
      <c r="D52" s="102" t="s">
        <v>250</v>
      </c>
      <c r="E52" s="78" t="s">
        <v>2167</v>
      </c>
      <c r="F52" s="71"/>
      <c r="G52" s="12" t="s">
        <v>2374</v>
      </c>
      <c r="H52" s="12"/>
      <c r="I52" s="41" t="s">
        <v>536</v>
      </c>
      <c r="J52" s="45"/>
      <c r="K52" s="35" t="s">
        <v>1308</v>
      </c>
      <c r="L52" s="12"/>
      <c r="M52" s="12" t="s">
        <v>197</v>
      </c>
      <c r="N52" s="12" t="s">
        <v>1306</v>
      </c>
      <c r="O52" s="16" t="s">
        <v>152</v>
      </c>
      <c r="P52" s="63" t="s">
        <v>1307</v>
      </c>
      <c r="Q52" s="118"/>
      <c r="R52" s="89">
        <v>42530</v>
      </c>
      <c r="S52" s="53" t="s">
        <v>644</v>
      </c>
      <c r="T52" s="74"/>
      <c r="U52" s="75"/>
      <c r="V52" s="73"/>
    </row>
    <row r="53" spans="1:22" s="7" customFormat="1" ht="55" x14ac:dyDescent="0.2">
      <c r="A53" s="21" t="s">
        <v>1841</v>
      </c>
      <c r="B53" s="12"/>
      <c r="C53" s="15" t="s">
        <v>108</v>
      </c>
      <c r="D53" s="102" t="s">
        <v>153</v>
      </c>
      <c r="E53" s="15" t="s">
        <v>2167</v>
      </c>
      <c r="F53" s="71" t="s">
        <v>1158</v>
      </c>
      <c r="G53" s="12" t="s">
        <v>2290</v>
      </c>
      <c r="H53" s="35" t="s">
        <v>1849</v>
      </c>
      <c r="I53" s="41" t="s">
        <v>846</v>
      </c>
      <c r="J53" s="43" t="s">
        <v>1842</v>
      </c>
      <c r="K53" s="12"/>
      <c r="L53" s="12"/>
      <c r="M53" s="12" t="s">
        <v>177</v>
      </c>
      <c r="N53" s="12"/>
      <c r="O53" s="16" t="s">
        <v>188</v>
      </c>
      <c r="P53" s="63" t="s">
        <v>272</v>
      </c>
      <c r="Q53" s="118"/>
      <c r="R53" s="90">
        <v>42543</v>
      </c>
      <c r="S53" s="53" t="s">
        <v>644</v>
      </c>
      <c r="T53" s="74"/>
      <c r="U53" s="75"/>
      <c r="V53" s="73"/>
    </row>
    <row r="54" spans="1:22" s="7" customFormat="1" ht="33" x14ac:dyDescent="0.2">
      <c r="A54" s="21" t="s">
        <v>1309</v>
      </c>
      <c r="B54" s="12"/>
      <c r="C54" s="15" t="s">
        <v>59</v>
      </c>
      <c r="D54" s="102" t="s">
        <v>2414</v>
      </c>
      <c r="E54" s="15" t="s">
        <v>2167</v>
      </c>
      <c r="F54" s="71" t="s">
        <v>1157</v>
      </c>
      <c r="G54" s="12" t="s">
        <v>2183</v>
      </c>
      <c r="H54" s="12"/>
      <c r="I54" s="41" t="s">
        <v>614</v>
      </c>
      <c r="J54" s="43" t="s">
        <v>1971</v>
      </c>
      <c r="K54" s="12"/>
      <c r="L54" s="12"/>
      <c r="M54" s="12" t="s">
        <v>32</v>
      </c>
      <c r="N54" s="12" t="s">
        <v>1311</v>
      </c>
      <c r="O54" s="16" t="s">
        <v>180</v>
      </c>
      <c r="P54" s="63" t="s">
        <v>1310</v>
      </c>
      <c r="Q54" s="118"/>
      <c r="R54" s="89">
        <v>42530</v>
      </c>
      <c r="S54" s="53" t="s">
        <v>644</v>
      </c>
      <c r="T54" s="74"/>
      <c r="U54" s="75"/>
      <c r="V54" s="73"/>
    </row>
    <row r="55" spans="1:22" s="7" customFormat="1" ht="242" x14ac:dyDescent="0.2">
      <c r="A55" s="24" t="s">
        <v>98</v>
      </c>
      <c r="B55" s="9" t="s">
        <v>99</v>
      </c>
      <c r="C55" s="13" t="s">
        <v>59</v>
      </c>
      <c r="D55" s="104" t="s">
        <v>2415</v>
      </c>
      <c r="E55" s="3" t="s">
        <v>2169</v>
      </c>
      <c r="F55" s="69" t="s">
        <v>1157</v>
      </c>
      <c r="G55" s="9" t="s">
        <v>2184</v>
      </c>
      <c r="H55" s="9"/>
      <c r="I55" s="40" t="s">
        <v>544</v>
      </c>
      <c r="J55" s="49" t="s">
        <v>1972</v>
      </c>
      <c r="K55" s="9" t="s">
        <v>545</v>
      </c>
      <c r="L55" s="9"/>
      <c r="M55" s="9" t="s">
        <v>32</v>
      </c>
      <c r="N55" s="9" t="s">
        <v>33</v>
      </c>
      <c r="O55" s="16" t="s">
        <v>310</v>
      </c>
      <c r="P55" s="11" t="s">
        <v>97</v>
      </c>
      <c r="Q55" s="118"/>
      <c r="R55" s="89">
        <v>42206</v>
      </c>
      <c r="S55" s="53" t="s">
        <v>644</v>
      </c>
      <c r="T55" s="74"/>
      <c r="U55" s="75"/>
      <c r="V55" s="73"/>
    </row>
    <row r="56" spans="1:22" s="7" customFormat="1" ht="110" x14ac:dyDescent="0.2">
      <c r="A56" s="21" t="s">
        <v>1312</v>
      </c>
      <c r="B56" s="12" t="s">
        <v>1313</v>
      </c>
      <c r="C56" s="15" t="s">
        <v>243</v>
      </c>
      <c r="D56" s="102" t="s">
        <v>250</v>
      </c>
      <c r="E56" s="15" t="s">
        <v>2167</v>
      </c>
      <c r="F56" s="71"/>
      <c r="G56" s="12" t="s">
        <v>2375</v>
      </c>
      <c r="H56" s="12"/>
      <c r="I56" s="41" t="s">
        <v>536</v>
      </c>
      <c r="J56" s="45"/>
      <c r="K56" s="35" t="s">
        <v>1314</v>
      </c>
      <c r="L56" s="12"/>
      <c r="M56" s="12" t="s">
        <v>197</v>
      </c>
      <c r="N56" s="12" t="s">
        <v>1315</v>
      </c>
      <c r="O56" s="16" t="s">
        <v>152</v>
      </c>
      <c r="P56" s="63" t="s">
        <v>1316</v>
      </c>
      <c r="Q56" s="118"/>
      <c r="R56" s="89">
        <v>42530</v>
      </c>
      <c r="S56" s="53" t="s">
        <v>644</v>
      </c>
      <c r="T56" s="74"/>
      <c r="U56" s="75"/>
      <c r="V56" s="73"/>
    </row>
    <row r="57" spans="1:22" s="7" customFormat="1" ht="55" x14ac:dyDescent="0.2">
      <c r="A57" s="21" t="s">
        <v>1797</v>
      </c>
      <c r="B57" s="12" t="s">
        <v>1798</v>
      </c>
      <c r="C57" s="15" t="s">
        <v>108</v>
      </c>
      <c r="D57" s="102" t="s">
        <v>2409</v>
      </c>
      <c r="E57" s="15" t="s">
        <v>2167</v>
      </c>
      <c r="F57" s="79" t="s">
        <v>1158</v>
      </c>
      <c r="G57" s="12" t="s">
        <v>2236</v>
      </c>
      <c r="H57" s="12"/>
      <c r="I57" s="80" t="s">
        <v>539</v>
      </c>
      <c r="J57" s="81"/>
      <c r="K57" s="12"/>
      <c r="L57" s="12"/>
      <c r="M57" s="12"/>
      <c r="N57" s="12" t="s">
        <v>1799</v>
      </c>
      <c r="O57" s="16" t="s">
        <v>2174</v>
      </c>
      <c r="P57" s="10" t="s">
        <v>1803</v>
      </c>
      <c r="Q57" s="122"/>
      <c r="R57" s="89">
        <v>42541</v>
      </c>
      <c r="S57" s="53" t="s">
        <v>644</v>
      </c>
      <c r="T57" s="74"/>
      <c r="U57" s="75"/>
      <c r="V57" s="73"/>
    </row>
    <row r="58" spans="1:22" s="7" customFormat="1" ht="30" x14ac:dyDescent="0.2">
      <c r="A58" s="24" t="s">
        <v>367</v>
      </c>
      <c r="B58" s="12" t="s">
        <v>368</v>
      </c>
      <c r="C58" s="13" t="s">
        <v>59</v>
      </c>
      <c r="D58" s="104" t="s">
        <v>2409</v>
      </c>
      <c r="E58" s="3" t="s">
        <v>2168</v>
      </c>
      <c r="F58" s="69" t="s">
        <v>1157</v>
      </c>
      <c r="G58" s="12" t="s">
        <v>2185</v>
      </c>
      <c r="H58" s="12" t="s">
        <v>362</v>
      </c>
      <c r="I58" s="41" t="s">
        <v>526</v>
      </c>
      <c r="J58" s="43" t="s">
        <v>518</v>
      </c>
      <c r="K58" s="12"/>
      <c r="L58" s="12"/>
      <c r="M58" s="12" t="s">
        <v>32</v>
      </c>
      <c r="N58" s="12" t="s">
        <v>1141</v>
      </c>
      <c r="O58" s="16" t="s">
        <v>186</v>
      </c>
      <c r="P58" s="27" t="s">
        <v>464</v>
      </c>
      <c r="Q58" s="118"/>
      <c r="R58" s="89">
        <v>42206</v>
      </c>
      <c r="S58" s="53" t="s">
        <v>644</v>
      </c>
      <c r="T58" s="74"/>
      <c r="U58" s="75"/>
      <c r="V58" s="73"/>
    </row>
    <row r="59" spans="1:22" s="7" customFormat="1" ht="44" x14ac:dyDescent="0.2">
      <c r="A59" s="21" t="s">
        <v>1850</v>
      </c>
      <c r="B59" s="12" t="s">
        <v>1851</v>
      </c>
      <c r="C59" s="15"/>
      <c r="D59" s="102" t="s">
        <v>29</v>
      </c>
      <c r="E59" s="15" t="s">
        <v>2167</v>
      </c>
      <c r="F59" s="79"/>
      <c r="G59" s="35" t="s">
        <v>2237</v>
      </c>
      <c r="H59" s="12" t="s">
        <v>1852</v>
      </c>
      <c r="I59" s="41" t="s">
        <v>2469</v>
      </c>
      <c r="J59" s="43" t="s">
        <v>1853</v>
      </c>
      <c r="K59" s="12" t="s">
        <v>2535</v>
      </c>
      <c r="L59" s="12"/>
      <c r="M59" s="12" t="s">
        <v>1854</v>
      </c>
      <c r="N59" s="12" t="s">
        <v>1855</v>
      </c>
      <c r="O59" s="16" t="s">
        <v>2441</v>
      </c>
      <c r="P59" s="63" t="s">
        <v>1853</v>
      </c>
      <c r="Q59" s="118"/>
      <c r="R59" s="90">
        <v>42543</v>
      </c>
      <c r="S59" s="53" t="s">
        <v>644</v>
      </c>
      <c r="T59" s="74"/>
      <c r="U59" s="75"/>
      <c r="V59" s="73"/>
    </row>
    <row r="60" spans="1:22" s="7" customFormat="1" ht="30" x14ac:dyDescent="0.2">
      <c r="A60" s="24" t="s">
        <v>376</v>
      </c>
      <c r="B60" s="12" t="s">
        <v>1236</v>
      </c>
      <c r="C60" s="13"/>
      <c r="D60" s="104"/>
      <c r="E60" s="3" t="s">
        <v>2168</v>
      </c>
      <c r="F60" s="71"/>
      <c r="G60" s="12"/>
      <c r="H60" s="12"/>
      <c r="I60" s="41"/>
      <c r="J60" s="45"/>
      <c r="K60" s="12"/>
      <c r="L60" s="12"/>
      <c r="M60" s="12"/>
      <c r="N60" s="12"/>
      <c r="O60" s="16"/>
      <c r="P60" s="111"/>
      <c r="Q60" s="120"/>
      <c r="R60" s="89">
        <v>42206</v>
      </c>
      <c r="S60" s="53" t="s">
        <v>644</v>
      </c>
      <c r="T60" s="74"/>
      <c r="U60" s="75"/>
      <c r="V60" s="73"/>
    </row>
    <row r="61" spans="1:22" s="7" customFormat="1" ht="165" x14ac:dyDescent="0.2">
      <c r="A61" s="24" t="s">
        <v>374</v>
      </c>
      <c r="B61" s="12" t="s">
        <v>1862</v>
      </c>
      <c r="C61" s="13" t="s">
        <v>243</v>
      </c>
      <c r="D61" s="104" t="s">
        <v>250</v>
      </c>
      <c r="E61" s="3" t="s">
        <v>2168</v>
      </c>
      <c r="F61" s="71"/>
      <c r="G61" s="12" t="s">
        <v>2376</v>
      </c>
      <c r="H61" s="12" t="s">
        <v>1399</v>
      </c>
      <c r="I61" s="41" t="s">
        <v>536</v>
      </c>
      <c r="J61" s="45"/>
      <c r="K61" s="35" t="s">
        <v>546</v>
      </c>
      <c r="L61" s="12"/>
      <c r="M61" s="12" t="s">
        <v>197</v>
      </c>
      <c r="N61" s="12" t="s">
        <v>892</v>
      </c>
      <c r="O61" s="16" t="s">
        <v>152</v>
      </c>
      <c r="P61" s="27" t="s">
        <v>375</v>
      </c>
      <c r="Q61" s="118"/>
      <c r="R61" s="89">
        <v>42531</v>
      </c>
      <c r="S61" s="53" t="s">
        <v>644</v>
      </c>
      <c r="T61" s="74"/>
      <c r="U61" s="75"/>
      <c r="V61" s="73"/>
    </row>
    <row r="62" spans="1:22" s="7" customFormat="1" ht="66" x14ac:dyDescent="0.2">
      <c r="A62" s="21" t="s">
        <v>374</v>
      </c>
      <c r="B62" s="12" t="s">
        <v>1863</v>
      </c>
      <c r="C62" s="15" t="s">
        <v>57</v>
      </c>
      <c r="D62" s="102" t="s">
        <v>250</v>
      </c>
      <c r="E62" s="15" t="s">
        <v>2167</v>
      </c>
      <c r="F62" s="79"/>
      <c r="G62" s="12" t="s">
        <v>1864</v>
      </c>
      <c r="H62" s="12" t="s">
        <v>1868</v>
      </c>
      <c r="I62" s="41" t="s">
        <v>1865</v>
      </c>
      <c r="J62" s="81"/>
      <c r="K62" s="35" t="s">
        <v>1866</v>
      </c>
      <c r="L62" s="12"/>
      <c r="M62" s="12"/>
      <c r="N62" s="12" t="s">
        <v>1867</v>
      </c>
      <c r="O62" s="16" t="s">
        <v>2174</v>
      </c>
      <c r="P62" s="10" t="s">
        <v>1869</v>
      </c>
      <c r="Q62" s="122"/>
      <c r="R62" s="90">
        <v>42543</v>
      </c>
      <c r="S62" s="53" t="s">
        <v>644</v>
      </c>
      <c r="T62" s="74"/>
      <c r="U62" s="75"/>
      <c r="V62" s="73"/>
    </row>
    <row r="63" spans="1:22" s="7" customFormat="1" ht="33" x14ac:dyDescent="0.2">
      <c r="A63" s="24" t="s">
        <v>1233</v>
      </c>
      <c r="B63" s="12" t="s">
        <v>1136</v>
      </c>
      <c r="C63" s="13" t="s">
        <v>59</v>
      </c>
      <c r="D63" s="104" t="s">
        <v>2409</v>
      </c>
      <c r="E63" s="3" t="s">
        <v>2168</v>
      </c>
      <c r="F63" s="69" t="s">
        <v>1157</v>
      </c>
      <c r="G63" s="12" t="s">
        <v>2186</v>
      </c>
      <c r="H63" s="12" t="s">
        <v>1234</v>
      </c>
      <c r="I63" s="41" t="s">
        <v>526</v>
      </c>
      <c r="J63" s="43" t="s">
        <v>518</v>
      </c>
      <c r="K63" s="12"/>
      <c r="L63" s="12"/>
      <c r="M63" s="12" t="s">
        <v>463</v>
      </c>
      <c r="N63" s="12" t="s">
        <v>364</v>
      </c>
      <c r="O63" s="16" t="s">
        <v>190</v>
      </c>
      <c r="P63" s="27" t="s">
        <v>462</v>
      </c>
      <c r="Q63" s="118"/>
      <c r="R63" s="89">
        <v>42206</v>
      </c>
      <c r="S63" s="53" t="s">
        <v>644</v>
      </c>
      <c r="T63" s="74"/>
      <c r="U63" s="75"/>
      <c r="V63" s="73"/>
    </row>
    <row r="64" spans="1:22" s="7" customFormat="1" ht="30" x14ac:dyDescent="0.2">
      <c r="A64" s="25" t="s">
        <v>2426</v>
      </c>
      <c r="B64" s="12" t="s">
        <v>365</v>
      </c>
      <c r="C64" s="13" t="s">
        <v>59</v>
      </c>
      <c r="D64" s="104" t="s">
        <v>29</v>
      </c>
      <c r="E64" s="3" t="s">
        <v>2168</v>
      </c>
      <c r="F64" s="69" t="s">
        <v>1157</v>
      </c>
      <c r="G64" s="12" t="s">
        <v>2175</v>
      </c>
      <c r="H64" s="12"/>
      <c r="I64" s="41" t="s">
        <v>532</v>
      </c>
      <c r="J64" s="45"/>
      <c r="K64" s="12"/>
      <c r="L64" s="12"/>
      <c r="M64" s="12" t="s">
        <v>32</v>
      </c>
      <c r="N64" s="12" t="s">
        <v>1141</v>
      </c>
      <c r="O64" s="16" t="s">
        <v>2174</v>
      </c>
      <c r="P64" s="27" t="s">
        <v>366</v>
      </c>
      <c r="Q64" s="118"/>
      <c r="R64" s="89">
        <v>42206</v>
      </c>
      <c r="S64" s="53" t="s">
        <v>644</v>
      </c>
      <c r="T64" s="74"/>
      <c r="U64" s="75"/>
      <c r="V64" s="73"/>
    </row>
    <row r="65" spans="1:22" s="7" customFormat="1" ht="33" x14ac:dyDescent="0.2">
      <c r="A65" s="25" t="s">
        <v>2426</v>
      </c>
      <c r="B65" s="12" t="s">
        <v>365</v>
      </c>
      <c r="C65" s="4" t="s">
        <v>57</v>
      </c>
      <c r="D65" s="105"/>
      <c r="E65" s="3" t="s">
        <v>2169</v>
      </c>
      <c r="F65" s="72"/>
      <c r="G65" s="9"/>
      <c r="H65" s="9" t="s">
        <v>41</v>
      </c>
      <c r="I65" s="40"/>
      <c r="J65" s="49"/>
      <c r="K65" s="9"/>
      <c r="L65" s="9"/>
      <c r="M65" s="9"/>
      <c r="N65" s="9"/>
      <c r="O65" s="16"/>
      <c r="P65" s="112"/>
      <c r="Q65" s="118"/>
      <c r="R65" s="89">
        <v>42206</v>
      </c>
      <c r="S65" s="53" t="s">
        <v>644</v>
      </c>
      <c r="T65" s="74"/>
      <c r="U65" s="75"/>
      <c r="V65" s="73"/>
    </row>
    <row r="66" spans="1:22" ht="22" x14ac:dyDescent="0.2">
      <c r="A66" s="24" t="s">
        <v>8</v>
      </c>
      <c r="B66" s="9" t="s">
        <v>95</v>
      </c>
      <c r="C66" s="13" t="s">
        <v>59</v>
      </c>
      <c r="D66" s="104" t="s">
        <v>2409</v>
      </c>
      <c r="E66" s="3" t="s">
        <v>2169</v>
      </c>
      <c r="F66" s="69" t="s">
        <v>1157</v>
      </c>
      <c r="G66" s="9" t="s">
        <v>2187</v>
      </c>
      <c r="H66" s="9" t="s">
        <v>42</v>
      </c>
      <c r="I66" s="41" t="s">
        <v>526</v>
      </c>
      <c r="J66" s="43" t="s">
        <v>518</v>
      </c>
      <c r="K66" s="9"/>
      <c r="L66" s="9"/>
      <c r="M66" s="9" t="s">
        <v>43</v>
      </c>
      <c r="N66" s="9" t="s">
        <v>1141</v>
      </c>
      <c r="O66" s="16" t="s">
        <v>186</v>
      </c>
      <c r="P66" s="27" t="s">
        <v>487</v>
      </c>
      <c r="Q66" s="118"/>
      <c r="R66" s="89">
        <v>42206</v>
      </c>
      <c r="S66" s="53" t="s">
        <v>644</v>
      </c>
      <c r="T66" s="74"/>
      <c r="U66" s="75"/>
      <c r="V66" s="73"/>
    </row>
    <row r="67" spans="1:22" ht="66" x14ac:dyDescent="0.2">
      <c r="A67" s="24" t="s">
        <v>2431</v>
      </c>
      <c r="B67" s="12" t="s">
        <v>369</v>
      </c>
      <c r="C67" s="13" t="s">
        <v>108</v>
      </c>
      <c r="D67" s="104" t="s">
        <v>2416</v>
      </c>
      <c r="E67" s="3" t="s">
        <v>2168</v>
      </c>
      <c r="F67" s="72" t="s">
        <v>1161</v>
      </c>
      <c r="G67" s="12" t="s">
        <v>550</v>
      </c>
      <c r="H67" s="12" t="s">
        <v>372</v>
      </c>
      <c r="I67" s="41" t="s">
        <v>556</v>
      </c>
      <c r="J67" s="43" t="s">
        <v>547</v>
      </c>
      <c r="K67" s="12"/>
      <c r="L67" s="12"/>
      <c r="M67" s="12" t="s">
        <v>370</v>
      </c>
      <c r="N67" s="12" t="s">
        <v>371</v>
      </c>
      <c r="O67" s="16" t="s">
        <v>2440</v>
      </c>
      <c r="P67" s="27" t="s">
        <v>549</v>
      </c>
      <c r="Q67" s="118"/>
      <c r="R67" s="89">
        <v>42206</v>
      </c>
      <c r="S67" s="53" t="s">
        <v>644</v>
      </c>
      <c r="T67" s="74"/>
      <c r="U67" s="75"/>
      <c r="V67" s="73"/>
    </row>
    <row r="68" spans="1:22" ht="66" x14ac:dyDescent="0.2">
      <c r="A68" s="24" t="s">
        <v>2431</v>
      </c>
      <c r="B68" s="12" t="s">
        <v>369</v>
      </c>
      <c r="C68" s="13" t="s">
        <v>373</v>
      </c>
      <c r="D68" s="104" t="s">
        <v>2416</v>
      </c>
      <c r="E68" s="3" t="s">
        <v>2168</v>
      </c>
      <c r="F68" s="72"/>
      <c r="G68" s="12" t="s">
        <v>554</v>
      </c>
      <c r="H68" s="12" t="s">
        <v>372</v>
      </c>
      <c r="I68" s="41" t="s">
        <v>556</v>
      </c>
      <c r="J68" s="43" t="s">
        <v>547</v>
      </c>
      <c r="K68" s="12"/>
      <c r="L68" s="12"/>
      <c r="M68" s="12"/>
      <c r="N68" s="12" t="s">
        <v>33</v>
      </c>
      <c r="O68" s="16" t="s">
        <v>2440</v>
      </c>
      <c r="P68" s="27" t="s">
        <v>555</v>
      </c>
      <c r="Q68" s="118"/>
      <c r="R68" s="89">
        <v>42206</v>
      </c>
      <c r="S68" s="53" t="s">
        <v>644</v>
      </c>
      <c r="T68" s="74"/>
      <c r="U68" s="75"/>
      <c r="V68" s="73"/>
    </row>
    <row r="69" spans="1:22" ht="33" x14ac:dyDescent="0.2">
      <c r="A69" s="25" t="s">
        <v>65</v>
      </c>
      <c r="B69" s="9" t="s">
        <v>87</v>
      </c>
      <c r="C69" s="4" t="s">
        <v>57</v>
      </c>
      <c r="D69" s="105" t="s">
        <v>2412</v>
      </c>
      <c r="E69" s="3" t="s">
        <v>2169</v>
      </c>
      <c r="F69" s="72"/>
      <c r="G69" s="9" t="s">
        <v>316</v>
      </c>
      <c r="H69" s="9" t="s">
        <v>562</v>
      </c>
      <c r="I69" s="40" t="s">
        <v>527</v>
      </c>
      <c r="J69" s="49" t="s">
        <v>1574</v>
      </c>
      <c r="K69" s="9" t="s">
        <v>561</v>
      </c>
      <c r="L69" s="9"/>
      <c r="M69" s="9" t="s">
        <v>45</v>
      </c>
      <c r="N69" s="9" t="s">
        <v>44</v>
      </c>
      <c r="O69" s="16" t="s">
        <v>2174</v>
      </c>
      <c r="P69" s="11" t="s">
        <v>88</v>
      </c>
      <c r="Q69" s="118"/>
      <c r="R69" s="89">
        <v>42206</v>
      </c>
      <c r="S69" s="53" t="s">
        <v>644</v>
      </c>
      <c r="T69" s="74"/>
      <c r="U69" s="75"/>
      <c r="V69" s="73"/>
    </row>
    <row r="70" spans="1:22" ht="121" x14ac:dyDescent="0.2">
      <c r="A70" s="21" t="s">
        <v>1317</v>
      </c>
      <c r="B70" s="12"/>
      <c r="C70" s="15" t="s">
        <v>108</v>
      </c>
      <c r="D70" s="102"/>
      <c r="E70" s="15" t="s">
        <v>2167</v>
      </c>
      <c r="F70" s="71" t="s">
        <v>1158</v>
      </c>
      <c r="G70" s="12" t="s">
        <v>2238</v>
      </c>
      <c r="H70" s="12" t="s">
        <v>1318</v>
      </c>
      <c r="I70" s="41"/>
      <c r="J70" s="45"/>
      <c r="K70" s="12"/>
      <c r="L70" s="12"/>
      <c r="M70" s="12" t="s">
        <v>1319</v>
      </c>
      <c r="N70" s="12" t="s">
        <v>2428</v>
      </c>
      <c r="O70" s="16" t="s">
        <v>2427</v>
      </c>
      <c r="P70" s="111"/>
      <c r="Q70" s="120"/>
      <c r="R70" s="89">
        <v>42530</v>
      </c>
      <c r="S70" s="53" t="s">
        <v>644</v>
      </c>
      <c r="T70" s="74"/>
      <c r="U70" s="75"/>
      <c r="V70" s="73"/>
    </row>
    <row r="71" spans="1:22" ht="121" x14ac:dyDescent="0.2">
      <c r="A71" s="21" t="s">
        <v>1320</v>
      </c>
      <c r="B71" s="12" t="s">
        <v>1321</v>
      </c>
      <c r="C71" s="15" t="s">
        <v>243</v>
      </c>
      <c r="D71" s="102" t="s">
        <v>250</v>
      </c>
      <c r="E71" s="15" t="s">
        <v>2167</v>
      </c>
      <c r="F71" s="71"/>
      <c r="G71" s="12" t="s">
        <v>2377</v>
      </c>
      <c r="H71" s="12"/>
      <c r="I71" s="41" t="s">
        <v>536</v>
      </c>
      <c r="J71" s="45"/>
      <c r="K71" s="35" t="s">
        <v>1324</v>
      </c>
      <c r="L71" s="12"/>
      <c r="M71" s="12" t="s">
        <v>1322</v>
      </c>
      <c r="N71" s="12" t="s">
        <v>414</v>
      </c>
      <c r="O71" s="16" t="s">
        <v>152</v>
      </c>
      <c r="P71" s="63" t="s">
        <v>1323</v>
      </c>
      <c r="Q71" s="118"/>
      <c r="R71" s="89">
        <v>42530</v>
      </c>
      <c r="S71" s="53" t="s">
        <v>644</v>
      </c>
      <c r="T71" s="74"/>
      <c r="U71" s="75"/>
      <c r="V71" s="73"/>
    </row>
    <row r="72" spans="1:22" ht="66" x14ac:dyDescent="0.2">
      <c r="A72" s="21" t="s">
        <v>1320</v>
      </c>
      <c r="B72" s="12" t="s">
        <v>1325</v>
      </c>
      <c r="C72" s="15" t="s">
        <v>57</v>
      </c>
      <c r="D72" s="102" t="s">
        <v>250</v>
      </c>
      <c r="E72" s="15" t="s">
        <v>2167</v>
      </c>
      <c r="F72" s="71"/>
      <c r="G72" s="12" t="s">
        <v>1327</v>
      </c>
      <c r="H72" s="12"/>
      <c r="I72" s="41"/>
      <c r="J72" s="45"/>
      <c r="K72" s="12"/>
      <c r="L72" s="12"/>
      <c r="M72" s="12"/>
      <c r="N72" s="12" t="s">
        <v>1298</v>
      </c>
      <c r="O72" s="16" t="s">
        <v>2174</v>
      </c>
      <c r="P72" s="63" t="s">
        <v>1326</v>
      </c>
      <c r="Q72" s="118"/>
      <c r="R72" s="89">
        <v>42530</v>
      </c>
      <c r="S72" s="53" t="s">
        <v>644</v>
      </c>
      <c r="T72" s="74"/>
      <c r="U72" s="75"/>
      <c r="V72" s="73"/>
    </row>
    <row r="73" spans="1:22" ht="33" x14ac:dyDescent="0.2">
      <c r="A73" s="54" t="s">
        <v>645</v>
      </c>
      <c r="B73" s="12" t="s">
        <v>648</v>
      </c>
      <c r="C73" s="4" t="s">
        <v>244</v>
      </c>
      <c r="D73" s="105" t="s">
        <v>2409</v>
      </c>
      <c r="E73" s="34" t="s">
        <v>2168</v>
      </c>
      <c r="F73" s="72"/>
      <c r="G73" s="9" t="s">
        <v>2239</v>
      </c>
      <c r="H73" s="12" t="s">
        <v>362</v>
      </c>
      <c r="I73" s="41" t="s">
        <v>526</v>
      </c>
      <c r="J73" s="43" t="s">
        <v>518</v>
      </c>
      <c r="K73" s="12"/>
      <c r="L73" s="12"/>
      <c r="M73" s="12" t="s">
        <v>1857</v>
      </c>
      <c r="N73" s="12" t="s">
        <v>647</v>
      </c>
      <c r="O73" s="16" t="s">
        <v>190</v>
      </c>
      <c r="P73" s="27" t="s">
        <v>646</v>
      </c>
      <c r="Q73" s="118"/>
      <c r="R73" s="89">
        <v>42543</v>
      </c>
      <c r="S73" s="53" t="s">
        <v>644</v>
      </c>
      <c r="T73" s="74"/>
      <c r="U73" s="75"/>
      <c r="V73" s="73"/>
    </row>
    <row r="74" spans="1:22" ht="33" x14ac:dyDescent="0.2">
      <c r="A74" s="24" t="s">
        <v>66</v>
      </c>
      <c r="B74" s="9" t="s">
        <v>92</v>
      </c>
      <c r="C74" s="13" t="s">
        <v>59</v>
      </c>
      <c r="D74" s="104" t="s">
        <v>2409</v>
      </c>
      <c r="E74" s="3" t="s">
        <v>2169</v>
      </c>
      <c r="F74" s="69" t="s">
        <v>1157</v>
      </c>
      <c r="G74" s="9" t="s">
        <v>2188</v>
      </c>
      <c r="H74" s="9"/>
      <c r="I74" s="40" t="s">
        <v>539</v>
      </c>
      <c r="J74" s="44"/>
      <c r="K74" s="9"/>
      <c r="L74" s="9"/>
      <c r="M74" s="9" t="s">
        <v>32</v>
      </c>
      <c r="N74" s="9" t="s">
        <v>1856</v>
      </c>
      <c r="O74" s="16" t="s">
        <v>2174</v>
      </c>
      <c r="P74" s="10" t="s">
        <v>93</v>
      </c>
      <c r="Q74" s="122"/>
      <c r="R74" s="89">
        <v>42543</v>
      </c>
      <c r="S74" s="53" t="s">
        <v>644</v>
      </c>
      <c r="T74" s="74"/>
      <c r="U74" s="75"/>
      <c r="V74" s="73"/>
    </row>
    <row r="75" spans="1:22" ht="33" x14ac:dyDescent="0.2">
      <c r="A75" s="21" t="s">
        <v>1342</v>
      </c>
      <c r="B75" s="12"/>
      <c r="C75" s="15" t="s">
        <v>244</v>
      </c>
      <c r="D75" s="102" t="s">
        <v>2417</v>
      </c>
      <c r="E75" s="15" t="s">
        <v>2167</v>
      </c>
      <c r="F75" s="71"/>
      <c r="G75" s="12" t="s">
        <v>2240</v>
      </c>
      <c r="H75" s="12"/>
      <c r="I75" s="41"/>
      <c r="J75" s="45"/>
      <c r="K75" s="12" t="s">
        <v>2535</v>
      </c>
      <c r="L75" s="12"/>
      <c r="M75" s="12" t="s">
        <v>1343</v>
      </c>
      <c r="N75" s="12" t="s">
        <v>1344</v>
      </c>
      <c r="O75" s="16" t="s">
        <v>2443</v>
      </c>
      <c r="P75" s="63" t="s">
        <v>1345</v>
      </c>
      <c r="Q75" s="118">
        <v>309</v>
      </c>
      <c r="R75" s="89">
        <v>42530</v>
      </c>
      <c r="S75" s="53" t="s">
        <v>644</v>
      </c>
      <c r="T75" s="74"/>
      <c r="U75" s="75"/>
      <c r="V75" s="73"/>
    </row>
    <row r="76" spans="1:22" ht="44" x14ac:dyDescent="0.2">
      <c r="A76" s="24" t="s">
        <v>377</v>
      </c>
      <c r="B76" s="12" t="s">
        <v>378</v>
      </c>
      <c r="C76" s="13" t="s">
        <v>59</v>
      </c>
      <c r="D76" s="104" t="s">
        <v>2411</v>
      </c>
      <c r="E76" s="3" t="s">
        <v>2168</v>
      </c>
      <c r="F76" s="69" t="s">
        <v>1157</v>
      </c>
      <c r="G76" s="12" t="s">
        <v>2175</v>
      </c>
      <c r="H76" s="9" t="s">
        <v>46</v>
      </c>
      <c r="I76" s="40" t="s">
        <v>524</v>
      </c>
      <c r="J76" s="43" t="s">
        <v>1974</v>
      </c>
      <c r="K76" s="9"/>
      <c r="L76" s="12"/>
      <c r="M76" s="9" t="s">
        <v>379</v>
      </c>
      <c r="N76" s="9" t="s">
        <v>383</v>
      </c>
      <c r="O76" s="16" t="s">
        <v>190</v>
      </c>
      <c r="P76" s="27" t="s">
        <v>488</v>
      </c>
      <c r="Q76" s="118"/>
      <c r="R76" s="89">
        <v>42206</v>
      </c>
      <c r="S76" s="53" t="s">
        <v>644</v>
      </c>
      <c r="T76" s="74"/>
      <c r="U76" s="75"/>
      <c r="V76" s="73"/>
    </row>
    <row r="77" spans="1:22" ht="45" x14ac:dyDescent="0.2">
      <c r="A77" s="24" t="s">
        <v>1167</v>
      </c>
      <c r="B77" s="12" t="s">
        <v>382</v>
      </c>
      <c r="C77" s="13" t="s">
        <v>59</v>
      </c>
      <c r="D77" s="104" t="s">
        <v>2411</v>
      </c>
      <c r="E77" s="3" t="s">
        <v>2168</v>
      </c>
      <c r="F77" s="69" t="s">
        <v>1157</v>
      </c>
      <c r="G77" s="12" t="s">
        <v>2175</v>
      </c>
      <c r="H77" s="9" t="s">
        <v>46</v>
      </c>
      <c r="I77" s="40" t="s">
        <v>524</v>
      </c>
      <c r="J77" s="43" t="s">
        <v>1974</v>
      </c>
      <c r="K77" s="9"/>
      <c r="L77" s="12"/>
      <c r="M77" s="9" t="s">
        <v>379</v>
      </c>
      <c r="N77" s="9" t="s">
        <v>383</v>
      </c>
      <c r="O77" s="16" t="s">
        <v>190</v>
      </c>
      <c r="P77" s="10" t="s">
        <v>489</v>
      </c>
      <c r="Q77" s="122"/>
      <c r="R77" s="89">
        <v>42206</v>
      </c>
      <c r="S77" s="53" t="s">
        <v>644</v>
      </c>
      <c r="T77" s="74"/>
      <c r="U77" s="75"/>
      <c r="V77" s="73"/>
    </row>
    <row r="78" spans="1:22" ht="44" x14ac:dyDescent="0.2">
      <c r="A78" s="25" t="s">
        <v>67</v>
      </c>
      <c r="B78" s="9" t="s">
        <v>68</v>
      </c>
      <c r="C78" s="4" t="s">
        <v>59</v>
      </c>
      <c r="D78" s="104" t="s">
        <v>2411</v>
      </c>
      <c r="E78" s="3" t="s">
        <v>2169</v>
      </c>
      <c r="F78" s="69" t="s">
        <v>1157</v>
      </c>
      <c r="G78" s="9" t="s">
        <v>2175</v>
      </c>
      <c r="H78" s="9" t="s">
        <v>46</v>
      </c>
      <c r="I78" s="40" t="s">
        <v>524</v>
      </c>
      <c r="J78" s="43" t="s">
        <v>1974</v>
      </c>
      <c r="K78" s="9"/>
      <c r="L78" s="9"/>
      <c r="M78" s="9" t="s">
        <v>379</v>
      </c>
      <c r="N78" s="9" t="s">
        <v>383</v>
      </c>
      <c r="O78" s="16" t="s">
        <v>190</v>
      </c>
      <c r="P78" s="27" t="s">
        <v>490</v>
      </c>
      <c r="Q78" s="118"/>
      <c r="R78" s="89">
        <v>42206</v>
      </c>
      <c r="S78" s="53" t="s">
        <v>644</v>
      </c>
      <c r="T78" s="74"/>
      <c r="U78" s="75"/>
      <c r="V78" s="73"/>
    </row>
    <row r="79" spans="1:22" ht="99" x14ac:dyDescent="0.2">
      <c r="A79" s="25" t="s">
        <v>805</v>
      </c>
      <c r="B79" s="12" t="s">
        <v>806</v>
      </c>
      <c r="C79" s="4" t="s">
        <v>56</v>
      </c>
      <c r="D79" s="104" t="s">
        <v>2411</v>
      </c>
      <c r="E79" s="3" t="s">
        <v>2168</v>
      </c>
      <c r="F79" s="69" t="s">
        <v>1161</v>
      </c>
      <c r="G79" s="12" t="s">
        <v>808</v>
      </c>
      <c r="H79" s="12" t="s">
        <v>807</v>
      </c>
      <c r="I79" s="41" t="s">
        <v>524</v>
      </c>
      <c r="J79" s="43" t="s">
        <v>1974</v>
      </c>
      <c r="K79" s="12"/>
      <c r="L79" s="12"/>
      <c r="M79" s="12" t="s">
        <v>810</v>
      </c>
      <c r="N79" s="12" t="s">
        <v>1217</v>
      </c>
      <c r="O79" s="16" t="s">
        <v>190</v>
      </c>
      <c r="P79" s="27" t="s">
        <v>809</v>
      </c>
      <c r="Q79" s="118"/>
      <c r="R79" s="89">
        <v>42209</v>
      </c>
      <c r="S79" s="53" t="s">
        <v>644</v>
      </c>
      <c r="T79" s="74"/>
      <c r="U79" s="75"/>
      <c r="V79" s="73"/>
    </row>
    <row r="80" spans="1:22" ht="22" x14ac:dyDescent="0.2">
      <c r="A80" s="21" t="s">
        <v>1350</v>
      </c>
      <c r="B80" s="12" t="s">
        <v>1351</v>
      </c>
      <c r="C80" s="15" t="s">
        <v>108</v>
      </c>
      <c r="D80" s="102" t="s">
        <v>29</v>
      </c>
      <c r="E80" s="15" t="s">
        <v>2167</v>
      </c>
      <c r="F80" s="71" t="s">
        <v>1158</v>
      </c>
      <c r="G80" s="12" t="s">
        <v>2284</v>
      </c>
      <c r="H80" s="12"/>
      <c r="I80" s="41" t="s">
        <v>1353</v>
      </c>
      <c r="J80" s="43" t="s">
        <v>1352</v>
      </c>
      <c r="K80" s="12"/>
      <c r="L80" s="12"/>
      <c r="M80" s="12" t="s">
        <v>1354</v>
      </c>
      <c r="N80" s="12"/>
      <c r="O80" s="16" t="s">
        <v>312</v>
      </c>
      <c r="P80" s="63" t="s">
        <v>1355</v>
      </c>
      <c r="Q80" s="118"/>
      <c r="R80" s="89">
        <v>42530</v>
      </c>
      <c r="S80" s="53" t="s">
        <v>644</v>
      </c>
      <c r="T80" s="74"/>
      <c r="U80" s="75"/>
      <c r="V80" s="73"/>
    </row>
    <row r="81" spans="1:22" ht="55" x14ac:dyDescent="0.2">
      <c r="A81" s="21" t="s">
        <v>9</v>
      </c>
      <c r="B81" s="12"/>
      <c r="C81" s="15" t="s">
        <v>56</v>
      </c>
      <c r="D81" s="102" t="s">
        <v>29</v>
      </c>
      <c r="E81" s="15" t="s">
        <v>2167</v>
      </c>
      <c r="F81" s="71" t="s">
        <v>1158</v>
      </c>
      <c r="G81" s="12" t="s">
        <v>2241</v>
      </c>
      <c r="H81" s="12"/>
      <c r="I81" s="41"/>
      <c r="J81" s="45"/>
      <c r="K81" s="12"/>
      <c r="L81" s="12" t="s">
        <v>60</v>
      </c>
      <c r="M81" s="12" t="s">
        <v>1365</v>
      </c>
      <c r="N81" s="12" t="s">
        <v>1366</v>
      </c>
      <c r="O81" s="16" t="s">
        <v>312</v>
      </c>
      <c r="P81" s="63" t="s">
        <v>100</v>
      </c>
      <c r="Q81" s="118"/>
      <c r="R81" s="89">
        <v>42531</v>
      </c>
      <c r="S81" s="53" t="s">
        <v>644</v>
      </c>
      <c r="T81" s="74"/>
      <c r="U81" s="75"/>
      <c r="V81" s="73"/>
    </row>
    <row r="82" spans="1:22" ht="44" x14ac:dyDescent="0.2">
      <c r="A82" s="24" t="s">
        <v>10</v>
      </c>
      <c r="B82" s="9"/>
      <c r="C82" s="13" t="s">
        <v>108</v>
      </c>
      <c r="D82" s="104" t="s">
        <v>2409</v>
      </c>
      <c r="E82" s="3" t="s">
        <v>2169</v>
      </c>
      <c r="F82" s="69" t="s">
        <v>1158</v>
      </c>
      <c r="G82" s="9" t="s">
        <v>2242</v>
      </c>
      <c r="H82" s="9"/>
      <c r="I82" s="40" t="s">
        <v>564</v>
      </c>
      <c r="J82" s="49" t="s">
        <v>563</v>
      </c>
      <c r="K82" s="9" t="s">
        <v>560</v>
      </c>
      <c r="L82" s="9"/>
      <c r="M82" s="9" t="s">
        <v>36</v>
      </c>
      <c r="N82" s="9" t="s">
        <v>48</v>
      </c>
      <c r="O82" s="16" t="s">
        <v>185</v>
      </c>
      <c r="P82" s="36"/>
      <c r="Q82" s="118"/>
      <c r="R82" s="89">
        <v>42206</v>
      </c>
      <c r="S82" s="53" t="s">
        <v>644</v>
      </c>
      <c r="T82" s="74"/>
      <c r="U82" s="75"/>
      <c r="V82" s="73"/>
    </row>
    <row r="83" spans="1:22" ht="22" x14ac:dyDescent="0.2">
      <c r="A83" s="24" t="s">
        <v>69</v>
      </c>
      <c r="B83" s="9" t="s">
        <v>70</v>
      </c>
      <c r="C83" s="13" t="s">
        <v>59</v>
      </c>
      <c r="D83" s="104"/>
      <c r="E83" s="3" t="s">
        <v>2169</v>
      </c>
      <c r="F83" s="71" t="s">
        <v>1157</v>
      </c>
      <c r="G83" s="9" t="s">
        <v>2187</v>
      </c>
      <c r="H83" s="9" t="s">
        <v>568</v>
      </c>
      <c r="I83" s="40" t="s">
        <v>514</v>
      </c>
      <c r="J83" s="49" t="s">
        <v>565</v>
      </c>
      <c r="K83" s="9" t="s">
        <v>567</v>
      </c>
      <c r="L83" s="9"/>
      <c r="M83" s="9" t="s">
        <v>32</v>
      </c>
      <c r="N83" s="9" t="s">
        <v>49</v>
      </c>
      <c r="O83" s="16"/>
      <c r="P83" s="112"/>
      <c r="Q83" s="118"/>
      <c r="R83" s="89">
        <v>42206</v>
      </c>
      <c r="S83" s="53" t="s">
        <v>644</v>
      </c>
      <c r="T83" s="74"/>
      <c r="U83" s="75"/>
      <c r="V83" s="73"/>
    </row>
    <row r="84" spans="1:22" ht="55" x14ac:dyDescent="0.2">
      <c r="A84" s="25" t="s">
        <v>11</v>
      </c>
      <c r="B84" s="9" t="s">
        <v>1663</v>
      </c>
      <c r="C84" s="5" t="s">
        <v>108</v>
      </c>
      <c r="D84" s="106" t="s">
        <v>2411</v>
      </c>
      <c r="E84" s="3" t="s">
        <v>2169</v>
      </c>
      <c r="F84" s="72" t="s">
        <v>1161</v>
      </c>
      <c r="G84" s="9" t="s">
        <v>2291</v>
      </c>
      <c r="H84" s="9" t="s">
        <v>1369</v>
      </c>
      <c r="I84" s="40" t="s">
        <v>1367</v>
      </c>
      <c r="J84" s="49" t="s">
        <v>1368</v>
      </c>
      <c r="K84" s="9"/>
      <c r="L84" s="9"/>
      <c r="M84" s="9" t="s">
        <v>50</v>
      </c>
      <c r="N84" s="9" t="s">
        <v>51</v>
      </c>
      <c r="O84" s="16" t="s">
        <v>190</v>
      </c>
      <c r="P84" s="27" t="s">
        <v>491</v>
      </c>
      <c r="Q84" s="118"/>
      <c r="R84" s="89">
        <v>42531</v>
      </c>
      <c r="S84" s="53" t="s">
        <v>644</v>
      </c>
      <c r="T84" s="74"/>
      <c r="U84" s="75"/>
      <c r="V84" s="73"/>
    </row>
    <row r="85" spans="1:22" ht="30" x14ac:dyDescent="0.2">
      <c r="A85" s="24" t="s">
        <v>380</v>
      </c>
      <c r="B85" s="12"/>
      <c r="C85" s="14" t="s">
        <v>56</v>
      </c>
      <c r="D85" s="107" t="s">
        <v>2411</v>
      </c>
      <c r="E85" s="3" t="s">
        <v>2168</v>
      </c>
      <c r="F85" s="71" t="s">
        <v>1162</v>
      </c>
      <c r="G85" s="12" t="s">
        <v>887</v>
      </c>
      <c r="H85" s="12" t="s">
        <v>381</v>
      </c>
      <c r="I85" s="41" t="s">
        <v>524</v>
      </c>
      <c r="J85" s="43" t="s">
        <v>1974</v>
      </c>
      <c r="K85" s="12"/>
      <c r="L85" s="12"/>
      <c r="M85" s="12" t="s">
        <v>470</v>
      </c>
      <c r="N85" s="12" t="s">
        <v>1154</v>
      </c>
      <c r="O85" s="16" t="s">
        <v>190</v>
      </c>
      <c r="P85" s="27" t="s">
        <v>469</v>
      </c>
      <c r="Q85" s="118"/>
      <c r="R85" s="89">
        <v>42206</v>
      </c>
      <c r="S85" s="53" t="s">
        <v>644</v>
      </c>
      <c r="T85" s="74"/>
      <c r="U85" s="75"/>
      <c r="V85" s="73"/>
    </row>
    <row r="86" spans="1:22" ht="33" x14ac:dyDescent="0.2">
      <c r="A86" s="25" t="s">
        <v>72</v>
      </c>
      <c r="B86" s="9" t="s">
        <v>1237</v>
      </c>
      <c r="C86" s="5"/>
      <c r="D86" s="106"/>
      <c r="E86" s="3" t="s">
        <v>2169</v>
      </c>
      <c r="F86" s="72"/>
      <c r="G86" s="9"/>
      <c r="H86" s="31"/>
      <c r="I86" s="31"/>
      <c r="J86" s="47"/>
      <c r="K86" s="31"/>
      <c r="L86" s="9"/>
      <c r="M86" s="9"/>
      <c r="N86" s="9"/>
      <c r="O86" s="16"/>
      <c r="P86" s="112"/>
      <c r="Q86" s="118"/>
      <c r="R86" s="89">
        <v>42206</v>
      </c>
      <c r="S86" s="53" t="s">
        <v>644</v>
      </c>
      <c r="T86" s="74"/>
      <c r="U86" s="75"/>
      <c r="V86" s="73"/>
    </row>
    <row r="87" spans="1:22" ht="33" x14ac:dyDescent="0.2">
      <c r="A87" s="24" t="s">
        <v>12</v>
      </c>
      <c r="B87" s="9" t="s">
        <v>1370</v>
      </c>
      <c r="C87" s="14" t="s">
        <v>108</v>
      </c>
      <c r="D87" s="107" t="s">
        <v>29</v>
      </c>
      <c r="E87" s="3" t="s">
        <v>2169</v>
      </c>
      <c r="F87" s="69" t="s">
        <v>1158</v>
      </c>
      <c r="G87" s="12" t="s">
        <v>2241</v>
      </c>
      <c r="H87" s="9" t="s">
        <v>1371</v>
      </c>
      <c r="I87" s="40" t="s">
        <v>559</v>
      </c>
      <c r="J87" s="49" t="s">
        <v>558</v>
      </c>
      <c r="K87" s="9"/>
      <c r="L87" s="9" t="s">
        <v>60</v>
      </c>
      <c r="M87" s="9" t="s">
        <v>36</v>
      </c>
      <c r="N87" s="9" t="s">
        <v>47</v>
      </c>
      <c r="O87" s="16" t="s">
        <v>312</v>
      </c>
      <c r="P87" s="11" t="s">
        <v>101</v>
      </c>
      <c r="Q87" s="118"/>
      <c r="R87" s="89">
        <v>42531</v>
      </c>
      <c r="S87" s="53" t="s">
        <v>644</v>
      </c>
      <c r="T87" s="74"/>
      <c r="U87" s="75"/>
      <c r="V87" s="73"/>
    </row>
    <row r="88" spans="1:22" ht="30" x14ac:dyDescent="0.2">
      <c r="A88" s="24" t="s">
        <v>390</v>
      </c>
      <c r="B88" s="12" t="s">
        <v>391</v>
      </c>
      <c r="C88" s="14" t="s">
        <v>226</v>
      </c>
      <c r="D88" s="107" t="s">
        <v>2411</v>
      </c>
      <c r="E88" s="3" t="s">
        <v>2168</v>
      </c>
      <c r="F88" s="71" t="s">
        <v>1162</v>
      </c>
      <c r="G88" s="12" t="s">
        <v>887</v>
      </c>
      <c r="H88" s="12" t="s">
        <v>2478</v>
      </c>
      <c r="I88" s="41" t="s">
        <v>524</v>
      </c>
      <c r="J88" s="43" t="s">
        <v>1974</v>
      </c>
      <c r="K88" s="12"/>
      <c r="L88" s="12" t="s">
        <v>1705</v>
      </c>
      <c r="M88" s="12" t="s">
        <v>2477</v>
      </c>
      <c r="N88" s="12" t="s">
        <v>414</v>
      </c>
      <c r="O88" s="16" t="s">
        <v>190</v>
      </c>
      <c r="P88" s="63" t="s">
        <v>2476</v>
      </c>
      <c r="Q88" s="118"/>
      <c r="R88" s="89">
        <v>42557</v>
      </c>
      <c r="S88" s="53" t="s">
        <v>644</v>
      </c>
      <c r="T88" s="74"/>
      <c r="U88" s="75"/>
      <c r="V88" s="73"/>
    </row>
    <row r="89" spans="1:22" ht="99" x14ac:dyDescent="0.2">
      <c r="A89" s="24" t="s">
        <v>649</v>
      </c>
      <c r="B89" s="12" t="s">
        <v>650</v>
      </c>
      <c r="C89" s="14" t="s">
        <v>243</v>
      </c>
      <c r="D89" s="107" t="s">
        <v>250</v>
      </c>
      <c r="E89" s="3" t="s">
        <v>2168</v>
      </c>
      <c r="F89" s="71"/>
      <c r="G89" s="12" t="s">
        <v>2378</v>
      </c>
      <c r="H89" s="12" t="s">
        <v>582</v>
      </c>
      <c r="I89" s="41" t="s">
        <v>536</v>
      </c>
      <c r="J89" s="45"/>
      <c r="K89" s="35" t="s">
        <v>651</v>
      </c>
      <c r="L89" s="12"/>
      <c r="M89" s="12" t="s">
        <v>197</v>
      </c>
      <c r="N89" s="12" t="s">
        <v>748</v>
      </c>
      <c r="O89" s="16" t="s">
        <v>152</v>
      </c>
      <c r="P89" s="27" t="s">
        <v>652</v>
      </c>
      <c r="Q89" s="118"/>
      <c r="R89" s="89">
        <v>42207</v>
      </c>
      <c r="S89" s="53" t="s">
        <v>644</v>
      </c>
      <c r="T89" s="74"/>
      <c r="U89" s="75"/>
      <c r="V89" s="73"/>
    </row>
    <row r="90" spans="1:22" ht="55" x14ac:dyDescent="0.2">
      <c r="A90" s="24" t="s">
        <v>384</v>
      </c>
      <c r="B90" s="12" t="s">
        <v>385</v>
      </c>
      <c r="C90" s="14" t="s">
        <v>57</v>
      </c>
      <c r="D90" s="105" t="s">
        <v>2412</v>
      </c>
      <c r="E90" s="3" t="s">
        <v>2168</v>
      </c>
      <c r="F90" s="71"/>
      <c r="G90" s="12" t="s">
        <v>387</v>
      </c>
      <c r="H90" s="12" t="s">
        <v>566</v>
      </c>
      <c r="I90" s="41" t="s">
        <v>527</v>
      </c>
      <c r="J90" s="49" t="s">
        <v>1574</v>
      </c>
      <c r="K90" s="9" t="s">
        <v>561</v>
      </c>
      <c r="L90" s="12"/>
      <c r="M90" s="12" t="s">
        <v>465</v>
      </c>
      <c r="N90" s="12" t="s">
        <v>466</v>
      </c>
      <c r="O90" s="16" t="s">
        <v>2174</v>
      </c>
      <c r="P90" s="27" t="s">
        <v>386</v>
      </c>
      <c r="Q90" s="118"/>
      <c r="R90" s="89">
        <v>42206</v>
      </c>
      <c r="S90" s="53" t="s">
        <v>644</v>
      </c>
      <c r="T90" s="74"/>
      <c r="U90" s="75"/>
      <c r="V90" s="73"/>
    </row>
    <row r="91" spans="1:22" x14ac:dyDescent="0.2">
      <c r="A91" s="25" t="s">
        <v>71</v>
      </c>
      <c r="B91" s="9" t="s">
        <v>158</v>
      </c>
      <c r="C91" s="5"/>
      <c r="D91" s="106"/>
      <c r="E91" s="3" t="s">
        <v>2169</v>
      </c>
      <c r="F91" s="72"/>
      <c r="G91" s="9"/>
      <c r="H91" s="9" t="s">
        <v>157</v>
      </c>
      <c r="I91" s="40"/>
      <c r="J91" s="44"/>
      <c r="K91" s="9"/>
      <c r="L91" s="9"/>
      <c r="M91" s="9"/>
      <c r="N91" s="9"/>
      <c r="O91" s="16"/>
      <c r="P91" s="112"/>
      <c r="Q91" s="118"/>
      <c r="R91" s="89">
        <v>42206</v>
      </c>
      <c r="S91" s="53" t="s">
        <v>644</v>
      </c>
      <c r="T91" s="74"/>
      <c r="U91" s="75"/>
      <c r="V91" s="73"/>
    </row>
    <row r="92" spans="1:22" ht="33" x14ac:dyDescent="0.2">
      <c r="A92" s="25" t="s">
        <v>579</v>
      </c>
      <c r="B92" s="9" t="s">
        <v>578</v>
      </c>
      <c r="C92" s="4" t="s">
        <v>108</v>
      </c>
      <c r="D92" s="105" t="s">
        <v>153</v>
      </c>
      <c r="E92" s="3" t="s">
        <v>2169</v>
      </c>
      <c r="F92" s="69" t="s">
        <v>1158</v>
      </c>
      <c r="G92" s="9" t="s">
        <v>2285</v>
      </c>
      <c r="H92" s="9" t="s">
        <v>580</v>
      </c>
      <c r="I92" s="40"/>
      <c r="J92" s="49"/>
      <c r="K92" s="9"/>
      <c r="L92" s="9"/>
      <c r="M92" s="9" t="s">
        <v>36</v>
      </c>
      <c r="N92" s="9" t="s">
        <v>37</v>
      </c>
      <c r="O92" s="16" t="s">
        <v>187</v>
      </c>
      <c r="P92" s="27" t="s">
        <v>394</v>
      </c>
      <c r="Q92" s="118"/>
      <c r="R92" s="89">
        <v>42206</v>
      </c>
      <c r="S92" s="53" t="s">
        <v>644</v>
      </c>
      <c r="T92" s="74"/>
      <c r="U92" s="75"/>
      <c r="V92" s="73"/>
    </row>
    <row r="93" spans="1:22" ht="33" x14ac:dyDescent="0.2">
      <c r="A93" s="21" t="s">
        <v>2418</v>
      </c>
      <c r="B93" s="12"/>
      <c r="C93" s="15" t="s">
        <v>56</v>
      </c>
      <c r="D93" s="102" t="s">
        <v>29</v>
      </c>
      <c r="E93" s="15" t="s">
        <v>2167</v>
      </c>
      <c r="F93" s="71" t="s">
        <v>1162</v>
      </c>
      <c r="G93" s="12" t="s">
        <v>1329</v>
      </c>
      <c r="H93" s="12" t="s">
        <v>1330</v>
      </c>
      <c r="I93" s="41"/>
      <c r="J93" s="45"/>
      <c r="K93" s="12"/>
      <c r="L93" s="12"/>
      <c r="M93" s="12" t="s">
        <v>52</v>
      </c>
      <c r="N93" s="12" t="s">
        <v>1331</v>
      </c>
      <c r="O93" s="16" t="s">
        <v>1332</v>
      </c>
      <c r="P93" s="63" t="s">
        <v>1333</v>
      </c>
      <c r="Q93" s="118"/>
      <c r="R93" s="89">
        <v>42530</v>
      </c>
      <c r="S93" s="53" t="s">
        <v>644</v>
      </c>
      <c r="T93" s="74"/>
      <c r="U93" s="75"/>
      <c r="V93" s="73"/>
    </row>
    <row r="94" spans="1:22" ht="33" x14ac:dyDescent="0.2">
      <c r="A94" s="21" t="s">
        <v>2418</v>
      </c>
      <c r="B94" s="12"/>
      <c r="C94" s="15" t="s">
        <v>57</v>
      </c>
      <c r="D94" s="102" t="s">
        <v>29</v>
      </c>
      <c r="E94" s="15" t="s">
        <v>2167</v>
      </c>
      <c r="F94" s="71"/>
      <c r="G94" s="12" t="s">
        <v>1334</v>
      </c>
      <c r="H94" s="12" t="s">
        <v>1335</v>
      </c>
      <c r="I94" s="41"/>
      <c r="J94" s="45"/>
      <c r="K94" s="12"/>
      <c r="L94" s="12"/>
      <c r="M94" s="12"/>
      <c r="N94" s="12" t="s">
        <v>1336</v>
      </c>
      <c r="O94" s="16" t="s">
        <v>1332</v>
      </c>
      <c r="P94" s="63" t="s">
        <v>1337</v>
      </c>
      <c r="Q94" s="118"/>
      <c r="R94" s="89">
        <v>42530</v>
      </c>
      <c r="S94" s="53" t="s">
        <v>644</v>
      </c>
      <c r="T94" s="74"/>
      <c r="U94" s="75"/>
      <c r="V94" s="73"/>
    </row>
    <row r="95" spans="1:22" ht="33" x14ac:dyDescent="0.2">
      <c r="A95" s="24" t="s">
        <v>1166</v>
      </c>
      <c r="B95" s="12"/>
      <c r="C95" s="13" t="s">
        <v>59</v>
      </c>
      <c r="D95" s="104" t="s">
        <v>2411</v>
      </c>
      <c r="E95" s="3" t="s">
        <v>2168</v>
      </c>
      <c r="F95" s="71" t="s">
        <v>1157</v>
      </c>
      <c r="G95" s="12" t="s">
        <v>2189</v>
      </c>
      <c r="H95" s="12"/>
      <c r="I95" s="41" t="s">
        <v>524</v>
      </c>
      <c r="J95" s="43" t="s">
        <v>1974</v>
      </c>
      <c r="K95" s="12"/>
      <c r="L95" s="12"/>
      <c r="M95" s="12" t="s">
        <v>467</v>
      </c>
      <c r="N95" s="12" t="s">
        <v>388</v>
      </c>
      <c r="O95" s="16" t="s">
        <v>190</v>
      </c>
      <c r="P95" s="27" t="s">
        <v>492</v>
      </c>
      <c r="Q95" s="118"/>
      <c r="R95" s="89">
        <v>42206</v>
      </c>
      <c r="S95" s="53" t="s">
        <v>644</v>
      </c>
      <c r="T95" s="74"/>
      <c r="U95" s="75"/>
      <c r="V95" s="73"/>
    </row>
    <row r="96" spans="1:22" ht="77" x14ac:dyDescent="0.2">
      <c r="A96" s="21" t="s">
        <v>1649</v>
      </c>
      <c r="B96" s="12" t="s">
        <v>1650</v>
      </c>
      <c r="C96" s="15" t="s">
        <v>226</v>
      </c>
      <c r="D96" s="102" t="s">
        <v>29</v>
      </c>
      <c r="E96" s="15" t="s">
        <v>2167</v>
      </c>
      <c r="F96" s="71" t="s">
        <v>1161</v>
      </c>
      <c r="G96" s="12" t="s">
        <v>2292</v>
      </c>
      <c r="H96" s="12" t="s">
        <v>1378</v>
      </c>
      <c r="I96" s="41" t="s">
        <v>532</v>
      </c>
      <c r="J96" s="45"/>
      <c r="K96" s="12"/>
      <c r="L96" s="12" t="s">
        <v>61</v>
      </c>
      <c r="M96" s="12" t="s">
        <v>1907</v>
      </c>
      <c r="N96" s="12" t="s">
        <v>414</v>
      </c>
      <c r="O96" s="16" t="s">
        <v>2174</v>
      </c>
      <c r="P96" s="63" t="s">
        <v>1380</v>
      </c>
      <c r="Q96" s="118"/>
      <c r="R96" s="89">
        <v>42537</v>
      </c>
      <c r="S96" s="53" t="s">
        <v>644</v>
      </c>
      <c r="T96" s="74"/>
      <c r="U96" s="75"/>
      <c r="V96" s="73"/>
    </row>
    <row r="97" spans="1:22" ht="33" x14ac:dyDescent="0.2">
      <c r="A97" s="21" t="s">
        <v>1381</v>
      </c>
      <c r="B97" s="12"/>
      <c r="C97" s="15" t="s">
        <v>59</v>
      </c>
      <c r="D97" s="102" t="s">
        <v>2411</v>
      </c>
      <c r="E97" s="15" t="s">
        <v>2167</v>
      </c>
      <c r="F97" s="71" t="s">
        <v>1157</v>
      </c>
      <c r="G97" s="12" t="s">
        <v>2190</v>
      </c>
      <c r="H97" s="12" t="s">
        <v>1382</v>
      </c>
      <c r="I97" s="41" t="s">
        <v>524</v>
      </c>
      <c r="J97" s="43" t="s">
        <v>1974</v>
      </c>
      <c r="K97" s="12"/>
      <c r="L97" s="12"/>
      <c r="M97" s="12" t="s">
        <v>1385</v>
      </c>
      <c r="N97" s="12" t="s">
        <v>1386</v>
      </c>
      <c r="O97" s="16" t="s">
        <v>190</v>
      </c>
      <c r="P97" s="63" t="s">
        <v>1384</v>
      </c>
      <c r="Q97" s="118"/>
      <c r="R97" s="89">
        <v>42531</v>
      </c>
      <c r="S97" s="53" t="s">
        <v>644</v>
      </c>
      <c r="T97" s="74"/>
      <c r="U97" s="75"/>
      <c r="V97" s="73"/>
    </row>
    <row r="98" spans="1:22" x14ac:dyDescent="0.2">
      <c r="A98" s="21" t="s">
        <v>1906</v>
      </c>
      <c r="B98" s="12"/>
      <c r="C98" s="15" t="s">
        <v>59</v>
      </c>
      <c r="D98" s="102"/>
      <c r="E98" s="15" t="s">
        <v>2167</v>
      </c>
      <c r="F98" s="71"/>
      <c r="G98" s="12"/>
      <c r="H98" s="12" t="s">
        <v>1901</v>
      </c>
      <c r="I98" s="41"/>
      <c r="J98" s="45"/>
      <c r="K98" s="12"/>
      <c r="L98" s="12"/>
      <c r="M98" s="12"/>
      <c r="N98" s="12"/>
      <c r="O98" s="16"/>
      <c r="P98" s="111"/>
      <c r="Q98" s="120"/>
      <c r="R98" s="89">
        <v>42544</v>
      </c>
      <c r="S98" s="53" t="s">
        <v>644</v>
      </c>
      <c r="T98" s="74"/>
      <c r="U98" s="75"/>
      <c r="V98" s="73"/>
    </row>
    <row r="99" spans="1:22" ht="66" x14ac:dyDescent="0.2">
      <c r="A99" s="21" t="s">
        <v>1356</v>
      </c>
      <c r="B99" s="12" t="s">
        <v>1359</v>
      </c>
      <c r="C99" s="15" t="s">
        <v>59</v>
      </c>
      <c r="D99" s="102" t="s">
        <v>29</v>
      </c>
      <c r="E99" s="15" t="s">
        <v>2167</v>
      </c>
      <c r="F99" s="71" t="s">
        <v>1157</v>
      </c>
      <c r="G99" s="12" t="s">
        <v>2175</v>
      </c>
      <c r="H99" s="12" t="s">
        <v>1662</v>
      </c>
      <c r="I99" s="41" t="s">
        <v>532</v>
      </c>
      <c r="J99" s="45"/>
      <c r="K99" s="12"/>
      <c r="L99" s="12"/>
      <c r="M99" s="12" t="s">
        <v>32</v>
      </c>
      <c r="N99" s="12" t="s">
        <v>1357</v>
      </c>
      <c r="O99" s="16" t="s">
        <v>2174</v>
      </c>
      <c r="P99" s="63" t="s">
        <v>1358</v>
      </c>
      <c r="Q99" s="118"/>
      <c r="R99" s="89">
        <v>42531</v>
      </c>
      <c r="S99" s="53" t="s">
        <v>644</v>
      </c>
      <c r="T99" s="74"/>
      <c r="U99" s="75"/>
      <c r="V99" s="73"/>
    </row>
    <row r="100" spans="1:22" ht="22" x14ac:dyDescent="0.2">
      <c r="A100" s="21" t="s">
        <v>1860</v>
      </c>
      <c r="B100" s="12"/>
      <c r="C100" s="15"/>
      <c r="D100" s="102"/>
      <c r="E100" s="15"/>
      <c r="F100" s="71"/>
      <c r="G100" s="12"/>
      <c r="H100" s="12" t="s">
        <v>1861</v>
      </c>
      <c r="I100" s="41"/>
      <c r="J100" s="45"/>
      <c r="K100" s="12"/>
      <c r="L100" s="12"/>
      <c r="M100" s="12"/>
      <c r="N100" s="12"/>
      <c r="O100" s="16"/>
      <c r="P100" s="63"/>
      <c r="Q100" s="118"/>
      <c r="R100" s="89">
        <v>42543</v>
      </c>
      <c r="S100" s="53" t="s">
        <v>644</v>
      </c>
      <c r="T100" s="74"/>
      <c r="U100" s="75"/>
      <c r="V100" s="73"/>
    </row>
    <row r="101" spans="1:22" ht="33" x14ac:dyDescent="0.2">
      <c r="A101" s="24" t="s">
        <v>389</v>
      </c>
      <c r="B101" s="12" t="s">
        <v>468</v>
      </c>
      <c r="C101" s="13" t="s">
        <v>57</v>
      </c>
      <c r="D101" s="105" t="s">
        <v>2412</v>
      </c>
      <c r="E101" s="3"/>
      <c r="F101" s="71"/>
      <c r="G101" s="12" t="s">
        <v>472</v>
      </c>
      <c r="H101" s="12"/>
      <c r="I101" s="41" t="s">
        <v>527</v>
      </c>
      <c r="J101" s="49" t="s">
        <v>1574</v>
      </c>
      <c r="K101" s="9" t="s">
        <v>561</v>
      </c>
      <c r="L101" s="12"/>
      <c r="M101" s="12" t="s">
        <v>473</v>
      </c>
      <c r="N101" s="12" t="s">
        <v>474</v>
      </c>
      <c r="O101" s="16" t="s">
        <v>2174</v>
      </c>
      <c r="P101" s="27" t="s">
        <v>471</v>
      </c>
      <c r="Q101" s="118"/>
      <c r="R101" s="89">
        <v>42206</v>
      </c>
      <c r="S101" s="53" t="s">
        <v>644</v>
      </c>
      <c r="T101" s="74"/>
      <c r="U101" s="75"/>
      <c r="V101" s="73"/>
    </row>
    <row r="102" spans="1:22" ht="143" x14ac:dyDescent="0.2">
      <c r="A102" s="21" t="s">
        <v>1837</v>
      </c>
      <c r="B102" s="12" t="s">
        <v>1833</v>
      </c>
      <c r="C102" s="15" t="s">
        <v>56</v>
      </c>
      <c r="D102" s="102" t="s">
        <v>250</v>
      </c>
      <c r="E102" s="15" t="s">
        <v>2167</v>
      </c>
      <c r="F102" s="79" t="s">
        <v>1160</v>
      </c>
      <c r="G102" s="12" t="s">
        <v>2398</v>
      </c>
      <c r="H102" s="12" t="s">
        <v>1838</v>
      </c>
      <c r="I102" s="80" t="s">
        <v>536</v>
      </c>
      <c r="J102" s="81"/>
      <c r="K102" s="35" t="s">
        <v>1839</v>
      </c>
      <c r="L102" s="12"/>
      <c r="M102" s="12" t="s">
        <v>52</v>
      </c>
      <c r="N102" s="12" t="s">
        <v>1822</v>
      </c>
      <c r="O102" s="16" t="s">
        <v>152</v>
      </c>
      <c r="P102" s="10" t="s">
        <v>1840</v>
      </c>
      <c r="Q102" s="122"/>
      <c r="R102" s="90">
        <v>42543</v>
      </c>
      <c r="S102" s="53" t="s">
        <v>644</v>
      </c>
      <c r="T102" s="74"/>
      <c r="U102" s="75"/>
      <c r="V102" s="73"/>
    </row>
    <row r="103" spans="1:22" ht="55" x14ac:dyDescent="0.2">
      <c r="A103" s="21" t="s">
        <v>1834</v>
      </c>
      <c r="B103" s="12" t="s">
        <v>1833</v>
      </c>
      <c r="C103" s="15" t="s">
        <v>56</v>
      </c>
      <c r="D103" s="102" t="s">
        <v>29</v>
      </c>
      <c r="E103" s="3" t="s">
        <v>2169</v>
      </c>
      <c r="F103" s="70" t="s">
        <v>1160</v>
      </c>
      <c r="G103" s="12" t="s">
        <v>2400</v>
      </c>
      <c r="H103" s="12" t="s">
        <v>1836</v>
      </c>
      <c r="I103" s="41" t="s">
        <v>514</v>
      </c>
      <c r="J103" s="49" t="s">
        <v>565</v>
      </c>
      <c r="K103" s="12" t="s">
        <v>515</v>
      </c>
      <c r="L103" s="12" t="s">
        <v>62</v>
      </c>
      <c r="M103" s="12" t="s">
        <v>149</v>
      </c>
      <c r="N103" s="12" t="s">
        <v>1835</v>
      </c>
      <c r="O103" s="16" t="s">
        <v>2174</v>
      </c>
      <c r="P103" s="18" t="s">
        <v>104</v>
      </c>
      <c r="Q103" s="123"/>
      <c r="R103" s="89">
        <v>42543</v>
      </c>
      <c r="S103" s="53" t="s">
        <v>644</v>
      </c>
      <c r="T103" s="74"/>
      <c r="U103" s="75"/>
      <c r="V103" s="73"/>
    </row>
    <row r="104" spans="1:22" ht="33" x14ac:dyDescent="0.2">
      <c r="A104" s="21" t="s">
        <v>1391</v>
      </c>
      <c r="B104" s="12" t="s">
        <v>1392</v>
      </c>
      <c r="C104" s="15" t="s">
        <v>59</v>
      </c>
      <c r="D104" s="102" t="s">
        <v>29</v>
      </c>
      <c r="E104" s="15" t="s">
        <v>2167</v>
      </c>
      <c r="F104" s="71" t="s">
        <v>1159</v>
      </c>
      <c r="G104" s="12" t="s">
        <v>2379</v>
      </c>
      <c r="H104" s="12"/>
      <c r="I104" s="41"/>
      <c r="J104" s="45"/>
      <c r="K104" s="12"/>
      <c r="L104" s="12"/>
      <c r="M104" s="12" t="s">
        <v>1383</v>
      </c>
      <c r="N104" s="12" t="s">
        <v>1393</v>
      </c>
      <c r="O104" s="16" t="s">
        <v>152</v>
      </c>
      <c r="P104" s="63" t="s">
        <v>1394</v>
      </c>
      <c r="Q104" s="118"/>
      <c r="R104" s="89">
        <v>42531</v>
      </c>
      <c r="S104" s="53" t="s">
        <v>644</v>
      </c>
      <c r="T104" s="74"/>
      <c r="U104" s="75"/>
      <c r="V104" s="73"/>
    </row>
    <row r="105" spans="1:22" ht="33" x14ac:dyDescent="0.2">
      <c r="A105" s="21" t="s">
        <v>1395</v>
      </c>
      <c r="B105" s="12" t="s">
        <v>1396</v>
      </c>
      <c r="C105" s="15" t="s">
        <v>59</v>
      </c>
      <c r="D105" s="102" t="s">
        <v>29</v>
      </c>
      <c r="E105" s="15" t="s">
        <v>2167</v>
      </c>
      <c r="F105" s="71" t="s">
        <v>1157</v>
      </c>
      <c r="G105" s="12" t="s">
        <v>2191</v>
      </c>
      <c r="H105" s="12"/>
      <c r="I105" s="41" t="s">
        <v>2470</v>
      </c>
      <c r="J105" s="43"/>
      <c r="K105" s="12" t="s">
        <v>2535</v>
      </c>
      <c r="L105" s="12"/>
      <c r="M105" s="12" t="s">
        <v>32</v>
      </c>
      <c r="N105" s="12" t="s">
        <v>1397</v>
      </c>
      <c r="O105" s="16" t="s">
        <v>2441</v>
      </c>
      <c r="P105" s="63" t="s">
        <v>1398</v>
      </c>
      <c r="Q105" s="118">
        <v>273</v>
      </c>
      <c r="R105" s="89">
        <v>42531</v>
      </c>
      <c r="S105" s="53" t="s">
        <v>644</v>
      </c>
      <c r="T105" s="74"/>
      <c r="U105" s="75"/>
      <c r="V105" s="73"/>
    </row>
    <row r="106" spans="1:22" ht="30" x14ac:dyDescent="0.2">
      <c r="A106" s="21" t="s">
        <v>657</v>
      </c>
      <c r="B106" s="12" t="s">
        <v>658</v>
      </c>
      <c r="C106" s="15" t="s">
        <v>59</v>
      </c>
      <c r="D106" s="102" t="s">
        <v>29</v>
      </c>
      <c r="E106" s="3" t="s">
        <v>2168</v>
      </c>
      <c r="F106" s="71" t="s">
        <v>1157</v>
      </c>
      <c r="G106" s="12" t="s">
        <v>2175</v>
      </c>
      <c r="H106" s="12"/>
      <c r="I106" s="41" t="s">
        <v>514</v>
      </c>
      <c r="J106" s="49" t="s">
        <v>565</v>
      </c>
      <c r="K106" s="12"/>
      <c r="L106" s="12"/>
      <c r="M106" s="12" t="s">
        <v>32</v>
      </c>
      <c r="N106" s="12" t="s">
        <v>659</v>
      </c>
      <c r="O106" s="16" t="s">
        <v>2174</v>
      </c>
      <c r="P106" s="29" t="s">
        <v>660</v>
      </c>
      <c r="Q106" s="119"/>
      <c r="R106" s="89">
        <v>42207</v>
      </c>
      <c r="S106" s="53" t="s">
        <v>644</v>
      </c>
      <c r="T106" s="74"/>
      <c r="U106" s="75"/>
      <c r="V106" s="73"/>
    </row>
    <row r="107" spans="1:22" ht="30" x14ac:dyDescent="0.2">
      <c r="A107" s="21" t="s">
        <v>653</v>
      </c>
      <c r="B107" s="12" t="s">
        <v>654</v>
      </c>
      <c r="C107" s="15" t="s">
        <v>59</v>
      </c>
      <c r="D107" s="102" t="s">
        <v>29</v>
      </c>
      <c r="E107" s="3" t="s">
        <v>2168</v>
      </c>
      <c r="F107" s="71" t="s">
        <v>1157</v>
      </c>
      <c r="G107" s="12" t="s">
        <v>2175</v>
      </c>
      <c r="H107" s="12"/>
      <c r="I107" s="41" t="s">
        <v>531</v>
      </c>
      <c r="J107" s="45"/>
      <c r="K107" s="12"/>
      <c r="L107" s="12"/>
      <c r="M107" s="12" t="s">
        <v>32</v>
      </c>
      <c r="N107" s="12" t="s">
        <v>655</v>
      </c>
      <c r="O107" s="16" t="s">
        <v>2174</v>
      </c>
      <c r="P107" s="29" t="s">
        <v>656</v>
      </c>
      <c r="Q107" s="119"/>
      <c r="R107" s="89">
        <v>42207</v>
      </c>
      <c r="S107" s="53" t="s">
        <v>644</v>
      </c>
      <c r="T107" s="74"/>
      <c r="U107" s="75"/>
      <c r="V107" s="73"/>
    </row>
    <row r="108" spans="1:22" ht="105" x14ac:dyDescent="0.2">
      <c r="A108" s="21" t="s">
        <v>1747</v>
      </c>
      <c r="B108" s="12" t="s">
        <v>1746</v>
      </c>
      <c r="C108" s="15" t="s">
        <v>108</v>
      </c>
      <c r="D108" s="102" t="s">
        <v>2409</v>
      </c>
      <c r="E108" s="15" t="s">
        <v>2167</v>
      </c>
      <c r="F108" s="71" t="s">
        <v>1158</v>
      </c>
      <c r="G108" s="12" t="s">
        <v>2243</v>
      </c>
      <c r="H108" s="12"/>
      <c r="I108" s="41" t="s">
        <v>1748</v>
      </c>
      <c r="J108" s="43" t="s">
        <v>1749</v>
      </c>
      <c r="K108" s="12"/>
      <c r="L108" s="12"/>
      <c r="M108" s="12"/>
      <c r="N108" s="12" t="s">
        <v>1750</v>
      </c>
      <c r="O108" s="16" t="s">
        <v>1619</v>
      </c>
      <c r="P108" s="10" t="s">
        <v>1751</v>
      </c>
      <c r="Q108" s="122"/>
      <c r="R108" s="89">
        <v>42538</v>
      </c>
      <c r="S108" s="53" t="s">
        <v>644</v>
      </c>
      <c r="T108" s="74"/>
      <c r="U108" s="75"/>
      <c r="V108" s="73"/>
    </row>
    <row r="109" spans="1:22" ht="22" x14ac:dyDescent="0.2">
      <c r="A109" s="21" t="s">
        <v>1387</v>
      </c>
      <c r="B109" s="12" t="s">
        <v>1388</v>
      </c>
      <c r="C109" s="15" t="s">
        <v>59</v>
      </c>
      <c r="D109" s="102" t="s">
        <v>29</v>
      </c>
      <c r="E109" s="15" t="s">
        <v>2167</v>
      </c>
      <c r="F109" s="71" t="s">
        <v>1157</v>
      </c>
      <c r="G109" s="12" t="s">
        <v>2175</v>
      </c>
      <c r="H109" s="12"/>
      <c r="I109" s="41"/>
      <c r="J109" s="45"/>
      <c r="K109" s="12"/>
      <c r="L109" s="12"/>
      <c r="M109" s="12" t="s">
        <v>1383</v>
      </c>
      <c r="N109" s="12" t="s">
        <v>1389</v>
      </c>
      <c r="O109" s="16" t="s">
        <v>2174</v>
      </c>
      <c r="P109" s="63" t="s">
        <v>1390</v>
      </c>
      <c r="Q109" s="118"/>
      <c r="R109" s="89">
        <v>42531</v>
      </c>
      <c r="S109" s="53" t="s">
        <v>644</v>
      </c>
      <c r="T109" s="74"/>
      <c r="U109" s="75"/>
      <c r="V109" s="73"/>
    </row>
    <row r="110" spans="1:22" ht="30" x14ac:dyDescent="0.2">
      <c r="A110" s="21" t="s">
        <v>1107</v>
      </c>
      <c r="B110" s="12" t="s">
        <v>1111</v>
      </c>
      <c r="C110" s="15" t="s">
        <v>59</v>
      </c>
      <c r="D110" s="102" t="s">
        <v>29</v>
      </c>
      <c r="E110" s="3" t="s">
        <v>2168</v>
      </c>
      <c r="F110" s="71" t="s">
        <v>1157</v>
      </c>
      <c r="G110" s="12" t="s">
        <v>2175</v>
      </c>
      <c r="H110" s="12" t="s">
        <v>1108</v>
      </c>
      <c r="I110" s="41" t="s">
        <v>532</v>
      </c>
      <c r="J110" s="45"/>
      <c r="K110" s="35" t="s">
        <v>1109</v>
      </c>
      <c r="L110" s="12" t="s">
        <v>324</v>
      </c>
      <c r="M110" s="12" t="s">
        <v>2172</v>
      </c>
      <c r="N110" s="12" t="s">
        <v>1213</v>
      </c>
      <c r="O110" s="16" t="s">
        <v>2174</v>
      </c>
      <c r="P110" s="63" t="s">
        <v>1110</v>
      </c>
      <c r="Q110" s="118"/>
      <c r="R110" s="89">
        <v>42222</v>
      </c>
      <c r="S110" s="53" t="s">
        <v>644</v>
      </c>
      <c r="T110" s="74"/>
      <c r="U110" s="75"/>
      <c r="V110" s="73"/>
    </row>
    <row r="111" spans="1:22" ht="33" x14ac:dyDescent="0.2">
      <c r="A111" s="21" t="s">
        <v>661</v>
      </c>
      <c r="B111" s="31" t="s">
        <v>662</v>
      </c>
      <c r="C111" s="15" t="s">
        <v>56</v>
      </c>
      <c r="D111" s="105" t="s">
        <v>2412</v>
      </c>
      <c r="E111" s="3" t="s">
        <v>2168</v>
      </c>
      <c r="F111" s="72" t="s">
        <v>1161</v>
      </c>
      <c r="G111" s="12" t="s">
        <v>2293</v>
      </c>
      <c r="H111" s="12" t="s">
        <v>663</v>
      </c>
      <c r="I111" s="41" t="s">
        <v>527</v>
      </c>
      <c r="J111" s="49" t="s">
        <v>1574</v>
      </c>
      <c r="K111" s="9" t="s">
        <v>561</v>
      </c>
      <c r="L111" s="12"/>
      <c r="M111" s="12" t="s">
        <v>52</v>
      </c>
      <c r="N111" s="12" t="s">
        <v>665</v>
      </c>
      <c r="O111" s="16" t="s">
        <v>2174</v>
      </c>
      <c r="P111" s="29" t="s">
        <v>664</v>
      </c>
      <c r="Q111" s="119"/>
      <c r="R111" s="89">
        <v>42207</v>
      </c>
      <c r="S111" s="53" t="s">
        <v>644</v>
      </c>
      <c r="T111" s="74"/>
      <c r="U111" s="75"/>
      <c r="V111" s="73"/>
    </row>
    <row r="112" spans="1:22" ht="99" x14ac:dyDescent="0.2">
      <c r="A112" s="21" t="s">
        <v>237</v>
      </c>
      <c r="B112" s="12" t="s">
        <v>105</v>
      </c>
      <c r="C112" s="13" t="s">
        <v>243</v>
      </c>
      <c r="D112" s="104" t="s">
        <v>250</v>
      </c>
      <c r="E112" s="3" t="s">
        <v>2169</v>
      </c>
      <c r="F112" s="70"/>
      <c r="G112" s="12" t="s">
        <v>2359</v>
      </c>
      <c r="H112" s="12"/>
      <c r="I112" s="41" t="s">
        <v>536</v>
      </c>
      <c r="J112" s="45"/>
      <c r="K112" s="35" t="s">
        <v>890</v>
      </c>
      <c r="L112" s="12"/>
      <c r="M112" s="12" t="s">
        <v>197</v>
      </c>
      <c r="N112" s="12" t="s">
        <v>892</v>
      </c>
      <c r="O112" s="16" t="s">
        <v>152</v>
      </c>
      <c r="P112" s="29" t="s">
        <v>106</v>
      </c>
      <c r="Q112" s="119"/>
      <c r="R112" s="89">
        <v>42206</v>
      </c>
      <c r="S112" s="53" t="s">
        <v>644</v>
      </c>
      <c r="T112" s="74"/>
      <c r="U112" s="75"/>
      <c r="V112" s="73"/>
    </row>
    <row r="113" spans="1:22" ht="33" x14ac:dyDescent="0.2">
      <c r="A113" s="21" t="s">
        <v>1400</v>
      </c>
      <c r="B113" s="12" t="s">
        <v>1401</v>
      </c>
      <c r="C113" s="15" t="s">
        <v>56</v>
      </c>
      <c r="D113" s="105" t="s">
        <v>2412</v>
      </c>
      <c r="E113" s="15" t="s">
        <v>2167</v>
      </c>
      <c r="F113" s="71"/>
      <c r="G113" s="12" t="s">
        <v>1402</v>
      </c>
      <c r="H113" s="12" t="s">
        <v>1407</v>
      </c>
      <c r="I113" s="41" t="s">
        <v>527</v>
      </c>
      <c r="J113" s="49" t="s">
        <v>1574</v>
      </c>
      <c r="K113" s="35" t="s">
        <v>1403</v>
      </c>
      <c r="L113" s="12" t="s">
        <v>62</v>
      </c>
      <c r="M113" s="12" t="s">
        <v>1404</v>
      </c>
      <c r="N113" s="12" t="s">
        <v>1405</v>
      </c>
      <c r="O113" s="16" t="s">
        <v>2174</v>
      </c>
      <c r="P113" s="63" t="s">
        <v>1406</v>
      </c>
      <c r="Q113" s="118"/>
      <c r="R113" s="89">
        <v>42531</v>
      </c>
      <c r="S113" s="53" t="s">
        <v>644</v>
      </c>
      <c r="T113" s="74"/>
      <c r="U113" s="75"/>
      <c r="V113" s="73"/>
    </row>
    <row r="114" spans="1:22" ht="55" x14ac:dyDescent="0.2">
      <c r="A114" s="21" t="s">
        <v>1400</v>
      </c>
      <c r="B114" s="12" t="s">
        <v>1401</v>
      </c>
      <c r="C114" s="15" t="s">
        <v>57</v>
      </c>
      <c r="D114" s="105" t="s">
        <v>2412</v>
      </c>
      <c r="E114" s="15" t="s">
        <v>2167</v>
      </c>
      <c r="F114" s="71"/>
      <c r="G114" s="12" t="s">
        <v>1408</v>
      </c>
      <c r="H114" s="12" t="s">
        <v>1407</v>
      </c>
      <c r="I114" s="41" t="s">
        <v>527</v>
      </c>
      <c r="J114" s="49" t="s">
        <v>1574</v>
      </c>
      <c r="K114" s="12"/>
      <c r="L114" s="12"/>
      <c r="M114" s="12"/>
      <c r="N114" s="12" t="s">
        <v>1409</v>
      </c>
      <c r="O114" s="16" t="s">
        <v>2174</v>
      </c>
      <c r="P114" s="63" t="s">
        <v>1410</v>
      </c>
      <c r="Q114" s="118"/>
      <c r="R114" s="89">
        <v>42531</v>
      </c>
      <c r="S114" s="53" t="s">
        <v>644</v>
      </c>
      <c r="T114" s="74"/>
      <c r="U114" s="75"/>
      <c r="V114" s="73"/>
    </row>
    <row r="115" spans="1:22" ht="88" x14ac:dyDescent="0.2">
      <c r="A115" s="21" t="s">
        <v>107</v>
      </c>
      <c r="B115" s="12" t="s">
        <v>1967</v>
      </c>
      <c r="C115" s="15" t="s">
        <v>108</v>
      </c>
      <c r="D115" s="102" t="s">
        <v>153</v>
      </c>
      <c r="E115" s="15" t="s">
        <v>2167</v>
      </c>
      <c r="F115" s="71" t="s">
        <v>1158</v>
      </c>
      <c r="G115" s="12" t="s">
        <v>2244</v>
      </c>
      <c r="H115" s="12" t="s">
        <v>1848</v>
      </c>
      <c r="I115" s="50" t="s">
        <v>543</v>
      </c>
      <c r="J115" s="43" t="s">
        <v>542</v>
      </c>
      <c r="K115" s="86" t="s">
        <v>1845</v>
      </c>
      <c r="L115" s="12"/>
      <c r="M115" s="12" t="s">
        <v>177</v>
      </c>
      <c r="N115" s="12" t="s">
        <v>1673</v>
      </c>
      <c r="O115" s="16" t="s">
        <v>188</v>
      </c>
      <c r="P115" s="63" t="s">
        <v>272</v>
      </c>
      <c r="Q115" s="118"/>
      <c r="R115" s="90">
        <v>42543</v>
      </c>
      <c r="S115" s="53" t="s">
        <v>644</v>
      </c>
      <c r="T115" s="74"/>
      <c r="U115" s="75"/>
      <c r="V115" s="73"/>
    </row>
    <row r="116" spans="1:22" ht="55" x14ac:dyDescent="0.2">
      <c r="A116" s="21" t="s">
        <v>1411</v>
      </c>
      <c r="B116" s="12"/>
      <c r="C116" s="15" t="s">
        <v>57</v>
      </c>
      <c r="D116" s="104" t="s">
        <v>2411</v>
      </c>
      <c r="E116" s="15" t="s">
        <v>2167</v>
      </c>
      <c r="F116" s="71"/>
      <c r="G116" s="12" t="s">
        <v>1412</v>
      </c>
      <c r="H116" s="12"/>
      <c r="I116" s="41" t="s">
        <v>619</v>
      </c>
      <c r="J116" s="43" t="s">
        <v>620</v>
      </c>
      <c r="K116" s="35" t="s">
        <v>1413</v>
      </c>
      <c r="L116" s="12"/>
      <c r="M116" s="12" t="s">
        <v>1414</v>
      </c>
      <c r="N116" s="12" t="s">
        <v>1664</v>
      </c>
      <c r="O116" s="16" t="s">
        <v>190</v>
      </c>
      <c r="P116" s="63" t="s">
        <v>1415</v>
      </c>
      <c r="Q116" s="118"/>
      <c r="R116" s="89">
        <v>42531</v>
      </c>
      <c r="S116" s="53" t="s">
        <v>644</v>
      </c>
      <c r="T116" s="74"/>
      <c r="U116" s="75"/>
      <c r="V116" s="73"/>
    </row>
    <row r="117" spans="1:22" ht="33" x14ac:dyDescent="0.2">
      <c r="A117" s="21" t="s">
        <v>1877</v>
      </c>
      <c r="B117" s="12"/>
      <c r="C117" s="15"/>
      <c r="D117" s="102"/>
      <c r="E117" s="15" t="s">
        <v>2167</v>
      </c>
      <c r="F117" s="79"/>
      <c r="G117" s="12"/>
      <c r="H117" s="12" t="s">
        <v>1878</v>
      </c>
      <c r="I117" s="80"/>
      <c r="J117" s="81"/>
      <c r="K117" s="12"/>
      <c r="L117" s="12"/>
      <c r="M117" s="12"/>
      <c r="N117" s="12"/>
      <c r="O117" s="16"/>
      <c r="P117" s="111"/>
      <c r="Q117" s="120"/>
      <c r="R117" s="90">
        <v>42543</v>
      </c>
      <c r="S117" s="53" t="s">
        <v>644</v>
      </c>
      <c r="T117" s="74"/>
      <c r="U117" s="75"/>
      <c r="V117" s="73"/>
    </row>
    <row r="118" spans="1:22" ht="121" x14ac:dyDescent="0.2">
      <c r="A118" s="21" t="s">
        <v>666</v>
      </c>
      <c r="B118" s="12"/>
      <c r="C118" s="15" t="s">
        <v>668</v>
      </c>
      <c r="D118" s="102" t="s">
        <v>2424</v>
      </c>
      <c r="E118" s="3" t="s">
        <v>2168</v>
      </c>
      <c r="F118" s="70" t="s">
        <v>1163</v>
      </c>
      <c r="G118" s="12" t="s">
        <v>2406</v>
      </c>
      <c r="H118" s="12" t="s">
        <v>669</v>
      </c>
      <c r="I118" s="41" t="s">
        <v>615</v>
      </c>
      <c r="J118" s="43" t="s">
        <v>1978</v>
      </c>
      <c r="K118" s="12" t="s">
        <v>667</v>
      </c>
      <c r="L118" s="12"/>
      <c r="M118" s="12" t="s">
        <v>36</v>
      </c>
      <c r="N118" s="12" t="s">
        <v>196</v>
      </c>
      <c r="O118" s="16" t="s">
        <v>195</v>
      </c>
      <c r="P118" s="60" t="s">
        <v>1328</v>
      </c>
      <c r="Q118" s="119"/>
      <c r="R118" s="89">
        <v>42207</v>
      </c>
      <c r="S118" s="53" t="s">
        <v>644</v>
      </c>
      <c r="T118" s="74"/>
      <c r="U118" s="75"/>
      <c r="V118" s="73"/>
    </row>
    <row r="119" spans="1:22" ht="33" x14ac:dyDescent="0.2">
      <c r="A119" s="21" t="s">
        <v>1879</v>
      </c>
      <c r="B119" s="12"/>
      <c r="C119" s="15"/>
      <c r="D119" s="102"/>
      <c r="E119" s="15" t="s">
        <v>2167</v>
      </c>
      <c r="F119" s="79"/>
      <c r="G119" s="12"/>
      <c r="H119" s="12" t="s">
        <v>1880</v>
      </c>
      <c r="I119" s="80"/>
      <c r="J119" s="81"/>
      <c r="K119" s="12"/>
      <c r="L119" s="12"/>
      <c r="M119" s="12"/>
      <c r="N119" s="12"/>
      <c r="O119" s="16"/>
      <c r="P119" s="111"/>
      <c r="Q119" s="120"/>
      <c r="R119" s="90">
        <v>42543</v>
      </c>
      <c r="S119" s="53" t="s">
        <v>644</v>
      </c>
      <c r="T119" s="74"/>
      <c r="U119" s="75"/>
      <c r="V119" s="73"/>
    </row>
    <row r="120" spans="1:22" ht="44" x14ac:dyDescent="0.2">
      <c r="A120" s="21" t="s">
        <v>2046</v>
      </c>
      <c r="B120" s="12" t="s">
        <v>2047</v>
      </c>
      <c r="C120" s="15" t="s">
        <v>108</v>
      </c>
      <c r="D120" s="102" t="s">
        <v>153</v>
      </c>
      <c r="E120" s="15" t="s">
        <v>2167</v>
      </c>
      <c r="F120" s="71" t="s">
        <v>1158</v>
      </c>
      <c r="G120" s="12" t="s">
        <v>2245</v>
      </c>
      <c r="H120" s="12"/>
      <c r="I120" s="41"/>
      <c r="J120" s="45"/>
      <c r="K120" s="12"/>
      <c r="L120" s="12"/>
      <c r="M120" s="12"/>
      <c r="N120" s="12" t="s">
        <v>2048</v>
      </c>
      <c r="O120" s="16" t="s">
        <v>187</v>
      </c>
      <c r="P120" s="10" t="s">
        <v>2049</v>
      </c>
      <c r="Q120" s="122"/>
      <c r="R120" s="89">
        <v>42550</v>
      </c>
      <c r="S120" s="53" t="s">
        <v>644</v>
      </c>
      <c r="T120" s="74"/>
      <c r="U120" s="75"/>
      <c r="V120" s="73"/>
    </row>
    <row r="121" spans="1:22" ht="33" x14ac:dyDescent="0.2">
      <c r="A121" s="21" t="s">
        <v>671</v>
      </c>
      <c r="B121" s="12" t="s">
        <v>672</v>
      </c>
      <c r="C121" s="15" t="s">
        <v>59</v>
      </c>
      <c r="D121" s="104" t="s">
        <v>2411</v>
      </c>
      <c r="E121" s="3" t="s">
        <v>2168</v>
      </c>
      <c r="F121" s="71" t="s">
        <v>1157</v>
      </c>
      <c r="G121" s="12" t="s">
        <v>2192</v>
      </c>
      <c r="H121" s="12" t="s">
        <v>582</v>
      </c>
      <c r="I121" s="41" t="s">
        <v>526</v>
      </c>
      <c r="J121" s="43" t="s">
        <v>518</v>
      </c>
      <c r="K121" s="12" t="s">
        <v>674</v>
      </c>
      <c r="L121" s="12" t="s">
        <v>324</v>
      </c>
      <c r="M121" s="12" t="s">
        <v>675</v>
      </c>
      <c r="N121" s="12" t="s">
        <v>676</v>
      </c>
      <c r="O121" s="16" t="s">
        <v>190</v>
      </c>
      <c r="P121" s="29" t="s">
        <v>673</v>
      </c>
      <c r="Q121" s="119"/>
      <c r="R121" s="89">
        <v>42207</v>
      </c>
      <c r="S121" s="53" t="s">
        <v>644</v>
      </c>
      <c r="T121" s="74"/>
      <c r="U121" s="75"/>
      <c r="V121" s="73"/>
    </row>
    <row r="122" spans="1:22" ht="99" x14ac:dyDescent="0.2">
      <c r="A122" s="21" t="s">
        <v>1416</v>
      </c>
      <c r="B122" s="12" t="s">
        <v>1417</v>
      </c>
      <c r="C122" s="15" t="s">
        <v>243</v>
      </c>
      <c r="D122" s="102" t="s">
        <v>250</v>
      </c>
      <c r="E122" s="15" t="s">
        <v>2167</v>
      </c>
      <c r="F122" s="71"/>
      <c r="G122" s="12" t="s">
        <v>2380</v>
      </c>
      <c r="H122" s="12" t="s">
        <v>1418</v>
      </c>
      <c r="I122" s="41" t="s">
        <v>536</v>
      </c>
      <c r="J122" s="45"/>
      <c r="K122" s="35" t="s">
        <v>1419</v>
      </c>
      <c r="L122" s="12"/>
      <c r="M122" s="12" t="s">
        <v>197</v>
      </c>
      <c r="N122" s="12" t="s">
        <v>1420</v>
      </c>
      <c r="O122" s="16" t="s">
        <v>152</v>
      </c>
      <c r="P122" s="63" t="s">
        <v>1421</v>
      </c>
      <c r="Q122" s="118"/>
      <c r="R122" s="89">
        <v>42531</v>
      </c>
      <c r="S122" s="53" t="s">
        <v>644</v>
      </c>
      <c r="T122" s="74"/>
      <c r="U122" s="75"/>
      <c r="V122" s="73"/>
    </row>
    <row r="123" spans="1:22" ht="66" x14ac:dyDescent="0.2">
      <c r="A123" s="21" t="s">
        <v>689</v>
      </c>
      <c r="B123" s="12" t="s">
        <v>690</v>
      </c>
      <c r="C123" s="15" t="s">
        <v>58</v>
      </c>
      <c r="D123" s="102" t="s">
        <v>29</v>
      </c>
      <c r="E123" s="3" t="s">
        <v>2168</v>
      </c>
      <c r="F123" s="70"/>
      <c r="G123" s="12" t="s">
        <v>694</v>
      </c>
      <c r="H123" s="12" t="s">
        <v>695</v>
      </c>
      <c r="I123" s="41" t="s">
        <v>532</v>
      </c>
      <c r="J123" s="45"/>
      <c r="K123" s="12"/>
      <c r="L123" s="12"/>
      <c r="M123" s="12" t="s">
        <v>691</v>
      </c>
      <c r="N123" s="12" t="s">
        <v>692</v>
      </c>
      <c r="O123" s="16" t="s">
        <v>152</v>
      </c>
      <c r="P123" s="29" t="s">
        <v>693</v>
      </c>
      <c r="Q123" s="119"/>
      <c r="R123" s="89">
        <v>42207</v>
      </c>
      <c r="S123" s="53" t="s">
        <v>644</v>
      </c>
      <c r="T123" s="74"/>
      <c r="U123" s="75"/>
      <c r="V123" s="73"/>
    </row>
    <row r="124" spans="1:22" ht="30" x14ac:dyDescent="0.2">
      <c r="A124" s="21" t="s">
        <v>1168</v>
      </c>
      <c r="B124" s="12" t="s">
        <v>680</v>
      </c>
      <c r="C124" s="15" t="s">
        <v>59</v>
      </c>
      <c r="D124" s="102" t="s">
        <v>2411</v>
      </c>
      <c r="E124" s="3" t="s">
        <v>2168</v>
      </c>
      <c r="F124" s="71" t="s">
        <v>1157</v>
      </c>
      <c r="G124" s="12" t="s">
        <v>2193</v>
      </c>
      <c r="H124" s="12" t="s">
        <v>582</v>
      </c>
      <c r="I124" s="41" t="s">
        <v>524</v>
      </c>
      <c r="J124" s="43" t="s">
        <v>1974</v>
      </c>
      <c r="K124" s="12"/>
      <c r="L124" s="12"/>
      <c r="M124" s="12" t="s">
        <v>32</v>
      </c>
      <c r="N124" s="12" t="s">
        <v>682</v>
      </c>
      <c r="O124" s="16" t="s">
        <v>190</v>
      </c>
      <c r="P124" s="29" t="s">
        <v>681</v>
      </c>
      <c r="Q124" s="119"/>
      <c r="R124" s="89">
        <v>42207</v>
      </c>
      <c r="S124" s="53" t="s">
        <v>644</v>
      </c>
      <c r="T124" s="74"/>
      <c r="U124" s="75"/>
      <c r="V124" s="73"/>
    </row>
    <row r="125" spans="1:22" ht="110" x14ac:dyDescent="0.2">
      <c r="A125" s="21" t="s">
        <v>677</v>
      </c>
      <c r="B125" s="12"/>
      <c r="C125" s="15" t="s">
        <v>243</v>
      </c>
      <c r="D125" s="102" t="s">
        <v>250</v>
      </c>
      <c r="E125" s="3" t="s">
        <v>2168</v>
      </c>
      <c r="F125" s="70"/>
      <c r="G125" s="12" t="s">
        <v>2378</v>
      </c>
      <c r="H125" s="12" t="s">
        <v>582</v>
      </c>
      <c r="I125" s="41" t="s">
        <v>536</v>
      </c>
      <c r="J125" s="45"/>
      <c r="K125" s="35" t="s">
        <v>679</v>
      </c>
      <c r="L125" s="12"/>
      <c r="M125" s="12" t="s">
        <v>197</v>
      </c>
      <c r="N125" s="12" t="s">
        <v>748</v>
      </c>
      <c r="O125" s="16" t="s">
        <v>152</v>
      </c>
      <c r="P125" s="55" t="s">
        <v>678</v>
      </c>
      <c r="Q125" s="119"/>
      <c r="R125" s="89">
        <v>42207</v>
      </c>
      <c r="S125" s="53" t="s">
        <v>644</v>
      </c>
      <c r="T125" s="74"/>
      <c r="U125" s="75"/>
      <c r="V125" s="73"/>
    </row>
    <row r="126" spans="1:22" ht="99" x14ac:dyDescent="0.2">
      <c r="A126" s="21" t="s">
        <v>1911</v>
      </c>
      <c r="B126" s="12" t="s">
        <v>1912</v>
      </c>
      <c r="C126" s="15" t="s">
        <v>243</v>
      </c>
      <c r="D126" s="102" t="s">
        <v>250</v>
      </c>
      <c r="E126" s="15" t="s">
        <v>2167</v>
      </c>
      <c r="F126" s="71"/>
      <c r="G126" s="12" t="s">
        <v>2381</v>
      </c>
      <c r="H126" s="12"/>
      <c r="I126" s="41" t="s">
        <v>536</v>
      </c>
      <c r="J126" s="45"/>
      <c r="K126" s="35" t="s">
        <v>1913</v>
      </c>
      <c r="L126" s="12"/>
      <c r="M126" s="12" t="s">
        <v>197</v>
      </c>
      <c r="N126" s="12" t="s">
        <v>1914</v>
      </c>
      <c r="O126" s="16" t="s">
        <v>152</v>
      </c>
      <c r="P126" s="10" t="s">
        <v>1915</v>
      </c>
      <c r="Q126" s="122"/>
      <c r="R126" s="89">
        <v>42544</v>
      </c>
      <c r="S126" s="53" t="s">
        <v>644</v>
      </c>
      <c r="T126" s="74"/>
      <c r="U126" s="75"/>
      <c r="V126" s="73"/>
    </row>
    <row r="127" spans="1:22" ht="110" x14ac:dyDescent="0.2">
      <c r="A127" s="21" t="s">
        <v>683</v>
      </c>
      <c r="B127" s="12" t="s">
        <v>1422</v>
      </c>
      <c r="C127" s="15" t="s">
        <v>243</v>
      </c>
      <c r="D127" s="102" t="s">
        <v>250</v>
      </c>
      <c r="E127" s="3" t="s">
        <v>2168</v>
      </c>
      <c r="F127" s="70"/>
      <c r="G127" s="12" t="s">
        <v>2382</v>
      </c>
      <c r="H127" s="12" t="s">
        <v>582</v>
      </c>
      <c r="I127" s="41" t="s">
        <v>536</v>
      </c>
      <c r="J127" s="45"/>
      <c r="K127" s="35" t="s">
        <v>684</v>
      </c>
      <c r="L127" s="12"/>
      <c r="M127" s="12" t="s">
        <v>197</v>
      </c>
      <c r="N127" s="12" t="s">
        <v>748</v>
      </c>
      <c r="O127" s="16" t="s">
        <v>152</v>
      </c>
      <c r="P127" s="29" t="s">
        <v>685</v>
      </c>
      <c r="Q127" s="119"/>
      <c r="R127" s="89">
        <v>42531</v>
      </c>
      <c r="S127" s="53" t="s">
        <v>644</v>
      </c>
      <c r="T127" s="74"/>
      <c r="U127" s="75"/>
      <c r="V127" s="73"/>
    </row>
    <row r="128" spans="1:22" ht="55" x14ac:dyDescent="0.2">
      <c r="A128" s="21" t="s">
        <v>686</v>
      </c>
      <c r="B128" s="12"/>
      <c r="C128" s="15" t="s">
        <v>59</v>
      </c>
      <c r="D128" s="102" t="s">
        <v>29</v>
      </c>
      <c r="E128" s="3" t="s">
        <v>2168</v>
      </c>
      <c r="F128" s="71" t="s">
        <v>1157</v>
      </c>
      <c r="G128" s="12" t="s">
        <v>2194</v>
      </c>
      <c r="H128" s="12" t="s">
        <v>687</v>
      </c>
      <c r="I128" s="41"/>
      <c r="J128" s="49"/>
      <c r="K128" s="35"/>
      <c r="L128" s="12"/>
      <c r="M128" s="12" t="s">
        <v>32</v>
      </c>
      <c r="N128" s="12" t="s">
        <v>1146</v>
      </c>
      <c r="O128" s="16" t="s">
        <v>2174</v>
      </c>
      <c r="P128" s="29" t="s">
        <v>688</v>
      </c>
      <c r="Q128" s="119"/>
      <c r="R128" s="89">
        <v>42207</v>
      </c>
      <c r="S128" s="53" t="s">
        <v>644</v>
      </c>
      <c r="T128" s="74"/>
      <c r="U128" s="75"/>
      <c r="V128" s="73"/>
    </row>
    <row r="129" spans="1:22" ht="66" x14ac:dyDescent="0.2">
      <c r="A129" s="21" t="s">
        <v>1423</v>
      </c>
      <c r="B129" s="12" t="s">
        <v>1424</v>
      </c>
      <c r="C129" s="15" t="s">
        <v>57</v>
      </c>
      <c r="D129" s="102" t="s">
        <v>250</v>
      </c>
      <c r="E129" s="15" t="s">
        <v>2167</v>
      </c>
      <c r="F129" s="71"/>
      <c r="G129" s="12" t="s">
        <v>1425</v>
      </c>
      <c r="H129" s="12"/>
      <c r="I129" s="41"/>
      <c r="J129" s="45"/>
      <c r="K129" s="35" t="s">
        <v>1426</v>
      </c>
      <c r="L129" s="12"/>
      <c r="M129" s="12"/>
      <c r="N129" s="12" t="s">
        <v>1427</v>
      </c>
      <c r="O129" s="16" t="s">
        <v>2174</v>
      </c>
      <c r="P129" s="63" t="s">
        <v>1428</v>
      </c>
      <c r="Q129" s="118"/>
      <c r="R129" s="89">
        <v>42531</v>
      </c>
      <c r="S129" s="53" t="s">
        <v>644</v>
      </c>
      <c r="T129" s="74"/>
      <c r="U129" s="75"/>
      <c r="V129" s="73"/>
    </row>
    <row r="130" spans="1:22" ht="110" x14ac:dyDescent="0.2">
      <c r="A130" s="21" t="s">
        <v>570</v>
      </c>
      <c r="B130" s="12"/>
      <c r="C130" s="15" t="s">
        <v>108</v>
      </c>
      <c r="D130" s="104" t="s">
        <v>2411</v>
      </c>
      <c r="E130" s="3" t="s">
        <v>2169</v>
      </c>
      <c r="F130" s="69" t="s">
        <v>1158</v>
      </c>
      <c r="G130" s="12" t="s">
        <v>2246</v>
      </c>
      <c r="H130" s="12"/>
      <c r="I130" s="41" t="s">
        <v>569</v>
      </c>
      <c r="J130" s="43" t="s">
        <v>1975</v>
      </c>
      <c r="K130" s="35" t="s">
        <v>574</v>
      </c>
      <c r="L130" s="12"/>
      <c r="M130" s="12" t="s">
        <v>36</v>
      </c>
      <c r="N130" s="12" t="s">
        <v>575</v>
      </c>
      <c r="O130" s="16" t="s">
        <v>190</v>
      </c>
      <c r="P130" s="29" t="s">
        <v>573</v>
      </c>
      <c r="Q130" s="119"/>
      <c r="R130" s="89">
        <v>42206</v>
      </c>
      <c r="S130" s="53" t="s">
        <v>644</v>
      </c>
      <c r="T130" s="74"/>
      <c r="U130" s="75"/>
      <c r="V130" s="73"/>
    </row>
    <row r="131" spans="1:22" ht="110" x14ac:dyDescent="0.2">
      <c r="A131" s="21" t="s">
        <v>571</v>
      </c>
      <c r="B131" s="12"/>
      <c r="C131" s="15" t="s">
        <v>108</v>
      </c>
      <c r="D131" s="102" t="s">
        <v>250</v>
      </c>
      <c r="E131" s="3" t="s">
        <v>2169</v>
      </c>
      <c r="F131" s="69" t="s">
        <v>1158</v>
      </c>
      <c r="G131" s="12" t="s">
        <v>2247</v>
      </c>
      <c r="H131" s="12"/>
      <c r="I131" s="41" t="s">
        <v>536</v>
      </c>
      <c r="J131" s="43"/>
      <c r="K131" s="35" t="s">
        <v>574</v>
      </c>
      <c r="L131" s="12"/>
      <c r="M131" s="12" t="s">
        <v>36</v>
      </c>
      <c r="N131" s="12" t="s">
        <v>748</v>
      </c>
      <c r="O131" s="16" t="s">
        <v>152</v>
      </c>
      <c r="P131" s="29" t="s">
        <v>572</v>
      </c>
      <c r="Q131" s="119"/>
      <c r="R131" s="89">
        <v>42206</v>
      </c>
      <c r="S131" s="53" t="s">
        <v>644</v>
      </c>
      <c r="T131" s="74"/>
      <c r="U131" s="75"/>
      <c r="V131" s="73"/>
    </row>
    <row r="132" spans="1:22" x14ac:dyDescent="0.2">
      <c r="A132" s="21" t="s">
        <v>412</v>
      </c>
      <c r="B132" s="35" t="s">
        <v>411</v>
      </c>
      <c r="C132" s="15"/>
      <c r="D132" s="102"/>
      <c r="E132" s="3" t="s">
        <v>2169</v>
      </c>
      <c r="F132" s="70"/>
      <c r="G132" s="12"/>
      <c r="H132" s="12"/>
      <c r="I132" s="41"/>
      <c r="J132" s="45"/>
      <c r="K132" s="12"/>
      <c r="L132" s="12"/>
      <c r="M132" s="12"/>
      <c r="N132" s="12"/>
      <c r="O132" s="16"/>
      <c r="P132" s="60"/>
      <c r="Q132" s="119"/>
      <c r="R132" s="89">
        <v>42206</v>
      </c>
      <c r="S132" s="53" t="s">
        <v>644</v>
      </c>
      <c r="T132" s="74"/>
      <c r="U132" s="75"/>
      <c r="V132" s="73"/>
    </row>
    <row r="133" spans="1:22" ht="132" x14ac:dyDescent="0.2">
      <c r="A133" s="21" t="s">
        <v>1222</v>
      </c>
      <c r="B133" s="12" t="s">
        <v>1442</v>
      </c>
      <c r="C133" s="15" t="s">
        <v>56</v>
      </c>
      <c r="D133" s="102" t="s">
        <v>29</v>
      </c>
      <c r="E133" s="3" t="s">
        <v>2168</v>
      </c>
      <c r="F133" s="70" t="s">
        <v>1160</v>
      </c>
      <c r="G133" s="12" t="s">
        <v>2401</v>
      </c>
      <c r="H133" s="12" t="s">
        <v>866</v>
      </c>
      <c r="I133" s="41" t="s">
        <v>618</v>
      </c>
      <c r="J133" s="45"/>
      <c r="K133" s="12" t="s">
        <v>726</v>
      </c>
      <c r="L133" s="12" t="s">
        <v>62</v>
      </c>
      <c r="M133" s="12" t="s">
        <v>867</v>
      </c>
      <c r="N133" s="12" t="s">
        <v>446</v>
      </c>
      <c r="O133" s="16" t="s">
        <v>2174</v>
      </c>
      <c r="P133" s="27" t="s">
        <v>447</v>
      </c>
      <c r="Q133" s="118"/>
      <c r="R133" s="89">
        <v>42209</v>
      </c>
      <c r="S133" s="53" t="s">
        <v>644</v>
      </c>
      <c r="T133" s="74"/>
      <c r="U133" s="75"/>
      <c r="V133" s="73"/>
    </row>
    <row r="134" spans="1:22" ht="132" x14ac:dyDescent="0.2">
      <c r="A134" s="21" t="s">
        <v>1223</v>
      </c>
      <c r="B134" s="12" t="s">
        <v>1441</v>
      </c>
      <c r="C134" s="15" t="s">
        <v>56</v>
      </c>
      <c r="D134" s="102" t="s">
        <v>29</v>
      </c>
      <c r="E134" s="3" t="s">
        <v>2169</v>
      </c>
      <c r="F134" s="70" t="s">
        <v>1160</v>
      </c>
      <c r="G134" s="12" t="s">
        <v>2401</v>
      </c>
      <c r="H134" s="12" t="s">
        <v>730</v>
      </c>
      <c r="I134" s="41" t="s">
        <v>514</v>
      </c>
      <c r="J134" s="49" t="s">
        <v>565</v>
      </c>
      <c r="K134" s="12" t="s">
        <v>726</v>
      </c>
      <c r="L134" s="12" t="s">
        <v>62</v>
      </c>
      <c r="M134" s="12" t="s">
        <v>867</v>
      </c>
      <c r="N134" s="12" t="s">
        <v>446</v>
      </c>
      <c r="O134" s="16" t="s">
        <v>2174</v>
      </c>
      <c r="P134" s="27" t="s">
        <v>729</v>
      </c>
      <c r="Q134" s="118"/>
      <c r="R134" s="89">
        <v>42209</v>
      </c>
      <c r="S134" s="53" t="s">
        <v>644</v>
      </c>
      <c r="T134" s="74"/>
      <c r="U134" s="75"/>
      <c r="V134" s="73"/>
    </row>
    <row r="135" spans="1:22" ht="132" x14ac:dyDescent="0.2">
      <c r="A135" s="21" t="s">
        <v>1224</v>
      </c>
      <c r="B135" s="12" t="s">
        <v>1443</v>
      </c>
      <c r="C135" s="15" t="s">
        <v>56</v>
      </c>
      <c r="D135" s="102" t="s">
        <v>29</v>
      </c>
      <c r="E135" s="3" t="s">
        <v>2168</v>
      </c>
      <c r="F135" s="70" t="s">
        <v>1160</v>
      </c>
      <c r="G135" s="12" t="s">
        <v>2401</v>
      </c>
      <c r="H135" s="12" t="s">
        <v>868</v>
      </c>
      <c r="I135" s="41" t="s">
        <v>618</v>
      </c>
      <c r="J135" s="45"/>
      <c r="K135" s="12" t="s">
        <v>726</v>
      </c>
      <c r="L135" s="12" t="s">
        <v>62</v>
      </c>
      <c r="M135" s="12" t="s">
        <v>867</v>
      </c>
      <c r="N135" s="12" t="s">
        <v>446</v>
      </c>
      <c r="O135" s="16" t="s">
        <v>2174</v>
      </c>
      <c r="P135" s="27" t="s">
        <v>863</v>
      </c>
      <c r="Q135" s="118"/>
      <c r="R135" s="89">
        <v>42209</v>
      </c>
      <c r="S135" s="53" t="s">
        <v>644</v>
      </c>
      <c r="T135" s="74"/>
      <c r="U135" s="75"/>
      <c r="V135" s="73"/>
    </row>
    <row r="136" spans="1:22" ht="30" x14ac:dyDescent="0.2">
      <c r="A136" s="33" t="s">
        <v>406</v>
      </c>
      <c r="B136" s="12" t="s">
        <v>407</v>
      </c>
      <c r="C136" s="15" t="s">
        <v>108</v>
      </c>
      <c r="D136" s="102" t="s">
        <v>2411</v>
      </c>
      <c r="E136" s="34" t="s">
        <v>2168</v>
      </c>
      <c r="F136" s="69" t="s">
        <v>1158</v>
      </c>
      <c r="G136" s="12" t="s">
        <v>2235</v>
      </c>
      <c r="H136" s="12" t="s">
        <v>582</v>
      </c>
      <c r="I136" s="41" t="s">
        <v>540</v>
      </c>
      <c r="J136" s="43" t="s">
        <v>541</v>
      </c>
      <c r="K136" s="12" t="s">
        <v>581</v>
      </c>
      <c r="L136" s="12"/>
      <c r="M136" s="12" t="s">
        <v>36</v>
      </c>
      <c r="N136" s="12" t="s">
        <v>1143</v>
      </c>
      <c r="O136" s="30" t="s">
        <v>190</v>
      </c>
      <c r="P136" s="29" t="s">
        <v>408</v>
      </c>
      <c r="Q136" s="119"/>
      <c r="R136" s="89">
        <v>42207</v>
      </c>
      <c r="S136" s="53" t="s">
        <v>644</v>
      </c>
      <c r="T136" s="74"/>
      <c r="U136" s="75"/>
      <c r="V136" s="73"/>
    </row>
    <row r="137" spans="1:22" ht="132" x14ac:dyDescent="0.2">
      <c r="A137" s="21" t="s">
        <v>1225</v>
      </c>
      <c r="B137" s="12" t="s">
        <v>1440</v>
      </c>
      <c r="C137" s="15" t="s">
        <v>56</v>
      </c>
      <c r="D137" s="102" t="s">
        <v>29</v>
      </c>
      <c r="E137" s="3" t="s">
        <v>2168</v>
      </c>
      <c r="F137" s="70" t="s">
        <v>1160</v>
      </c>
      <c r="G137" s="12" t="s">
        <v>2401</v>
      </c>
      <c r="H137" s="12" t="s">
        <v>869</v>
      </c>
      <c r="I137" s="41" t="s">
        <v>618</v>
      </c>
      <c r="J137" s="45"/>
      <c r="K137" s="12" t="s">
        <v>726</v>
      </c>
      <c r="L137" s="12" t="s">
        <v>62</v>
      </c>
      <c r="M137" s="12" t="s">
        <v>867</v>
      </c>
      <c r="N137" s="12" t="s">
        <v>446</v>
      </c>
      <c r="O137" s="16" t="s">
        <v>2174</v>
      </c>
      <c r="P137" s="52" t="s">
        <v>864</v>
      </c>
      <c r="Q137" s="118"/>
      <c r="R137" s="89">
        <v>42209</v>
      </c>
      <c r="S137" s="53" t="s">
        <v>644</v>
      </c>
      <c r="T137" s="74"/>
      <c r="U137" s="75"/>
      <c r="V137" s="73"/>
    </row>
    <row r="138" spans="1:22" ht="121" x14ac:dyDescent="0.2">
      <c r="A138" s="21" t="s">
        <v>722</v>
      </c>
      <c r="B138" s="12" t="s">
        <v>1439</v>
      </c>
      <c r="C138" s="15" t="s">
        <v>56</v>
      </c>
      <c r="D138" s="102" t="s">
        <v>2411</v>
      </c>
      <c r="E138" s="3" t="s">
        <v>2168</v>
      </c>
      <c r="F138" s="70" t="s">
        <v>1160</v>
      </c>
      <c r="G138" s="12" t="s">
        <v>2402</v>
      </c>
      <c r="H138" s="12" t="s">
        <v>728</v>
      </c>
      <c r="I138" s="41" t="s">
        <v>524</v>
      </c>
      <c r="J138" s="43" t="s">
        <v>1974</v>
      </c>
      <c r="K138" s="12"/>
      <c r="L138" s="12" t="s">
        <v>324</v>
      </c>
      <c r="M138" s="12" t="s">
        <v>1189</v>
      </c>
      <c r="N138" s="12" t="s">
        <v>724</v>
      </c>
      <c r="O138" s="16" t="s">
        <v>190</v>
      </c>
      <c r="P138" s="29" t="s">
        <v>725</v>
      </c>
      <c r="Q138" s="119"/>
      <c r="R138" s="89">
        <v>42222</v>
      </c>
      <c r="S138" s="53" t="s">
        <v>644</v>
      </c>
      <c r="T138" s="74"/>
      <c r="U138" s="75"/>
      <c r="V138" s="73"/>
    </row>
    <row r="139" spans="1:22" ht="132" x14ac:dyDescent="0.2">
      <c r="A139" s="21" t="s">
        <v>723</v>
      </c>
      <c r="B139" s="12" t="s">
        <v>1439</v>
      </c>
      <c r="C139" s="15" t="s">
        <v>56</v>
      </c>
      <c r="D139" s="102" t="s">
        <v>29</v>
      </c>
      <c r="E139" s="3" t="s">
        <v>2168</v>
      </c>
      <c r="F139" s="70" t="s">
        <v>1160</v>
      </c>
      <c r="G139" s="12" t="s">
        <v>2403</v>
      </c>
      <c r="H139" s="12" t="s">
        <v>728</v>
      </c>
      <c r="I139" s="41" t="s">
        <v>618</v>
      </c>
      <c r="J139" s="45"/>
      <c r="K139" s="12" t="s">
        <v>726</v>
      </c>
      <c r="L139" s="12" t="s">
        <v>62</v>
      </c>
      <c r="M139" s="12" t="s">
        <v>867</v>
      </c>
      <c r="N139" s="12" t="s">
        <v>446</v>
      </c>
      <c r="O139" s="16" t="s">
        <v>2174</v>
      </c>
      <c r="P139" s="29" t="s">
        <v>727</v>
      </c>
      <c r="Q139" s="119"/>
      <c r="R139" s="89">
        <v>42208</v>
      </c>
      <c r="S139" s="53" t="s">
        <v>644</v>
      </c>
      <c r="T139" s="74"/>
      <c r="U139" s="75"/>
      <c r="V139" s="73"/>
    </row>
    <row r="140" spans="1:22" ht="77" x14ac:dyDescent="0.2">
      <c r="A140" s="21" t="s">
        <v>1429</v>
      </c>
      <c r="B140" s="12" t="s">
        <v>1444</v>
      </c>
      <c r="C140" s="15" t="s">
        <v>56</v>
      </c>
      <c r="D140" s="102" t="s">
        <v>29</v>
      </c>
      <c r="E140" s="15" t="s">
        <v>2167</v>
      </c>
      <c r="F140" s="71" t="s">
        <v>1160</v>
      </c>
      <c r="G140" s="12" t="s">
        <v>1881</v>
      </c>
      <c r="H140" s="12" t="s">
        <v>1430</v>
      </c>
      <c r="I140" s="41" t="s">
        <v>618</v>
      </c>
      <c r="J140" s="45"/>
      <c r="K140" s="35" t="s">
        <v>1431</v>
      </c>
      <c r="L140" s="12" t="s">
        <v>62</v>
      </c>
      <c r="M140" s="12" t="s">
        <v>1665</v>
      </c>
      <c r="N140" s="12" t="s">
        <v>1432</v>
      </c>
      <c r="O140" s="16" t="s">
        <v>2174</v>
      </c>
      <c r="P140" s="63" t="s">
        <v>1433</v>
      </c>
      <c r="Q140" s="118"/>
      <c r="R140" s="89">
        <v>42534</v>
      </c>
      <c r="S140" s="53" t="s">
        <v>644</v>
      </c>
      <c r="T140" s="74"/>
      <c r="U140" s="75"/>
      <c r="V140" s="73"/>
    </row>
    <row r="141" spans="1:22" ht="132" x14ac:dyDescent="0.2">
      <c r="A141" s="21" t="s">
        <v>1226</v>
      </c>
      <c r="B141" s="12" t="s">
        <v>1438</v>
      </c>
      <c r="C141" s="15" t="s">
        <v>56</v>
      </c>
      <c r="D141" s="102" t="s">
        <v>29</v>
      </c>
      <c r="E141" s="3" t="s">
        <v>2168</v>
      </c>
      <c r="F141" s="70" t="s">
        <v>1160</v>
      </c>
      <c r="G141" s="12" t="s">
        <v>2401</v>
      </c>
      <c r="H141" s="12" t="s">
        <v>870</v>
      </c>
      <c r="I141" s="41" t="s">
        <v>618</v>
      </c>
      <c r="J141" s="45"/>
      <c r="K141" s="12" t="s">
        <v>726</v>
      </c>
      <c r="L141" s="12" t="s">
        <v>62</v>
      </c>
      <c r="M141" s="12" t="s">
        <v>867</v>
      </c>
      <c r="N141" s="12" t="s">
        <v>446</v>
      </c>
      <c r="O141" s="16" t="s">
        <v>2174</v>
      </c>
      <c r="P141" s="27" t="s">
        <v>865</v>
      </c>
      <c r="Q141" s="118"/>
      <c r="R141" s="89">
        <v>42209</v>
      </c>
      <c r="S141" s="53" t="s">
        <v>644</v>
      </c>
      <c r="T141" s="74"/>
      <c r="U141" s="75"/>
      <c r="V141" s="73"/>
    </row>
    <row r="142" spans="1:22" ht="132" x14ac:dyDescent="0.2">
      <c r="A142" s="21" t="s">
        <v>1227</v>
      </c>
      <c r="B142" s="12" t="s">
        <v>1437</v>
      </c>
      <c r="C142" s="15" t="s">
        <v>56</v>
      </c>
      <c r="D142" s="102" t="s">
        <v>29</v>
      </c>
      <c r="E142" s="3" t="s">
        <v>2168</v>
      </c>
      <c r="F142" s="70" t="s">
        <v>1160</v>
      </c>
      <c r="G142" s="12" t="s">
        <v>2401</v>
      </c>
      <c r="H142" s="12" t="s">
        <v>871</v>
      </c>
      <c r="I142" s="41" t="s">
        <v>618</v>
      </c>
      <c r="J142" s="45"/>
      <c r="K142" s="12" t="s">
        <v>726</v>
      </c>
      <c r="L142" s="12" t="s">
        <v>62</v>
      </c>
      <c r="M142" s="12" t="s">
        <v>867</v>
      </c>
      <c r="N142" s="12" t="s">
        <v>446</v>
      </c>
      <c r="O142" s="16" t="s">
        <v>2174</v>
      </c>
      <c r="P142" s="27" t="s">
        <v>872</v>
      </c>
      <c r="Q142" s="118"/>
      <c r="R142" s="89">
        <v>42209</v>
      </c>
      <c r="S142" s="53" t="s">
        <v>644</v>
      </c>
      <c r="T142" s="74"/>
      <c r="U142" s="75"/>
      <c r="V142" s="73"/>
    </row>
    <row r="143" spans="1:22" ht="132" x14ac:dyDescent="0.2">
      <c r="A143" s="21" t="s">
        <v>1228</v>
      </c>
      <c r="B143" s="12" t="s">
        <v>1436</v>
      </c>
      <c r="C143" s="15" t="s">
        <v>56</v>
      </c>
      <c r="D143" s="102" t="s">
        <v>29</v>
      </c>
      <c r="E143" s="3" t="s">
        <v>2168</v>
      </c>
      <c r="F143" s="70" t="s">
        <v>1160</v>
      </c>
      <c r="G143" s="12" t="s">
        <v>2401</v>
      </c>
      <c r="H143" s="12" t="s">
        <v>873</v>
      </c>
      <c r="I143" s="41" t="s">
        <v>618</v>
      </c>
      <c r="J143" s="45"/>
      <c r="K143" s="12" t="s">
        <v>726</v>
      </c>
      <c r="L143" s="12" t="s">
        <v>62</v>
      </c>
      <c r="M143" s="12" t="s">
        <v>867</v>
      </c>
      <c r="N143" s="12" t="s">
        <v>446</v>
      </c>
      <c r="O143" s="16" t="s">
        <v>2174</v>
      </c>
      <c r="P143" s="27" t="s">
        <v>874</v>
      </c>
      <c r="Q143" s="118"/>
      <c r="R143" s="89">
        <v>42209</v>
      </c>
      <c r="S143" s="53" t="s">
        <v>644</v>
      </c>
      <c r="T143" s="74"/>
      <c r="U143" s="75"/>
      <c r="V143" s="73"/>
    </row>
    <row r="144" spans="1:22" ht="121" x14ac:dyDescent="0.2">
      <c r="A144" s="21" t="s">
        <v>1434</v>
      </c>
      <c r="B144" s="12" t="s">
        <v>1435</v>
      </c>
      <c r="C144" s="15" t="s">
        <v>56</v>
      </c>
      <c r="D144" s="102" t="s">
        <v>29</v>
      </c>
      <c r="E144" s="3" t="s">
        <v>2168</v>
      </c>
      <c r="F144" s="70" t="s">
        <v>1160</v>
      </c>
      <c r="G144" s="12" t="s">
        <v>2401</v>
      </c>
      <c r="H144" s="12"/>
      <c r="I144" s="41" t="s">
        <v>618</v>
      </c>
      <c r="J144" s="45"/>
      <c r="K144" s="12" t="s">
        <v>726</v>
      </c>
      <c r="L144" s="12" t="s">
        <v>62</v>
      </c>
      <c r="M144" s="12" t="s">
        <v>1882</v>
      </c>
      <c r="N144" s="12" t="s">
        <v>446</v>
      </c>
      <c r="O144" s="16" t="s">
        <v>2174</v>
      </c>
      <c r="P144" s="27" t="s">
        <v>878</v>
      </c>
      <c r="Q144" s="118"/>
      <c r="R144" s="89">
        <v>42534</v>
      </c>
      <c r="S144" s="53" t="s">
        <v>644</v>
      </c>
      <c r="T144" s="74"/>
      <c r="U144" s="75"/>
      <c r="V144" s="73"/>
    </row>
    <row r="145" spans="1:22" ht="44" x14ac:dyDescent="0.2">
      <c r="A145" s="21" t="s">
        <v>109</v>
      </c>
      <c r="B145" s="12" t="s">
        <v>1951</v>
      </c>
      <c r="C145" s="15" t="s">
        <v>108</v>
      </c>
      <c r="D145" s="102" t="s">
        <v>153</v>
      </c>
      <c r="E145" s="3" t="s">
        <v>2169</v>
      </c>
      <c r="F145" s="69" t="s">
        <v>1158</v>
      </c>
      <c r="G145" s="12" t="s">
        <v>2277</v>
      </c>
      <c r="H145" s="12" t="s">
        <v>1949</v>
      </c>
      <c r="I145" s="41" t="s">
        <v>576</v>
      </c>
      <c r="J145" s="51" t="s">
        <v>577</v>
      </c>
      <c r="K145" s="39"/>
      <c r="L145" s="12"/>
      <c r="M145" s="12" t="s">
        <v>36</v>
      </c>
      <c r="N145" s="12" t="s">
        <v>1950</v>
      </c>
      <c r="O145" s="16" t="s">
        <v>189</v>
      </c>
      <c r="P145" s="29" t="s">
        <v>89</v>
      </c>
      <c r="Q145" s="119"/>
      <c r="R145" s="89">
        <v>42548</v>
      </c>
      <c r="S145" s="53" t="s">
        <v>644</v>
      </c>
      <c r="T145" s="74"/>
      <c r="U145" s="75"/>
      <c r="V145" s="73"/>
    </row>
    <row r="146" spans="1:22" ht="22" x14ac:dyDescent="0.2">
      <c r="A146" s="21" t="s">
        <v>110</v>
      </c>
      <c r="B146" s="12" t="s">
        <v>111</v>
      </c>
      <c r="C146" s="15" t="s">
        <v>108</v>
      </c>
      <c r="D146" s="105" t="s">
        <v>153</v>
      </c>
      <c r="E146" s="3" t="s">
        <v>2169</v>
      </c>
      <c r="F146" s="69" t="s">
        <v>1158</v>
      </c>
      <c r="G146" s="12" t="s">
        <v>2278</v>
      </c>
      <c r="H146" s="12" t="s">
        <v>112</v>
      </c>
      <c r="I146" s="40"/>
      <c r="J146" s="49"/>
      <c r="K146" s="12"/>
      <c r="L146" s="12"/>
      <c r="M146" s="12" t="s">
        <v>36</v>
      </c>
      <c r="N146" s="12" t="s">
        <v>113</v>
      </c>
      <c r="O146" s="16" t="s">
        <v>187</v>
      </c>
      <c r="P146" s="18" t="s">
        <v>114</v>
      </c>
      <c r="Q146" s="123"/>
      <c r="R146" s="89">
        <v>42206</v>
      </c>
      <c r="S146" s="53" t="s">
        <v>644</v>
      </c>
      <c r="T146" s="74"/>
      <c r="U146" s="75"/>
      <c r="V146" s="73"/>
    </row>
    <row r="147" spans="1:22" ht="66" x14ac:dyDescent="0.2">
      <c r="A147" s="21" t="s">
        <v>478</v>
      </c>
      <c r="B147" s="12" t="s">
        <v>120</v>
      </c>
      <c r="C147" s="15" t="s">
        <v>56</v>
      </c>
      <c r="D147" s="105" t="s">
        <v>2412</v>
      </c>
      <c r="E147" s="3" t="s">
        <v>2169</v>
      </c>
      <c r="F147" s="70"/>
      <c r="G147" s="12" t="s">
        <v>2317</v>
      </c>
      <c r="H147" s="12" t="s">
        <v>583</v>
      </c>
      <c r="I147" s="41" t="s">
        <v>527</v>
      </c>
      <c r="J147" s="49" t="s">
        <v>1574</v>
      </c>
      <c r="K147" s="9" t="s">
        <v>561</v>
      </c>
      <c r="L147" s="12"/>
      <c r="M147" s="12" t="s">
        <v>1445</v>
      </c>
      <c r="N147" s="12" t="s">
        <v>1446</v>
      </c>
      <c r="O147" s="16" t="s">
        <v>152</v>
      </c>
      <c r="P147" s="60" t="s">
        <v>115</v>
      </c>
      <c r="Q147" s="119"/>
      <c r="R147" s="89">
        <v>42552</v>
      </c>
      <c r="S147" s="53" t="s">
        <v>644</v>
      </c>
      <c r="T147" s="74"/>
      <c r="U147" s="75"/>
      <c r="V147" s="73"/>
    </row>
    <row r="148" spans="1:22" ht="55" x14ac:dyDescent="0.2">
      <c r="A148" s="21" t="s">
        <v>2004</v>
      </c>
      <c r="B148" s="12" t="s">
        <v>2005</v>
      </c>
      <c r="C148" s="15" t="s">
        <v>56</v>
      </c>
      <c r="D148" s="105" t="s">
        <v>2412</v>
      </c>
      <c r="E148" s="15" t="s">
        <v>2167</v>
      </c>
      <c r="F148" s="71"/>
      <c r="G148" s="12" t="s">
        <v>1997</v>
      </c>
      <c r="H148" s="12"/>
      <c r="I148" s="41" t="s">
        <v>527</v>
      </c>
      <c r="J148" s="49" t="s">
        <v>1574</v>
      </c>
      <c r="K148" s="35" t="s">
        <v>1403</v>
      </c>
      <c r="L148" s="12"/>
      <c r="M148" s="12" t="s">
        <v>52</v>
      </c>
      <c r="N148" s="12" t="s">
        <v>2006</v>
      </c>
      <c r="O148" s="16" t="s">
        <v>152</v>
      </c>
      <c r="P148" s="19" t="s">
        <v>303</v>
      </c>
      <c r="Q148" s="120"/>
      <c r="R148" s="89">
        <v>42549</v>
      </c>
      <c r="S148" s="53" t="s">
        <v>644</v>
      </c>
      <c r="T148" s="74"/>
      <c r="U148" s="75"/>
      <c r="V148" s="73"/>
    </row>
    <row r="149" spans="1:22" ht="90" x14ac:dyDescent="0.2">
      <c r="A149" s="21" t="s">
        <v>116</v>
      </c>
      <c r="B149" s="12"/>
      <c r="C149" s="15" t="s">
        <v>117</v>
      </c>
      <c r="D149" s="104" t="s">
        <v>2411</v>
      </c>
      <c r="E149" s="3" t="s">
        <v>2169</v>
      </c>
      <c r="F149" s="70" t="s">
        <v>1159</v>
      </c>
      <c r="G149" s="12" t="s">
        <v>2383</v>
      </c>
      <c r="H149" s="12"/>
      <c r="I149" s="40" t="s">
        <v>514</v>
      </c>
      <c r="J149" s="49" t="s">
        <v>565</v>
      </c>
      <c r="K149" s="12"/>
      <c r="L149" s="12"/>
      <c r="M149" s="12" t="s">
        <v>1165</v>
      </c>
      <c r="N149" s="12" t="s">
        <v>118</v>
      </c>
      <c r="O149" s="16" t="s">
        <v>2465</v>
      </c>
      <c r="P149" s="29"/>
      <c r="Q149" s="119"/>
      <c r="R149" s="89">
        <v>42557</v>
      </c>
      <c r="S149" s="53" t="s">
        <v>644</v>
      </c>
      <c r="T149" s="74"/>
      <c r="U149" s="75"/>
      <c r="V149" s="73"/>
    </row>
    <row r="150" spans="1:22" ht="88" x14ac:dyDescent="0.2">
      <c r="A150" s="21" t="s">
        <v>2432</v>
      </c>
      <c r="B150" s="12"/>
      <c r="C150" s="15" t="s">
        <v>604</v>
      </c>
      <c r="D150" s="102" t="s">
        <v>153</v>
      </c>
      <c r="E150" s="3" t="s">
        <v>2168</v>
      </c>
      <c r="F150" s="70"/>
      <c r="G150" s="12" t="s">
        <v>699</v>
      </c>
      <c r="H150" s="12" t="s">
        <v>700</v>
      </c>
      <c r="I150" s="41" t="s">
        <v>701</v>
      </c>
      <c r="J150" s="43" t="s">
        <v>1842</v>
      </c>
      <c r="K150" s="86" t="s">
        <v>1845</v>
      </c>
      <c r="L150" s="12"/>
      <c r="M150" s="12" t="s">
        <v>704</v>
      </c>
      <c r="N150" s="12" t="s">
        <v>703</v>
      </c>
      <c r="O150" s="16" t="s">
        <v>188</v>
      </c>
      <c r="P150" s="29" t="s">
        <v>272</v>
      </c>
      <c r="Q150" s="119"/>
      <c r="R150" s="89">
        <v>42207</v>
      </c>
      <c r="S150" s="53" t="s">
        <v>644</v>
      </c>
      <c r="T150" s="74"/>
      <c r="U150" s="75"/>
      <c r="V150" s="73"/>
    </row>
    <row r="151" spans="1:22" ht="66" x14ac:dyDescent="0.2">
      <c r="A151" s="21" t="s">
        <v>2432</v>
      </c>
      <c r="B151" s="12"/>
      <c r="C151" s="15" t="s">
        <v>108</v>
      </c>
      <c r="D151" s="102" t="s">
        <v>153</v>
      </c>
      <c r="E151" s="3" t="s">
        <v>2168</v>
      </c>
      <c r="F151" s="70" t="s">
        <v>1161</v>
      </c>
      <c r="G151" s="12" t="s">
        <v>2294</v>
      </c>
      <c r="H151" s="12" t="s">
        <v>698</v>
      </c>
      <c r="I151" s="41" t="s">
        <v>543</v>
      </c>
      <c r="J151" s="43" t="s">
        <v>542</v>
      </c>
      <c r="K151" s="86" t="s">
        <v>1845</v>
      </c>
      <c r="L151" s="12"/>
      <c r="M151" s="12" t="s">
        <v>177</v>
      </c>
      <c r="N151" s="12" t="s">
        <v>702</v>
      </c>
      <c r="O151" s="16" t="s">
        <v>188</v>
      </c>
      <c r="P151" s="29" t="s">
        <v>272</v>
      </c>
      <c r="Q151" s="119"/>
      <c r="R151" s="89">
        <v>42207</v>
      </c>
      <c r="S151" s="53" t="s">
        <v>644</v>
      </c>
      <c r="T151" s="74"/>
      <c r="U151" s="75"/>
      <c r="V151" s="73"/>
    </row>
    <row r="152" spans="1:22" ht="33" x14ac:dyDescent="0.2">
      <c r="A152" s="21" t="s">
        <v>708</v>
      </c>
      <c r="B152" s="12"/>
      <c r="C152" s="15" t="s">
        <v>59</v>
      </c>
      <c r="D152" s="105" t="s">
        <v>2413</v>
      </c>
      <c r="E152" s="3" t="s">
        <v>2168</v>
      </c>
      <c r="F152" s="71" t="s">
        <v>1159</v>
      </c>
      <c r="G152" s="12" t="s">
        <v>2322</v>
      </c>
      <c r="H152" s="12"/>
      <c r="I152" s="41" t="s">
        <v>2468</v>
      </c>
      <c r="J152" s="43" t="s">
        <v>533</v>
      </c>
      <c r="K152" s="35" t="s">
        <v>2536</v>
      </c>
      <c r="L152" s="12"/>
      <c r="M152" s="12" t="s">
        <v>1447</v>
      </c>
      <c r="N152" s="12" t="s">
        <v>659</v>
      </c>
      <c r="O152" s="16" t="s">
        <v>2442</v>
      </c>
      <c r="P152" s="29" t="s">
        <v>709</v>
      </c>
      <c r="Q152" s="119">
        <v>330</v>
      </c>
      <c r="R152" s="89">
        <v>42534</v>
      </c>
      <c r="S152" s="53" t="s">
        <v>644</v>
      </c>
      <c r="T152" s="74"/>
      <c r="U152" s="75"/>
      <c r="V152" s="73"/>
    </row>
    <row r="153" spans="1:22" ht="33" x14ac:dyDescent="0.2">
      <c r="A153" s="21" t="s">
        <v>1448</v>
      </c>
      <c r="B153" s="12"/>
      <c r="C153" s="15" t="s">
        <v>59</v>
      </c>
      <c r="D153" s="105" t="s">
        <v>2413</v>
      </c>
      <c r="E153" s="15" t="s">
        <v>2167</v>
      </c>
      <c r="F153" s="71" t="s">
        <v>1159</v>
      </c>
      <c r="G153" s="12" t="s">
        <v>2322</v>
      </c>
      <c r="H153" s="12" t="s">
        <v>1449</v>
      </c>
      <c r="I153" s="41" t="s">
        <v>2468</v>
      </c>
      <c r="J153" s="43" t="s">
        <v>533</v>
      </c>
      <c r="K153" s="12" t="s">
        <v>2535</v>
      </c>
      <c r="L153" s="12"/>
      <c r="M153" s="12" t="s">
        <v>1383</v>
      </c>
      <c r="N153" s="12" t="s">
        <v>1666</v>
      </c>
      <c r="O153" s="16" t="s">
        <v>2442</v>
      </c>
      <c r="P153" s="63" t="s">
        <v>1450</v>
      </c>
      <c r="Q153" s="118">
        <v>340</v>
      </c>
      <c r="R153" s="89">
        <v>42534</v>
      </c>
      <c r="S153" s="53" t="s">
        <v>644</v>
      </c>
      <c r="T153" s="74"/>
      <c r="U153" s="75"/>
      <c r="V153" s="73"/>
    </row>
    <row r="154" spans="1:22" ht="121" x14ac:dyDescent="0.2">
      <c r="A154" s="21" t="s">
        <v>1916</v>
      </c>
      <c r="B154" s="12" t="s">
        <v>1917</v>
      </c>
      <c r="C154" s="15" t="s">
        <v>243</v>
      </c>
      <c r="D154" s="102" t="s">
        <v>250</v>
      </c>
      <c r="E154" s="15" t="s">
        <v>2167</v>
      </c>
      <c r="F154" s="71"/>
      <c r="G154" s="12" t="s">
        <v>2323</v>
      </c>
      <c r="H154" s="12"/>
      <c r="I154" s="41" t="s">
        <v>536</v>
      </c>
      <c r="J154" s="45"/>
      <c r="K154" s="35" t="s">
        <v>1918</v>
      </c>
      <c r="L154" s="12"/>
      <c r="M154" s="12" t="s">
        <v>1919</v>
      </c>
      <c r="N154" s="12" t="s">
        <v>1920</v>
      </c>
      <c r="O154" s="16" t="s">
        <v>152</v>
      </c>
      <c r="P154" s="10" t="s">
        <v>1921</v>
      </c>
      <c r="Q154" s="122"/>
      <c r="R154" s="89">
        <v>42544</v>
      </c>
      <c r="S154" s="53" t="s">
        <v>644</v>
      </c>
      <c r="T154" s="74"/>
      <c r="U154" s="75"/>
      <c r="V154" s="73"/>
    </row>
    <row r="155" spans="1:22" ht="165" x14ac:dyDescent="0.2">
      <c r="A155" s="21" t="s">
        <v>1451</v>
      </c>
      <c r="B155" s="12" t="s">
        <v>1453</v>
      </c>
      <c r="C155" s="15" t="s">
        <v>243</v>
      </c>
      <c r="D155" s="102" t="s">
        <v>250</v>
      </c>
      <c r="E155" s="15" t="s">
        <v>2167</v>
      </c>
      <c r="F155" s="71"/>
      <c r="G155" s="12" t="s">
        <v>2324</v>
      </c>
      <c r="H155" s="12"/>
      <c r="I155" s="41" t="s">
        <v>536</v>
      </c>
      <c r="J155" s="45"/>
      <c r="K155" s="35" t="s">
        <v>1454</v>
      </c>
      <c r="L155" s="12"/>
      <c r="M155" s="12" t="s">
        <v>197</v>
      </c>
      <c r="N155" s="12" t="s">
        <v>1455</v>
      </c>
      <c r="O155" s="16" t="s">
        <v>152</v>
      </c>
      <c r="P155" s="63" t="s">
        <v>1452</v>
      </c>
      <c r="Q155" s="118"/>
      <c r="R155" s="89">
        <v>42534</v>
      </c>
      <c r="S155" s="53" t="s">
        <v>644</v>
      </c>
      <c r="T155" s="74"/>
      <c r="U155" s="75"/>
      <c r="V155" s="73"/>
    </row>
    <row r="156" spans="1:22" ht="110" x14ac:dyDescent="0.2">
      <c r="A156" s="33" t="s">
        <v>705</v>
      </c>
      <c r="B156" s="12"/>
      <c r="C156" s="15" t="s">
        <v>243</v>
      </c>
      <c r="D156" s="102" t="s">
        <v>250</v>
      </c>
      <c r="E156" s="34" t="s">
        <v>2168</v>
      </c>
      <c r="F156" s="70"/>
      <c r="G156" s="12" t="s">
        <v>2325</v>
      </c>
      <c r="H156" s="12" t="s">
        <v>582</v>
      </c>
      <c r="I156" s="50" t="s">
        <v>536</v>
      </c>
      <c r="J156" s="56"/>
      <c r="K156" s="35" t="s">
        <v>706</v>
      </c>
      <c r="L156" s="12"/>
      <c r="M156" s="12" t="s">
        <v>197</v>
      </c>
      <c r="N156" s="12" t="s">
        <v>748</v>
      </c>
      <c r="O156" s="16" t="s">
        <v>152</v>
      </c>
      <c r="P156" s="20" t="s">
        <v>707</v>
      </c>
      <c r="Q156" s="124"/>
      <c r="R156" s="89">
        <v>42208</v>
      </c>
      <c r="S156" s="53" t="s">
        <v>644</v>
      </c>
      <c r="T156" s="74"/>
      <c r="U156" s="75"/>
      <c r="V156" s="73"/>
    </row>
    <row r="157" spans="1:22" ht="110" x14ac:dyDescent="0.2">
      <c r="A157" s="21" t="s">
        <v>720</v>
      </c>
      <c r="B157" s="12"/>
      <c r="C157" s="15" t="s">
        <v>243</v>
      </c>
      <c r="D157" s="102" t="s">
        <v>250</v>
      </c>
      <c r="E157" s="3" t="s">
        <v>2168</v>
      </c>
      <c r="F157" s="69"/>
      <c r="G157" s="12" t="s">
        <v>2326</v>
      </c>
      <c r="H157" s="12" t="s">
        <v>582</v>
      </c>
      <c r="I157" s="50" t="s">
        <v>536</v>
      </c>
      <c r="J157" s="45"/>
      <c r="K157" s="35" t="s">
        <v>706</v>
      </c>
      <c r="L157" s="12"/>
      <c r="M157" s="12" t="s">
        <v>1456</v>
      </c>
      <c r="N157" s="12" t="s">
        <v>1667</v>
      </c>
      <c r="O157" s="16" t="s">
        <v>152</v>
      </c>
      <c r="P157" s="29" t="s">
        <v>721</v>
      </c>
      <c r="Q157" s="119"/>
      <c r="R157" s="89">
        <v>42534</v>
      </c>
      <c r="S157" s="53" t="s">
        <v>644</v>
      </c>
      <c r="T157" s="74"/>
      <c r="U157" s="75"/>
      <c r="V157" s="73"/>
    </row>
    <row r="158" spans="1:22" x14ac:dyDescent="0.2">
      <c r="A158" s="21" t="s">
        <v>119</v>
      </c>
      <c r="B158" s="31" t="s">
        <v>1238</v>
      </c>
      <c r="C158" s="15"/>
      <c r="D158" s="102"/>
      <c r="E158" s="3" t="s">
        <v>2169</v>
      </c>
      <c r="F158" s="70"/>
      <c r="G158" s="12"/>
      <c r="H158" s="12"/>
      <c r="I158" s="41"/>
      <c r="J158" s="45"/>
      <c r="K158" s="12"/>
      <c r="L158" s="12"/>
      <c r="M158" s="12"/>
      <c r="N158" s="12"/>
      <c r="O158" s="16"/>
      <c r="P158" s="60"/>
      <c r="Q158" s="119"/>
      <c r="R158" s="89">
        <v>42206</v>
      </c>
      <c r="S158" s="53" t="s">
        <v>644</v>
      </c>
      <c r="T158" s="74"/>
      <c r="U158" s="75"/>
      <c r="V158" s="73"/>
    </row>
    <row r="159" spans="1:22" ht="45" x14ac:dyDescent="0.2">
      <c r="A159" s="21" t="s">
        <v>1902</v>
      </c>
      <c r="B159" s="12" t="s">
        <v>1903</v>
      </c>
      <c r="C159" s="15" t="s">
        <v>108</v>
      </c>
      <c r="D159" s="102" t="s">
        <v>29</v>
      </c>
      <c r="E159" s="15" t="s">
        <v>2167</v>
      </c>
      <c r="F159" s="71" t="s">
        <v>1158</v>
      </c>
      <c r="G159" s="12" t="s">
        <v>2232</v>
      </c>
      <c r="H159" s="12"/>
      <c r="I159" s="41"/>
      <c r="J159" s="45"/>
      <c r="K159" s="12"/>
      <c r="L159" s="12"/>
      <c r="M159" s="12"/>
      <c r="N159" s="12" t="s">
        <v>1904</v>
      </c>
      <c r="O159" s="16" t="s">
        <v>802</v>
      </c>
      <c r="P159" s="10" t="s">
        <v>1905</v>
      </c>
      <c r="Q159" s="122"/>
      <c r="R159" s="89">
        <v>42544</v>
      </c>
      <c r="S159" s="53" t="s">
        <v>644</v>
      </c>
      <c r="T159" s="74"/>
      <c r="U159" s="75"/>
      <c r="V159" s="73"/>
    </row>
    <row r="160" spans="1:22" ht="33" x14ac:dyDescent="0.2">
      <c r="A160" s="21" t="s">
        <v>1459</v>
      </c>
      <c r="B160" s="12" t="s">
        <v>1460</v>
      </c>
      <c r="C160" s="15" t="s">
        <v>108</v>
      </c>
      <c r="D160" s="104" t="s">
        <v>2409</v>
      </c>
      <c r="E160" s="15" t="s">
        <v>2167</v>
      </c>
      <c r="F160" s="71"/>
      <c r="G160" s="12" t="s">
        <v>2327</v>
      </c>
      <c r="H160" s="12"/>
      <c r="I160" s="41" t="s">
        <v>539</v>
      </c>
      <c r="J160" s="45"/>
      <c r="K160" s="12"/>
      <c r="L160" s="12"/>
      <c r="M160" s="12"/>
      <c r="N160" s="12" t="s">
        <v>1461</v>
      </c>
      <c r="O160" s="16" t="s">
        <v>2174</v>
      </c>
      <c r="P160" s="10" t="s">
        <v>1668</v>
      </c>
      <c r="Q160" s="122"/>
      <c r="R160" s="89">
        <v>42549</v>
      </c>
      <c r="S160" s="53" t="s">
        <v>644</v>
      </c>
      <c r="T160" s="74"/>
      <c r="U160" s="75"/>
      <c r="V160" s="73"/>
    </row>
    <row r="161" spans="1:22" ht="30" x14ac:dyDescent="0.2">
      <c r="A161" s="21" t="s">
        <v>716</v>
      </c>
      <c r="B161" s="12" t="s">
        <v>717</v>
      </c>
      <c r="C161" s="15" t="s">
        <v>56</v>
      </c>
      <c r="D161" s="102" t="s">
        <v>29</v>
      </c>
      <c r="E161" s="3" t="s">
        <v>2168</v>
      </c>
      <c r="F161" s="69" t="s">
        <v>1158</v>
      </c>
      <c r="G161" s="12" t="s">
        <v>2248</v>
      </c>
      <c r="H161" s="12" t="s">
        <v>718</v>
      </c>
      <c r="I161" s="41" t="s">
        <v>632</v>
      </c>
      <c r="J161" s="43" t="s">
        <v>633</v>
      </c>
      <c r="K161" s="12"/>
      <c r="L161" s="12"/>
      <c r="M161" s="12" t="s">
        <v>52</v>
      </c>
      <c r="N161" s="12" t="s">
        <v>300</v>
      </c>
      <c r="O161" s="16" t="s">
        <v>312</v>
      </c>
      <c r="P161" s="29" t="s">
        <v>719</v>
      </c>
      <c r="Q161" s="119"/>
      <c r="R161" s="89">
        <v>42208</v>
      </c>
      <c r="S161" s="53" t="s">
        <v>644</v>
      </c>
      <c r="T161" s="74"/>
      <c r="U161" s="75"/>
      <c r="V161" s="73"/>
    </row>
    <row r="162" spans="1:22" ht="33" x14ac:dyDescent="0.2">
      <c r="A162" s="57" t="s">
        <v>711</v>
      </c>
      <c r="B162" s="12" t="s">
        <v>710</v>
      </c>
      <c r="C162" s="15" t="s">
        <v>56</v>
      </c>
      <c r="D162" s="102" t="s">
        <v>2411</v>
      </c>
      <c r="E162" s="3" t="s">
        <v>2168</v>
      </c>
      <c r="F162" s="71" t="s">
        <v>1162</v>
      </c>
      <c r="G162" s="12" t="s">
        <v>713</v>
      </c>
      <c r="H162" s="12" t="s">
        <v>714</v>
      </c>
      <c r="I162" s="41" t="s">
        <v>524</v>
      </c>
      <c r="J162" s="43" t="s">
        <v>1974</v>
      </c>
      <c r="K162" s="12"/>
      <c r="L162" s="12"/>
      <c r="M162" s="12" t="s">
        <v>715</v>
      </c>
      <c r="N162" s="12" t="s">
        <v>1155</v>
      </c>
      <c r="O162" s="16" t="s">
        <v>190</v>
      </c>
      <c r="P162" s="29" t="s">
        <v>712</v>
      </c>
      <c r="Q162" s="119"/>
      <c r="R162" s="89">
        <v>42208</v>
      </c>
      <c r="S162" s="53" t="s">
        <v>644</v>
      </c>
      <c r="T162" s="74"/>
      <c r="U162" s="75"/>
      <c r="V162" s="73"/>
    </row>
    <row r="163" spans="1:22" ht="110" x14ac:dyDescent="0.2">
      <c r="A163" s="21" t="s">
        <v>121</v>
      </c>
      <c r="B163" s="12" t="s">
        <v>122</v>
      </c>
      <c r="C163" s="15" t="s">
        <v>108</v>
      </c>
      <c r="D163" s="102" t="s">
        <v>29</v>
      </c>
      <c r="E163" s="3" t="s">
        <v>2169</v>
      </c>
      <c r="F163" s="69" t="s">
        <v>1158</v>
      </c>
      <c r="G163" s="12" t="s">
        <v>2249</v>
      </c>
      <c r="H163" s="12" t="s">
        <v>156</v>
      </c>
      <c r="I163" s="41" t="s">
        <v>514</v>
      </c>
      <c r="J163" s="49" t="s">
        <v>565</v>
      </c>
      <c r="K163" s="12"/>
      <c r="L163" s="12"/>
      <c r="M163" s="12" t="s">
        <v>123</v>
      </c>
      <c r="N163" s="12" t="s">
        <v>150</v>
      </c>
      <c r="O163" s="16" t="s">
        <v>152</v>
      </c>
      <c r="P163" s="18" t="s">
        <v>124</v>
      </c>
      <c r="Q163" s="123"/>
      <c r="R163" s="89">
        <v>42206</v>
      </c>
      <c r="S163" s="53" t="s">
        <v>644</v>
      </c>
      <c r="T163" s="74"/>
      <c r="U163" s="75"/>
      <c r="V163" s="73"/>
    </row>
    <row r="164" spans="1:22" ht="110" x14ac:dyDescent="0.2">
      <c r="A164" s="21" t="s">
        <v>1469</v>
      </c>
      <c r="B164" s="12"/>
      <c r="C164" s="15" t="s">
        <v>243</v>
      </c>
      <c r="D164" s="102" t="s">
        <v>250</v>
      </c>
      <c r="E164" s="15" t="s">
        <v>2167</v>
      </c>
      <c r="F164" s="71"/>
      <c r="G164" s="12" t="s">
        <v>2384</v>
      </c>
      <c r="H164" s="12"/>
      <c r="I164" s="41" t="s">
        <v>536</v>
      </c>
      <c r="J164" s="45"/>
      <c r="K164" s="35" t="s">
        <v>617</v>
      </c>
      <c r="L164" s="12"/>
      <c r="M164" s="12" t="s">
        <v>197</v>
      </c>
      <c r="N164" s="12" t="s">
        <v>1475</v>
      </c>
      <c r="O164" s="16" t="s">
        <v>152</v>
      </c>
      <c r="P164" s="63" t="s">
        <v>1470</v>
      </c>
      <c r="Q164" s="118"/>
      <c r="R164" s="89">
        <v>42534</v>
      </c>
      <c r="S164" s="53" t="s">
        <v>644</v>
      </c>
      <c r="T164" s="74"/>
      <c r="U164" s="75"/>
      <c r="V164" s="73"/>
    </row>
    <row r="165" spans="1:22" ht="33" x14ac:dyDescent="0.2">
      <c r="A165" s="21" t="s">
        <v>731</v>
      </c>
      <c r="B165" s="12" t="s">
        <v>732</v>
      </c>
      <c r="C165" s="15" t="s">
        <v>59</v>
      </c>
      <c r="D165" s="104" t="s">
        <v>2411</v>
      </c>
      <c r="E165" s="3" t="s">
        <v>2168</v>
      </c>
      <c r="F165" s="71" t="s">
        <v>1157</v>
      </c>
      <c r="G165" s="12" t="s">
        <v>2195</v>
      </c>
      <c r="H165" s="12" t="s">
        <v>734</v>
      </c>
      <c r="I165" s="41" t="s">
        <v>526</v>
      </c>
      <c r="J165" s="43" t="s">
        <v>518</v>
      </c>
      <c r="K165" s="12"/>
      <c r="L165" s="12"/>
      <c r="M165" s="12" t="s">
        <v>32</v>
      </c>
      <c r="N165" s="12" t="s">
        <v>733</v>
      </c>
      <c r="O165" s="16" t="s">
        <v>190</v>
      </c>
      <c r="P165" s="29" t="s">
        <v>735</v>
      </c>
      <c r="Q165" s="119"/>
      <c r="R165" s="89">
        <v>42208</v>
      </c>
      <c r="S165" s="53" t="s">
        <v>644</v>
      </c>
      <c r="T165" s="74"/>
      <c r="U165" s="75"/>
      <c r="V165" s="73"/>
    </row>
    <row r="166" spans="1:22" ht="66" x14ac:dyDescent="0.2">
      <c r="A166" s="21" t="s">
        <v>1462</v>
      </c>
      <c r="B166" s="12" t="s">
        <v>1463</v>
      </c>
      <c r="C166" s="15" t="s">
        <v>1464</v>
      </c>
      <c r="D166" s="105" t="s">
        <v>2412</v>
      </c>
      <c r="E166" s="15" t="s">
        <v>2167</v>
      </c>
      <c r="F166" s="71" t="s">
        <v>1158</v>
      </c>
      <c r="G166" s="12" t="s">
        <v>2385</v>
      </c>
      <c r="H166" s="12" t="s">
        <v>1468</v>
      </c>
      <c r="I166" s="41" t="s">
        <v>527</v>
      </c>
      <c r="J166" s="49" t="s">
        <v>1574</v>
      </c>
      <c r="K166" s="12" t="s">
        <v>1465</v>
      </c>
      <c r="L166" s="12" t="s">
        <v>60</v>
      </c>
      <c r="M166" s="12" t="s">
        <v>177</v>
      </c>
      <c r="N166" s="12" t="s">
        <v>1466</v>
      </c>
      <c r="O166" s="16" t="s">
        <v>2174</v>
      </c>
      <c r="P166" s="63" t="s">
        <v>1467</v>
      </c>
      <c r="Q166" s="118"/>
      <c r="R166" s="89">
        <v>42534</v>
      </c>
      <c r="S166" s="53" t="s">
        <v>644</v>
      </c>
      <c r="T166" s="74"/>
      <c r="U166" s="75"/>
      <c r="V166" s="73"/>
    </row>
    <row r="167" spans="1:22" ht="30" x14ac:dyDescent="0.2">
      <c r="A167" s="21" t="s">
        <v>742</v>
      </c>
      <c r="B167" s="12" t="s">
        <v>743</v>
      </c>
      <c r="C167" s="15" t="s">
        <v>737</v>
      </c>
      <c r="D167" s="104" t="s">
        <v>2411</v>
      </c>
      <c r="E167" s="3" t="s">
        <v>2168</v>
      </c>
      <c r="F167" s="71" t="s">
        <v>1157</v>
      </c>
      <c r="G167" s="12" t="s">
        <v>2196</v>
      </c>
      <c r="H167" s="12"/>
      <c r="I167" s="40"/>
      <c r="J167" s="49"/>
      <c r="K167" s="12"/>
      <c r="L167" s="12"/>
      <c r="M167" s="12" t="s">
        <v>32</v>
      </c>
      <c r="N167" s="12" t="s">
        <v>744</v>
      </c>
      <c r="O167" s="16" t="s">
        <v>190</v>
      </c>
      <c r="P167" s="29" t="s">
        <v>745</v>
      </c>
      <c r="Q167" s="119"/>
      <c r="R167" s="89">
        <v>42208</v>
      </c>
      <c r="S167" s="53" t="s">
        <v>644</v>
      </c>
      <c r="T167" s="74"/>
      <c r="U167" s="75"/>
      <c r="V167" s="73"/>
    </row>
    <row r="168" spans="1:22" ht="121" x14ac:dyDescent="0.2">
      <c r="A168" s="21" t="s">
        <v>1471</v>
      </c>
      <c r="B168" s="12" t="s">
        <v>1472</v>
      </c>
      <c r="C168" s="15" t="s">
        <v>59</v>
      </c>
      <c r="D168" s="102" t="s">
        <v>250</v>
      </c>
      <c r="E168" s="15" t="s">
        <v>2167</v>
      </c>
      <c r="F168" s="71" t="s">
        <v>1159</v>
      </c>
      <c r="G168" s="12" t="s">
        <v>2328</v>
      </c>
      <c r="H168" s="12"/>
      <c r="I168" s="41" t="s">
        <v>536</v>
      </c>
      <c r="J168" s="45"/>
      <c r="K168" s="35" t="s">
        <v>1473</v>
      </c>
      <c r="L168" s="12"/>
      <c r="M168" s="12" t="s">
        <v>32</v>
      </c>
      <c r="N168" s="12" t="s">
        <v>1474</v>
      </c>
      <c r="O168" s="16" t="s">
        <v>152</v>
      </c>
      <c r="P168" s="63" t="s">
        <v>1476</v>
      </c>
      <c r="Q168" s="118"/>
      <c r="R168" s="89">
        <v>42534</v>
      </c>
      <c r="S168" s="53" t="s">
        <v>644</v>
      </c>
      <c r="T168" s="74"/>
      <c r="U168" s="75"/>
      <c r="V168" s="73"/>
    </row>
    <row r="169" spans="1:22" ht="30" x14ac:dyDescent="0.2">
      <c r="A169" s="21" t="s">
        <v>736</v>
      </c>
      <c r="B169" s="12"/>
      <c r="C169" s="15" t="s">
        <v>737</v>
      </c>
      <c r="D169" s="102" t="s">
        <v>2411</v>
      </c>
      <c r="E169" s="3" t="s">
        <v>2168</v>
      </c>
      <c r="F169" s="71" t="s">
        <v>1157</v>
      </c>
      <c r="G169" s="12" t="s">
        <v>2197</v>
      </c>
      <c r="H169" s="12"/>
      <c r="I169" s="41" t="s">
        <v>524</v>
      </c>
      <c r="J169" s="43" t="s">
        <v>1974</v>
      </c>
      <c r="K169" s="12"/>
      <c r="L169" s="12"/>
      <c r="M169" s="12" t="s">
        <v>32</v>
      </c>
      <c r="N169" s="12" t="s">
        <v>733</v>
      </c>
      <c r="O169" s="16" t="s">
        <v>190</v>
      </c>
      <c r="P169" s="29" t="s">
        <v>738</v>
      </c>
      <c r="Q169" s="119"/>
      <c r="R169" s="89">
        <v>42208</v>
      </c>
      <c r="S169" s="53" t="s">
        <v>644</v>
      </c>
      <c r="T169" s="74"/>
      <c r="U169" s="75"/>
      <c r="V169" s="73"/>
    </row>
    <row r="170" spans="1:22" ht="22" x14ac:dyDescent="0.2">
      <c r="A170" s="21" t="s">
        <v>125</v>
      </c>
      <c r="B170" s="12" t="s">
        <v>126</v>
      </c>
      <c r="C170" s="15"/>
      <c r="D170" s="102"/>
      <c r="E170" s="3" t="s">
        <v>2169</v>
      </c>
      <c r="F170" s="70"/>
      <c r="G170" s="12" t="s">
        <v>127</v>
      </c>
      <c r="H170" s="12"/>
      <c r="I170" s="40"/>
      <c r="J170" s="49"/>
      <c r="K170" s="12"/>
      <c r="L170" s="12"/>
      <c r="M170" s="12"/>
      <c r="N170" s="12"/>
      <c r="O170" s="16"/>
      <c r="P170" s="60"/>
      <c r="Q170" s="119"/>
      <c r="R170" s="89">
        <v>42206</v>
      </c>
      <c r="S170" s="53" t="s">
        <v>644</v>
      </c>
      <c r="T170" s="74"/>
      <c r="U170" s="75"/>
      <c r="V170" s="73"/>
    </row>
    <row r="171" spans="1:22" ht="33" x14ac:dyDescent="0.2">
      <c r="A171" s="21" t="s">
        <v>128</v>
      </c>
      <c r="B171" s="12" t="s">
        <v>584</v>
      </c>
      <c r="C171" s="15" t="s">
        <v>108</v>
      </c>
      <c r="D171" s="102" t="s">
        <v>2411</v>
      </c>
      <c r="E171" s="3" t="s">
        <v>2169</v>
      </c>
      <c r="F171" s="69" t="s">
        <v>1158</v>
      </c>
      <c r="G171" s="12" t="s">
        <v>2250</v>
      </c>
      <c r="H171" s="12" t="s">
        <v>585</v>
      </c>
      <c r="I171" s="41" t="s">
        <v>540</v>
      </c>
      <c r="J171" s="43" t="s">
        <v>541</v>
      </c>
      <c r="K171" s="12" t="s">
        <v>581</v>
      </c>
      <c r="L171" s="12"/>
      <c r="M171" s="12" t="s">
        <v>36</v>
      </c>
      <c r="N171" s="12" t="s">
        <v>129</v>
      </c>
      <c r="O171" s="16" t="s">
        <v>190</v>
      </c>
      <c r="P171" s="29" t="s">
        <v>493</v>
      </c>
      <c r="Q171" s="119"/>
      <c r="R171" s="89">
        <v>42206</v>
      </c>
      <c r="S171" s="53" t="s">
        <v>644</v>
      </c>
      <c r="T171" s="74"/>
      <c r="U171" s="75"/>
      <c r="V171" s="73"/>
    </row>
    <row r="172" spans="1:22" ht="66" x14ac:dyDescent="0.2">
      <c r="A172" s="21" t="s">
        <v>1477</v>
      </c>
      <c r="B172" s="12" t="s">
        <v>1478</v>
      </c>
      <c r="C172" s="15" t="s">
        <v>55</v>
      </c>
      <c r="D172" s="102" t="s">
        <v>29</v>
      </c>
      <c r="E172" s="15" t="s">
        <v>2167</v>
      </c>
      <c r="F172" s="71"/>
      <c r="G172" s="12" t="s">
        <v>1479</v>
      </c>
      <c r="H172" s="12"/>
      <c r="I172" s="41" t="s">
        <v>530</v>
      </c>
      <c r="J172" s="43" t="s">
        <v>523</v>
      </c>
      <c r="K172" s="12"/>
      <c r="L172" s="12"/>
      <c r="M172" s="12" t="s">
        <v>1480</v>
      </c>
      <c r="N172" s="12" t="s">
        <v>1481</v>
      </c>
      <c r="O172" s="16" t="s">
        <v>312</v>
      </c>
      <c r="P172" s="63" t="s">
        <v>1482</v>
      </c>
      <c r="Q172" s="118"/>
      <c r="R172" s="89">
        <v>42534</v>
      </c>
      <c r="S172" s="53" t="s">
        <v>644</v>
      </c>
      <c r="T172" s="74"/>
      <c r="U172" s="75"/>
      <c r="V172" s="73"/>
    </row>
    <row r="173" spans="1:22" ht="44" x14ac:dyDescent="0.2">
      <c r="A173" s="21" t="s">
        <v>1483</v>
      </c>
      <c r="B173" s="12" t="s">
        <v>1484</v>
      </c>
      <c r="C173" s="15" t="s">
        <v>56</v>
      </c>
      <c r="D173" s="105" t="s">
        <v>29</v>
      </c>
      <c r="E173" s="15" t="s">
        <v>2167</v>
      </c>
      <c r="F173" s="71" t="s">
        <v>1158</v>
      </c>
      <c r="G173" s="12" t="s">
        <v>2286</v>
      </c>
      <c r="H173" s="12" t="s">
        <v>1371</v>
      </c>
      <c r="I173" s="41" t="s">
        <v>559</v>
      </c>
      <c r="J173" s="43" t="s">
        <v>558</v>
      </c>
      <c r="K173" s="12"/>
      <c r="L173" s="12"/>
      <c r="M173" s="12" t="s">
        <v>1564</v>
      </c>
      <c r="N173" s="12" t="s">
        <v>1883</v>
      </c>
      <c r="O173" s="16" t="s">
        <v>311</v>
      </c>
      <c r="P173" s="19" t="s">
        <v>1884</v>
      </c>
      <c r="Q173" s="120"/>
      <c r="R173" s="90">
        <v>42543</v>
      </c>
      <c r="S173" s="53" t="s">
        <v>644</v>
      </c>
      <c r="T173" s="74"/>
      <c r="U173" s="75"/>
      <c r="V173" s="73"/>
    </row>
    <row r="174" spans="1:22" ht="33" x14ac:dyDescent="0.2">
      <c r="A174" s="21" t="s">
        <v>1483</v>
      </c>
      <c r="B174" s="12" t="s">
        <v>1484</v>
      </c>
      <c r="C174" s="15" t="s">
        <v>57</v>
      </c>
      <c r="D174" s="105" t="s">
        <v>29</v>
      </c>
      <c r="E174" s="15" t="s">
        <v>2167</v>
      </c>
      <c r="F174" s="71"/>
      <c r="G174" s="12" t="s">
        <v>1485</v>
      </c>
      <c r="H174" s="12" t="s">
        <v>1371</v>
      </c>
      <c r="I174" s="41" t="s">
        <v>559</v>
      </c>
      <c r="J174" s="43" t="s">
        <v>558</v>
      </c>
      <c r="K174" s="12"/>
      <c r="L174" s="12"/>
      <c r="M174" s="12" t="s">
        <v>1486</v>
      </c>
      <c r="N174" s="12" t="s">
        <v>1487</v>
      </c>
      <c r="O174" s="16" t="s">
        <v>311</v>
      </c>
      <c r="P174" s="63" t="s">
        <v>1488</v>
      </c>
      <c r="Q174" s="118"/>
      <c r="R174" s="89">
        <v>42534</v>
      </c>
      <c r="S174" s="53" t="s">
        <v>644</v>
      </c>
      <c r="T174" s="74"/>
      <c r="U174" s="75"/>
      <c r="V174" s="73"/>
    </row>
    <row r="175" spans="1:22" ht="33" x14ac:dyDescent="0.2">
      <c r="A175" s="21" t="s">
        <v>739</v>
      </c>
      <c r="B175" s="12"/>
      <c r="C175" s="15" t="s">
        <v>226</v>
      </c>
      <c r="D175" s="102" t="s">
        <v>2411</v>
      </c>
      <c r="E175" s="3" t="s">
        <v>2168</v>
      </c>
      <c r="F175" s="69" t="s">
        <v>1158</v>
      </c>
      <c r="G175" s="12" t="s">
        <v>2251</v>
      </c>
      <c r="H175" s="12" t="s">
        <v>740</v>
      </c>
      <c r="I175" s="41" t="s">
        <v>524</v>
      </c>
      <c r="J175" s="43" t="s">
        <v>1974</v>
      </c>
      <c r="K175" s="12"/>
      <c r="L175" s="12" t="s">
        <v>324</v>
      </c>
      <c r="M175" s="12" t="s">
        <v>453</v>
      </c>
      <c r="N175" s="12" t="s">
        <v>325</v>
      </c>
      <c r="O175" s="16" t="s">
        <v>190</v>
      </c>
      <c r="P175" s="29" t="s">
        <v>741</v>
      </c>
      <c r="Q175" s="119"/>
      <c r="R175" s="89">
        <v>42208</v>
      </c>
      <c r="S175" s="53" t="s">
        <v>644</v>
      </c>
      <c r="T175" s="74"/>
      <c r="U175" s="75"/>
      <c r="V175" s="73"/>
    </row>
    <row r="176" spans="1:22" ht="22" x14ac:dyDescent="0.2">
      <c r="A176" s="21" t="s">
        <v>238</v>
      </c>
      <c r="B176" s="12" t="s">
        <v>130</v>
      </c>
      <c r="C176" s="15" t="s">
        <v>57</v>
      </c>
      <c r="D176" s="105" t="s">
        <v>2412</v>
      </c>
      <c r="E176" s="3" t="s">
        <v>2169</v>
      </c>
      <c r="F176" s="70"/>
      <c r="G176" s="12" t="s">
        <v>151</v>
      </c>
      <c r="H176" s="12"/>
      <c r="I176" s="41" t="s">
        <v>527</v>
      </c>
      <c r="J176" s="49" t="s">
        <v>1574</v>
      </c>
      <c r="K176" s="12"/>
      <c r="L176" s="12"/>
      <c r="M176" s="12"/>
      <c r="N176" s="12" t="s">
        <v>131</v>
      </c>
      <c r="O176" s="16" t="s">
        <v>152</v>
      </c>
      <c r="P176" s="29" t="s">
        <v>132</v>
      </c>
      <c r="Q176" s="119"/>
      <c r="R176" s="89">
        <v>42206</v>
      </c>
      <c r="S176" s="53" t="s">
        <v>644</v>
      </c>
      <c r="T176" s="74"/>
      <c r="U176" s="75"/>
      <c r="V176" s="73"/>
    </row>
    <row r="177" spans="1:22" ht="77" x14ac:dyDescent="0.2">
      <c r="A177" s="21" t="s">
        <v>1489</v>
      </c>
      <c r="B177" s="12" t="s">
        <v>1490</v>
      </c>
      <c r="C177" s="15" t="s">
        <v>1491</v>
      </c>
      <c r="D177" s="105" t="s">
        <v>2412</v>
      </c>
      <c r="E177" s="15" t="s">
        <v>2167</v>
      </c>
      <c r="F177" s="71" t="s">
        <v>1158</v>
      </c>
      <c r="G177" s="12" t="s">
        <v>2318</v>
      </c>
      <c r="H177" s="12" t="s">
        <v>1493</v>
      </c>
      <c r="I177" s="41" t="s">
        <v>527</v>
      </c>
      <c r="J177" s="49" t="s">
        <v>1574</v>
      </c>
      <c r="K177" s="12" t="s">
        <v>1465</v>
      </c>
      <c r="L177" s="12" t="s">
        <v>60</v>
      </c>
      <c r="M177" s="12" t="s">
        <v>177</v>
      </c>
      <c r="N177" s="12" t="s">
        <v>1494</v>
      </c>
      <c r="O177" s="16" t="s">
        <v>152</v>
      </c>
      <c r="P177" s="63" t="s">
        <v>1492</v>
      </c>
      <c r="Q177" s="118"/>
      <c r="R177" s="89">
        <v>42552</v>
      </c>
      <c r="S177" s="53" t="s">
        <v>644</v>
      </c>
      <c r="T177" s="74"/>
      <c r="U177" s="75"/>
      <c r="V177" s="73"/>
    </row>
    <row r="178" spans="1:22" ht="55" x14ac:dyDescent="0.2">
      <c r="A178" s="21" t="s">
        <v>1372</v>
      </c>
      <c r="B178" s="12" t="s">
        <v>1370</v>
      </c>
      <c r="C178" s="15" t="s">
        <v>1373</v>
      </c>
      <c r="D178" s="102" t="s">
        <v>29</v>
      </c>
      <c r="E178" s="15" t="s">
        <v>2167</v>
      </c>
      <c r="F178" s="71" t="s">
        <v>1158</v>
      </c>
      <c r="G178" s="12" t="s">
        <v>2241</v>
      </c>
      <c r="H178" s="12" t="s">
        <v>1371</v>
      </c>
      <c r="I178" s="41" t="s">
        <v>559</v>
      </c>
      <c r="J178" s="49" t="s">
        <v>558</v>
      </c>
      <c r="K178" s="12"/>
      <c r="L178" s="12" t="s">
        <v>60</v>
      </c>
      <c r="M178" s="12" t="s">
        <v>1365</v>
      </c>
      <c r="N178" s="12" t="s">
        <v>1366</v>
      </c>
      <c r="O178" s="16" t="s">
        <v>312</v>
      </c>
      <c r="P178" s="63" t="s">
        <v>1495</v>
      </c>
      <c r="Q178" s="118"/>
      <c r="R178" s="89">
        <v>42534</v>
      </c>
      <c r="S178" s="53" t="s">
        <v>644</v>
      </c>
      <c r="T178" s="74"/>
      <c r="U178" s="75"/>
      <c r="V178" s="73"/>
    </row>
    <row r="179" spans="1:22" ht="55" x14ac:dyDescent="0.2">
      <c r="A179" s="21" t="s">
        <v>1496</v>
      </c>
      <c r="B179" s="12"/>
      <c r="C179" s="15" t="s">
        <v>1491</v>
      </c>
      <c r="D179" s="102" t="s">
        <v>29</v>
      </c>
      <c r="E179" s="15" t="s">
        <v>2167</v>
      </c>
      <c r="F179" s="71" t="s">
        <v>1158</v>
      </c>
      <c r="G179" s="12" t="s">
        <v>2241</v>
      </c>
      <c r="H179" s="12" t="s">
        <v>1371</v>
      </c>
      <c r="I179" s="41" t="s">
        <v>559</v>
      </c>
      <c r="J179" s="49" t="s">
        <v>558</v>
      </c>
      <c r="K179" s="12"/>
      <c r="L179" s="12" t="s">
        <v>60</v>
      </c>
      <c r="M179" s="12" t="s">
        <v>1365</v>
      </c>
      <c r="N179" s="12" t="s">
        <v>1366</v>
      </c>
      <c r="O179" s="16" t="s">
        <v>312</v>
      </c>
      <c r="P179" s="63" t="s">
        <v>1497</v>
      </c>
      <c r="Q179" s="118"/>
      <c r="R179" s="89">
        <v>42534</v>
      </c>
      <c r="S179" s="53" t="s">
        <v>644</v>
      </c>
      <c r="T179" s="74"/>
      <c r="U179" s="75"/>
      <c r="V179" s="73"/>
    </row>
    <row r="180" spans="1:22" ht="33" x14ac:dyDescent="0.2">
      <c r="A180" s="21" t="s">
        <v>1498</v>
      </c>
      <c r="B180" s="12" t="s">
        <v>1499</v>
      </c>
      <c r="C180" s="15" t="s">
        <v>56</v>
      </c>
      <c r="D180" s="105" t="s">
        <v>2412</v>
      </c>
      <c r="E180" s="15" t="s">
        <v>2167</v>
      </c>
      <c r="F180" s="71"/>
      <c r="G180" s="12" t="s">
        <v>1885</v>
      </c>
      <c r="H180" s="12"/>
      <c r="I180" s="41" t="s">
        <v>527</v>
      </c>
      <c r="J180" s="49" t="s">
        <v>1574</v>
      </c>
      <c r="K180" s="12" t="s">
        <v>561</v>
      </c>
      <c r="L180" s="12"/>
      <c r="M180" s="12" t="s">
        <v>1503</v>
      </c>
      <c r="N180" s="12" t="s">
        <v>1500</v>
      </c>
      <c r="O180" s="16" t="s">
        <v>2174</v>
      </c>
      <c r="P180" s="19" t="s">
        <v>1501</v>
      </c>
      <c r="Q180" s="120"/>
      <c r="R180" s="89">
        <v>42534</v>
      </c>
      <c r="S180" s="53" t="s">
        <v>644</v>
      </c>
      <c r="T180" s="74"/>
      <c r="U180" s="75"/>
      <c r="V180" s="73"/>
    </row>
    <row r="181" spans="1:22" ht="33" x14ac:dyDescent="0.2">
      <c r="A181" s="21" t="s">
        <v>1498</v>
      </c>
      <c r="B181" s="12" t="s">
        <v>1499</v>
      </c>
      <c r="C181" s="15" t="s">
        <v>57</v>
      </c>
      <c r="D181" s="102" t="s">
        <v>2412</v>
      </c>
      <c r="E181" s="15" t="s">
        <v>2167</v>
      </c>
      <c r="F181" s="71"/>
      <c r="G181" s="12" t="s">
        <v>1408</v>
      </c>
      <c r="H181" s="12"/>
      <c r="I181" s="41" t="s">
        <v>527</v>
      </c>
      <c r="J181" s="49" t="s">
        <v>1574</v>
      </c>
      <c r="K181" s="12" t="s">
        <v>561</v>
      </c>
      <c r="L181" s="12"/>
      <c r="M181" s="12" t="s">
        <v>1502</v>
      </c>
      <c r="N181" s="12" t="s">
        <v>1500</v>
      </c>
      <c r="O181" s="16" t="s">
        <v>2174</v>
      </c>
      <c r="P181" s="63" t="s">
        <v>1504</v>
      </c>
      <c r="Q181" s="118"/>
      <c r="R181" s="89">
        <v>42534</v>
      </c>
      <c r="S181" s="53" t="s">
        <v>644</v>
      </c>
      <c r="T181" s="74"/>
      <c r="U181" s="75"/>
      <c r="V181" s="73"/>
    </row>
    <row r="182" spans="1:22" ht="120" x14ac:dyDescent="0.2">
      <c r="A182" s="21" t="s">
        <v>1886</v>
      </c>
      <c r="B182" s="12" t="s">
        <v>1887</v>
      </c>
      <c r="C182" s="15" t="s">
        <v>59</v>
      </c>
      <c r="D182" s="102" t="s">
        <v>2409</v>
      </c>
      <c r="E182" s="15" t="s">
        <v>2167</v>
      </c>
      <c r="F182" s="71"/>
      <c r="G182" s="12" t="s">
        <v>2329</v>
      </c>
      <c r="H182" s="12"/>
      <c r="I182" s="41" t="s">
        <v>1616</v>
      </c>
      <c r="J182" s="43" t="s">
        <v>1889</v>
      </c>
      <c r="K182" s="12" t="s">
        <v>1888</v>
      </c>
      <c r="L182" s="12"/>
      <c r="M182" s="12" t="s">
        <v>32</v>
      </c>
      <c r="N182" s="12" t="s">
        <v>2446</v>
      </c>
      <c r="O182" s="16" t="s">
        <v>1619</v>
      </c>
      <c r="P182" s="10" t="s">
        <v>1890</v>
      </c>
      <c r="Q182" s="122"/>
      <c r="R182" s="89">
        <v>42543</v>
      </c>
      <c r="S182" s="53" t="s">
        <v>644</v>
      </c>
      <c r="T182" s="74"/>
      <c r="U182" s="75"/>
      <c r="V182" s="73"/>
    </row>
    <row r="183" spans="1:22" ht="33" x14ac:dyDescent="0.2">
      <c r="A183" s="21" t="s">
        <v>413</v>
      </c>
      <c r="B183" s="12" t="s">
        <v>1182</v>
      </c>
      <c r="C183" s="15" t="s">
        <v>59</v>
      </c>
      <c r="D183" s="102" t="s">
        <v>2411</v>
      </c>
      <c r="E183" s="3" t="s">
        <v>2169</v>
      </c>
      <c r="F183" s="71" t="s">
        <v>1157</v>
      </c>
      <c r="G183" s="12" t="s">
        <v>2175</v>
      </c>
      <c r="H183" s="12" t="s">
        <v>201</v>
      </c>
      <c r="I183" s="41" t="s">
        <v>524</v>
      </c>
      <c r="J183" s="43" t="s">
        <v>1974</v>
      </c>
      <c r="K183" s="12"/>
      <c r="L183" s="12" t="s">
        <v>60</v>
      </c>
      <c r="M183" s="12" t="s">
        <v>415</v>
      </c>
      <c r="N183" s="12" t="s">
        <v>414</v>
      </c>
      <c r="O183" s="16" t="s">
        <v>190</v>
      </c>
      <c r="P183" s="29" t="s">
        <v>416</v>
      </c>
      <c r="Q183" s="119"/>
      <c r="R183" s="89">
        <v>42206</v>
      </c>
      <c r="S183" s="53" t="s">
        <v>644</v>
      </c>
      <c r="T183" s="74"/>
      <c r="U183" s="75"/>
      <c r="V183" s="73"/>
    </row>
    <row r="184" spans="1:22" ht="44" x14ac:dyDescent="0.2">
      <c r="A184" s="21" t="s">
        <v>1175</v>
      </c>
      <c r="B184" s="12" t="s">
        <v>1506</v>
      </c>
      <c r="C184" s="15" t="s">
        <v>108</v>
      </c>
      <c r="D184" s="104" t="s">
        <v>2409</v>
      </c>
      <c r="E184" s="3" t="s">
        <v>2168</v>
      </c>
      <c r="F184" s="69" t="s">
        <v>1158</v>
      </c>
      <c r="G184" s="12" t="s">
        <v>2287</v>
      </c>
      <c r="H184" s="12" t="s">
        <v>587</v>
      </c>
      <c r="I184" s="41" t="s">
        <v>586</v>
      </c>
      <c r="J184" s="45"/>
      <c r="K184" s="12" t="s">
        <v>588</v>
      </c>
      <c r="L184" s="12"/>
      <c r="M184" s="12" t="s">
        <v>36</v>
      </c>
      <c r="N184" s="12" t="s">
        <v>1507</v>
      </c>
      <c r="O184" s="16" t="s">
        <v>251</v>
      </c>
      <c r="P184" s="27" t="s">
        <v>252</v>
      </c>
      <c r="Q184" s="118"/>
      <c r="R184" s="89">
        <v>42534</v>
      </c>
      <c r="S184" s="53" t="s">
        <v>644</v>
      </c>
      <c r="T184" s="74"/>
      <c r="U184" s="75"/>
      <c r="V184" s="73"/>
    </row>
    <row r="185" spans="1:22" ht="88" x14ac:dyDescent="0.2">
      <c r="A185" s="21" t="s">
        <v>133</v>
      </c>
      <c r="B185" s="12"/>
      <c r="C185" s="15"/>
      <c r="D185" s="104" t="s">
        <v>2411</v>
      </c>
      <c r="E185" s="3" t="s">
        <v>2169</v>
      </c>
      <c r="F185" s="70" t="s">
        <v>1161</v>
      </c>
      <c r="G185" s="12" t="s">
        <v>2295</v>
      </c>
      <c r="H185" s="12" t="s">
        <v>417</v>
      </c>
      <c r="I185" s="41" t="s">
        <v>537</v>
      </c>
      <c r="J185" s="43" t="s">
        <v>538</v>
      </c>
      <c r="K185" s="12" t="s">
        <v>589</v>
      </c>
      <c r="L185" s="12"/>
      <c r="M185" s="12" t="s">
        <v>134</v>
      </c>
      <c r="N185" s="12"/>
      <c r="O185" s="16" t="s">
        <v>190</v>
      </c>
      <c r="P185" s="29" t="s">
        <v>494</v>
      </c>
      <c r="Q185" s="119"/>
      <c r="R185" s="89">
        <v>42206</v>
      </c>
      <c r="S185" s="53" t="s">
        <v>644</v>
      </c>
      <c r="T185" s="74"/>
      <c r="U185" s="75"/>
      <c r="V185" s="73"/>
    </row>
    <row r="186" spans="1:22" ht="143" x14ac:dyDescent="0.2">
      <c r="A186" s="21" t="s">
        <v>396</v>
      </c>
      <c r="B186" s="12" t="s">
        <v>395</v>
      </c>
      <c r="C186" s="15" t="s">
        <v>155</v>
      </c>
      <c r="D186" s="104" t="s">
        <v>2416</v>
      </c>
      <c r="E186" s="3" t="s">
        <v>2169</v>
      </c>
      <c r="F186" s="70"/>
      <c r="G186" s="12" t="s">
        <v>552</v>
      </c>
      <c r="H186" s="12" t="s">
        <v>372</v>
      </c>
      <c r="I186" s="41" t="s">
        <v>556</v>
      </c>
      <c r="J186" s="43" t="s">
        <v>547</v>
      </c>
      <c r="K186" s="12"/>
      <c r="L186" s="12"/>
      <c r="M186" s="12" t="s">
        <v>551</v>
      </c>
      <c r="N186" s="12" t="s">
        <v>33</v>
      </c>
      <c r="O186" s="16" t="s">
        <v>2440</v>
      </c>
      <c r="P186" s="60" t="s">
        <v>2386</v>
      </c>
      <c r="Q186" s="119"/>
      <c r="R186" s="89">
        <v>42206</v>
      </c>
      <c r="S186" s="53" t="s">
        <v>644</v>
      </c>
      <c r="T186" s="74"/>
      <c r="U186" s="75"/>
      <c r="V186" s="73"/>
    </row>
    <row r="187" spans="1:22" ht="181.5" customHeight="1" x14ac:dyDescent="0.2">
      <c r="A187" s="21" t="s">
        <v>746</v>
      </c>
      <c r="B187" s="12" t="s">
        <v>1508</v>
      </c>
      <c r="C187" s="15" t="s">
        <v>243</v>
      </c>
      <c r="D187" s="102" t="s">
        <v>250</v>
      </c>
      <c r="E187" s="3" t="s">
        <v>2168</v>
      </c>
      <c r="F187" s="70"/>
      <c r="G187" s="12" t="s">
        <v>2325</v>
      </c>
      <c r="H187" s="12" t="s">
        <v>750</v>
      </c>
      <c r="I187" s="41" t="s">
        <v>536</v>
      </c>
      <c r="J187" s="45"/>
      <c r="K187" s="35" t="s">
        <v>747</v>
      </c>
      <c r="L187" s="12"/>
      <c r="M187" s="12" t="s">
        <v>197</v>
      </c>
      <c r="N187" s="12" t="s">
        <v>748</v>
      </c>
      <c r="O187" s="16" t="s">
        <v>152</v>
      </c>
      <c r="P187" s="29" t="s">
        <v>749</v>
      </c>
      <c r="Q187" s="119"/>
      <c r="R187" s="89">
        <v>42534</v>
      </c>
      <c r="S187" s="53" t="s">
        <v>644</v>
      </c>
      <c r="T187" s="74"/>
      <c r="U187" s="75"/>
      <c r="V187" s="73"/>
    </row>
    <row r="188" spans="1:22" ht="66" x14ac:dyDescent="0.2">
      <c r="A188" s="21" t="s">
        <v>1512</v>
      </c>
      <c r="B188" s="12" t="s">
        <v>1651</v>
      </c>
      <c r="C188" s="15" t="s">
        <v>108</v>
      </c>
      <c r="D188" s="104" t="s">
        <v>2411</v>
      </c>
      <c r="E188" s="15" t="s">
        <v>2167</v>
      </c>
      <c r="F188" s="71" t="s">
        <v>1158</v>
      </c>
      <c r="G188" s="12" t="s">
        <v>2232</v>
      </c>
      <c r="H188" s="12"/>
      <c r="I188" s="41" t="s">
        <v>1367</v>
      </c>
      <c r="J188" s="43" t="s">
        <v>1368</v>
      </c>
      <c r="K188" s="12" t="s">
        <v>1513</v>
      </c>
      <c r="L188" s="12"/>
      <c r="M188" s="12" t="s">
        <v>36</v>
      </c>
      <c r="N188" s="12" t="s">
        <v>1514</v>
      </c>
      <c r="O188" s="16" t="s">
        <v>190</v>
      </c>
      <c r="P188" s="63" t="s">
        <v>1515</v>
      </c>
      <c r="Q188" s="118"/>
      <c r="R188" s="89">
        <v>42536</v>
      </c>
      <c r="S188" s="53" t="s">
        <v>644</v>
      </c>
      <c r="T188" s="74"/>
      <c r="U188" s="75"/>
      <c r="V188" s="73"/>
    </row>
    <row r="189" spans="1:22" ht="88" x14ac:dyDescent="0.2">
      <c r="A189" s="21" t="s">
        <v>450</v>
      </c>
      <c r="B189" s="12" t="s">
        <v>1190</v>
      </c>
      <c r="C189" s="15" t="s">
        <v>442</v>
      </c>
      <c r="D189" s="102" t="s">
        <v>29</v>
      </c>
      <c r="E189" s="3" t="s">
        <v>2169</v>
      </c>
      <c r="F189" s="69" t="s">
        <v>1158</v>
      </c>
      <c r="G189" s="12" t="s">
        <v>2252</v>
      </c>
      <c r="H189" s="12" t="s">
        <v>1179</v>
      </c>
      <c r="I189" s="41"/>
      <c r="J189" s="43"/>
      <c r="K189" s="12" t="s">
        <v>590</v>
      </c>
      <c r="L189" s="12"/>
      <c r="M189" s="12" t="s">
        <v>36</v>
      </c>
      <c r="N189" s="12" t="s">
        <v>1191</v>
      </c>
      <c r="O189" s="16" t="s">
        <v>2142</v>
      </c>
      <c r="P189" s="27" t="s">
        <v>451</v>
      </c>
      <c r="Q189" s="118"/>
      <c r="R189" s="89">
        <v>42206</v>
      </c>
      <c r="S189" s="53" t="s">
        <v>644</v>
      </c>
      <c r="T189" s="74"/>
      <c r="U189" s="75"/>
      <c r="V189" s="73"/>
    </row>
    <row r="190" spans="1:22" ht="77" x14ac:dyDescent="0.2">
      <c r="A190" s="21" t="s">
        <v>1516</v>
      </c>
      <c r="B190" s="12" t="s">
        <v>1517</v>
      </c>
      <c r="C190" s="15" t="s">
        <v>56</v>
      </c>
      <c r="D190" s="102" t="s">
        <v>29</v>
      </c>
      <c r="E190" s="15" t="s">
        <v>2167</v>
      </c>
      <c r="F190" s="71" t="s">
        <v>1160</v>
      </c>
      <c r="G190" s="12" t="s">
        <v>1891</v>
      </c>
      <c r="H190" s="12" t="s">
        <v>1523</v>
      </c>
      <c r="I190" s="41" t="s">
        <v>1518</v>
      </c>
      <c r="J190" s="43" t="s">
        <v>1519</v>
      </c>
      <c r="K190" s="12"/>
      <c r="L190" s="12" t="s">
        <v>62</v>
      </c>
      <c r="M190" s="12" t="s">
        <v>1521</v>
      </c>
      <c r="N190" s="12" t="s">
        <v>1520</v>
      </c>
      <c r="O190" s="16" t="s">
        <v>2174</v>
      </c>
      <c r="P190" s="63" t="s">
        <v>1522</v>
      </c>
      <c r="Q190" s="118"/>
      <c r="R190" s="89">
        <v>42536</v>
      </c>
      <c r="S190" s="53" t="s">
        <v>644</v>
      </c>
      <c r="T190" s="74"/>
      <c r="U190" s="75"/>
      <c r="V190" s="73"/>
    </row>
    <row r="191" spans="1:22" ht="22" x14ac:dyDescent="0.2">
      <c r="A191" s="21" t="s">
        <v>1509</v>
      </c>
      <c r="B191" s="12"/>
      <c r="C191" s="15" t="s">
        <v>59</v>
      </c>
      <c r="D191" s="105" t="s">
        <v>2413</v>
      </c>
      <c r="E191" s="15" t="s">
        <v>2167</v>
      </c>
      <c r="F191" s="71" t="s">
        <v>1157</v>
      </c>
      <c r="G191" s="12" t="s">
        <v>2198</v>
      </c>
      <c r="H191" s="12"/>
      <c r="I191" s="41" t="s">
        <v>2470</v>
      </c>
      <c r="J191" s="43"/>
      <c r="K191" s="12" t="s">
        <v>2535</v>
      </c>
      <c r="L191" s="12"/>
      <c r="M191" s="12" t="s">
        <v>32</v>
      </c>
      <c r="N191" s="12" t="s">
        <v>1510</v>
      </c>
      <c r="O191" s="16" t="s">
        <v>2442</v>
      </c>
      <c r="P191" s="63" t="s">
        <v>1511</v>
      </c>
      <c r="Q191" s="118">
        <v>279</v>
      </c>
      <c r="R191" s="89">
        <v>42536</v>
      </c>
      <c r="S191" s="53" t="s">
        <v>644</v>
      </c>
      <c r="T191" s="74"/>
      <c r="U191" s="75"/>
      <c r="V191" s="73"/>
    </row>
    <row r="192" spans="1:22" ht="30" x14ac:dyDescent="0.2">
      <c r="A192" s="21" t="s">
        <v>760</v>
      </c>
      <c r="B192" s="12" t="s">
        <v>761</v>
      </c>
      <c r="C192" s="15" t="s">
        <v>108</v>
      </c>
      <c r="D192" s="104" t="s">
        <v>2411</v>
      </c>
      <c r="E192" s="3" t="s">
        <v>2168</v>
      </c>
      <c r="F192" s="69" t="s">
        <v>1158</v>
      </c>
      <c r="G192" s="12" t="s">
        <v>2235</v>
      </c>
      <c r="H192" s="12" t="s">
        <v>582</v>
      </c>
      <c r="I192" s="41" t="s">
        <v>762</v>
      </c>
      <c r="J192" s="43" t="s">
        <v>541</v>
      </c>
      <c r="K192" s="12" t="s">
        <v>581</v>
      </c>
      <c r="L192" s="12"/>
      <c r="M192" s="12" t="s">
        <v>36</v>
      </c>
      <c r="N192" s="12" t="s">
        <v>1146</v>
      </c>
      <c r="O192" s="16" t="s">
        <v>190</v>
      </c>
      <c r="P192" s="27" t="s">
        <v>763</v>
      </c>
      <c r="Q192" s="118"/>
      <c r="R192" s="89">
        <v>42208</v>
      </c>
      <c r="S192" s="53" t="s">
        <v>644</v>
      </c>
      <c r="T192" s="74"/>
      <c r="U192" s="75"/>
      <c r="V192" s="73"/>
    </row>
    <row r="193" spans="1:22" ht="77" x14ac:dyDescent="0.2">
      <c r="A193" s="21" t="s">
        <v>751</v>
      </c>
      <c r="B193" s="12" t="s">
        <v>752</v>
      </c>
      <c r="C193" s="15" t="s">
        <v>373</v>
      </c>
      <c r="D193" s="104" t="s">
        <v>2411</v>
      </c>
      <c r="E193" s="3" t="s">
        <v>2168</v>
      </c>
      <c r="F193" s="70"/>
      <c r="G193" s="12" t="s">
        <v>753</v>
      </c>
      <c r="H193" s="12" t="s">
        <v>757</v>
      </c>
      <c r="I193" s="41" t="s">
        <v>619</v>
      </c>
      <c r="J193" s="43" t="s">
        <v>620</v>
      </c>
      <c r="K193" s="12" t="s">
        <v>754</v>
      </c>
      <c r="L193" s="12"/>
      <c r="M193" s="12" t="s">
        <v>756</v>
      </c>
      <c r="N193" s="12" t="s">
        <v>830</v>
      </c>
      <c r="O193" s="16" t="s">
        <v>190</v>
      </c>
      <c r="P193" s="27" t="s">
        <v>755</v>
      </c>
      <c r="Q193" s="118"/>
      <c r="R193" s="89">
        <v>42208</v>
      </c>
      <c r="S193" s="53" t="s">
        <v>644</v>
      </c>
      <c r="T193" s="74"/>
      <c r="U193" s="75"/>
      <c r="V193" s="73"/>
    </row>
    <row r="194" spans="1:22" ht="33" x14ac:dyDescent="0.2">
      <c r="A194" s="21" t="s">
        <v>1526</v>
      </c>
      <c r="B194" s="12" t="s">
        <v>1527</v>
      </c>
      <c r="C194" s="15"/>
      <c r="D194" s="104" t="s">
        <v>2409</v>
      </c>
      <c r="E194" s="15" t="s">
        <v>2167</v>
      </c>
      <c r="F194" s="71" t="s">
        <v>1157</v>
      </c>
      <c r="G194" s="12" t="s">
        <v>2199</v>
      </c>
      <c r="H194" s="12"/>
      <c r="I194" s="41" t="s">
        <v>539</v>
      </c>
      <c r="J194" s="45"/>
      <c r="K194" s="12"/>
      <c r="L194" s="12"/>
      <c r="M194" s="12" t="s">
        <v>1461</v>
      </c>
      <c r="N194" s="12"/>
      <c r="O194" s="16" t="s">
        <v>2174</v>
      </c>
      <c r="P194" s="10" t="s">
        <v>1529</v>
      </c>
      <c r="Q194" s="122"/>
      <c r="R194" s="89">
        <v>42536</v>
      </c>
      <c r="S194" s="53" t="s">
        <v>644</v>
      </c>
      <c r="T194" s="74"/>
      <c r="U194" s="75"/>
      <c r="V194" s="73"/>
    </row>
    <row r="195" spans="1:22" ht="44" x14ac:dyDescent="0.2">
      <c r="A195" s="21" t="s">
        <v>1530</v>
      </c>
      <c r="B195" s="12"/>
      <c r="C195" s="15" t="s">
        <v>108</v>
      </c>
      <c r="D195" s="104" t="s">
        <v>2409</v>
      </c>
      <c r="E195" s="15" t="s">
        <v>2167</v>
      </c>
      <c r="F195" s="71"/>
      <c r="G195" s="12" t="s">
        <v>1531</v>
      </c>
      <c r="H195" s="12" t="s">
        <v>1895</v>
      </c>
      <c r="I195" s="41" t="s">
        <v>564</v>
      </c>
      <c r="J195" s="43" t="s">
        <v>563</v>
      </c>
      <c r="K195" s="12" t="s">
        <v>1532</v>
      </c>
      <c r="L195" s="12"/>
      <c r="M195" s="12" t="s">
        <v>1893</v>
      </c>
      <c r="N195" s="12" t="s">
        <v>1533</v>
      </c>
      <c r="O195" s="16" t="s">
        <v>1302</v>
      </c>
      <c r="P195" s="63" t="s">
        <v>1534</v>
      </c>
      <c r="Q195" s="118"/>
      <c r="R195" s="89">
        <v>42536</v>
      </c>
      <c r="S195" s="53" t="s">
        <v>644</v>
      </c>
      <c r="T195" s="74"/>
      <c r="U195" s="75"/>
      <c r="V195" s="73"/>
    </row>
    <row r="196" spans="1:22" ht="33" x14ac:dyDescent="0.2">
      <c r="A196" s="21" t="s">
        <v>1892</v>
      </c>
      <c r="B196" s="12"/>
      <c r="C196" s="15" t="s">
        <v>108</v>
      </c>
      <c r="D196" s="104" t="s">
        <v>2409</v>
      </c>
      <c r="E196" s="15" t="s">
        <v>2167</v>
      </c>
      <c r="F196" s="71" t="s">
        <v>1158</v>
      </c>
      <c r="G196" s="12" t="s">
        <v>2232</v>
      </c>
      <c r="H196" s="12" t="s">
        <v>1895</v>
      </c>
      <c r="I196" s="41" t="s">
        <v>564</v>
      </c>
      <c r="J196" s="43" t="s">
        <v>563</v>
      </c>
      <c r="K196" s="12" t="s">
        <v>1532</v>
      </c>
      <c r="L196" s="12"/>
      <c r="M196" s="12" t="s">
        <v>1894</v>
      </c>
      <c r="N196" s="12" t="s">
        <v>1533</v>
      </c>
      <c r="O196" s="16" t="s">
        <v>1302</v>
      </c>
      <c r="P196" s="63" t="s">
        <v>1536</v>
      </c>
      <c r="Q196" s="118"/>
      <c r="R196" s="89">
        <v>42536</v>
      </c>
      <c r="S196" s="53" t="s">
        <v>644</v>
      </c>
      <c r="T196" s="74"/>
      <c r="U196" s="75"/>
      <c r="V196" s="73"/>
    </row>
    <row r="197" spans="1:22" ht="33" x14ac:dyDescent="0.2">
      <c r="A197" s="21" t="s">
        <v>427</v>
      </c>
      <c r="B197" s="12" t="s">
        <v>775</v>
      </c>
      <c r="C197" s="15" t="s">
        <v>59</v>
      </c>
      <c r="D197" s="104" t="s">
        <v>2409</v>
      </c>
      <c r="E197" s="3" t="s">
        <v>2168</v>
      </c>
      <c r="F197" s="71" t="s">
        <v>1159</v>
      </c>
      <c r="G197" s="12" t="s">
        <v>2330</v>
      </c>
      <c r="H197" s="12"/>
      <c r="I197" s="41" t="s">
        <v>564</v>
      </c>
      <c r="J197" s="43" t="s">
        <v>563</v>
      </c>
      <c r="K197" s="12"/>
      <c r="L197" s="12"/>
      <c r="M197" s="12" t="s">
        <v>36</v>
      </c>
      <c r="N197" s="12" t="s">
        <v>758</v>
      </c>
      <c r="O197" s="16" t="s">
        <v>185</v>
      </c>
      <c r="P197" s="29" t="s">
        <v>776</v>
      </c>
      <c r="Q197" s="119"/>
      <c r="R197" s="89">
        <v>42222</v>
      </c>
      <c r="S197" s="53" t="s">
        <v>644</v>
      </c>
      <c r="T197" s="74"/>
      <c r="U197" s="75"/>
      <c r="V197" s="73"/>
    </row>
    <row r="198" spans="1:22" ht="44" x14ac:dyDescent="0.2">
      <c r="A198" s="21" t="s">
        <v>1192</v>
      </c>
      <c r="B198" s="12" t="s">
        <v>1193</v>
      </c>
      <c r="C198" s="15" t="s">
        <v>108</v>
      </c>
      <c r="D198" s="104" t="s">
        <v>2409</v>
      </c>
      <c r="E198" s="3" t="s">
        <v>2168</v>
      </c>
      <c r="F198" s="69" t="s">
        <v>1158</v>
      </c>
      <c r="G198" s="12" t="s">
        <v>2279</v>
      </c>
      <c r="H198" s="12"/>
      <c r="I198" s="41" t="s">
        <v>564</v>
      </c>
      <c r="J198" s="43" t="s">
        <v>563</v>
      </c>
      <c r="K198" s="12" t="s">
        <v>560</v>
      </c>
      <c r="L198" s="12"/>
      <c r="M198" s="12" t="s">
        <v>36</v>
      </c>
      <c r="N198" s="12" t="s">
        <v>1535</v>
      </c>
      <c r="O198" s="16" t="s">
        <v>185</v>
      </c>
      <c r="P198" s="29" t="s">
        <v>759</v>
      </c>
      <c r="Q198" s="119"/>
      <c r="R198" s="89">
        <v>42222</v>
      </c>
      <c r="S198" s="53" t="s">
        <v>644</v>
      </c>
      <c r="T198" s="74"/>
      <c r="U198" s="75"/>
      <c r="V198" s="73"/>
    </row>
    <row r="199" spans="1:22" ht="55" x14ac:dyDescent="0.2">
      <c r="A199" s="21" t="s">
        <v>1195</v>
      </c>
      <c r="B199" s="12" t="s">
        <v>1194</v>
      </c>
      <c r="C199" s="15" t="s">
        <v>1196</v>
      </c>
      <c r="D199" s="104" t="s">
        <v>2409</v>
      </c>
      <c r="E199" s="3" t="s">
        <v>2168</v>
      </c>
      <c r="F199" s="69"/>
      <c r="G199" s="12" t="s">
        <v>2331</v>
      </c>
      <c r="H199" s="12" t="s">
        <v>1200</v>
      </c>
      <c r="I199" s="41" t="s">
        <v>564</v>
      </c>
      <c r="J199" s="43" t="s">
        <v>563</v>
      </c>
      <c r="K199" s="12" t="s">
        <v>1197</v>
      </c>
      <c r="L199" s="12"/>
      <c r="M199" s="12"/>
      <c r="N199" s="12" t="s">
        <v>1198</v>
      </c>
      <c r="O199" s="16" t="s">
        <v>185</v>
      </c>
      <c r="P199" s="60" t="s">
        <v>1199</v>
      </c>
      <c r="Q199" s="119"/>
      <c r="R199" s="89">
        <v>42222</v>
      </c>
      <c r="S199" s="53" t="s">
        <v>1232</v>
      </c>
      <c r="T199" s="74"/>
      <c r="U199" s="75"/>
      <c r="V199" s="73"/>
    </row>
    <row r="200" spans="1:22" ht="22" x14ac:dyDescent="0.2">
      <c r="A200" s="21" t="s">
        <v>1537</v>
      </c>
      <c r="B200" s="12"/>
      <c r="C200" s="15" t="s">
        <v>59</v>
      </c>
      <c r="D200" s="102" t="s">
        <v>29</v>
      </c>
      <c r="E200" s="15" t="s">
        <v>2167</v>
      </c>
      <c r="F200" s="71" t="s">
        <v>1157</v>
      </c>
      <c r="G200" s="12" t="s">
        <v>2200</v>
      </c>
      <c r="H200" s="12"/>
      <c r="I200" s="41"/>
      <c r="J200" s="45"/>
      <c r="K200" s="12"/>
      <c r="L200" s="12"/>
      <c r="M200" s="12" t="s">
        <v>32</v>
      </c>
      <c r="N200" s="12" t="s">
        <v>1538</v>
      </c>
      <c r="O200" s="16" t="s">
        <v>312</v>
      </c>
      <c r="P200" s="19" t="s">
        <v>1539</v>
      </c>
      <c r="Q200" s="120"/>
      <c r="R200" s="89">
        <v>42536</v>
      </c>
      <c r="S200" s="53" t="s">
        <v>644</v>
      </c>
      <c r="T200" s="74"/>
      <c r="U200" s="75"/>
      <c r="V200" s="73"/>
    </row>
    <row r="201" spans="1:22" ht="55" x14ac:dyDescent="0.2">
      <c r="A201" s="21" t="s">
        <v>1731</v>
      </c>
      <c r="B201" s="12" t="s">
        <v>1732</v>
      </c>
      <c r="C201" s="15" t="s">
        <v>56</v>
      </c>
      <c r="D201" s="105" t="s">
        <v>2412</v>
      </c>
      <c r="E201" s="15" t="s">
        <v>2167</v>
      </c>
      <c r="F201" s="71" t="s">
        <v>1161</v>
      </c>
      <c r="G201" s="12" t="s">
        <v>2296</v>
      </c>
      <c r="H201" s="12"/>
      <c r="I201" s="41" t="s">
        <v>527</v>
      </c>
      <c r="J201" s="49" t="s">
        <v>1574</v>
      </c>
      <c r="K201" s="12"/>
      <c r="L201" s="12" t="s">
        <v>61</v>
      </c>
      <c r="M201" s="12" t="s">
        <v>1733</v>
      </c>
      <c r="N201" s="12" t="s">
        <v>1735</v>
      </c>
      <c r="O201" s="16" t="s">
        <v>2174</v>
      </c>
      <c r="P201" s="19" t="s">
        <v>1734</v>
      </c>
      <c r="Q201" s="120"/>
      <c r="R201" s="89">
        <v>42538</v>
      </c>
      <c r="S201" s="53" t="s">
        <v>644</v>
      </c>
      <c r="T201" s="74"/>
      <c r="U201" s="75"/>
      <c r="V201" s="73"/>
    </row>
    <row r="202" spans="1:22" ht="66" x14ac:dyDescent="0.2">
      <c r="A202" s="21" t="s">
        <v>764</v>
      </c>
      <c r="B202" s="12" t="s">
        <v>765</v>
      </c>
      <c r="C202" s="15" t="s">
        <v>373</v>
      </c>
      <c r="D202" s="104" t="s">
        <v>2411</v>
      </c>
      <c r="E202" s="3" t="s">
        <v>2168</v>
      </c>
      <c r="F202" s="70"/>
      <c r="G202" s="12" t="s">
        <v>768</v>
      </c>
      <c r="H202" s="12" t="s">
        <v>695</v>
      </c>
      <c r="I202" s="41" t="s">
        <v>619</v>
      </c>
      <c r="J202" s="43" t="s">
        <v>620</v>
      </c>
      <c r="K202" s="12" t="s">
        <v>766</v>
      </c>
      <c r="L202" s="12"/>
      <c r="M202" s="12" t="s">
        <v>756</v>
      </c>
      <c r="N202" s="12" t="s">
        <v>830</v>
      </c>
      <c r="O202" s="16" t="s">
        <v>190</v>
      </c>
      <c r="P202" s="29" t="s">
        <v>767</v>
      </c>
      <c r="Q202" s="119"/>
      <c r="R202" s="89">
        <v>42208</v>
      </c>
      <c r="S202" s="53" t="s">
        <v>644</v>
      </c>
      <c r="T202" s="74"/>
      <c r="U202" s="75"/>
      <c r="V202" s="73"/>
    </row>
    <row r="203" spans="1:22" ht="22" x14ac:dyDescent="0.2">
      <c r="A203" s="21" t="s">
        <v>1541</v>
      </c>
      <c r="B203" s="12"/>
      <c r="C203" s="15" t="s">
        <v>59</v>
      </c>
      <c r="D203" s="102"/>
      <c r="E203" s="15" t="s">
        <v>2167</v>
      </c>
      <c r="F203" s="71" t="s">
        <v>1157</v>
      </c>
      <c r="G203" s="12" t="s">
        <v>2201</v>
      </c>
      <c r="H203" s="12" t="s">
        <v>1544</v>
      </c>
      <c r="I203" s="41" t="s">
        <v>1542</v>
      </c>
      <c r="J203" s="43" t="s">
        <v>1543</v>
      </c>
      <c r="K203" s="12"/>
      <c r="L203" s="12"/>
      <c r="M203" s="12" t="s">
        <v>32</v>
      </c>
      <c r="N203" s="12" t="s">
        <v>1546</v>
      </c>
      <c r="O203" s="16" t="s">
        <v>1545</v>
      </c>
      <c r="P203" s="63" t="s">
        <v>1540</v>
      </c>
      <c r="Q203" s="118"/>
      <c r="R203" s="89">
        <v>42536</v>
      </c>
      <c r="S203" s="53" t="s">
        <v>644</v>
      </c>
      <c r="T203" s="74"/>
      <c r="U203" s="75"/>
      <c r="V203" s="73"/>
    </row>
    <row r="204" spans="1:22" ht="22" x14ac:dyDescent="0.2">
      <c r="A204" s="21" t="s">
        <v>1548</v>
      </c>
      <c r="B204" s="12" t="s">
        <v>1547</v>
      </c>
      <c r="C204" s="15" t="s">
        <v>59</v>
      </c>
      <c r="D204" s="102" t="s">
        <v>2417</v>
      </c>
      <c r="E204" s="15" t="s">
        <v>2167</v>
      </c>
      <c r="F204" s="71" t="s">
        <v>1157</v>
      </c>
      <c r="G204" s="12" t="s">
        <v>2202</v>
      </c>
      <c r="H204" s="12"/>
      <c r="I204" s="41" t="s">
        <v>2471</v>
      </c>
      <c r="J204" s="43" t="s">
        <v>1549</v>
      </c>
      <c r="K204" s="12" t="s">
        <v>2535</v>
      </c>
      <c r="L204" s="12"/>
      <c r="M204" s="12" t="s">
        <v>32</v>
      </c>
      <c r="N204" s="12" t="s">
        <v>1024</v>
      </c>
      <c r="O204" s="16" t="s">
        <v>2443</v>
      </c>
      <c r="P204" s="19" t="s">
        <v>1550</v>
      </c>
      <c r="Q204" s="118">
        <v>1611</v>
      </c>
      <c r="R204" s="89">
        <v>42536</v>
      </c>
      <c r="S204" s="53" t="s">
        <v>644</v>
      </c>
      <c r="T204" s="74"/>
      <c r="U204" s="75"/>
      <c r="V204" s="73"/>
    </row>
    <row r="205" spans="1:22" ht="55" x14ac:dyDescent="0.2">
      <c r="A205" s="21" t="s">
        <v>1551</v>
      </c>
      <c r="B205" s="12" t="s">
        <v>1552</v>
      </c>
      <c r="C205" s="15"/>
      <c r="D205" s="105" t="s">
        <v>2412</v>
      </c>
      <c r="E205" s="15" t="s">
        <v>2167</v>
      </c>
      <c r="F205" s="71"/>
      <c r="G205" s="12" t="s">
        <v>1559</v>
      </c>
      <c r="H205" s="12"/>
      <c r="I205" s="41" t="s">
        <v>527</v>
      </c>
      <c r="J205" s="49" t="s">
        <v>1574</v>
      </c>
      <c r="K205" s="12" t="s">
        <v>1553</v>
      </c>
      <c r="L205" s="12"/>
      <c r="M205" s="12" t="s">
        <v>1554</v>
      </c>
      <c r="N205" s="12" t="s">
        <v>1556</v>
      </c>
      <c r="O205" s="16" t="s">
        <v>2174</v>
      </c>
      <c r="P205" s="19" t="s">
        <v>1555</v>
      </c>
      <c r="Q205" s="120"/>
      <c r="R205" s="89">
        <v>42536</v>
      </c>
      <c r="S205" s="53" t="s">
        <v>644</v>
      </c>
      <c r="T205" s="74"/>
      <c r="U205" s="75"/>
      <c r="V205" s="73"/>
    </row>
    <row r="206" spans="1:22" ht="55" x14ac:dyDescent="0.2">
      <c r="A206" s="21" t="s">
        <v>1557</v>
      </c>
      <c r="B206" s="12" t="s">
        <v>1527</v>
      </c>
      <c r="C206" s="15"/>
      <c r="D206" s="104" t="s">
        <v>2409</v>
      </c>
      <c r="E206" s="15" t="s">
        <v>2167</v>
      </c>
      <c r="F206" s="71"/>
      <c r="G206" s="12" t="s">
        <v>1558</v>
      </c>
      <c r="H206" s="12"/>
      <c r="I206" s="41"/>
      <c r="J206" s="45"/>
      <c r="K206" s="12" t="s">
        <v>1560</v>
      </c>
      <c r="L206" s="12"/>
      <c r="M206" s="12" t="s">
        <v>1561</v>
      </c>
      <c r="N206" s="12" t="s">
        <v>1562</v>
      </c>
      <c r="O206" s="16" t="s">
        <v>1302</v>
      </c>
      <c r="P206" s="19" t="s">
        <v>1563</v>
      </c>
      <c r="Q206" s="120"/>
      <c r="R206" s="89">
        <v>42536</v>
      </c>
      <c r="S206" s="53" t="s">
        <v>644</v>
      </c>
      <c r="T206" s="74"/>
      <c r="U206" s="75"/>
      <c r="V206" s="73"/>
    </row>
    <row r="207" spans="1:22" ht="77" x14ac:dyDescent="0.2">
      <c r="A207" s="21" t="s">
        <v>1565</v>
      </c>
      <c r="B207" s="12"/>
      <c r="C207" s="15"/>
      <c r="D207" s="102" t="s">
        <v>2423</v>
      </c>
      <c r="E207" s="15" t="s">
        <v>2167</v>
      </c>
      <c r="F207" s="71"/>
      <c r="G207" s="12" t="s">
        <v>1566</v>
      </c>
      <c r="H207" s="12" t="s">
        <v>1571</v>
      </c>
      <c r="I207" s="41"/>
      <c r="J207" s="45"/>
      <c r="K207" s="12"/>
      <c r="L207" s="12"/>
      <c r="M207" s="12" t="s">
        <v>1567</v>
      </c>
      <c r="N207" s="12" t="s">
        <v>1570</v>
      </c>
      <c r="O207" s="16" t="s">
        <v>1569</v>
      </c>
      <c r="P207" s="10" t="s">
        <v>1568</v>
      </c>
      <c r="Q207" s="122"/>
      <c r="R207" s="89">
        <v>42536</v>
      </c>
      <c r="S207" s="53" t="s">
        <v>644</v>
      </c>
      <c r="T207" s="74"/>
      <c r="U207" s="75"/>
      <c r="V207" s="73"/>
    </row>
    <row r="208" spans="1:22" ht="121" x14ac:dyDescent="0.2">
      <c r="A208" s="21" t="s">
        <v>1572</v>
      </c>
      <c r="B208" s="12" t="s">
        <v>1573</v>
      </c>
      <c r="C208" s="15" t="s">
        <v>56</v>
      </c>
      <c r="D208" s="105" t="s">
        <v>2412</v>
      </c>
      <c r="E208" s="15" t="s">
        <v>2167</v>
      </c>
      <c r="F208" s="71" t="s">
        <v>1161</v>
      </c>
      <c r="G208" s="12" t="s">
        <v>2297</v>
      </c>
      <c r="H208" s="12" t="s">
        <v>1577</v>
      </c>
      <c r="I208" s="41" t="s">
        <v>527</v>
      </c>
      <c r="J208" s="49" t="s">
        <v>1574</v>
      </c>
      <c r="K208" s="35" t="s">
        <v>1669</v>
      </c>
      <c r="L208" s="12"/>
      <c r="M208" s="12" t="s">
        <v>1575</v>
      </c>
      <c r="N208" s="12" t="s">
        <v>1576</v>
      </c>
      <c r="O208" s="16" t="s">
        <v>2174</v>
      </c>
      <c r="P208" s="19" t="s">
        <v>1578</v>
      </c>
      <c r="Q208" s="120"/>
      <c r="R208" s="89">
        <v>42536</v>
      </c>
      <c r="S208" s="53" t="s">
        <v>644</v>
      </c>
      <c r="T208" s="74"/>
      <c r="U208" s="75"/>
      <c r="V208" s="73"/>
    </row>
    <row r="209" spans="1:22" ht="66" x14ac:dyDescent="0.2">
      <c r="A209" s="21" t="s">
        <v>769</v>
      </c>
      <c r="B209" s="12" t="s">
        <v>770</v>
      </c>
      <c r="C209" s="15" t="s">
        <v>373</v>
      </c>
      <c r="D209" s="104" t="s">
        <v>2411</v>
      </c>
      <c r="E209" s="3" t="s">
        <v>2168</v>
      </c>
      <c r="F209" s="70"/>
      <c r="G209" s="12" t="s">
        <v>768</v>
      </c>
      <c r="H209" s="12" t="s">
        <v>695</v>
      </c>
      <c r="I209" s="41" t="s">
        <v>619</v>
      </c>
      <c r="J209" s="43" t="s">
        <v>620</v>
      </c>
      <c r="K209" s="12" t="s">
        <v>766</v>
      </c>
      <c r="L209" s="12"/>
      <c r="M209" s="12" t="s">
        <v>756</v>
      </c>
      <c r="N209" s="12" t="s">
        <v>830</v>
      </c>
      <c r="O209" s="16" t="s">
        <v>190</v>
      </c>
      <c r="P209" s="29" t="s">
        <v>771</v>
      </c>
      <c r="Q209" s="119"/>
      <c r="R209" s="89">
        <v>42208</v>
      </c>
      <c r="S209" s="53" t="s">
        <v>644</v>
      </c>
      <c r="T209" s="74"/>
      <c r="U209" s="75"/>
      <c r="V209" s="73"/>
    </row>
    <row r="210" spans="1:22" ht="33" x14ac:dyDescent="0.2">
      <c r="A210" s="21" t="s">
        <v>772</v>
      </c>
      <c r="B210" s="12"/>
      <c r="C210" s="15" t="s">
        <v>59</v>
      </c>
      <c r="D210" s="102" t="s">
        <v>2411</v>
      </c>
      <c r="E210" s="3" t="s">
        <v>2168</v>
      </c>
      <c r="F210" s="71" t="s">
        <v>1157</v>
      </c>
      <c r="G210" s="12" t="s">
        <v>2175</v>
      </c>
      <c r="H210" s="12" t="s">
        <v>582</v>
      </c>
      <c r="I210" s="41" t="s">
        <v>524</v>
      </c>
      <c r="J210" s="43" t="s">
        <v>1974</v>
      </c>
      <c r="K210" s="12"/>
      <c r="L210" s="12" t="s">
        <v>324</v>
      </c>
      <c r="M210" s="12" t="s">
        <v>415</v>
      </c>
      <c r="N210" s="12" t="s">
        <v>773</v>
      </c>
      <c r="O210" s="16" t="s">
        <v>190</v>
      </c>
      <c r="P210" s="29" t="s">
        <v>774</v>
      </c>
      <c r="Q210" s="119"/>
      <c r="R210" s="89">
        <v>42208</v>
      </c>
      <c r="S210" s="53" t="s">
        <v>644</v>
      </c>
      <c r="T210" s="74"/>
      <c r="U210" s="75"/>
      <c r="V210" s="73"/>
    </row>
    <row r="211" spans="1:22" ht="30" x14ac:dyDescent="0.2">
      <c r="A211" s="21" t="s">
        <v>1896</v>
      </c>
      <c r="B211" s="12"/>
      <c r="C211" s="15" t="s">
        <v>57</v>
      </c>
      <c r="D211" s="102" t="s">
        <v>29</v>
      </c>
      <c r="E211" s="15" t="s">
        <v>2167</v>
      </c>
      <c r="F211" s="71"/>
      <c r="G211" s="12" t="s">
        <v>1897</v>
      </c>
      <c r="H211" s="12" t="s">
        <v>2464</v>
      </c>
      <c r="I211" s="41" t="s">
        <v>632</v>
      </c>
      <c r="J211" s="43" t="s">
        <v>633</v>
      </c>
      <c r="K211" s="35" t="s">
        <v>1898</v>
      </c>
      <c r="L211" s="12"/>
      <c r="M211" s="12"/>
      <c r="N211" s="12" t="s">
        <v>1899</v>
      </c>
      <c r="O211" s="16" t="s">
        <v>312</v>
      </c>
      <c r="P211" s="10" t="s">
        <v>1900</v>
      </c>
      <c r="Q211" s="122"/>
      <c r="R211" s="89">
        <v>42544</v>
      </c>
      <c r="S211" s="53" t="s">
        <v>644</v>
      </c>
      <c r="T211" s="74"/>
      <c r="U211" s="75"/>
      <c r="V211" s="73"/>
    </row>
    <row r="212" spans="1:22" ht="45" x14ac:dyDescent="0.2">
      <c r="A212" s="21" t="s">
        <v>1771</v>
      </c>
      <c r="B212" s="12" t="s">
        <v>1772</v>
      </c>
      <c r="C212" s="15" t="s">
        <v>108</v>
      </c>
      <c r="D212" s="102" t="s">
        <v>153</v>
      </c>
      <c r="E212" s="15" t="s">
        <v>2167</v>
      </c>
      <c r="F212" s="71" t="s">
        <v>1158</v>
      </c>
      <c r="G212" s="12" t="s">
        <v>2253</v>
      </c>
      <c r="H212" s="12" t="s">
        <v>1965</v>
      </c>
      <c r="I212" s="41" t="s">
        <v>1773</v>
      </c>
      <c r="J212" s="45"/>
      <c r="K212" s="12"/>
      <c r="L212" s="12"/>
      <c r="M212" s="12"/>
      <c r="N212" s="12" t="s">
        <v>1966</v>
      </c>
      <c r="O212" s="16" t="s">
        <v>189</v>
      </c>
      <c r="P212" s="10" t="s">
        <v>89</v>
      </c>
      <c r="Q212" s="122"/>
      <c r="R212" s="89">
        <v>42541</v>
      </c>
      <c r="S212" s="53" t="s">
        <v>644</v>
      </c>
      <c r="T212" s="74"/>
      <c r="U212" s="75"/>
      <c r="V212" s="73"/>
    </row>
    <row r="213" spans="1:22" ht="33" x14ac:dyDescent="0.2">
      <c r="A213" s="33" t="s">
        <v>789</v>
      </c>
      <c r="B213" s="12" t="s">
        <v>790</v>
      </c>
      <c r="C213" s="15" t="s">
        <v>59</v>
      </c>
      <c r="D213" s="104" t="s">
        <v>2409</v>
      </c>
      <c r="E213" s="34" t="s">
        <v>2168</v>
      </c>
      <c r="F213" s="71" t="s">
        <v>1157</v>
      </c>
      <c r="G213" s="12" t="s">
        <v>2203</v>
      </c>
      <c r="H213" s="12" t="s">
        <v>695</v>
      </c>
      <c r="I213" s="50" t="s">
        <v>526</v>
      </c>
      <c r="J213" s="43" t="s">
        <v>518</v>
      </c>
      <c r="K213" s="12"/>
      <c r="L213" s="12"/>
      <c r="M213" s="12" t="s">
        <v>32</v>
      </c>
      <c r="N213" s="12" t="s">
        <v>733</v>
      </c>
      <c r="O213" s="16" t="s">
        <v>186</v>
      </c>
      <c r="P213" s="29" t="s">
        <v>791</v>
      </c>
      <c r="Q213" s="119"/>
      <c r="R213" s="89">
        <v>42209</v>
      </c>
      <c r="S213" s="53" t="s">
        <v>644</v>
      </c>
      <c r="T213" s="74"/>
      <c r="U213" s="75"/>
      <c r="V213" s="73"/>
    </row>
    <row r="214" spans="1:22" ht="22" x14ac:dyDescent="0.2">
      <c r="A214" s="21" t="s">
        <v>1360</v>
      </c>
      <c r="B214" s="12" t="s">
        <v>1361</v>
      </c>
      <c r="C214" s="15" t="s">
        <v>59</v>
      </c>
      <c r="D214" s="102" t="s">
        <v>29</v>
      </c>
      <c r="E214" s="15" t="s">
        <v>2167</v>
      </c>
      <c r="F214" s="71" t="s">
        <v>1157</v>
      </c>
      <c r="G214" s="12" t="s">
        <v>2175</v>
      </c>
      <c r="H214" s="12" t="s">
        <v>1362</v>
      </c>
      <c r="I214" s="41"/>
      <c r="J214" s="45"/>
      <c r="K214" s="12"/>
      <c r="L214" s="12"/>
      <c r="M214" s="12" t="s">
        <v>32</v>
      </c>
      <c r="N214" s="12" t="s">
        <v>1363</v>
      </c>
      <c r="O214" s="16" t="s">
        <v>2174</v>
      </c>
      <c r="P214" s="63" t="s">
        <v>1364</v>
      </c>
      <c r="Q214" s="118"/>
      <c r="R214" s="89">
        <v>42531</v>
      </c>
      <c r="S214" s="53" t="s">
        <v>644</v>
      </c>
      <c r="T214" s="74"/>
      <c r="U214" s="75"/>
      <c r="V214" s="73"/>
    </row>
    <row r="215" spans="1:22" ht="55" x14ac:dyDescent="0.2">
      <c r="A215" s="21" t="s">
        <v>1457</v>
      </c>
      <c r="B215" s="12"/>
      <c r="C215" s="15" t="s">
        <v>59</v>
      </c>
      <c r="D215" s="102" t="s">
        <v>2414</v>
      </c>
      <c r="E215" s="15" t="s">
        <v>2167</v>
      </c>
      <c r="F215" s="71"/>
      <c r="G215" s="12" t="s">
        <v>2332</v>
      </c>
      <c r="H215" s="12"/>
      <c r="I215" s="41" t="s">
        <v>614</v>
      </c>
      <c r="J215" s="43" t="s">
        <v>1971</v>
      </c>
      <c r="K215" s="12"/>
      <c r="L215" s="12"/>
      <c r="M215" s="12" t="s">
        <v>32</v>
      </c>
      <c r="N215" s="12" t="s">
        <v>1458</v>
      </c>
      <c r="O215" s="16" t="s">
        <v>180</v>
      </c>
      <c r="P215" s="63" t="s">
        <v>1310</v>
      </c>
      <c r="Q215" s="118"/>
      <c r="R215" s="89">
        <v>42534</v>
      </c>
      <c r="S215" s="53" t="s">
        <v>644</v>
      </c>
      <c r="T215" s="74"/>
      <c r="U215" s="75"/>
      <c r="V215" s="73"/>
    </row>
    <row r="216" spans="1:22" ht="33" x14ac:dyDescent="0.2">
      <c r="A216" s="21" t="s">
        <v>794</v>
      </c>
      <c r="B216" s="12" t="s">
        <v>795</v>
      </c>
      <c r="C216" s="15" t="s">
        <v>243</v>
      </c>
      <c r="D216" s="102" t="s">
        <v>29</v>
      </c>
      <c r="E216" s="3" t="s">
        <v>2168</v>
      </c>
      <c r="F216" s="69"/>
      <c r="G216" s="12" t="s">
        <v>2254</v>
      </c>
      <c r="H216" s="12"/>
      <c r="I216" s="41" t="s">
        <v>2472</v>
      </c>
      <c r="J216" s="43" t="s">
        <v>786</v>
      </c>
      <c r="K216" s="12" t="s">
        <v>2535</v>
      </c>
      <c r="L216" s="12"/>
      <c r="M216" s="12" t="s">
        <v>798</v>
      </c>
      <c r="N216" s="12" t="s">
        <v>796</v>
      </c>
      <c r="O216" s="16" t="s">
        <v>2441</v>
      </c>
      <c r="P216" s="29" t="s">
        <v>797</v>
      </c>
      <c r="Q216" s="119">
        <v>427</v>
      </c>
      <c r="R216" s="89">
        <v>42209</v>
      </c>
      <c r="S216" s="53" t="s">
        <v>644</v>
      </c>
      <c r="T216" s="74"/>
      <c r="U216" s="75"/>
      <c r="V216" s="73"/>
    </row>
    <row r="217" spans="1:22" ht="44" x14ac:dyDescent="0.2">
      <c r="A217" s="21" t="s">
        <v>1637</v>
      </c>
      <c r="B217" s="12" t="s">
        <v>1633</v>
      </c>
      <c r="C217" s="15"/>
      <c r="D217" s="104" t="s">
        <v>2409</v>
      </c>
      <c r="E217" s="15" t="s">
        <v>2167</v>
      </c>
      <c r="F217" s="71"/>
      <c r="G217" s="12" t="s">
        <v>2333</v>
      </c>
      <c r="H217" s="12" t="s">
        <v>1634</v>
      </c>
      <c r="I217" s="41" t="s">
        <v>539</v>
      </c>
      <c r="J217" s="45"/>
      <c r="K217" s="12"/>
      <c r="L217" s="12"/>
      <c r="M217" s="12" t="s">
        <v>1528</v>
      </c>
      <c r="N217" s="12"/>
      <c r="O217" s="16" t="s">
        <v>2174</v>
      </c>
      <c r="P217" s="19" t="s">
        <v>1635</v>
      </c>
      <c r="Q217" s="120"/>
      <c r="R217" s="89">
        <v>42537</v>
      </c>
      <c r="S217" s="53" t="s">
        <v>644</v>
      </c>
      <c r="T217" s="74"/>
      <c r="U217" s="75"/>
      <c r="V217" s="73"/>
    </row>
    <row r="218" spans="1:22" ht="30" x14ac:dyDescent="0.2">
      <c r="A218" s="21" t="s">
        <v>1169</v>
      </c>
      <c r="B218" s="12" t="s">
        <v>780</v>
      </c>
      <c r="C218" s="15" t="s">
        <v>59</v>
      </c>
      <c r="D218" s="102" t="s">
        <v>2411</v>
      </c>
      <c r="E218" s="3" t="s">
        <v>2168</v>
      </c>
      <c r="F218" s="71" t="s">
        <v>1157</v>
      </c>
      <c r="G218" s="12" t="s">
        <v>2204</v>
      </c>
      <c r="H218" s="12"/>
      <c r="I218" s="41" t="s">
        <v>524</v>
      </c>
      <c r="J218" s="43" t="s">
        <v>1974</v>
      </c>
      <c r="K218" s="12"/>
      <c r="L218" s="12"/>
      <c r="M218" s="12" t="s">
        <v>32</v>
      </c>
      <c r="N218" s="12" t="s">
        <v>733</v>
      </c>
      <c r="O218" s="16" t="s">
        <v>190</v>
      </c>
      <c r="P218" s="29" t="s">
        <v>781</v>
      </c>
      <c r="Q218" s="119"/>
      <c r="R218" s="89">
        <v>42208</v>
      </c>
      <c r="S218" s="53" t="s">
        <v>644</v>
      </c>
      <c r="T218" s="74"/>
      <c r="U218" s="75"/>
      <c r="V218" s="73"/>
    </row>
    <row r="219" spans="1:22" ht="22" x14ac:dyDescent="0.2">
      <c r="A219" s="21" t="s">
        <v>593</v>
      </c>
      <c r="B219" s="12" t="s">
        <v>137</v>
      </c>
      <c r="C219" s="15" t="s">
        <v>59</v>
      </c>
      <c r="D219" s="102" t="s">
        <v>29</v>
      </c>
      <c r="E219" s="3" t="s">
        <v>2169</v>
      </c>
      <c r="F219" s="71" t="s">
        <v>1157</v>
      </c>
      <c r="G219" s="12" t="s">
        <v>2175</v>
      </c>
      <c r="H219" s="12" t="s">
        <v>591</v>
      </c>
      <c r="I219" s="41" t="s">
        <v>531</v>
      </c>
      <c r="J219" s="45"/>
      <c r="K219" s="12"/>
      <c r="L219" s="12"/>
      <c r="M219" s="12" t="s">
        <v>32</v>
      </c>
      <c r="N219" s="12" t="s">
        <v>595</v>
      </c>
      <c r="O219" s="38" t="s">
        <v>2174</v>
      </c>
      <c r="P219" s="29" t="s">
        <v>598</v>
      </c>
      <c r="Q219" s="119"/>
      <c r="R219" s="89">
        <v>42206</v>
      </c>
      <c r="S219" s="53" t="s">
        <v>644</v>
      </c>
      <c r="T219" s="74"/>
      <c r="U219" s="75"/>
      <c r="V219" s="73"/>
    </row>
    <row r="220" spans="1:22" ht="33" x14ac:dyDescent="0.2">
      <c r="A220" s="21" t="s">
        <v>594</v>
      </c>
      <c r="B220" s="12" t="s">
        <v>137</v>
      </c>
      <c r="C220" s="15" t="s">
        <v>59</v>
      </c>
      <c r="D220" s="102" t="s">
        <v>258</v>
      </c>
      <c r="E220" s="3" t="s">
        <v>2169</v>
      </c>
      <c r="F220" s="71" t="s">
        <v>1157</v>
      </c>
      <c r="G220" s="12" t="s">
        <v>2205</v>
      </c>
      <c r="H220" s="12" t="s">
        <v>592</v>
      </c>
      <c r="I220" s="41" t="s">
        <v>600</v>
      </c>
      <c r="J220" s="43" t="s">
        <v>1976</v>
      </c>
      <c r="K220" s="12"/>
      <c r="L220" s="12"/>
      <c r="M220" s="12" t="s">
        <v>32</v>
      </c>
      <c r="N220" s="12" t="s">
        <v>596</v>
      </c>
      <c r="O220" s="38" t="s">
        <v>597</v>
      </c>
      <c r="P220" s="29" t="s">
        <v>599</v>
      </c>
      <c r="Q220" s="119"/>
      <c r="R220" s="89">
        <v>42206</v>
      </c>
      <c r="S220" s="53" t="s">
        <v>644</v>
      </c>
      <c r="T220" s="74"/>
      <c r="U220" s="75"/>
      <c r="V220" s="73"/>
    </row>
    <row r="221" spans="1:22" ht="30" x14ac:dyDescent="0.2">
      <c r="A221" s="21" t="s">
        <v>779</v>
      </c>
      <c r="B221" s="12" t="s">
        <v>777</v>
      </c>
      <c r="C221" s="15" t="s">
        <v>59</v>
      </c>
      <c r="D221" s="104" t="s">
        <v>2409</v>
      </c>
      <c r="E221" s="3" t="s">
        <v>2168</v>
      </c>
      <c r="F221" s="71" t="s">
        <v>1157</v>
      </c>
      <c r="G221" s="12" t="s">
        <v>2206</v>
      </c>
      <c r="H221" s="12"/>
      <c r="I221" s="41" t="s">
        <v>526</v>
      </c>
      <c r="J221" s="43" t="s">
        <v>518</v>
      </c>
      <c r="K221" s="12"/>
      <c r="L221" s="12"/>
      <c r="M221" s="12" t="s">
        <v>32</v>
      </c>
      <c r="N221" s="12" t="s">
        <v>33</v>
      </c>
      <c r="O221" s="16" t="s">
        <v>186</v>
      </c>
      <c r="P221" s="29" t="s">
        <v>778</v>
      </c>
      <c r="Q221" s="119"/>
      <c r="R221" s="89">
        <v>42208</v>
      </c>
      <c r="S221" s="53" t="s">
        <v>644</v>
      </c>
      <c r="T221" s="74"/>
      <c r="U221" s="75"/>
      <c r="V221" s="73"/>
    </row>
    <row r="222" spans="1:22" ht="99" x14ac:dyDescent="0.2">
      <c r="A222" s="21" t="s">
        <v>138</v>
      </c>
      <c r="B222" s="12"/>
      <c r="C222" s="15" t="s">
        <v>306</v>
      </c>
      <c r="D222" s="102" t="s">
        <v>2422</v>
      </c>
      <c r="E222" s="3" t="s">
        <v>2169</v>
      </c>
      <c r="F222" s="70"/>
      <c r="G222" s="12" t="s">
        <v>2298</v>
      </c>
      <c r="H222" s="12" t="s">
        <v>419</v>
      </c>
      <c r="I222" s="41" t="s">
        <v>601</v>
      </c>
      <c r="J222" s="43" t="s">
        <v>602</v>
      </c>
      <c r="K222" s="12"/>
      <c r="L222" s="12"/>
      <c r="M222" s="12" t="s">
        <v>139</v>
      </c>
      <c r="N222" s="12"/>
      <c r="O222" s="17" t="s">
        <v>184</v>
      </c>
      <c r="P222" s="29" t="s">
        <v>418</v>
      </c>
      <c r="Q222" s="119"/>
      <c r="R222" s="89">
        <v>42206</v>
      </c>
      <c r="S222" s="53" t="s">
        <v>644</v>
      </c>
      <c r="T222" s="74"/>
      <c r="U222" s="75"/>
      <c r="V222" s="73"/>
    </row>
    <row r="223" spans="1:22" ht="330" x14ac:dyDescent="0.2">
      <c r="A223" s="21" t="s">
        <v>603</v>
      </c>
      <c r="B223" s="12" t="s">
        <v>256</v>
      </c>
      <c r="C223" s="15" t="s">
        <v>1139</v>
      </c>
      <c r="D223" s="102" t="s">
        <v>2422</v>
      </c>
      <c r="E223" s="3" t="s">
        <v>2169</v>
      </c>
      <c r="F223" s="70"/>
      <c r="G223" s="29" t="s">
        <v>495</v>
      </c>
      <c r="H223" s="12" t="s">
        <v>253</v>
      </c>
      <c r="I223" s="41" t="s">
        <v>601</v>
      </c>
      <c r="J223" s="43" t="s">
        <v>602</v>
      </c>
      <c r="K223" s="12"/>
      <c r="L223" s="12" t="s">
        <v>254</v>
      </c>
      <c r="M223" s="12" t="s">
        <v>509</v>
      </c>
      <c r="N223" s="12" t="s">
        <v>255</v>
      </c>
      <c r="O223" s="16" t="s">
        <v>184</v>
      </c>
      <c r="P223" s="29" t="s">
        <v>495</v>
      </c>
      <c r="Q223" s="119"/>
      <c r="R223" s="89">
        <v>42206</v>
      </c>
      <c r="S223" s="53" t="s">
        <v>644</v>
      </c>
      <c r="T223" s="74"/>
      <c r="U223" s="75"/>
      <c r="V223" s="73"/>
    </row>
    <row r="224" spans="1:22" ht="132" x14ac:dyDescent="0.2">
      <c r="A224" s="21" t="s">
        <v>603</v>
      </c>
      <c r="B224" s="12" t="s">
        <v>376</v>
      </c>
      <c r="C224" s="15" t="s">
        <v>604</v>
      </c>
      <c r="D224" s="102" t="s">
        <v>2422</v>
      </c>
      <c r="E224" s="34" t="s">
        <v>2169</v>
      </c>
      <c r="F224" s="70"/>
      <c r="G224" s="12" t="s">
        <v>2299</v>
      </c>
      <c r="H224" s="12" t="s">
        <v>609</v>
      </c>
      <c r="I224" s="50" t="s">
        <v>601</v>
      </c>
      <c r="J224" s="43" t="s">
        <v>602</v>
      </c>
      <c r="K224" s="12" t="s">
        <v>611</v>
      </c>
      <c r="L224" s="12"/>
      <c r="M224" s="12" t="s">
        <v>610</v>
      </c>
      <c r="N224" s="12" t="s">
        <v>608</v>
      </c>
      <c r="O224" s="16" t="s">
        <v>184</v>
      </c>
      <c r="P224" s="29" t="s">
        <v>495</v>
      </c>
      <c r="Q224" s="119"/>
      <c r="R224" s="89">
        <v>42206</v>
      </c>
      <c r="S224" s="53" t="s">
        <v>644</v>
      </c>
      <c r="T224" s="74"/>
      <c r="U224" s="75"/>
      <c r="V224" s="73"/>
    </row>
    <row r="225" spans="1:22" ht="132" x14ac:dyDescent="0.2">
      <c r="A225" s="21" t="s">
        <v>603</v>
      </c>
      <c r="B225" s="12" t="s">
        <v>119</v>
      </c>
      <c r="C225" s="15" t="s">
        <v>108</v>
      </c>
      <c r="D225" s="102" t="s">
        <v>2422</v>
      </c>
      <c r="E225" s="34" t="s">
        <v>2169</v>
      </c>
      <c r="F225" s="72" t="s">
        <v>1161</v>
      </c>
      <c r="G225" s="12" t="s">
        <v>2300</v>
      </c>
      <c r="H225" s="12" t="s">
        <v>609</v>
      </c>
      <c r="I225" s="50" t="s">
        <v>601</v>
      </c>
      <c r="J225" s="43" t="s">
        <v>602</v>
      </c>
      <c r="K225" s="12" t="s">
        <v>611</v>
      </c>
      <c r="L225" s="12"/>
      <c r="M225" s="12" t="s">
        <v>610</v>
      </c>
      <c r="N225" s="12" t="s">
        <v>608</v>
      </c>
      <c r="O225" s="16" t="s">
        <v>184</v>
      </c>
      <c r="P225" s="29" t="s">
        <v>495</v>
      </c>
      <c r="Q225" s="119"/>
      <c r="R225" s="89">
        <v>42206</v>
      </c>
      <c r="S225" s="53" t="s">
        <v>644</v>
      </c>
      <c r="T225" s="74"/>
      <c r="U225" s="75"/>
      <c r="V225" s="73"/>
    </row>
    <row r="226" spans="1:22" ht="176" x14ac:dyDescent="0.2">
      <c r="A226" s="21" t="s">
        <v>603</v>
      </c>
      <c r="B226" s="12"/>
      <c r="C226" s="15" t="s">
        <v>55</v>
      </c>
      <c r="D226" s="102" t="s">
        <v>2422</v>
      </c>
      <c r="E226" s="34" t="s">
        <v>2169</v>
      </c>
      <c r="F226" s="70"/>
      <c r="G226" s="12" t="s">
        <v>605</v>
      </c>
      <c r="H226" s="12" t="s">
        <v>609</v>
      </c>
      <c r="I226" s="50" t="s">
        <v>601</v>
      </c>
      <c r="J226" s="43" t="s">
        <v>602</v>
      </c>
      <c r="K226" s="12" t="s">
        <v>612</v>
      </c>
      <c r="L226" s="12" t="s">
        <v>60</v>
      </c>
      <c r="M226" s="12" t="s">
        <v>610</v>
      </c>
      <c r="N226" s="12" t="s">
        <v>607</v>
      </c>
      <c r="O226" s="16" t="s">
        <v>184</v>
      </c>
      <c r="P226" s="29" t="s">
        <v>606</v>
      </c>
      <c r="Q226" s="119"/>
      <c r="R226" s="89">
        <v>42206</v>
      </c>
      <c r="S226" s="53" t="s">
        <v>644</v>
      </c>
      <c r="T226" s="74"/>
      <c r="U226" s="75"/>
      <c r="V226" s="73"/>
    </row>
    <row r="227" spans="1:22" ht="33" x14ac:dyDescent="0.2">
      <c r="A227" s="21" t="s">
        <v>1631</v>
      </c>
      <c r="B227" s="12" t="s">
        <v>1630</v>
      </c>
      <c r="C227" s="15"/>
      <c r="D227" s="104" t="s">
        <v>2409</v>
      </c>
      <c r="E227" s="15" t="s">
        <v>2167</v>
      </c>
      <c r="F227" s="71"/>
      <c r="G227" s="12" t="s">
        <v>2334</v>
      </c>
      <c r="H227" s="12"/>
      <c r="I227" s="41" t="s">
        <v>539</v>
      </c>
      <c r="J227" s="45"/>
      <c r="K227" s="12"/>
      <c r="L227" s="12"/>
      <c r="M227" s="12" t="s">
        <v>1461</v>
      </c>
      <c r="N227" s="12"/>
      <c r="O227" s="16" t="s">
        <v>2174</v>
      </c>
      <c r="P227" s="19" t="s">
        <v>1632</v>
      </c>
      <c r="Q227" s="120"/>
      <c r="R227" s="89">
        <v>42537</v>
      </c>
      <c r="S227" s="53" t="s">
        <v>644</v>
      </c>
      <c r="T227" s="74"/>
      <c r="U227" s="75"/>
      <c r="V227" s="73"/>
    </row>
    <row r="228" spans="1:22" ht="55" x14ac:dyDescent="0.2">
      <c r="A228" s="21" t="s">
        <v>1583</v>
      </c>
      <c r="B228" s="12" t="s">
        <v>1584</v>
      </c>
      <c r="C228" s="15" t="s">
        <v>59</v>
      </c>
      <c r="D228" s="104" t="s">
        <v>2409</v>
      </c>
      <c r="E228" s="15" t="s">
        <v>2167</v>
      </c>
      <c r="F228" s="71" t="s">
        <v>1157</v>
      </c>
      <c r="G228" s="12" t="s">
        <v>2207</v>
      </c>
      <c r="H228" s="12" t="s">
        <v>1588</v>
      </c>
      <c r="I228" s="41" t="s">
        <v>539</v>
      </c>
      <c r="J228" s="45"/>
      <c r="K228" s="12" t="s">
        <v>1585</v>
      </c>
      <c r="L228" s="12"/>
      <c r="M228" s="12" t="s">
        <v>1586</v>
      </c>
      <c r="N228" s="12"/>
      <c r="O228" s="16" t="s">
        <v>2174</v>
      </c>
      <c r="P228" s="19" t="s">
        <v>1587</v>
      </c>
      <c r="Q228" s="120"/>
      <c r="R228" s="89">
        <v>42536</v>
      </c>
      <c r="S228" s="53" t="s">
        <v>644</v>
      </c>
      <c r="T228" s="74"/>
      <c r="U228" s="75"/>
      <c r="V228" s="73"/>
    </row>
    <row r="229" spans="1:22" ht="33" x14ac:dyDescent="0.2">
      <c r="A229" s="21" t="s">
        <v>140</v>
      </c>
      <c r="B229" s="12"/>
      <c r="C229" s="15" t="s">
        <v>59</v>
      </c>
      <c r="D229" s="102" t="s">
        <v>29</v>
      </c>
      <c r="E229" s="3" t="s">
        <v>2169</v>
      </c>
      <c r="F229" s="71" t="s">
        <v>1157</v>
      </c>
      <c r="G229" s="12" t="s">
        <v>2208</v>
      </c>
      <c r="H229" s="12"/>
      <c r="I229" s="41" t="s">
        <v>2470</v>
      </c>
      <c r="J229" s="43"/>
      <c r="K229" s="12" t="s">
        <v>2537</v>
      </c>
      <c r="L229" s="12"/>
      <c r="M229" s="12" t="s">
        <v>32</v>
      </c>
      <c r="N229" s="12" t="s">
        <v>141</v>
      </c>
      <c r="O229" s="16" t="s">
        <v>2441</v>
      </c>
      <c r="P229" s="60" t="s">
        <v>142</v>
      </c>
      <c r="Q229" s="119">
        <v>547</v>
      </c>
      <c r="R229" s="89">
        <v>42206</v>
      </c>
      <c r="S229" s="53" t="s">
        <v>644</v>
      </c>
      <c r="T229" s="74"/>
      <c r="U229" s="75"/>
      <c r="V229" s="73"/>
    </row>
    <row r="230" spans="1:22" ht="30" x14ac:dyDescent="0.2">
      <c r="A230" s="21" t="s">
        <v>1170</v>
      </c>
      <c r="B230" s="12"/>
      <c r="C230" s="15" t="s">
        <v>59</v>
      </c>
      <c r="D230" s="102" t="s">
        <v>2411</v>
      </c>
      <c r="E230" s="3" t="s">
        <v>2168</v>
      </c>
      <c r="F230" s="71" t="s">
        <v>1157</v>
      </c>
      <c r="G230" s="12" t="s">
        <v>2209</v>
      </c>
      <c r="H230" s="12" t="s">
        <v>782</v>
      </c>
      <c r="I230" s="41" t="s">
        <v>524</v>
      </c>
      <c r="J230" s="43" t="s">
        <v>1974</v>
      </c>
      <c r="K230" s="12"/>
      <c r="L230" s="12"/>
      <c r="M230" s="12" t="s">
        <v>32</v>
      </c>
      <c r="N230" s="12" t="s">
        <v>733</v>
      </c>
      <c r="O230" s="16" t="s">
        <v>190</v>
      </c>
      <c r="P230" s="29" t="s">
        <v>783</v>
      </c>
      <c r="Q230" s="119"/>
      <c r="R230" s="89">
        <v>42208</v>
      </c>
      <c r="S230" s="53" t="s">
        <v>644</v>
      </c>
      <c r="T230" s="74"/>
      <c r="U230" s="75"/>
      <c r="V230" s="73"/>
    </row>
    <row r="231" spans="1:22" ht="30" x14ac:dyDescent="0.2">
      <c r="A231" s="21" t="s">
        <v>784</v>
      </c>
      <c r="B231" s="12" t="s">
        <v>785</v>
      </c>
      <c r="C231" s="15" t="s">
        <v>59</v>
      </c>
      <c r="D231" s="102" t="s">
        <v>29</v>
      </c>
      <c r="E231" s="3" t="s">
        <v>2168</v>
      </c>
      <c r="F231" s="71" t="s">
        <v>1157</v>
      </c>
      <c r="G231" s="12" t="s">
        <v>2210</v>
      </c>
      <c r="H231" s="12" t="s">
        <v>740</v>
      </c>
      <c r="I231" s="41" t="s">
        <v>2472</v>
      </c>
      <c r="J231" s="43" t="s">
        <v>786</v>
      </c>
      <c r="K231" s="12" t="s">
        <v>2535</v>
      </c>
      <c r="L231" s="12"/>
      <c r="M231" s="12" t="s">
        <v>32</v>
      </c>
      <c r="N231" s="12" t="s">
        <v>788</v>
      </c>
      <c r="O231" s="16" t="s">
        <v>2441</v>
      </c>
      <c r="P231" s="29" t="s">
        <v>787</v>
      </c>
      <c r="Q231" s="119">
        <v>384</v>
      </c>
      <c r="R231" s="89">
        <v>42208</v>
      </c>
      <c r="S231" s="53" t="s">
        <v>644</v>
      </c>
      <c r="T231" s="74"/>
      <c r="U231" s="75"/>
      <c r="V231" s="73"/>
    </row>
    <row r="232" spans="1:22" ht="45" x14ac:dyDescent="0.2">
      <c r="A232" s="21" t="s">
        <v>1597</v>
      </c>
      <c r="B232" s="12" t="s">
        <v>1598</v>
      </c>
      <c r="C232" s="15" t="s">
        <v>108</v>
      </c>
      <c r="D232" s="102" t="s">
        <v>2417</v>
      </c>
      <c r="E232" s="15" t="s">
        <v>2167</v>
      </c>
      <c r="F232" s="71" t="s">
        <v>1157</v>
      </c>
      <c r="G232" s="12" t="s">
        <v>2211</v>
      </c>
      <c r="H232" s="12"/>
      <c r="I232" s="41" t="s">
        <v>2473</v>
      </c>
      <c r="J232" s="43" t="s">
        <v>1599</v>
      </c>
      <c r="K232" s="12" t="s">
        <v>2535</v>
      </c>
      <c r="L232" s="12"/>
      <c r="M232" s="12" t="s">
        <v>32</v>
      </c>
      <c r="N232" s="12" t="s">
        <v>1600</v>
      </c>
      <c r="O232" s="16" t="s">
        <v>2443</v>
      </c>
      <c r="P232" s="10" t="s">
        <v>1601</v>
      </c>
      <c r="Q232" s="118">
        <v>517</v>
      </c>
      <c r="R232" s="89">
        <v>42536</v>
      </c>
      <c r="S232" s="53" t="s">
        <v>644</v>
      </c>
      <c r="T232" s="74"/>
      <c r="U232" s="75"/>
      <c r="V232" s="73"/>
    </row>
    <row r="233" spans="1:22" ht="45" x14ac:dyDescent="0.2">
      <c r="A233" s="21" t="s">
        <v>1602</v>
      </c>
      <c r="B233" s="12" t="s">
        <v>1598</v>
      </c>
      <c r="C233" s="15"/>
      <c r="D233" s="102" t="s">
        <v>2417</v>
      </c>
      <c r="E233" s="15" t="s">
        <v>2167</v>
      </c>
      <c r="F233" s="71"/>
      <c r="G233" s="12" t="s">
        <v>1604</v>
      </c>
      <c r="H233" s="12" t="s">
        <v>1603</v>
      </c>
      <c r="I233" s="41" t="s">
        <v>2473</v>
      </c>
      <c r="J233" s="43" t="s">
        <v>1599</v>
      </c>
      <c r="K233" s="12" t="s">
        <v>2535</v>
      </c>
      <c r="L233" s="12"/>
      <c r="M233" s="12"/>
      <c r="N233" s="12" t="s">
        <v>1605</v>
      </c>
      <c r="O233" s="16" t="s">
        <v>2443</v>
      </c>
      <c r="P233" s="10" t="s">
        <v>1606</v>
      </c>
      <c r="Q233" s="118">
        <v>517</v>
      </c>
      <c r="R233" s="89">
        <v>42536</v>
      </c>
      <c r="S233" s="53" t="s">
        <v>644</v>
      </c>
      <c r="T233" s="74"/>
      <c r="U233" s="75"/>
      <c r="V233" s="73"/>
    </row>
    <row r="234" spans="1:22" ht="55" x14ac:dyDescent="0.2">
      <c r="A234" s="21" t="s">
        <v>1607</v>
      </c>
      <c r="B234" s="12" t="s">
        <v>1608</v>
      </c>
      <c r="C234" s="15" t="s">
        <v>55</v>
      </c>
      <c r="D234" s="102" t="s">
        <v>29</v>
      </c>
      <c r="E234" s="15" t="s">
        <v>2167</v>
      </c>
      <c r="F234" s="71"/>
      <c r="G234" s="12" t="s">
        <v>1609</v>
      </c>
      <c r="H234" s="12"/>
      <c r="I234" s="41"/>
      <c r="J234" s="45"/>
      <c r="K234" s="12"/>
      <c r="L234" s="12" t="s">
        <v>1611</v>
      </c>
      <c r="M234" s="12" t="s">
        <v>1610</v>
      </c>
      <c r="N234" s="12"/>
      <c r="O234" s="16" t="s">
        <v>2174</v>
      </c>
      <c r="P234" s="10" t="s">
        <v>1612</v>
      </c>
      <c r="Q234" s="122"/>
      <c r="R234" s="89">
        <v>42537</v>
      </c>
      <c r="S234" s="53" t="s">
        <v>644</v>
      </c>
      <c r="T234" s="74"/>
      <c r="U234" s="75"/>
      <c r="V234" s="73"/>
    </row>
    <row r="235" spans="1:22" ht="55" x14ac:dyDescent="0.2">
      <c r="A235" s="21" t="s">
        <v>1627</v>
      </c>
      <c r="B235" s="12" t="s">
        <v>1628</v>
      </c>
      <c r="C235" s="15" t="s">
        <v>55</v>
      </c>
      <c r="D235" s="102" t="s">
        <v>29</v>
      </c>
      <c r="E235" s="15" t="s">
        <v>2167</v>
      </c>
      <c r="F235" s="71"/>
      <c r="G235" s="12" t="s">
        <v>1609</v>
      </c>
      <c r="H235" s="12"/>
      <c r="I235" s="41"/>
      <c r="J235" s="45"/>
      <c r="K235" s="12"/>
      <c r="L235" s="12" t="s">
        <v>1611</v>
      </c>
      <c r="M235" s="12" t="s">
        <v>1610</v>
      </c>
      <c r="N235" s="12"/>
      <c r="O235" s="16" t="s">
        <v>2174</v>
      </c>
      <c r="P235" s="10" t="s">
        <v>1629</v>
      </c>
      <c r="Q235" s="122"/>
      <c r="R235" s="89">
        <v>42537</v>
      </c>
      <c r="S235" s="53" t="s">
        <v>644</v>
      </c>
      <c r="T235" s="74"/>
      <c r="U235" s="75"/>
      <c r="V235" s="73"/>
    </row>
    <row r="236" spans="1:22" ht="77" x14ac:dyDescent="0.2">
      <c r="A236" s="21" t="s">
        <v>1613</v>
      </c>
      <c r="B236" s="12" t="s">
        <v>1614</v>
      </c>
      <c r="C236" s="15"/>
      <c r="D236" s="102" t="s">
        <v>2409</v>
      </c>
      <c r="E236" s="15" t="s">
        <v>2167</v>
      </c>
      <c r="F236" s="71"/>
      <c r="G236" s="12" t="s">
        <v>2335</v>
      </c>
      <c r="H236" s="12" t="s">
        <v>1615</v>
      </c>
      <c r="I236" s="41" t="s">
        <v>1616</v>
      </c>
      <c r="J236" s="43" t="s">
        <v>1889</v>
      </c>
      <c r="K236" s="12"/>
      <c r="L236" s="12" t="s">
        <v>1617</v>
      </c>
      <c r="M236" s="12" t="s">
        <v>1618</v>
      </c>
      <c r="N236" s="12"/>
      <c r="O236" s="16" t="s">
        <v>1619</v>
      </c>
      <c r="P236" s="63" t="s">
        <v>1620</v>
      </c>
      <c r="Q236" s="118"/>
      <c r="R236" s="89">
        <v>42537</v>
      </c>
      <c r="S236" s="53" t="s">
        <v>644</v>
      </c>
      <c r="T236" s="74"/>
      <c r="U236" s="75"/>
      <c r="V236" s="73"/>
    </row>
    <row r="237" spans="1:22" ht="55" x14ac:dyDescent="0.2">
      <c r="A237" s="21" t="s">
        <v>1621</v>
      </c>
      <c r="B237" s="12" t="s">
        <v>1622</v>
      </c>
      <c r="C237" s="15" t="s">
        <v>55</v>
      </c>
      <c r="D237" s="102" t="s">
        <v>29</v>
      </c>
      <c r="E237" s="15" t="s">
        <v>2167</v>
      </c>
      <c r="F237" s="71"/>
      <c r="G237" s="12" t="s">
        <v>1609</v>
      </c>
      <c r="H237" s="12"/>
      <c r="I237" s="41"/>
      <c r="J237" s="45"/>
      <c r="K237" s="12"/>
      <c r="L237" s="12" t="s">
        <v>1611</v>
      </c>
      <c r="M237" s="12" t="s">
        <v>1610</v>
      </c>
      <c r="N237" s="12"/>
      <c r="O237" s="16" t="s">
        <v>2174</v>
      </c>
      <c r="P237" s="10" t="s">
        <v>1623</v>
      </c>
      <c r="Q237" s="122"/>
      <c r="R237" s="89">
        <v>42537</v>
      </c>
      <c r="S237" s="53" t="s">
        <v>644</v>
      </c>
      <c r="T237" s="74"/>
      <c r="U237" s="75"/>
      <c r="V237" s="73"/>
    </row>
    <row r="238" spans="1:22" ht="55" x14ac:dyDescent="0.2">
      <c r="A238" s="21" t="s">
        <v>1624</v>
      </c>
      <c r="B238" s="12" t="s">
        <v>1625</v>
      </c>
      <c r="C238" s="15" t="s">
        <v>55</v>
      </c>
      <c r="D238" s="102" t="s">
        <v>29</v>
      </c>
      <c r="E238" s="15" t="s">
        <v>2167</v>
      </c>
      <c r="F238" s="71"/>
      <c r="G238" s="12" t="s">
        <v>1609</v>
      </c>
      <c r="H238" s="12"/>
      <c r="I238" s="41"/>
      <c r="J238" s="45"/>
      <c r="K238" s="12"/>
      <c r="L238" s="12" t="s">
        <v>1611</v>
      </c>
      <c r="M238" s="12" t="s">
        <v>1610</v>
      </c>
      <c r="N238" s="12"/>
      <c r="O238" s="16" t="s">
        <v>2174</v>
      </c>
      <c r="P238" s="68" t="s">
        <v>1626</v>
      </c>
      <c r="Q238" s="118"/>
      <c r="R238" s="89">
        <v>42537</v>
      </c>
      <c r="S238" s="53" t="s">
        <v>644</v>
      </c>
      <c r="T238" s="74"/>
      <c r="U238" s="75"/>
      <c r="V238" s="73"/>
    </row>
    <row r="239" spans="1:22" ht="22" x14ac:dyDescent="0.2">
      <c r="A239" s="21" t="s">
        <v>179</v>
      </c>
      <c r="B239" s="12" t="s">
        <v>183</v>
      </c>
      <c r="C239" s="15" t="s">
        <v>59</v>
      </c>
      <c r="D239" s="102" t="s">
        <v>2414</v>
      </c>
      <c r="E239" s="3" t="s">
        <v>2169</v>
      </c>
      <c r="F239" s="71" t="s">
        <v>1157</v>
      </c>
      <c r="G239" s="12" t="s">
        <v>2175</v>
      </c>
      <c r="H239" s="12" t="s">
        <v>182</v>
      </c>
      <c r="I239" s="41" t="s">
        <v>614</v>
      </c>
      <c r="J239" s="43" t="s">
        <v>1971</v>
      </c>
      <c r="K239" s="12"/>
      <c r="L239" s="12"/>
      <c r="M239" s="12" t="s">
        <v>32</v>
      </c>
      <c r="N239" s="12" t="s">
        <v>33</v>
      </c>
      <c r="O239" s="16" t="s">
        <v>180</v>
      </c>
      <c r="P239" s="29" t="s">
        <v>181</v>
      </c>
      <c r="Q239" s="119"/>
      <c r="R239" s="89">
        <v>42206</v>
      </c>
      <c r="S239" s="53" t="s">
        <v>644</v>
      </c>
      <c r="T239" s="74"/>
      <c r="U239" s="75"/>
      <c r="V239" s="73"/>
    </row>
    <row r="240" spans="1:22" ht="44" x14ac:dyDescent="0.2">
      <c r="A240" s="21" t="s">
        <v>143</v>
      </c>
      <c r="B240" s="12"/>
      <c r="C240" s="15" t="s">
        <v>108</v>
      </c>
      <c r="D240" s="104" t="s">
        <v>2409</v>
      </c>
      <c r="E240" s="3" t="s">
        <v>2169</v>
      </c>
      <c r="F240" s="69" t="s">
        <v>1158</v>
      </c>
      <c r="G240" s="12" t="s">
        <v>2280</v>
      </c>
      <c r="H240" s="12" t="s">
        <v>1231</v>
      </c>
      <c r="I240" s="40" t="s">
        <v>1229</v>
      </c>
      <c r="J240" s="49" t="s">
        <v>1230</v>
      </c>
      <c r="K240" s="12"/>
      <c r="L240" s="12"/>
      <c r="M240" s="12" t="s">
        <v>36</v>
      </c>
      <c r="N240" s="12" t="s">
        <v>33</v>
      </c>
      <c r="O240" s="16" t="s">
        <v>420</v>
      </c>
      <c r="P240" s="29"/>
      <c r="Q240" s="119"/>
      <c r="R240" s="89">
        <v>42222</v>
      </c>
      <c r="S240" s="53" t="s">
        <v>644</v>
      </c>
      <c r="T240" s="74"/>
      <c r="U240" s="75"/>
      <c r="V240" s="73"/>
    </row>
    <row r="241" spans="1:22" ht="55" x14ac:dyDescent="0.2">
      <c r="A241" s="21" t="s">
        <v>1660</v>
      </c>
      <c r="B241" s="12" t="s">
        <v>1661</v>
      </c>
      <c r="C241" s="15" t="s">
        <v>59</v>
      </c>
      <c r="D241" s="102" t="s">
        <v>29</v>
      </c>
      <c r="E241" s="3" t="s">
        <v>2168</v>
      </c>
      <c r="F241" s="71" t="s">
        <v>1157</v>
      </c>
      <c r="G241" s="12" t="s">
        <v>2212</v>
      </c>
      <c r="H241" s="12"/>
      <c r="I241" s="41" t="s">
        <v>2472</v>
      </c>
      <c r="J241" s="43" t="s">
        <v>786</v>
      </c>
      <c r="K241" s="12" t="s">
        <v>2535</v>
      </c>
      <c r="L241" s="12"/>
      <c r="M241" s="12" t="s">
        <v>32</v>
      </c>
      <c r="N241" s="12" t="s">
        <v>792</v>
      </c>
      <c r="O241" s="16" t="s">
        <v>2441</v>
      </c>
      <c r="P241" s="29" t="s">
        <v>793</v>
      </c>
      <c r="Q241" s="119">
        <v>861</v>
      </c>
      <c r="R241" s="89">
        <v>42529</v>
      </c>
      <c r="S241" s="53" t="s">
        <v>644</v>
      </c>
      <c r="T241" s="74"/>
      <c r="U241" s="75"/>
      <c r="V241" s="73"/>
    </row>
    <row r="242" spans="1:22" ht="22" x14ac:dyDescent="0.2">
      <c r="A242" s="21" t="s">
        <v>398</v>
      </c>
      <c r="B242" s="12" t="s">
        <v>399</v>
      </c>
      <c r="C242" s="15" t="s">
        <v>59</v>
      </c>
      <c r="D242" s="102"/>
      <c r="E242" s="3" t="s">
        <v>2169</v>
      </c>
      <c r="F242" s="71" t="s">
        <v>1157</v>
      </c>
      <c r="G242" s="12" t="s">
        <v>2175</v>
      </c>
      <c r="H242" s="12" t="s">
        <v>397</v>
      </c>
      <c r="I242" s="40" t="s">
        <v>514</v>
      </c>
      <c r="J242" s="49" t="s">
        <v>565</v>
      </c>
      <c r="K242" s="12"/>
      <c r="L242" s="12"/>
      <c r="M242" s="12"/>
      <c r="N242" s="12" t="s">
        <v>33</v>
      </c>
      <c r="O242" s="16"/>
      <c r="P242" s="60"/>
      <c r="Q242" s="119"/>
      <c r="R242" s="89">
        <v>42206</v>
      </c>
      <c r="S242" s="53" t="s">
        <v>644</v>
      </c>
      <c r="T242" s="74"/>
      <c r="U242" s="75"/>
      <c r="V242" s="73"/>
    </row>
    <row r="243" spans="1:22" ht="55" x14ac:dyDescent="0.2">
      <c r="A243" s="21" t="s">
        <v>144</v>
      </c>
      <c r="B243" s="12"/>
      <c r="C243" s="15" t="s">
        <v>108</v>
      </c>
      <c r="D243" s="105" t="s">
        <v>2412</v>
      </c>
      <c r="E243" s="3" t="s">
        <v>2169</v>
      </c>
      <c r="F243" s="69" t="s">
        <v>1158</v>
      </c>
      <c r="G243" s="12" t="s">
        <v>2319</v>
      </c>
      <c r="H243" s="12"/>
      <c r="I243" s="41" t="s">
        <v>527</v>
      </c>
      <c r="J243" s="49" t="s">
        <v>1574</v>
      </c>
      <c r="K243" s="9" t="s">
        <v>561</v>
      </c>
      <c r="L243" s="12"/>
      <c r="M243" s="12" t="s">
        <v>177</v>
      </c>
      <c r="N243" s="12" t="s">
        <v>191</v>
      </c>
      <c r="O243" s="16" t="s">
        <v>152</v>
      </c>
      <c r="P243" s="29" t="s">
        <v>192</v>
      </c>
      <c r="Q243" s="119"/>
      <c r="R243" s="89">
        <v>42206</v>
      </c>
      <c r="S243" s="53" t="s">
        <v>644</v>
      </c>
      <c r="T243" s="74"/>
      <c r="U243" s="75"/>
      <c r="V243" s="73"/>
    </row>
    <row r="244" spans="1:22" ht="176" x14ac:dyDescent="0.2">
      <c r="A244" s="21" t="s">
        <v>1636</v>
      </c>
      <c r="B244" s="12" t="s">
        <v>1910</v>
      </c>
      <c r="C244" s="15" t="s">
        <v>56</v>
      </c>
      <c r="D244" s="102" t="s">
        <v>250</v>
      </c>
      <c r="E244" s="15" t="s">
        <v>2167</v>
      </c>
      <c r="F244" s="71"/>
      <c r="G244" s="12" t="s">
        <v>1639</v>
      </c>
      <c r="H244" s="12"/>
      <c r="I244" s="41" t="s">
        <v>536</v>
      </c>
      <c r="J244" s="45"/>
      <c r="K244" s="35" t="s">
        <v>1638</v>
      </c>
      <c r="L244" s="12" t="s">
        <v>1640</v>
      </c>
      <c r="M244" s="12" t="s">
        <v>1641</v>
      </c>
      <c r="N244" s="12" t="s">
        <v>1642</v>
      </c>
      <c r="O244" s="16" t="s">
        <v>152</v>
      </c>
      <c r="P244" s="63" t="s">
        <v>1643</v>
      </c>
      <c r="Q244" s="118"/>
      <c r="R244" s="89">
        <v>42537</v>
      </c>
      <c r="S244" s="53" t="s">
        <v>644</v>
      </c>
      <c r="T244" s="74"/>
      <c r="U244" s="75"/>
      <c r="V244" s="73"/>
    </row>
    <row r="245" spans="1:22" ht="44" x14ac:dyDescent="0.2">
      <c r="A245" s="21" t="s">
        <v>799</v>
      </c>
      <c r="B245" s="12"/>
      <c r="C245" s="15" t="s">
        <v>59</v>
      </c>
      <c r="D245" s="102" t="s">
        <v>29</v>
      </c>
      <c r="E245" s="3" t="s">
        <v>2168</v>
      </c>
      <c r="F245" s="71" t="s">
        <v>1159</v>
      </c>
      <c r="G245" s="12" t="s">
        <v>2391</v>
      </c>
      <c r="H245" s="12" t="s">
        <v>800</v>
      </c>
      <c r="I245" s="41" t="s">
        <v>2389</v>
      </c>
      <c r="J245" s="49" t="s">
        <v>2390</v>
      </c>
      <c r="K245" s="12"/>
      <c r="L245" s="12"/>
      <c r="M245" s="12" t="s">
        <v>804</v>
      </c>
      <c r="N245" s="12" t="s">
        <v>801</v>
      </c>
      <c r="O245" s="16" t="s">
        <v>802</v>
      </c>
      <c r="P245" s="60" t="s">
        <v>803</v>
      </c>
      <c r="Q245" s="119"/>
      <c r="R245" s="89">
        <v>42552</v>
      </c>
      <c r="S245" s="53" t="s">
        <v>644</v>
      </c>
      <c r="T245" s="74"/>
      <c r="U245" s="75"/>
      <c r="V245" s="73"/>
    </row>
    <row r="246" spans="1:22" ht="66" x14ac:dyDescent="0.2">
      <c r="A246" s="21" t="s">
        <v>811</v>
      </c>
      <c r="B246" s="12" t="s">
        <v>812</v>
      </c>
      <c r="C246" s="15" t="s">
        <v>108</v>
      </c>
      <c r="D246" s="102" t="s">
        <v>153</v>
      </c>
      <c r="E246" s="3" t="s">
        <v>2168</v>
      </c>
      <c r="F246" s="69" t="s">
        <v>1158</v>
      </c>
      <c r="G246" s="12" t="s">
        <v>2255</v>
      </c>
      <c r="H246" s="12"/>
      <c r="I246" s="41" t="s">
        <v>1844</v>
      </c>
      <c r="J246" s="43" t="s">
        <v>1842</v>
      </c>
      <c r="K246" s="86" t="s">
        <v>1845</v>
      </c>
      <c r="L246" s="12"/>
      <c r="M246" s="12" t="s">
        <v>177</v>
      </c>
      <c r="N246" s="12" t="s">
        <v>813</v>
      </c>
      <c r="O246" s="16" t="s">
        <v>188</v>
      </c>
      <c r="P246" s="29" t="s">
        <v>272</v>
      </c>
      <c r="Q246" s="119"/>
      <c r="R246" s="89">
        <v>42209</v>
      </c>
      <c r="S246" s="53" t="s">
        <v>644</v>
      </c>
      <c r="T246" s="74"/>
      <c r="U246" s="75"/>
      <c r="V246" s="73"/>
    </row>
    <row r="247" spans="1:22" ht="30" x14ac:dyDescent="0.2">
      <c r="A247" s="21" t="s">
        <v>2425</v>
      </c>
      <c r="B247" s="12" t="s">
        <v>696</v>
      </c>
      <c r="C247" s="15" t="s">
        <v>373</v>
      </c>
      <c r="D247" s="102"/>
      <c r="E247" s="3" t="s">
        <v>2168</v>
      </c>
      <c r="F247" s="70"/>
      <c r="G247" s="12" t="s">
        <v>697</v>
      </c>
      <c r="H247" s="12"/>
      <c r="I247" s="40"/>
      <c r="J247" s="49"/>
      <c r="K247" s="12"/>
      <c r="L247" s="12"/>
      <c r="M247" s="12"/>
      <c r="N247" s="12"/>
      <c r="O247" s="16"/>
      <c r="P247" s="113"/>
      <c r="Q247" s="123"/>
      <c r="R247" s="89">
        <v>42207</v>
      </c>
      <c r="S247" s="53" t="s">
        <v>644</v>
      </c>
      <c r="T247" s="74"/>
      <c r="U247" s="75"/>
      <c r="V247" s="73"/>
    </row>
    <row r="248" spans="1:22" ht="66" x14ac:dyDescent="0.2">
      <c r="A248" s="21" t="s">
        <v>194</v>
      </c>
      <c r="B248" s="12" t="s">
        <v>193</v>
      </c>
      <c r="C248" s="15" t="s">
        <v>108</v>
      </c>
      <c r="D248" s="104" t="s">
        <v>2416</v>
      </c>
      <c r="E248" s="3" t="s">
        <v>2169</v>
      </c>
      <c r="F248" s="72" t="s">
        <v>1161</v>
      </c>
      <c r="G248" s="12" t="s">
        <v>507</v>
      </c>
      <c r="H248" s="12" t="s">
        <v>372</v>
      </c>
      <c r="I248" s="41" t="s">
        <v>556</v>
      </c>
      <c r="J248" s="43" t="s">
        <v>547</v>
      </c>
      <c r="K248" s="12" t="s">
        <v>548</v>
      </c>
      <c r="L248" s="12"/>
      <c r="M248" s="12" t="s">
        <v>36</v>
      </c>
      <c r="N248" s="12" t="s">
        <v>33</v>
      </c>
      <c r="O248" s="16" t="s">
        <v>2440</v>
      </c>
      <c r="P248" s="29" t="s">
        <v>549</v>
      </c>
      <c r="Q248" s="119"/>
      <c r="R248" s="89">
        <v>42206</v>
      </c>
      <c r="S248" s="53" t="s">
        <v>644</v>
      </c>
      <c r="T248" s="74"/>
      <c r="U248" s="75"/>
      <c r="V248" s="73"/>
    </row>
    <row r="249" spans="1:22" ht="33" x14ac:dyDescent="0.2">
      <c r="A249" s="21" t="s">
        <v>814</v>
      </c>
      <c r="B249" s="12" t="s">
        <v>815</v>
      </c>
      <c r="C249" s="15" t="s">
        <v>59</v>
      </c>
      <c r="D249" s="102" t="s">
        <v>2411</v>
      </c>
      <c r="E249" s="3" t="s">
        <v>2168</v>
      </c>
      <c r="F249" s="71" t="s">
        <v>1157</v>
      </c>
      <c r="G249" s="12" t="s">
        <v>2175</v>
      </c>
      <c r="H249" s="12" t="s">
        <v>695</v>
      </c>
      <c r="I249" s="41" t="s">
        <v>524</v>
      </c>
      <c r="J249" s="43" t="s">
        <v>1974</v>
      </c>
      <c r="K249" s="12"/>
      <c r="L249" s="12" t="s">
        <v>324</v>
      </c>
      <c r="M249" s="12" t="s">
        <v>415</v>
      </c>
      <c r="N249" s="12" t="s">
        <v>816</v>
      </c>
      <c r="O249" s="16" t="s">
        <v>190</v>
      </c>
      <c r="P249" s="29" t="s">
        <v>817</v>
      </c>
      <c r="Q249" s="119"/>
      <c r="R249" s="89">
        <v>42209</v>
      </c>
      <c r="S249" s="53" t="s">
        <v>644</v>
      </c>
      <c r="T249" s="74"/>
      <c r="U249" s="75"/>
      <c r="V249" s="73"/>
    </row>
    <row r="250" spans="1:22" ht="33" x14ac:dyDescent="0.2">
      <c r="A250" s="21" t="s">
        <v>1171</v>
      </c>
      <c r="B250" s="12"/>
      <c r="C250" s="15" t="s">
        <v>59</v>
      </c>
      <c r="D250" s="104" t="s">
        <v>2411</v>
      </c>
      <c r="E250" s="3" t="s">
        <v>2168</v>
      </c>
      <c r="F250" s="71" t="s">
        <v>1157</v>
      </c>
      <c r="G250" s="12" t="s">
        <v>2213</v>
      </c>
      <c r="H250" s="12" t="s">
        <v>1235</v>
      </c>
      <c r="I250" s="41" t="s">
        <v>526</v>
      </c>
      <c r="J250" s="43" t="s">
        <v>518</v>
      </c>
      <c r="K250" s="12"/>
      <c r="L250" s="12"/>
      <c r="M250" s="12" t="s">
        <v>463</v>
      </c>
      <c r="N250" s="12" t="s">
        <v>364</v>
      </c>
      <c r="O250" s="16" t="s">
        <v>190</v>
      </c>
      <c r="P250" s="29" t="s">
        <v>496</v>
      </c>
      <c r="Q250" s="119"/>
      <c r="R250" s="89">
        <v>42206</v>
      </c>
      <c r="S250" s="53" t="s">
        <v>644</v>
      </c>
      <c r="T250" s="74"/>
      <c r="U250" s="75"/>
      <c r="V250" s="73"/>
    </row>
    <row r="251" spans="1:22" ht="132" x14ac:dyDescent="0.2">
      <c r="A251" s="21" t="s">
        <v>1285</v>
      </c>
      <c r="B251" s="12" t="s">
        <v>1284</v>
      </c>
      <c r="C251" s="15" t="s">
        <v>56</v>
      </c>
      <c r="D251" s="105" t="s">
        <v>2412</v>
      </c>
      <c r="E251" s="3" t="s">
        <v>2168</v>
      </c>
      <c r="F251" s="70" t="s">
        <v>1161</v>
      </c>
      <c r="G251" s="12" t="s">
        <v>1286</v>
      </c>
      <c r="H251" s="12"/>
      <c r="I251" s="41" t="s">
        <v>527</v>
      </c>
      <c r="J251" s="49" t="s">
        <v>1574</v>
      </c>
      <c r="K251" s="82" t="s">
        <v>1287</v>
      </c>
      <c r="L251" s="12" t="s">
        <v>61</v>
      </c>
      <c r="M251" s="12" t="s">
        <v>1644</v>
      </c>
      <c r="N251" s="12" t="s">
        <v>819</v>
      </c>
      <c r="O251" s="16" t="s">
        <v>2174</v>
      </c>
      <c r="P251" s="60" t="s">
        <v>818</v>
      </c>
      <c r="Q251" s="119"/>
      <c r="R251" s="89">
        <v>42537</v>
      </c>
      <c r="S251" s="53" t="s">
        <v>644</v>
      </c>
      <c r="T251" s="74"/>
      <c r="U251" s="75"/>
      <c r="V251" s="73"/>
    </row>
    <row r="252" spans="1:22" ht="132" x14ac:dyDescent="0.2">
      <c r="A252" s="21" t="s">
        <v>1285</v>
      </c>
      <c r="B252" s="12" t="s">
        <v>1284</v>
      </c>
      <c r="C252" s="15" t="s">
        <v>57</v>
      </c>
      <c r="D252" s="105" t="s">
        <v>2412</v>
      </c>
      <c r="E252" s="15" t="s">
        <v>2167</v>
      </c>
      <c r="F252" s="71"/>
      <c r="G252" s="12" t="s">
        <v>1646</v>
      </c>
      <c r="H252" s="12" t="s">
        <v>1645</v>
      </c>
      <c r="I252" s="41" t="s">
        <v>527</v>
      </c>
      <c r="J252" s="49" t="s">
        <v>1574</v>
      </c>
      <c r="K252" s="35" t="s">
        <v>1647</v>
      </c>
      <c r="L252" s="12"/>
      <c r="M252" s="12"/>
      <c r="N252" s="12" t="s">
        <v>1648</v>
      </c>
      <c r="O252" s="16" t="s">
        <v>2174</v>
      </c>
      <c r="P252" s="63" t="s">
        <v>1690</v>
      </c>
      <c r="Q252" s="118"/>
      <c r="R252" s="89">
        <v>42537</v>
      </c>
      <c r="S252" s="53" t="s">
        <v>644</v>
      </c>
      <c r="T252" s="74"/>
      <c r="U252" s="75"/>
      <c r="V252" s="73"/>
    </row>
    <row r="253" spans="1:22" ht="55" x14ac:dyDescent="0.2">
      <c r="A253" s="21" t="s">
        <v>1671</v>
      </c>
      <c r="B253" s="12" t="s">
        <v>1672</v>
      </c>
      <c r="C253" s="15" t="s">
        <v>108</v>
      </c>
      <c r="D253" s="102" t="s">
        <v>153</v>
      </c>
      <c r="E253" s="15" t="s">
        <v>2167</v>
      </c>
      <c r="F253" s="71" t="s">
        <v>1161</v>
      </c>
      <c r="G253" s="12" t="s">
        <v>2301</v>
      </c>
      <c r="H253" s="12"/>
      <c r="I253" s="41"/>
      <c r="J253" s="45"/>
      <c r="K253" s="12"/>
      <c r="L253" s="12"/>
      <c r="M253" s="12" t="s">
        <v>177</v>
      </c>
      <c r="N253" s="12" t="s">
        <v>1673</v>
      </c>
      <c r="O253" s="16" t="s">
        <v>188</v>
      </c>
      <c r="P253" s="63" t="s">
        <v>272</v>
      </c>
      <c r="Q253" s="118"/>
      <c r="R253" s="89">
        <v>42537</v>
      </c>
      <c r="S253" s="53" t="s">
        <v>644</v>
      </c>
      <c r="T253" s="74"/>
      <c r="U253" s="75"/>
      <c r="V253" s="73"/>
    </row>
    <row r="254" spans="1:22" ht="121" x14ac:dyDescent="0.2">
      <c r="A254" s="21" t="s">
        <v>2421</v>
      </c>
      <c r="B254" s="12" t="s">
        <v>820</v>
      </c>
      <c r="C254" s="15" t="s">
        <v>373</v>
      </c>
      <c r="D254" s="104" t="s">
        <v>2411</v>
      </c>
      <c r="E254" s="3" t="s">
        <v>2168</v>
      </c>
      <c r="F254" s="70"/>
      <c r="G254" s="12" t="s">
        <v>829</v>
      </c>
      <c r="H254" s="12" t="s">
        <v>828</v>
      </c>
      <c r="I254" s="41" t="s">
        <v>619</v>
      </c>
      <c r="J254" s="43" t="s">
        <v>620</v>
      </c>
      <c r="K254" s="12" t="s">
        <v>766</v>
      </c>
      <c r="L254" s="12"/>
      <c r="M254" s="12" t="s">
        <v>756</v>
      </c>
      <c r="N254" s="12" t="s">
        <v>830</v>
      </c>
      <c r="O254" s="16" t="s">
        <v>190</v>
      </c>
      <c r="P254" s="29" t="s">
        <v>827</v>
      </c>
      <c r="Q254" s="119"/>
      <c r="R254" s="89">
        <v>42209</v>
      </c>
      <c r="S254" s="53" t="s">
        <v>644</v>
      </c>
      <c r="T254" s="74"/>
      <c r="U254" s="75"/>
      <c r="V254" s="73"/>
    </row>
    <row r="255" spans="1:22" ht="55" x14ac:dyDescent="0.2">
      <c r="A255" s="21" t="s">
        <v>1183</v>
      </c>
      <c r="B255" s="12" t="s">
        <v>820</v>
      </c>
      <c r="C255" s="15" t="s">
        <v>56</v>
      </c>
      <c r="D255" s="102" t="s">
        <v>29</v>
      </c>
      <c r="E255" s="3" t="s">
        <v>2168</v>
      </c>
      <c r="F255" s="72" t="s">
        <v>1161</v>
      </c>
      <c r="G255" s="12" t="s">
        <v>2302</v>
      </c>
      <c r="H255" s="12" t="s">
        <v>821</v>
      </c>
      <c r="I255" s="41" t="s">
        <v>532</v>
      </c>
      <c r="J255" s="45"/>
      <c r="K255" s="12" t="s">
        <v>822</v>
      </c>
      <c r="L255" s="12" t="s">
        <v>60</v>
      </c>
      <c r="M255" s="12" t="s">
        <v>823</v>
      </c>
      <c r="N255" s="12" t="s">
        <v>824</v>
      </c>
      <c r="O255" s="16" t="s">
        <v>152</v>
      </c>
      <c r="P255" s="29" t="s">
        <v>825</v>
      </c>
      <c r="Q255" s="119"/>
      <c r="R255" s="89">
        <v>42209</v>
      </c>
      <c r="S255" s="53" t="s">
        <v>644</v>
      </c>
      <c r="T255" s="74"/>
      <c r="U255" s="75"/>
      <c r="V255" s="73"/>
    </row>
    <row r="256" spans="1:22" ht="154" x14ac:dyDescent="0.2">
      <c r="A256" s="21" t="s">
        <v>145</v>
      </c>
      <c r="B256" s="12"/>
      <c r="C256" s="15" t="s">
        <v>108</v>
      </c>
      <c r="D256" s="102" t="s">
        <v>2424</v>
      </c>
      <c r="E256" s="3" t="s">
        <v>2169</v>
      </c>
      <c r="F256" s="70" t="s">
        <v>1163</v>
      </c>
      <c r="G256" s="12" t="s">
        <v>2407</v>
      </c>
      <c r="H256" s="12"/>
      <c r="I256" s="41" t="s">
        <v>615</v>
      </c>
      <c r="J256" s="43" t="s">
        <v>1978</v>
      </c>
      <c r="K256" s="35" t="s">
        <v>616</v>
      </c>
      <c r="L256" s="12"/>
      <c r="M256" s="12" t="s">
        <v>36</v>
      </c>
      <c r="N256" s="12" t="s">
        <v>196</v>
      </c>
      <c r="O256" s="16" t="s">
        <v>195</v>
      </c>
      <c r="P256" s="60" t="s">
        <v>1328</v>
      </c>
      <c r="Q256" s="119"/>
      <c r="R256" s="89">
        <v>42206</v>
      </c>
      <c r="S256" s="53" t="s">
        <v>644</v>
      </c>
      <c r="T256" s="74"/>
      <c r="U256" s="75"/>
      <c r="V256" s="73"/>
    </row>
    <row r="257" spans="1:22" ht="33" x14ac:dyDescent="0.2">
      <c r="A257" s="21" t="s">
        <v>146</v>
      </c>
      <c r="B257" s="12"/>
      <c r="C257" s="15"/>
      <c r="D257" s="102"/>
      <c r="E257" s="3" t="s">
        <v>2169</v>
      </c>
      <c r="F257" s="70"/>
      <c r="G257" s="12"/>
      <c r="H257" s="12" t="s">
        <v>400</v>
      </c>
      <c r="I257" s="41"/>
      <c r="J257" s="45"/>
      <c r="K257" s="12"/>
      <c r="L257" s="12"/>
      <c r="M257" s="12"/>
      <c r="N257" s="12"/>
      <c r="O257" s="16"/>
      <c r="P257" s="60"/>
      <c r="Q257" s="119"/>
      <c r="R257" s="89">
        <v>42206</v>
      </c>
      <c r="S257" s="53" t="s">
        <v>644</v>
      </c>
      <c r="T257" s="74"/>
      <c r="U257" s="75"/>
      <c r="V257" s="73"/>
    </row>
    <row r="258" spans="1:22" ht="110" x14ac:dyDescent="0.2">
      <c r="A258" s="21" t="s">
        <v>147</v>
      </c>
      <c r="B258" s="12"/>
      <c r="C258" s="13" t="s">
        <v>243</v>
      </c>
      <c r="D258" s="104" t="s">
        <v>250</v>
      </c>
      <c r="E258" s="3" t="s">
        <v>2169</v>
      </c>
      <c r="F258" s="70"/>
      <c r="G258" s="12" t="s">
        <v>2336</v>
      </c>
      <c r="H258" s="12"/>
      <c r="I258" s="41" t="s">
        <v>536</v>
      </c>
      <c r="J258" s="45"/>
      <c r="K258" s="35" t="s">
        <v>617</v>
      </c>
      <c r="L258" s="12"/>
      <c r="M258" s="12" t="s">
        <v>197</v>
      </c>
      <c r="N258" s="12" t="s">
        <v>1730</v>
      </c>
      <c r="O258" s="30" t="s">
        <v>152</v>
      </c>
      <c r="P258" s="29" t="s">
        <v>198</v>
      </c>
      <c r="Q258" s="119"/>
      <c r="R258" s="89">
        <v>42538</v>
      </c>
      <c r="S258" s="53" t="s">
        <v>644</v>
      </c>
      <c r="T258" s="74"/>
      <c r="U258" s="75"/>
      <c r="V258" s="73"/>
    </row>
    <row r="259" spans="1:22" ht="110" x14ac:dyDescent="0.2">
      <c r="A259" s="21" t="s">
        <v>855</v>
      </c>
      <c r="B259" s="12" t="s">
        <v>857</v>
      </c>
      <c r="C259" s="13" t="s">
        <v>243</v>
      </c>
      <c r="D259" s="104" t="s">
        <v>250</v>
      </c>
      <c r="E259" s="3" t="s">
        <v>2168</v>
      </c>
      <c r="F259" s="70"/>
      <c r="G259" s="12" t="s">
        <v>2337</v>
      </c>
      <c r="H259" s="12"/>
      <c r="I259" s="41" t="s">
        <v>536</v>
      </c>
      <c r="J259" s="45"/>
      <c r="K259" s="35" t="s">
        <v>856</v>
      </c>
      <c r="L259" s="12"/>
      <c r="M259" s="12" t="s">
        <v>197</v>
      </c>
      <c r="N259" s="12" t="s">
        <v>748</v>
      </c>
      <c r="O259" s="16" t="s">
        <v>152</v>
      </c>
      <c r="P259" s="29" t="s">
        <v>858</v>
      </c>
      <c r="Q259" s="119"/>
      <c r="R259" s="89">
        <v>42209</v>
      </c>
      <c r="S259" s="53" t="s">
        <v>644</v>
      </c>
      <c r="T259" s="74"/>
      <c r="U259" s="75"/>
      <c r="V259" s="73"/>
    </row>
    <row r="260" spans="1:22" ht="110" x14ac:dyDescent="0.2">
      <c r="A260" s="21" t="s">
        <v>859</v>
      </c>
      <c r="B260" s="12"/>
      <c r="C260" s="13" t="s">
        <v>243</v>
      </c>
      <c r="D260" s="104" t="s">
        <v>250</v>
      </c>
      <c r="E260" s="3" t="s">
        <v>2168</v>
      </c>
      <c r="F260" s="70"/>
      <c r="G260" s="12" t="s">
        <v>2338</v>
      </c>
      <c r="H260" s="12"/>
      <c r="I260" s="41" t="s">
        <v>536</v>
      </c>
      <c r="J260" s="45"/>
      <c r="K260" s="35" t="s">
        <v>860</v>
      </c>
      <c r="L260" s="12"/>
      <c r="M260" s="12" t="s">
        <v>197</v>
      </c>
      <c r="N260" s="12" t="s">
        <v>861</v>
      </c>
      <c r="O260" s="16" t="s">
        <v>152</v>
      </c>
      <c r="P260" s="29" t="s">
        <v>862</v>
      </c>
      <c r="Q260" s="119"/>
      <c r="R260" s="89">
        <v>42209</v>
      </c>
      <c r="S260" s="53" t="s">
        <v>644</v>
      </c>
      <c r="T260" s="74"/>
      <c r="U260" s="75"/>
      <c r="V260" s="73"/>
    </row>
    <row r="261" spans="1:22" ht="55" x14ac:dyDescent="0.2">
      <c r="A261" s="21" t="s">
        <v>1674</v>
      </c>
      <c r="B261" s="12"/>
      <c r="C261" s="15" t="s">
        <v>57</v>
      </c>
      <c r="D261" s="104" t="s">
        <v>2411</v>
      </c>
      <c r="E261" s="15" t="s">
        <v>2167</v>
      </c>
      <c r="F261" s="71"/>
      <c r="G261" s="12" t="s">
        <v>1679</v>
      </c>
      <c r="H261" s="12" t="s">
        <v>1678</v>
      </c>
      <c r="I261" s="41"/>
      <c r="J261" s="45"/>
      <c r="K261" s="12" t="s">
        <v>1677</v>
      </c>
      <c r="L261" s="12"/>
      <c r="M261" s="12" t="s">
        <v>1675</v>
      </c>
      <c r="N261" s="12" t="s">
        <v>1676</v>
      </c>
      <c r="O261" s="16" t="s">
        <v>190</v>
      </c>
      <c r="P261" s="19" t="s">
        <v>1689</v>
      </c>
      <c r="Q261" s="120"/>
      <c r="R261" s="89">
        <v>42537</v>
      </c>
      <c r="S261" s="53" t="s">
        <v>644</v>
      </c>
      <c r="T261" s="74"/>
      <c r="U261" s="75"/>
      <c r="V261" s="73"/>
    </row>
    <row r="262" spans="1:22" ht="121" x14ac:dyDescent="0.2">
      <c r="A262" s="21" t="s">
        <v>875</v>
      </c>
      <c r="B262" s="12" t="s">
        <v>884</v>
      </c>
      <c r="C262" s="13" t="s">
        <v>243</v>
      </c>
      <c r="D262" s="104" t="s">
        <v>250</v>
      </c>
      <c r="E262" s="3" t="s">
        <v>2168</v>
      </c>
      <c r="F262" s="70"/>
      <c r="G262" s="12" t="s">
        <v>2338</v>
      </c>
      <c r="H262" s="12"/>
      <c r="I262" s="41" t="s">
        <v>536</v>
      </c>
      <c r="J262" s="45"/>
      <c r="K262" s="35" t="s">
        <v>876</v>
      </c>
      <c r="L262" s="12"/>
      <c r="M262" s="12" t="s">
        <v>197</v>
      </c>
      <c r="N262" s="12" t="s">
        <v>748</v>
      </c>
      <c r="O262" s="16" t="s">
        <v>152</v>
      </c>
      <c r="P262" s="29" t="s">
        <v>877</v>
      </c>
      <c r="Q262" s="119"/>
      <c r="R262" s="89">
        <v>42209</v>
      </c>
      <c r="S262" s="53" t="s">
        <v>644</v>
      </c>
      <c r="T262" s="74"/>
      <c r="U262" s="75"/>
      <c r="V262" s="73"/>
    </row>
    <row r="263" spans="1:22" ht="66" x14ac:dyDescent="0.2">
      <c r="A263" s="21" t="s">
        <v>1870</v>
      </c>
      <c r="B263" s="12" t="s">
        <v>1871</v>
      </c>
      <c r="C263" s="15"/>
      <c r="D263" s="102" t="s">
        <v>29</v>
      </c>
      <c r="E263" s="15" t="s">
        <v>2167</v>
      </c>
      <c r="F263" s="71" t="s">
        <v>1158</v>
      </c>
      <c r="G263" s="12" t="s">
        <v>2256</v>
      </c>
      <c r="H263" s="12" t="s">
        <v>1875</v>
      </c>
      <c r="I263" s="41" t="s">
        <v>1873</v>
      </c>
      <c r="J263" s="43" t="s">
        <v>1872</v>
      </c>
      <c r="K263" s="12"/>
      <c r="L263" s="12"/>
      <c r="M263" s="12" t="s">
        <v>36</v>
      </c>
      <c r="N263" s="12" t="s">
        <v>1876</v>
      </c>
      <c r="O263" s="16" t="s">
        <v>2174</v>
      </c>
      <c r="P263" s="10" t="s">
        <v>1874</v>
      </c>
      <c r="Q263" s="122"/>
      <c r="R263" s="90">
        <v>42543</v>
      </c>
      <c r="S263" s="53" t="s">
        <v>644</v>
      </c>
      <c r="T263" s="74"/>
      <c r="U263" s="75"/>
      <c r="V263" s="73"/>
    </row>
    <row r="264" spans="1:22" ht="121" x14ac:dyDescent="0.2">
      <c r="A264" s="21" t="s">
        <v>148</v>
      </c>
      <c r="B264" s="12" t="s">
        <v>557</v>
      </c>
      <c r="C264" s="15" t="s">
        <v>155</v>
      </c>
      <c r="D264" s="104" t="s">
        <v>2416</v>
      </c>
      <c r="E264" s="3" t="s">
        <v>2169</v>
      </c>
      <c r="F264" s="70" t="s">
        <v>1161</v>
      </c>
      <c r="G264" s="12" t="s">
        <v>553</v>
      </c>
      <c r="H264" s="12" t="s">
        <v>199</v>
      </c>
      <c r="I264" s="41" t="s">
        <v>556</v>
      </c>
      <c r="J264" s="43" t="s">
        <v>547</v>
      </c>
      <c r="K264" s="12"/>
      <c r="L264" s="12"/>
      <c r="M264" s="12" t="s">
        <v>200</v>
      </c>
      <c r="N264" s="12" t="s">
        <v>33</v>
      </c>
      <c r="O264" s="16" t="s">
        <v>2440</v>
      </c>
      <c r="P264" s="29" t="s">
        <v>549</v>
      </c>
      <c r="Q264" s="119"/>
      <c r="R264" s="89">
        <v>42206</v>
      </c>
      <c r="S264" s="53" t="s">
        <v>644</v>
      </c>
      <c r="T264" s="74"/>
      <c r="U264" s="75"/>
      <c r="V264" s="73"/>
    </row>
    <row r="265" spans="1:22" ht="110" x14ac:dyDescent="0.2">
      <c r="A265" s="21" t="s">
        <v>1680</v>
      </c>
      <c r="B265" s="12"/>
      <c r="C265" s="15" t="s">
        <v>243</v>
      </c>
      <c r="D265" s="102" t="s">
        <v>250</v>
      </c>
      <c r="E265" s="15" t="s">
        <v>2167</v>
      </c>
      <c r="F265" s="71"/>
      <c r="G265" s="12" t="s">
        <v>2339</v>
      </c>
      <c r="H265" s="12"/>
      <c r="I265" s="41" t="s">
        <v>536</v>
      </c>
      <c r="J265" s="45"/>
      <c r="K265" s="35" t="s">
        <v>1681</v>
      </c>
      <c r="L265" s="12"/>
      <c r="M265" s="12" t="s">
        <v>197</v>
      </c>
      <c r="N265" s="12" t="s">
        <v>1682</v>
      </c>
      <c r="O265" s="16" t="s">
        <v>152</v>
      </c>
      <c r="P265" s="10" t="s">
        <v>1683</v>
      </c>
      <c r="Q265" s="122"/>
      <c r="R265" s="89">
        <v>42537</v>
      </c>
      <c r="S265" s="53" t="s">
        <v>644</v>
      </c>
      <c r="T265" s="74"/>
      <c r="U265" s="75"/>
      <c r="V265" s="73"/>
    </row>
    <row r="266" spans="1:22" ht="110" x14ac:dyDescent="0.2">
      <c r="A266" s="21" t="s">
        <v>1684</v>
      </c>
      <c r="B266" s="12" t="s">
        <v>1685</v>
      </c>
      <c r="C266" s="15" t="s">
        <v>243</v>
      </c>
      <c r="D266" s="102" t="s">
        <v>250</v>
      </c>
      <c r="E266" s="15" t="s">
        <v>2167</v>
      </c>
      <c r="F266" s="71"/>
      <c r="G266" s="12" t="s">
        <v>2340</v>
      </c>
      <c r="H266" s="12"/>
      <c r="I266" s="41" t="s">
        <v>536</v>
      </c>
      <c r="J266" s="45"/>
      <c r="K266" s="35" t="s">
        <v>617</v>
      </c>
      <c r="L266" s="12"/>
      <c r="M266" s="12" t="s">
        <v>197</v>
      </c>
      <c r="N266" s="12" t="s">
        <v>1686</v>
      </c>
      <c r="O266" s="16" t="s">
        <v>2174</v>
      </c>
      <c r="P266" s="63" t="s">
        <v>1688</v>
      </c>
      <c r="Q266" s="118"/>
      <c r="R266" s="89">
        <v>42537</v>
      </c>
      <c r="S266" s="53" t="s">
        <v>644</v>
      </c>
      <c r="T266" s="74"/>
      <c r="U266" s="75"/>
      <c r="V266" s="73"/>
    </row>
    <row r="267" spans="1:22" ht="55" x14ac:dyDescent="0.2">
      <c r="A267" s="25" t="s">
        <v>1201</v>
      </c>
      <c r="B267" s="9" t="s">
        <v>2445</v>
      </c>
      <c r="C267" s="4" t="s">
        <v>244</v>
      </c>
      <c r="D267" s="104" t="s">
        <v>2409</v>
      </c>
      <c r="E267" s="3" t="s">
        <v>2169</v>
      </c>
      <c r="F267" s="72"/>
      <c r="G267" s="9" t="s">
        <v>2321</v>
      </c>
      <c r="H267" s="9" t="s">
        <v>1858</v>
      </c>
      <c r="I267" s="40" t="s">
        <v>526</v>
      </c>
      <c r="J267" s="43" t="s">
        <v>518</v>
      </c>
      <c r="K267" s="9"/>
      <c r="L267" s="9"/>
      <c r="M267" s="9" t="s">
        <v>1859</v>
      </c>
      <c r="N267" s="31" t="s">
        <v>410</v>
      </c>
      <c r="O267" s="16" t="s">
        <v>186</v>
      </c>
      <c r="P267" s="27" t="s">
        <v>409</v>
      </c>
      <c r="Q267" s="118"/>
      <c r="R267" s="89">
        <v>42543</v>
      </c>
      <c r="S267" s="53" t="s">
        <v>644</v>
      </c>
      <c r="T267" s="74"/>
      <c r="U267" s="75"/>
      <c r="V267" s="73"/>
    </row>
    <row r="268" spans="1:22" ht="22" x14ac:dyDescent="0.2">
      <c r="A268" s="21" t="s">
        <v>1346</v>
      </c>
      <c r="B268" s="12" t="s">
        <v>1347</v>
      </c>
      <c r="C268" s="15" t="s">
        <v>108</v>
      </c>
      <c r="D268" s="105" t="s">
        <v>153</v>
      </c>
      <c r="E268" s="15" t="s">
        <v>2167</v>
      </c>
      <c r="F268" s="71" t="s">
        <v>1158</v>
      </c>
      <c r="G268" s="12" t="s">
        <v>2288</v>
      </c>
      <c r="H268" s="12"/>
      <c r="I268" s="41"/>
      <c r="J268" s="45"/>
      <c r="K268" s="12"/>
      <c r="L268" s="12"/>
      <c r="M268" s="12" t="s">
        <v>1319</v>
      </c>
      <c r="N268" s="12" t="s">
        <v>1348</v>
      </c>
      <c r="O268" s="16" t="s">
        <v>187</v>
      </c>
      <c r="P268" s="63" t="s">
        <v>1349</v>
      </c>
      <c r="Q268" s="118"/>
      <c r="R268" s="89">
        <v>42530</v>
      </c>
      <c r="S268" s="53" t="s">
        <v>644</v>
      </c>
      <c r="T268" s="74"/>
      <c r="U268" s="75"/>
      <c r="V268" s="73"/>
    </row>
    <row r="269" spans="1:22" ht="66" x14ac:dyDescent="0.2">
      <c r="A269" s="21" t="s">
        <v>2433</v>
      </c>
      <c r="B269" s="12" t="s">
        <v>831</v>
      </c>
      <c r="C269" s="15" t="s">
        <v>59</v>
      </c>
      <c r="D269" s="102" t="s">
        <v>29</v>
      </c>
      <c r="E269" s="3" t="s">
        <v>2168</v>
      </c>
      <c r="F269" s="70"/>
      <c r="G269" s="12" t="s">
        <v>2341</v>
      </c>
      <c r="H269" s="12" t="s">
        <v>2463</v>
      </c>
      <c r="I269" s="41" t="s">
        <v>529</v>
      </c>
      <c r="J269" s="43" t="s">
        <v>522</v>
      </c>
      <c r="K269" s="12"/>
      <c r="L269" s="12"/>
      <c r="M269" s="12" t="s">
        <v>2462</v>
      </c>
      <c r="N269" s="12" t="s">
        <v>336</v>
      </c>
      <c r="O269" s="16" t="s">
        <v>312</v>
      </c>
      <c r="P269" s="29" t="s">
        <v>833</v>
      </c>
      <c r="Q269" s="119"/>
      <c r="R269" s="89">
        <v>42209</v>
      </c>
      <c r="S269" s="53" t="s">
        <v>644</v>
      </c>
      <c r="T269" s="74"/>
      <c r="U269" s="75"/>
      <c r="V269" s="73"/>
    </row>
    <row r="270" spans="1:22" ht="33" x14ac:dyDescent="0.2">
      <c r="A270" s="21" t="s">
        <v>2433</v>
      </c>
      <c r="B270" s="12" t="s">
        <v>831</v>
      </c>
      <c r="C270" s="15" t="s">
        <v>373</v>
      </c>
      <c r="D270" s="102" t="s">
        <v>29</v>
      </c>
      <c r="E270" s="3" t="s">
        <v>2168</v>
      </c>
      <c r="F270" s="70"/>
      <c r="G270" s="12" t="s">
        <v>834</v>
      </c>
      <c r="H270" s="12" t="s">
        <v>832</v>
      </c>
      <c r="I270" s="41" t="s">
        <v>529</v>
      </c>
      <c r="J270" s="43" t="s">
        <v>522</v>
      </c>
      <c r="K270" s="12" t="s">
        <v>835</v>
      </c>
      <c r="L270" s="12"/>
      <c r="M270" s="12" t="s">
        <v>837</v>
      </c>
      <c r="N270" s="12" t="s">
        <v>336</v>
      </c>
      <c r="O270" s="16" t="s">
        <v>312</v>
      </c>
      <c r="P270" s="29" t="s">
        <v>836</v>
      </c>
      <c r="Q270" s="119"/>
      <c r="R270" s="89">
        <v>42209</v>
      </c>
      <c r="S270" s="53" t="s">
        <v>644</v>
      </c>
      <c r="T270" s="74"/>
      <c r="U270" s="75"/>
      <c r="V270" s="73"/>
    </row>
    <row r="271" spans="1:22" ht="77" x14ac:dyDescent="0.2">
      <c r="A271" s="21" t="s">
        <v>2419</v>
      </c>
      <c r="B271" s="12"/>
      <c r="C271" s="15" t="s">
        <v>373</v>
      </c>
      <c r="D271" s="102" t="s">
        <v>29</v>
      </c>
      <c r="E271" s="3" t="s">
        <v>2168</v>
      </c>
      <c r="F271" s="70"/>
      <c r="G271" s="12" t="s">
        <v>838</v>
      </c>
      <c r="H271" s="12" t="s">
        <v>839</v>
      </c>
      <c r="I271" s="41" t="s">
        <v>532</v>
      </c>
      <c r="J271" s="45"/>
      <c r="K271" s="12" t="s">
        <v>840</v>
      </c>
      <c r="L271" s="12"/>
      <c r="M271" s="12" t="s">
        <v>841</v>
      </c>
      <c r="N271" s="12" t="s">
        <v>842</v>
      </c>
      <c r="O271" s="16" t="s">
        <v>152</v>
      </c>
      <c r="P271" s="29" t="s">
        <v>843</v>
      </c>
      <c r="Q271" s="119"/>
      <c r="R271" s="89">
        <v>42209</v>
      </c>
      <c r="S271" s="53" t="s">
        <v>644</v>
      </c>
      <c r="T271" s="74"/>
      <c r="U271" s="75"/>
      <c r="V271" s="73"/>
    </row>
    <row r="272" spans="1:22" ht="143" x14ac:dyDescent="0.2">
      <c r="A272" s="21" t="s">
        <v>2419</v>
      </c>
      <c r="B272" s="12"/>
      <c r="C272" s="15" t="s">
        <v>202</v>
      </c>
      <c r="D272" s="104" t="s">
        <v>2411</v>
      </c>
      <c r="E272" s="15" t="s">
        <v>2167</v>
      </c>
      <c r="F272" s="71"/>
      <c r="G272" s="12" t="s">
        <v>1944</v>
      </c>
      <c r="H272" s="12"/>
      <c r="I272" s="41" t="s">
        <v>619</v>
      </c>
      <c r="J272" s="43" t="s">
        <v>620</v>
      </c>
      <c r="K272" s="12"/>
      <c r="L272" s="12"/>
      <c r="M272" s="12" t="s">
        <v>1687</v>
      </c>
      <c r="N272" s="12" t="s">
        <v>2444</v>
      </c>
      <c r="O272" s="16" t="s">
        <v>190</v>
      </c>
      <c r="P272" s="10" t="s">
        <v>497</v>
      </c>
      <c r="Q272" s="122"/>
      <c r="R272" s="89">
        <v>42537</v>
      </c>
      <c r="S272" s="53" t="s">
        <v>644</v>
      </c>
      <c r="T272" s="74"/>
      <c r="U272" s="75"/>
      <c r="V272" s="73"/>
    </row>
    <row r="273" spans="1:22" ht="143" x14ac:dyDescent="0.2">
      <c r="A273" s="21" t="s">
        <v>204</v>
      </c>
      <c r="B273" s="12" t="s">
        <v>203</v>
      </c>
      <c r="C273" s="15" t="s">
        <v>155</v>
      </c>
      <c r="D273" s="104" t="s">
        <v>2416</v>
      </c>
      <c r="E273" s="3" t="s">
        <v>2169</v>
      </c>
      <c r="F273" s="70"/>
      <c r="G273" s="12" t="s">
        <v>552</v>
      </c>
      <c r="H273" s="12" t="s">
        <v>372</v>
      </c>
      <c r="I273" s="41" t="s">
        <v>556</v>
      </c>
      <c r="J273" s="43" t="s">
        <v>547</v>
      </c>
      <c r="K273" s="12"/>
      <c r="L273" s="12"/>
      <c r="M273" s="12" t="s">
        <v>551</v>
      </c>
      <c r="N273" s="12" t="s">
        <v>33</v>
      </c>
      <c r="O273" s="16" t="s">
        <v>2440</v>
      </c>
      <c r="P273" s="60" t="s">
        <v>2386</v>
      </c>
      <c r="Q273" s="119"/>
      <c r="R273" s="89">
        <v>42206</v>
      </c>
      <c r="S273" s="53" t="s">
        <v>644</v>
      </c>
      <c r="T273" s="74"/>
      <c r="U273" s="75"/>
      <c r="V273" s="73"/>
    </row>
    <row r="274" spans="1:22" ht="88" x14ac:dyDescent="0.2">
      <c r="A274" s="21" t="s">
        <v>1672</v>
      </c>
      <c r="B274" s="12" t="s">
        <v>844</v>
      </c>
      <c r="C274" s="15" t="s">
        <v>604</v>
      </c>
      <c r="D274" s="102" t="s">
        <v>153</v>
      </c>
      <c r="E274" s="3" t="s">
        <v>2168</v>
      </c>
      <c r="F274" s="70"/>
      <c r="G274" s="12" t="s">
        <v>849</v>
      </c>
      <c r="H274" s="12" t="s">
        <v>851</v>
      </c>
      <c r="I274" s="41" t="s">
        <v>846</v>
      </c>
      <c r="J274" s="43" t="s">
        <v>1842</v>
      </c>
      <c r="K274" s="86" t="s">
        <v>1845</v>
      </c>
      <c r="L274" s="12"/>
      <c r="M274" s="12" t="s">
        <v>177</v>
      </c>
      <c r="N274" s="12" t="s">
        <v>850</v>
      </c>
      <c r="O274" s="16" t="s">
        <v>188</v>
      </c>
      <c r="P274" s="29" t="s">
        <v>272</v>
      </c>
      <c r="Q274" s="119"/>
      <c r="R274" s="89">
        <v>42209</v>
      </c>
      <c r="S274" s="53" t="s">
        <v>644</v>
      </c>
      <c r="T274" s="74"/>
      <c r="U274" s="75"/>
      <c r="V274" s="73"/>
    </row>
    <row r="275" spans="1:22" ht="66" x14ac:dyDescent="0.2">
      <c r="A275" s="21" t="s">
        <v>1672</v>
      </c>
      <c r="B275" s="12" t="s">
        <v>844</v>
      </c>
      <c r="C275" s="15" t="s">
        <v>108</v>
      </c>
      <c r="D275" s="102" t="s">
        <v>153</v>
      </c>
      <c r="E275" s="3" t="s">
        <v>2168</v>
      </c>
      <c r="F275" s="70"/>
      <c r="G275" s="12" t="s">
        <v>2294</v>
      </c>
      <c r="H275" s="12"/>
      <c r="I275" s="41" t="s">
        <v>846</v>
      </c>
      <c r="J275" s="43" t="s">
        <v>1842</v>
      </c>
      <c r="K275" s="86" t="s">
        <v>1845</v>
      </c>
      <c r="L275" s="12"/>
      <c r="M275" s="12" t="s">
        <v>177</v>
      </c>
      <c r="N275" s="12" t="s">
        <v>848</v>
      </c>
      <c r="O275" s="16" t="s">
        <v>188</v>
      </c>
      <c r="P275" s="29" t="s">
        <v>272</v>
      </c>
      <c r="Q275" s="119"/>
      <c r="R275" s="89">
        <v>42209</v>
      </c>
      <c r="S275" s="53" t="s">
        <v>644</v>
      </c>
      <c r="T275" s="74"/>
      <c r="U275" s="75"/>
      <c r="V275" s="73"/>
    </row>
    <row r="276" spans="1:22" ht="66" x14ac:dyDescent="0.2">
      <c r="A276" s="21" t="s">
        <v>1672</v>
      </c>
      <c r="B276" s="12" t="s">
        <v>847</v>
      </c>
      <c r="C276" s="15" t="s">
        <v>845</v>
      </c>
      <c r="D276" s="102" t="s">
        <v>153</v>
      </c>
      <c r="E276" s="3" t="s">
        <v>2168</v>
      </c>
      <c r="F276" s="70"/>
      <c r="G276" s="12" t="s">
        <v>1220</v>
      </c>
      <c r="H276" s="12" t="s">
        <v>1219</v>
      </c>
      <c r="I276" s="41" t="s">
        <v>852</v>
      </c>
      <c r="J276" s="43" t="s">
        <v>1973</v>
      </c>
      <c r="K276" s="86" t="s">
        <v>1845</v>
      </c>
      <c r="L276" s="12"/>
      <c r="M276" s="12" t="s">
        <v>177</v>
      </c>
      <c r="N276" s="12" t="s">
        <v>1221</v>
      </c>
      <c r="O276" s="16" t="s">
        <v>188</v>
      </c>
      <c r="P276" s="29" t="s">
        <v>272</v>
      </c>
      <c r="Q276" s="119"/>
      <c r="R276" s="89">
        <v>42222</v>
      </c>
      <c r="S276" s="53" t="s">
        <v>644</v>
      </c>
      <c r="T276" s="74"/>
      <c r="U276" s="75"/>
      <c r="V276" s="73"/>
    </row>
    <row r="277" spans="1:22" ht="143" x14ac:dyDescent="0.2">
      <c r="A277" s="21" t="s">
        <v>853</v>
      </c>
      <c r="B277" s="12" t="s">
        <v>854</v>
      </c>
      <c r="C277" s="15" t="s">
        <v>155</v>
      </c>
      <c r="D277" s="104" t="s">
        <v>2416</v>
      </c>
      <c r="E277" s="3" t="s">
        <v>2168</v>
      </c>
      <c r="F277" s="70"/>
      <c r="G277" s="12" t="s">
        <v>552</v>
      </c>
      <c r="H277" s="12" t="s">
        <v>372</v>
      </c>
      <c r="I277" s="41" t="s">
        <v>556</v>
      </c>
      <c r="J277" s="43" t="s">
        <v>547</v>
      </c>
      <c r="K277" s="12"/>
      <c r="L277" s="12"/>
      <c r="M277" s="12" t="s">
        <v>551</v>
      </c>
      <c r="N277" s="12" t="s">
        <v>33</v>
      </c>
      <c r="O277" s="16" t="s">
        <v>2440</v>
      </c>
      <c r="P277" s="63" t="s">
        <v>2386</v>
      </c>
      <c r="Q277" s="118"/>
      <c r="R277" s="89">
        <v>42209</v>
      </c>
      <c r="S277" s="53" t="s">
        <v>644</v>
      </c>
      <c r="T277" s="74"/>
      <c r="U277" s="75"/>
      <c r="V277" s="73"/>
    </row>
    <row r="278" spans="1:22" ht="242" x14ac:dyDescent="0.2">
      <c r="A278" s="21" t="s">
        <v>1691</v>
      </c>
      <c r="B278" s="12" t="s">
        <v>1692</v>
      </c>
      <c r="C278" s="15" t="s">
        <v>108</v>
      </c>
      <c r="D278" s="104" t="s">
        <v>2409</v>
      </c>
      <c r="E278" s="15" t="s">
        <v>2167</v>
      </c>
      <c r="F278" s="71" t="s">
        <v>1158</v>
      </c>
      <c r="G278" s="12" t="s">
        <v>2257</v>
      </c>
      <c r="H278" s="12" t="s">
        <v>1694</v>
      </c>
      <c r="I278" s="41" t="s">
        <v>1229</v>
      </c>
      <c r="J278" s="43" t="s">
        <v>1230</v>
      </c>
      <c r="K278" s="12" t="s">
        <v>1946</v>
      </c>
      <c r="L278" s="12" t="s">
        <v>60</v>
      </c>
      <c r="M278" s="12" t="s">
        <v>2480</v>
      </c>
      <c r="N278" s="12" t="s">
        <v>2481</v>
      </c>
      <c r="O278" s="16" t="s">
        <v>420</v>
      </c>
      <c r="P278" s="63" t="s">
        <v>1693</v>
      </c>
      <c r="Q278" s="118"/>
      <c r="R278" s="89">
        <v>42537</v>
      </c>
      <c r="S278" s="53" t="s">
        <v>644</v>
      </c>
      <c r="T278" s="74"/>
      <c r="U278" s="75"/>
      <c r="V278" s="73"/>
    </row>
    <row r="279" spans="1:22" ht="33" x14ac:dyDescent="0.2">
      <c r="A279" s="21" t="s">
        <v>1172</v>
      </c>
      <c r="B279" s="12" t="s">
        <v>477</v>
      </c>
      <c r="C279" s="15" t="s">
        <v>108</v>
      </c>
      <c r="D279" s="102" t="s">
        <v>2411</v>
      </c>
      <c r="E279" s="3" t="s">
        <v>2169</v>
      </c>
      <c r="F279" s="69" t="s">
        <v>1158</v>
      </c>
      <c r="G279" s="12" t="s">
        <v>2281</v>
      </c>
      <c r="H279" s="31"/>
      <c r="I279" s="31" t="s">
        <v>540</v>
      </c>
      <c r="J279" s="51" t="s">
        <v>541</v>
      </c>
      <c r="K279" s="31" t="s">
        <v>621</v>
      </c>
      <c r="L279" s="12"/>
      <c r="M279" s="12" t="s">
        <v>36</v>
      </c>
      <c r="N279" s="12" t="s">
        <v>129</v>
      </c>
      <c r="O279" s="16" t="s">
        <v>190</v>
      </c>
      <c r="P279" s="29" t="s">
        <v>498</v>
      </c>
      <c r="Q279" s="119"/>
      <c r="R279" s="89">
        <v>42209</v>
      </c>
      <c r="S279" s="53" t="s">
        <v>644</v>
      </c>
      <c r="T279" s="74"/>
      <c r="U279" s="75"/>
      <c r="V279" s="73"/>
    </row>
    <row r="280" spans="1:22" ht="132" x14ac:dyDescent="0.2">
      <c r="A280" s="21" t="s">
        <v>904</v>
      </c>
      <c r="B280" s="12"/>
      <c r="C280" s="15" t="s">
        <v>243</v>
      </c>
      <c r="D280" s="102" t="s">
        <v>250</v>
      </c>
      <c r="E280" s="3" t="s">
        <v>2168</v>
      </c>
      <c r="F280" s="70"/>
      <c r="G280" s="12" t="s">
        <v>2342</v>
      </c>
      <c r="H280" s="12"/>
      <c r="I280" s="41" t="s">
        <v>536</v>
      </c>
      <c r="J280" s="45"/>
      <c r="K280" s="35" t="s">
        <v>905</v>
      </c>
      <c r="L280" s="12"/>
      <c r="M280" s="12" t="s">
        <v>908</v>
      </c>
      <c r="N280" s="12" t="s">
        <v>906</v>
      </c>
      <c r="O280" s="16" t="s">
        <v>152</v>
      </c>
      <c r="P280" s="62" t="s">
        <v>907</v>
      </c>
      <c r="Q280" s="119"/>
      <c r="R280" s="89">
        <v>42212</v>
      </c>
      <c r="S280" s="53" t="s">
        <v>644</v>
      </c>
      <c r="T280" s="74"/>
      <c r="U280" s="75"/>
      <c r="V280" s="73"/>
    </row>
    <row r="281" spans="1:22" ht="44" x14ac:dyDescent="0.2">
      <c r="A281" s="21" t="s">
        <v>159</v>
      </c>
      <c r="B281" s="12" t="s">
        <v>421</v>
      </c>
      <c r="C281" s="15" t="s">
        <v>108</v>
      </c>
      <c r="D281" s="105" t="s">
        <v>2412</v>
      </c>
      <c r="E281" s="3" t="s">
        <v>2169</v>
      </c>
      <c r="F281" s="69" t="s">
        <v>1158</v>
      </c>
      <c r="G281" s="12" t="s">
        <v>2258</v>
      </c>
      <c r="H281" s="12"/>
      <c r="I281" s="41" t="s">
        <v>527</v>
      </c>
      <c r="J281" s="49" t="s">
        <v>1574</v>
      </c>
      <c r="K281" s="12" t="s">
        <v>622</v>
      </c>
      <c r="L281" s="12"/>
      <c r="M281" s="12" t="s">
        <v>177</v>
      </c>
      <c r="N281" s="12" t="s">
        <v>205</v>
      </c>
      <c r="O281" s="16" t="s">
        <v>152</v>
      </c>
      <c r="P281" s="27" t="s">
        <v>206</v>
      </c>
      <c r="Q281" s="118"/>
      <c r="R281" s="89">
        <v>42206</v>
      </c>
      <c r="S281" s="53" t="s">
        <v>644</v>
      </c>
      <c r="T281" s="74"/>
      <c r="U281" s="75"/>
      <c r="V281" s="73"/>
    </row>
    <row r="282" spans="1:22" ht="30" x14ac:dyDescent="0.2">
      <c r="A282" s="21" t="s">
        <v>879</v>
      </c>
      <c r="B282" s="12" t="s">
        <v>880</v>
      </c>
      <c r="C282" s="15" t="s">
        <v>59</v>
      </c>
      <c r="D282" s="102" t="s">
        <v>29</v>
      </c>
      <c r="E282" s="3" t="s">
        <v>2168</v>
      </c>
      <c r="F282" s="71" t="s">
        <v>1157</v>
      </c>
      <c r="G282" s="12" t="s">
        <v>2214</v>
      </c>
      <c r="H282" s="12"/>
      <c r="I282" s="40" t="s">
        <v>514</v>
      </c>
      <c r="J282" s="49" t="s">
        <v>565</v>
      </c>
      <c r="K282" s="12"/>
      <c r="L282" s="12"/>
      <c r="M282" s="12" t="s">
        <v>883</v>
      </c>
      <c r="N282" s="12" t="s">
        <v>881</v>
      </c>
      <c r="O282" s="16" t="s">
        <v>312</v>
      </c>
      <c r="P282" s="27" t="s">
        <v>882</v>
      </c>
      <c r="Q282" s="118"/>
      <c r="R282" s="89">
        <v>42209</v>
      </c>
      <c r="S282" s="53" t="s">
        <v>644</v>
      </c>
      <c r="T282" s="74"/>
      <c r="U282" s="75"/>
      <c r="V282" s="73"/>
    </row>
    <row r="283" spans="1:22" ht="33" x14ac:dyDescent="0.2">
      <c r="A283" s="21" t="s">
        <v>1700</v>
      </c>
      <c r="B283" s="12"/>
      <c r="C283" s="15" t="s">
        <v>59</v>
      </c>
      <c r="D283" s="102" t="s">
        <v>29</v>
      </c>
      <c r="E283" s="15" t="s">
        <v>2167</v>
      </c>
      <c r="F283" s="71" t="s">
        <v>1157</v>
      </c>
      <c r="G283" s="12" t="s">
        <v>2182</v>
      </c>
      <c r="H283" s="12"/>
      <c r="I283" s="41" t="s">
        <v>532</v>
      </c>
      <c r="J283" s="45"/>
      <c r="K283" s="12"/>
      <c r="L283" s="12"/>
      <c r="M283" s="12" t="s">
        <v>32</v>
      </c>
      <c r="N283" s="12" t="s">
        <v>1702</v>
      </c>
      <c r="O283" s="16" t="s">
        <v>2174</v>
      </c>
      <c r="P283" s="19" t="s">
        <v>1701</v>
      </c>
      <c r="Q283" s="120"/>
      <c r="R283" s="89">
        <v>42537</v>
      </c>
      <c r="S283" s="53" t="s">
        <v>644</v>
      </c>
      <c r="T283" s="74"/>
      <c r="U283" s="75"/>
      <c r="V283" s="73"/>
    </row>
    <row r="284" spans="1:22" ht="165" x14ac:dyDescent="0.2">
      <c r="A284" s="21" t="s">
        <v>1847</v>
      </c>
      <c r="B284" s="12"/>
      <c r="C284" s="15" t="s">
        <v>306</v>
      </c>
      <c r="D284" s="102" t="s">
        <v>153</v>
      </c>
      <c r="E284" s="3" t="s">
        <v>2169</v>
      </c>
      <c r="F284" s="69" t="s">
        <v>1158</v>
      </c>
      <c r="G284" s="12" t="s">
        <v>2303</v>
      </c>
      <c r="H284" s="12" t="s">
        <v>1843</v>
      </c>
      <c r="I284" s="41" t="s">
        <v>1844</v>
      </c>
      <c r="J284" s="43" t="s">
        <v>1842</v>
      </c>
      <c r="K284" s="86" t="s">
        <v>1845</v>
      </c>
      <c r="L284" s="12"/>
      <c r="M284" s="12" t="s">
        <v>177</v>
      </c>
      <c r="N284" s="12" t="s">
        <v>273</v>
      </c>
      <c r="O284" s="16" t="s">
        <v>188</v>
      </c>
      <c r="P284" s="27" t="s">
        <v>272</v>
      </c>
      <c r="Q284" s="118"/>
      <c r="R284" s="89">
        <v>42543</v>
      </c>
      <c r="S284" s="53" t="s">
        <v>644</v>
      </c>
      <c r="T284" s="74"/>
      <c r="U284" s="75"/>
      <c r="V284" s="73"/>
    </row>
    <row r="285" spans="1:22" ht="121" x14ac:dyDescent="0.2">
      <c r="A285" s="21" t="s">
        <v>207</v>
      </c>
      <c r="B285" s="12" t="s">
        <v>208</v>
      </c>
      <c r="C285" s="13" t="s">
        <v>243</v>
      </c>
      <c r="D285" s="104" t="s">
        <v>250</v>
      </c>
      <c r="E285" s="3" t="s">
        <v>2169</v>
      </c>
      <c r="F285" s="70"/>
      <c r="G285" s="12" t="s">
        <v>2343</v>
      </c>
      <c r="H285" s="12"/>
      <c r="I285" s="41" t="s">
        <v>536</v>
      </c>
      <c r="J285" s="45"/>
      <c r="K285" s="35" t="s">
        <v>623</v>
      </c>
      <c r="L285" s="12"/>
      <c r="M285" s="12" t="s">
        <v>893</v>
      </c>
      <c r="N285" s="12" t="s">
        <v>892</v>
      </c>
      <c r="O285" s="16" t="s">
        <v>152</v>
      </c>
      <c r="P285" s="27" t="s">
        <v>209</v>
      </c>
      <c r="Q285" s="118"/>
      <c r="R285" s="89">
        <v>42206</v>
      </c>
      <c r="S285" s="53" t="s">
        <v>644</v>
      </c>
      <c r="T285" s="74"/>
      <c r="U285" s="75"/>
      <c r="V285" s="73"/>
    </row>
    <row r="286" spans="1:22" ht="154" x14ac:dyDescent="0.2">
      <c r="A286" s="21" t="s">
        <v>160</v>
      </c>
      <c r="B286" s="12"/>
      <c r="C286" s="15" t="s">
        <v>108</v>
      </c>
      <c r="D286" s="102" t="s">
        <v>2424</v>
      </c>
      <c r="E286" s="3" t="s">
        <v>2169</v>
      </c>
      <c r="F286" s="70" t="s">
        <v>1163</v>
      </c>
      <c r="G286" s="12" t="s">
        <v>2407</v>
      </c>
      <c r="H286" s="12"/>
      <c r="I286" s="41" t="s">
        <v>615</v>
      </c>
      <c r="J286" s="43" t="s">
        <v>1978</v>
      </c>
      <c r="K286" s="35" t="s">
        <v>616</v>
      </c>
      <c r="L286" s="12"/>
      <c r="M286" s="12" t="s">
        <v>36</v>
      </c>
      <c r="N286" s="12" t="s">
        <v>196</v>
      </c>
      <c r="O286" s="16" t="s">
        <v>195</v>
      </c>
      <c r="P286" s="60" t="s">
        <v>1328</v>
      </c>
      <c r="Q286" s="119"/>
      <c r="R286" s="89">
        <v>42206</v>
      </c>
      <c r="S286" s="53" t="s">
        <v>644</v>
      </c>
      <c r="T286" s="74"/>
      <c r="U286" s="75"/>
      <c r="V286" s="73"/>
    </row>
    <row r="287" spans="1:22" ht="88" x14ac:dyDescent="0.2">
      <c r="A287" s="21" t="s">
        <v>161</v>
      </c>
      <c r="B287" s="12"/>
      <c r="C287" s="15" t="s">
        <v>59</v>
      </c>
      <c r="D287" s="102"/>
      <c r="E287" s="3" t="s">
        <v>2169</v>
      </c>
      <c r="F287" s="71" t="s">
        <v>1159</v>
      </c>
      <c r="G287" s="12" t="s">
        <v>2330</v>
      </c>
      <c r="H287" s="12"/>
      <c r="I287" s="40" t="s">
        <v>514</v>
      </c>
      <c r="J287" s="49" t="s">
        <v>565</v>
      </c>
      <c r="K287" s="12"/>
      <c r="L287" s="12"/>
      <c r="M287" s="12" t="s">
        <v>308</v>
      </c>
      <c r="N287" s="12" t="s">
        <v>210</v>
      </c>
      <c r="O287" s="16"/>
      <c r="P287" s="111"/>
      <c r="Q287" s="120"/>
      <c r="R287" s="89">
        <v>42206</v>
      </c>
      <c r="S287" s="53" t="s">
        <v>644</v>
      </c>
      <c r="T287" s="74"/>
      <c r="U287" s="75"/>
      <c r="V287" s="73"/>
    </row>
    <row r="288" spans="1:22" ht="33" x14ac:dyDescent="0.2">
      <c r="A288" s="21" t="s">
        <v>162</v>
      </c>
      <c r="B288" s="12" t="s">
        <v>1659</v>
      </c>
      <c r="C288" s="15" t="s">
        <v>243</v>
      </c>
      <c r="D288" s="102" t="s">
        <v>29</v>
      </c>
      <c r="E288" s="15" t="s">
        <v>2167</v>
      </c>
      <c r="F288" s="71" t="s">
        <v>1162</v>
      </c>
      <c r="G288" s="12" t="s">
        <v>2215</v>
      </c>
      <c r="H288" s="12"/>
      <c r="I288" s="41"/>
      <c r="J288" s="45"/>
      <c r="K288" s="12"/>
      <c r="L288" s="12"/>
      <c r="M288" s="12" t="s">
        <v>197</v>
      </c>
      <c r="N288" s="12" t="s">
        <v>1695</v>
      </c>
      <c r="O288" s="16" t="s">
        <v>2142</v>
      </c>
      <c r="P288" s="19" t="s">
        <v>2135</v>
      </c>
      <c r="Q288" s="120"/>
      <c r="R288" s="89">
        <v>42550</v>
      </c>
      <c r="S288" s="53" t="s">
        <v>644</v>
      </c>
      <c r="T288" s="74"/>
      <c r="U288" s="75"/>
      <c r="V288" s="73"/>
    </row>
    <row r="289" spans="1:22" ht="30" x14ac:dyDescent="0.2">
      <c r="A289" s="21" t="s">
        <v>885</v>
      </c>
      <c r="B289" s="12" t="s">
        <v>886</v>
      </c>
      <c r="C289" s="15" t="s">
        <v>56</v>
      </c>
      <c r="D289" s="102" t="s">
        <v>2411</v>
      </c>
      <c r="E289" s="3" t="s">
        <v>2168</v>
      </c>
      <c r="F289" s="71" t="s">
        <v>1157</v>
      </c>
      <c r="G289" s="12" t="s">
        <v>2175</v>
      </c>
      <c r="H289" s="12"/>
      <c r="I289" s="41" t="s">
        <v>524</v>
      </c>
      <c r="J289" s="43" t="s">
        <v>1974</v>
      </c>
      <c r="K289" s="12"/>
      <c r="L289" s="12"/>
      <c r="M289" s="12" t="s">
        <v>32</v>
      </c>
      <c r="N289" s="12" t="s">
        <v>889</v>
      </c>
      <c r="O289" s="16" t="s">
        <v>190</v>
      </c>
      <c r="P289" s="27" t="s">
        <v>888</v>
      </c>
      <c r="Q289" s="118"/>
      <c r="R289" s="89">
        <v>42222</v>
      </c>
      <c r="S289" s="53" t="s">
        <v>644</v>
      </c>
      <c r="T289" s="74"/>
      <c r="U289" s="75"/>
      <c r="V289" s="73"/>
    </row>
    <row r="290" spans="1:22" ht="33" x14ac:dyDescent="0.2">
      <c r="A290" s="21" t="s">
        <v>1696</v>
      </c>
      <c r="B290" s="12"/>
      <c r="C290" s="15" t="s">
        <v>737</v>
      </c>
      <c r="D290" s="102" t="s">
        <v>29</v>
      </c>
      <c r="E290" s="15" t="s">
        <v>2167</v>
      </c>
      <c r="F290" s="71" t="s">
        <v>1157</v>
      </c>
      <c r="G290" s="12" t="s">
        <v>2216</v>
      </c>
      <c r="H290" s="12" t="s">
        <v>1697</v>
      </c>
      <c r="I290" s="41"/>
      <c r="J290" s="45"/>
      <c r="K290" s="12" t="s">
        <v>1698</v>
      </c>
      <c r="L290" s="12"/>
      <c r="M290" s="12" t="s">
        <v>32</v>
      </c>
      <c r="N290" s="12" t="s">
        <v>1948</v>
      </c>
      <c r="O290" s="16" t="s">
        <v>2174</v>
      </c>
      <c r="P290" s="10" t="s">
        <v>1699</v>
      </c>
      <c r="Q290" s="122"/>
      <c r="R290" s="89">
        <v>42548</v>
      </c>
      <c r="S290" s="53" t="s">
        <v>644</v>
      </c>
      <c r="T290" s="74"/>
      <c r="U290" s="75"/>
      <c r="V290" s="73"/>
    </row>
    <row r="291" spans="1:22" ht="99" x14ac:dyDescent="0.2">
      <c r="A291" s="58" t="s">
        <v>896</v>
      </c>
      <c r="B291" s="12" t="s">
        <v>897</v>
      </c>
      <c r="C291" s="15" t="s">
        <v>56</v>
      </c>
      <c r="D291" s="102" t="s">
        <v>2411</v>
      </c>
      <c r="E291" s="59" t="s">
        <v>2168</v>
      </c>
      <c r="F291" s="70" t="s">
        <v>1160</v>
      </c>
      <c r="G291" s="12" t="s">
        <v>2404</v>
      </c>
      <c r="H291" s="12" t="s">
        <v>1211</v>
      </c>
      <c r="I291" s="41" t="s">
        <v>524</v>
      </c>
      <c r="J291" s="43" t="s">
        <v>1974</v>
      </c>
      <c r="K291" s="12"/>
      <c r="L291" s="12" t="s">
        <v>62</v>
      </c>
      <c r="M291" s="12" t="s">
        <v>898</v>
      </c>
      <c r="N291" s="41" t="s">
        <v>899</v>
      </c>
      <c r="O291" s="16" t="s">
        <v>190</v>
      </c>
      <c r="P291" s="60" t="s">
        <v>900</v>
      </c>
      <c r="Q291" s="119"/>
      <c r="R291" s="89">
        <v>42222</v>
      </c>
      <c r="S291" s="53" t="s">
        <v>644</v>
      </c>
      <c r="T291" s="74"/>
      <c r="U291" s="75"/>
      <c r="V291" s="73"/>
    </row>
    <row r="292" spans="1:22" ht="66" x14ac:dyDescent="0.2">
      <c r="A292" s="21" t="s">
        <v>213</v>
      </c>
      <c r="B292" s="12"/>
      <c r="C292" s="15" t="s">
        <v>108</v>
      </c>
      <c r="D292" s="104" t="s">
        <v>2409</v>
      </c>
      <c r="E292" s="3" t="s">
        <v>2169</v>
      </c>
      <c r="F292" s="69" t="s">
        <v>1158</v>
      </c>
      <c r="G292" s="12" t="s">
        <v>2259</v>
      </c>
      <c r="H292" s="12" t="s">
        <v>624</v>
      </c>
      <c r="I292" s="41" t="s">
        <v>564</v>
      </c>
      <c r="J292" s="43" t="s">
        <v>563</v>
      </c>
      <c r="K292" s="12" t="s">
        <v>625</v>
      </c>
      <c r="L292" s="12"/>
      <c r="M292" s="12" t="s">
        <v>36</v>
      </c>
      <c r="N292" s="12" t="s">
        <v>212</v>
      </c>
      <c r="O292" s="16" t="s">
        <v>185</v>
      </c>
      <c r="P292" s="27" t="s">
        <v>499</v>
      </c>
      <c r="Q292" s="118"/>
      <c r="R292" s="89">
        <v>42206</v>
      </c>
      <c r="S292" s="53" t="s">
        <v>644</v>
      </c>
      <c r="T292" s="74"/>
      <c r="U292" s="75"/>
      <c r="V292" s="73"/>
    </row>
    <row r="293" spans="1:22" ht="22" x14ac:dyDescent="0.2">
      <c r="A293" s="21" t="s">
        <v>901</v>
      </c>
      <c r="B293" s="12"/>
      <c r="C293" s="15"/>
      <c r="D293" s="105" t="s">
        <v>2412</v>
      </c>
      <c r="E293" s="3"/>
      <c r="F293" s="70"/>
      <c r="G293" s="12" t="s">
        <v>903</v>
      </c>
      <c r="H293" s="61" t="s">
        <v>902</v>
      </c>
      <c r="I293" s="41" t="s">
        <v>527</v>
      </c>
      <c r="J293" s="49" t="s">
        <v>1574</v>
      </c>
      <c r="K293" s="12" t="s">
        <v>561</v>
      </c>
      <c r="L293" s="12"/>
      <c r="M293" s="12"/>
      <c r="N293" s="12"/>
      <c r="O293" s="16" t="s">
        <v>2174</v>
      </c>
      <c r="P293" s="61" t="s">
        <v>902</v>
      </c>
      <c r="Q293" s="119"/>
      <c r="R293" s="89">
        <v>42223</v>
      </c>
      <c r="S293" s="53" t="s">
        <v>644</v>
      </c>
      <c r="T293" s="74"/>
      <c r="U293" s="75"/>
      <c r="V293" s="73"/>
    </row>
    <row r="294" spans="1:22" ht="55" x14ac:dyDescent="0.2">
      <c r="A294" s="21" t="s">
        <v>1704</v>
      </c>
      <c r="B294" s="12"/>
      <c r="C294" s="15" t="s">
        <v>59</v>
      </c>
      <c r="D294" s="104" t="s">
        <v>2409</v>
      </c>
      <c r="E294" s="15" t="s">
        <v>2167</v>
      </c>
      <c r="F294" s="71" t="s">
        <v>1157</v>
      </c>
      <c r="G294" s="12" t="s">
        <v>2217</v>
      </c>
      <c r="H294" s="12"/>
      <c r="I294" s="41" t="s">
        <v>524</v>
      </c>
      <c r="J294" s="43" t="s">
        <v>1974</v>
      </c>
      <c r="K294" s="12" t="s">
        <v>674</v>
      </c>
      <c r="L294" s="12" t="s">
        <v>1705</v>
      </c>
      <c r="M294" s="12" t="s">
        <v>1706</v>
      </c>
      <c r="N294" s="12" t="s">
        <v>1707</v>
      </c>
      <c r="O294" s="16" t="s">
        <v>1302</v>
      </c>
      <c r="P294" s="10" t="s">
        <v>1708</v>
      </c>
      <c r="Q294" s="122"/>
      <c r="R294" s="89">
        <v>42538</v>
      </c>
      <c r="S294" s="53" t="s">
        <v>644</v>
      </c>
      <c r="T294" s="74"/>
      <c r="U294" s="75"/>
      <c r="V294" s="73"/>
    </row>
    <row r="295" spans="1:22" ht="45" x14ac:dyDescent="0.2">
      <c r="A295" s="21" t="s">
        <v>1704</v>
      </c>
      <c r="B295" s="12"/>
      <c r="C295" s="15" t="s">
        <v>57</v>
      </c>
      <c r="D295" s="104" t="s">
        <v>2409</v>
      </c>
      <c r="E295" s="15" t="s">
        <v>2167</v>
      </c>
      <c r="F295" s="71"/>
      <c r="G295" s="12" t="s">
        <v>1709</v>
      </c>
      <c r="H295" s="12" t="s">
        <v>1710</v>
      </c>
      <c r="I295" s="41" t="s">
        <v>619</v>
      </c>
      <c r="J295" s="43" t="s">
        <v>620</v>
      </c>
      <c r="K295" s="12"/>
      <c r="L295" s="12"/>
      <c r="M295" s="12"/>
      <c r="N295" s="12" t="s">
        <v>1711</v>
      </c>
      <c r="O295" s="16" t="s">
        <v>1302</v>
      </c>
      <c r="P295" s="10" t="s">
        <v>1712</v>
      </c>
      <c r="Q295" s="122"/>
      <c r="R295" s="89">
        <v>42538</v>
      </c>
      <c r="S295" s="53" t="s">
        <v>644</v>
      </c>
      <c r="T295" s="74"/>
      <c r="U295" s="75"/>
      <c r="V295" s="73"/>
    </row>
    <row r="296" spans="1:22" ht="55" x14ac:dyDescent="0.2">
      <c r="A296" s="21" t="s">
        <v>2434</v>
      </c>
      <c r="B296" s="12" t="s">
        <v>1956</v>
      </c>
      <c r="C296" s="15" t="s">
        <v>57</v>
      </c>
      <c r="D296" s="102" t="s">
        <v>250</v>
      </c>
      <c r="E296" s="15" t="s">
        <v>2167</v>
      </c>
      <c r="F296" s="71"/>
      <c r="G296" s="12" t="s">
        <v>1957</v>
      </c>
      <c r="H296" s="12" t="s">
        <v>1959</v>
      </c>
      <c r="I296" s="41" t="s">
        <v>1865</v>
      </c>
      <c r="J296" s="45"/>
      <c r="K296" s="35" t="s">
        <v>1958</v>
      </c>
      <c r="L296" s="12"/>
      <c r="M296" s="12"/>
      <c r="N296" s="12" t="s">
        <v>1298</v>
      </c>
      <c r="O296" s="16" t="s">
        <v>2174</v>
      </c>
      <c r="P296" s="10" t="s">
        <v>1960</v>
      </c>
      <c r="Q296" s="122"/>
      <c r="R296" s="89">
        <v>42548</v>
      </c>
      <c r="S296" s="53" t="s">
        <v>644</v>
      </c>
      <c r="T296" s="74"/>
      <c r="U296" s="75"/>
      <c r="V296" s="73"/>
    </row>
    <row r="297" spans="1:22" ht="55" x14ac:dyDescent="0.2">
      <c r="A297" s="21" t="s">
        <v>670</v>
      </c>
      <c r="B297" s="12" t="s">
        <v>909</v>
      </c>
      <c r="C297" s="15" t="s">
        <v>108</v>
      </c>
      <c r="D297" s="104" t="s">
        <v>2411</v>
      </c>
      <c r="E297" s="3" t="s">
        <v>2168</v>
      </c>
      <c r="F297" s="69" t="s">
        <v>1158</v>
      </c>
      <c r="G297" s="12" t="s">
        <v>2260</v>
      </c>
      <c r="H297" s="12" t="s">
        <v>911</v>
      </c>
      <c r="I297" s="41" t="s">
        <v>762</v>
      </c>
      <c r="J297" s="43" t="s">
        <v>541</v>
      </c>
      <c r="K297" s="12" t="s">
        <v>910</v>
      </c>
      <c r="L297" s="12"/>
      <c r="M297" s="12" t="s">
        <v>36</v>
      </c>
      <c r="N297" s="12" t="s">
        <v>659</v>
      </c>
      <c r="O297" s="16" t="s">
        <v>190</v>
      </c>
      <c r="P297" s="63" t="s">
        <v>912</v>
      </c>
      <c r="Q297" s="118"/>
      <c r="R297" s="89">
        <v>42212</v>
      </c>
      <c r="S297" s="53" t="s">
        <v>644</v>
      </c>
      <c r="T297" s="74"/>
      <c r="U297" s="75"/>
      <c r="V297" s="73"/>
    </row>
    <row r="298" spans="1:22" ht="55" x14ac:dyDescent="0.2">
      <c r="A298" s="21" t="s">
        <v>1774</v>
      </c>
      <c r="B298" s="12" t="s">
        <v>1775</v>
      </c>
      <c r="C298" s="15" t="s">
        <v>59</v>
      </c>
      <c r="D298" s="103" t="s">
        <v>2410</v>
      </c>
      <c r="E298" s="15" t="s">
        <v>2167</v>
      </c>
      <c r="F298" s="71"/>
      <c r="G298" s="12" t="s">
        <v>2344</v>
      </c>
      <c r="H298" s="12"/>
      <c r="I298" s="41" t="s">
        <v>525</v>
      </c>
      <c r="J298" s="43" t="s">
        <v>1769</v>
      </c>
      <c r="K298" s="12"/>
      <c r="L298" s="12"/>
      <c r="M298" s="12" t="s">
        <v>32</v>
      </c>
      <c r="N298" s="12" t="s">
        <v>1770</v>
      </c>
      <c r="O298" s="16" t="s">
        <v>180</v>
      </c>
      <c r="P298" s="19" t="s">
        <v>1310</v>
      </c>
      <c r="Q298" s="120"/>
      <c r="R298" s="89">
        <v>42541</v>
      </c>
      <c r="S298" s="53" t="s">
        <v>644</v>
      </c>
      <c r="T298" s="74"/>
      <c r="U298" s="75"/>
      <c r="V298" s="73"/>
    </row>
    <row r="299" spans="1:22" ht="66" x14ac:dyDescent="0.2">
      <c r="A299" s="21" t="s">
        <v>214</v>
      </c>
      <c r="B299" s="12" t="s">
        <v>215</v>
      </c>
      <c r="C299" s="15" t="s">
        <v>59</v>
      </c>
      <c r="D299" s="102" t="s">
        <v>29</v>
      </c>
      <c r="E299" s="3" t="s">
        <v>2169</v>
      </c>
      <c r="F299" s="71" t="s">
        <v>1157</v>
      </c>
      <c r="G299" s="12" t="s">
        <v>2175</v>
      </c>
      <c r="H299" s="12" t="s">
        <v>626</v>
      </c>
      <c r="I299" s="41" t="s">
        <v>531</v>
      </c>
      <c r="J299" s="45"/>
      <c r="K299" s="12"/>
      <c r="L299" s="12"/>
      <c r="M299" s="12" t="s">
        <v>32</v>
      </c>
      <c r="N299" s="12" t="s">
        <v>1143</v>
      </c>
      <c r="O299" s="16" t="s">
        <v>2174</v>
      </c>
      <c r="P299" s="27" t="s">
        <v>216</v>
      </c>
      <c r="Q299" s="118"/>
      <c r="R299" s="89">
        <v>42206</v>
      </c>
      <c r="S299" s="53" t="s">
        <v>644</v>
      </c>
      <c r="T299" s="74"/>
      <c r="U299" s="75"/>
      <c r="V299" s="73"/>
    </row>
    <row r="300" spans="1:22" ht="143" x14ac:dyDescent="0.2">
      <c r="A300" s="21" t="s">
        <v>163</v>
      </c>
      <c r="B300" s="12"/>
      <c r="C300" s="15" t="s">
        <v>155</v>
      </c>
      <c r="D300" s="104" t="s">
        <v>2416</v>
      </c>
      <c r="E300" s="3" t="s">
        <v>2169</v>
      </c>
      <c r="F300" s="70"/>
      <c r="G300" s="12" t="s">
        <v>552</v>
      </c>
      <c r="H300" s="12" t="s">
        <v>372</v>
      </c>
      <c r="I300" s="41" t="s">
        <v>556</v>
      </c>
      <c r="J300" s="43" t="s">
        <v>547</v>
      </c>
      <c r="K300" s="12"/>
      <c r="L300" s="12"/>
      <c r="M300" s="12" t="s">
        <v>551</v>
      </c>
      <c r="N300" s="12" t="s">
        <v>33</v>
      </c>
      <c r="O300" s="16" t="s">
        <v>2440</v>
      </c>
      <c r="P300" s="63" t="s">
        <v>2386</v>
      </c>
      <c r="Q300" s="118"/>
      <c r="R300" s="89">
        <v>42206</v>
      </c>
      <c r="S300" s="53" t="s">
        <v>644</v>
      </c>
      <c r="T300" s="74"/>
      <c r="U300" s="75"/>
      <c r="V300" s="73"/>
    </row>
    <row r="301" spans="1:22" ht="44" x14ac:dyDescent="0.2">
      <c r="A301" s="21" t="s">
        <v>164</v>
      </c>
      <c r="B301" s="12" t="s">
        <v>1181</v>
      </c>
      <c r="C301" s="15" t="s">
        <v>108</v>
      </c>
      <c r="D301" s="105" t="s">
        <v>2412</v>
      </c>
      <c r="E301" s="3" t="s">
        <v>2169</v>
      </c>
      <c r="F301" s="69" t="s">
        <v>1158</v>
      </c>
      <c r="G301" s="12" t="s">
        <v>2261</v>
      </c>
      <c r="H301" s="12"/>
      <c r="I301" s="41" t="s">
        <v>527</v>
      </c>
      <c r="J301" s="49" t="s">
        <v>1574</v>
      </c>
      <c r="K301" s="12" t="s">
        <v>622</v>
      </c>
      <c r="L301" s="12"/>
      <c r="M301" s="12" t="s">
        <v>177</v>
      </c>
      <c r="N301" s="12" t="s">
        <v>205</v>
      </c>
      <c r="O301" s="16" t="s">
        <v>152</v>
      </c>
      <c r="P301" s="27" t="s">
        <v>217</v>
      </c>
      <c r="Q301" s="118"/>
      <c r="R301" s="89">
        <v>42206</v>
      </c>
      <c r="S301" s="53" t="s">
        <v>644</v>
      </c>
      <c r="T301" s="74"/>
      <c r="U301" s="75"/>
      <c r="V301" s="73"/>
    </row>
    <row r="302" spans="1:22" ht="44" x14ac:dyDescent="0.2">
      <c r="A302" s="21" t="s">
        <v>2021</v>
      </c>
      <c r="B302" s="12" t="s">
        <v>2458</v>
      </c>
      <c r="C302" s="15" t="s">
        <v>2022</v>
      </c>
      <c r="D302" s="104" t="s">
        <v>2411</v>
      </c>
      <c r="E302" s="15" t="s">
        <v>2167</v>
      </c>
      <c r="F302" s="71" t="s">
        <v>1158</v>
      </c>
      <c r="G302" s="12" t="s">
        <v>2262</v>
      </c>
      <c r="H302" s="12"/>
      <c r="I302" s="41" t="s">
        <v>537</v>
      </c>
      <c r="J302" s="43" t="s">
        <v>538</v>
      </c>
      <c r="K302" s="12" t="s">
        <v>2023</v>
      </c>
      <c r="L302" s="12"/>
      <c r="M302" s="12" t="s">
        <v>36</v>
      </c>
      <c r="N302" s="12" t="s">
        <v>2024</v>
      </c>
      <c r="O302" s="16" t="s">
        <v>190</v>
      </c>
      <c r="P302" s="19" t="s">
        <v>2025</v>
      </c>
      <c r="Q302" s="120"/>
      <c r="R302" s="89">
        <v>42549</v>
      </c>
      <c r="S302" s="53" t="s">
        <v>644</v>
      </c>
      <c r="T302" s="74"/>
      <c r="U302" s="75"/>
      <c r="V302" s="73"/>
    </row>
    <row r="303" spans="1:22" ht="143" x14ac:dyDescent="0.2">
      <c r="A303" s="21" t="s">
        <v>1725</v>
      </c>
      <c r="B303" s="12"/>
      <c r="C303" s="15" t="s">
        <v>202</v>
      </c>
      <c r="D303" s="104" t="s">
        <v>2411</v>
      </c>
      <c r="E303" s="15" t="s">
        <v>2167</v>
      </c>
      <c r="F303" s="71"/>
      <c r="G303" s="12" t="s">
        <v>1944</v>
      </c>
      <c r="H303" s="12" t="s">
        <v>1945</v>
      </c>
      <c r="I303" s="41" t="s">
        <v>619</v>
      </c>
      <c r="J303" s="43" t="s">
        <v>620</v>
      </c>
      <c r="K303" s="12"/>
      <c r="L303" s="12"/>
      <c r="M303" s="12" t="s">
        <v>1726</v>
      </c>
      <c r="N303" s="12" t="s">
        <v>1727</v>
      </c>
      <c r="O303" s="16" t="s">
        <v>190</v>
      </c>
      <c r="P303" s="19" t="s">
        <v>1728</v>
      </c>
      <c r="Q303" s="120"/>
      <c r="R303" s="89">
        <v>42538</v>
      </c>
      <c r="S303" s="53" t="s">
        <v>644</v>
      </c>
      <c r="T303" s="74"/>
      <c r="U303" s="75"/>
      <c r="V303" s="73"/>
    </row>
    <row r="304" spans="1:22" ht="66" x14ac:dyDescent="0.2">
      <c r="A304" s="21" t="s">
        <v>2436</v>
      </c>
      <c r="B304" s="12" t="s">
        <v>2435</v>
      </c>
      <c r="C304" s="15" t="s">
        <v>1717</v>
      </c>
      <c r="D304" s="102" t="s">
        <v>29</v>
      </c>
      <c r="E304" s="3" t="s">
        <v>2169</v>
      </c>
      <c r="F304" s="70"/>
      <c r="G304" s="12" t="s">
        <v>1720</v>
      </c>
      <c r="H304" s="12" t="s">
        <v>1719</v>
      </c>
      <c r="I304" s="41" t="s">
        <v>532</v>
      </c>
      <c r="J304" s="45"/>
      <c r="K304" s="12"/>
      <c r="L304" s="12"/>
      <c r="M304" s="12" t="s">
        <v>1718</v>
      </c>
      <c r="N304" s="12" t="s">
        <v>1721</v>
      </c>
      <c r="O304" s="16" t="s">
        <v>2174</v>
      </c>
      <c r="P304" s="27" t="s">
        <v>218</v>
      </c>
      <c r="Q304" s="118"/>
      <c r="R304" s="89">
        <v>42538</v>
      </c>
      <c r="S304" s="53" t="s">
        <v>644</v>
      </c>
      <c r="T304" s="74"/>
      <c r="U304" s="75"/>
      <c r="V304" s="73"/>
    </row>
    <row r="305" spans="1:22" ht="121" x14ac:dyDescent="0.2">
      <c r="A305" s="21" t="s">
        <v>1922</v>
      </c>
      <c r="B305" s="12" t="s">
        <v>1923</v>
      </c>
      <c r="C305" s="15" t="s">
        <v>243</v>
      </c>
      <c r="D305" s="102" t="s">
        <v>250</v>
      </c>
      <c r="E305" s="15" t="s">
        <v>2167</v>
      </c>
      <c r="F305" s="71"/>
      <c r="G305" s="12" t="s">
        <v>2345</v>
      </c>
      <c r="H305" s="12"/>
      <c r="I305" s="41" t="s">
        <v>536</v>
      </c>
      <c r="J305" s="45"/>
      <c r="K305" s="35" t="s">
        <v>1924</v>
      </c>
      <c r="L305" s="12"/>
      <c r="M305" s="12" t="s">
        <v>1925</v>
      </c>
      <c r="N305" s="12" t="s">
        <v>1926</v>
      </c>
      <c r="O305" s="16" t="s">
        <v>152</v>
      </c>
      <c r="P305" s="10" t="s">
        <v>1927</v>
      </c>
      <c r="Q305" s="122"/>
      <c r="R305" s="89">
        <v>42544</v>
      </c>
      <c r="S305" s="53" t="s">
        <v>644</v>
      </c>
      <c r="T305" s="74"/>
      <c r="U305" s="75"/>
      <c r="V305" s="73"/>
    </row>
    <row r="306" spans="1:22" ht="33" x14ac:dyDescent="0.2">
      <c r="A306" s="21" t="s">
        <v>2437</v>
      </c>
      <c r="B306" s="12" t="s">
        <v>913</v>
      </c>
      <c r="C306" s="15" t="s">
        <v>56</v>
      </c>
      <c r="D306" s="105" t="s">
        <v>2412</v>
      </c>
      <c r="E306" s="3" t="s">
        <v>2168</v>
      </c>
      <c r="F306" s="72" t="s">
        <v>1161</v>
      </c>
      <c r="G306" s="12" t="s">
        <v>2304</v>
      </c>
      <c r="H306" s="12" t="s">
        <v>914</v>
      </c>
      <c r="I306" s="41" t="s">
        <v>527</v>
      </c>
      <c r="J306" s="49" t="s">
        <v>1574</v>
      </c>
      <c r="K306" s="9" t="s">
        <v>561</v>
      </c>
      <c r="L306" s="12" t="s">
        <v>60</v>
      </c>
      <c r="M306" s="12" t="s">
        <v>915</v>
      </c>
      <c r="N306" s="12" t="s">
        <v>916</v>
      </c>
      <c r="O306" s="16" t="s">
        <v>2174</v>
      </c>
      <c r="P306" s="63" t="s">
        <v>439</v>
      </c>
      <c r="Q306" s="118"/>
      <c r="R306" s="89">
        <v>42212</v>
      </c>
      <c r="S306" s="53" t="s">
        <v>644</v>
      </c>
      <c r="T306" s="74"/>
      <c r="U306" s="75"/>
      <c r="V306" s="73"/>
    </row>
    <row r="307" spans="1:22" ht="33" x14ac:dyDescent="0.2">
      <c r="A307" s="21" t="s">
        <v>2437</v>
      </c>
      <c r="B307" s="12" t="s">
        <v>437</v>
      </c>
      <c r="C307" s="15" t="s">
        <v>57</v>
      </c>
      <c r="D307" s="105" t="s">
        <v>2412</v>
      </c>
      <c r="E307" s="3" t="s">
        <v>2168</v>
      </c>
      <c r="F307" s="70"/>
      <c r="G307" s="12" t="s">
        <v>438</v>
      </c>
      <c r="H307" s="12"/>
      <c r="I307" s="41" t="s">
        <v>527</v>
      </c>
      <c r="J307" s="49" t="s">
        <v>1574</v>
      </c>
      <c r="K307" s="9" t="s">
        <v>561</v>
      </c>
      <c r="L307" s="12"/>
      <c r="M307" s="12" t="s">
        <v>435</v>
      </c>
      <c r="N307" s="12" t="s">
        <v>436</v>
      </c>
      <c r="O307" s="16" t="s">
        <v>2174</v>
      </c>
      <c r="P307" s="27" t="s">
        <v>439</v>
      </c>
      <c r="Q307" s="118"/>
      <c r="R307" s="89">
        <v>42206</v>
      </c>
      <c r="S307" s="53" t="s">
        <v>644</v>
      </c>
      <c r="T307" s="74"/>
      <c r="U307" s="75"/>
      <c r="V307" s="73"/>
    </row>
    <row r="308" spans="1:22" ht="110" x14ac:dyDescent="0.2">
      <c r="A308" s="58" t="s">
        <v>936</v>
      </c>
      <c r="B308" s="12"/>
      <c r="C308" s="15" t="s">
        <v>243</v>
      </c>
      <c r="D308" s="102" t="s">
        <v>250</v>
      </c>
      <c r="E308" s="59" t="s">
        <v>2168</v>
      </c>
      <c r="F308" s="71"/>
      <c r="G308" s="12" t="s">
        <v>2338</v>
      </c>
      <c r="H308" s="12" t="s">
        <v>937</v>
      </c>
      <c r="I308" s="64" t="s">
        <v>536</v>
      </c>
      <c r="J308" s="65"/>
      <c r="K308" s="35" t="s">
        <v>938</v>
      </c>
      <c r="L308" s="12"/>
      <c r="M308" s="12" t="s">
        <v>197</v>
      </c>
      <c r="N308" s="12" t="s">
        <v>659</v>
      </c>
      <c r="O308" s="16" t="s">
        <v>152</v>
      </c>
      <c r="P308" s="63" t="s">
        <v>939</v>
      </c>
      <c r="Q308" s="118"/>
      <c r="R308" s="89">
        <v>42213</v>
      </c>
      <c r="S308" s="53" t="s">
        <v>644</v>
      </c>
      <c r="T308" s="74"/>
      <c r="U308" s="75"/>
      <c r="V308" s="73"/>
    </row>
    <row r="309" spans="1:22" ht="66" x14ac:dyDescent="0.2">
      <c r="A309" s="21" t="s">
        <v>940</v>
      </c>
      <c r="B309" s="12"/>
      <c r="C309" s="15" t="s">
        <v>59</v>
      </c>
      <c r="D309" s="102" t="s">
        <v>29</v>
      </c>
      <c r="E309" s="3" t="s">
        <v>2168</v>
      </c>
      <c r="F309" s="71" t="s">
        <v>1159</v>
      </c>
      <c r="G309" s="12" t="s">
        <v>2346</v>
      </c>
      <c r="H309" s="12" t="s">
        <v>941</v>
      </c>
      <c r="I309" s="40" t="s">
        <v>2389</v>
      </c>
      <c r="J309" s="49" t="s">
        <v>2390</v>
      </c>
      <c r="K309" s="35"/>
      <c r="L309" s="12"/>
      <c r="M309" s="12" t="s">
        <v>2392</v>
      </c>
      <c r="N309" s="12" t="s">
        <v>801</v>
      </c>
      <c r="O309" s="16" t="s">
        <v>802</v>
      </c>
      <c r="P309" s="63" t="s">
        <v>942</v>
      </c>
      <c r="Q309" s="118"/>
      <c r="R309" s="89">
        <v>42552</v>
      </c>
      <c r="S309" s="53" t="s">
        <v>644</v>
      </c>
      <c r="T309" s="74"/>
      <c r="U309" s="75"/>
      <c r="V309" s="73"/>
    </row>
    <row r="310" spans="1:22" ht="33" x14ac:dyDescent="0.2">
      <c r="A310" s="21" t="s">
        <v>926</v>
      </c>
      <c r="B310" s="12"/>
      <c r="C310" s="15" t="s">
        <v>59</v>
      </c>
      <c r="D310" s="105" t="s">
        <v>2413</v>
      </c>
      <c r="E310" s="3" t="s">
        <v>2168</v>
      </c>
      <c r="F310" s="71" t="s">
        <v>1159</v>
      </c>
      <c r="G310" s="12" t="s">
        <v>2347</v>
      </c>
      <c r="H310" s="12"/>
      <c r="I310" s="41" t="s">
        <v>2468</v>
      </c>
      <c r="J310" s="43" t="s">
        <v>533</v>
      </c>
      <c r="K310" s="12" t="s">
        <v>2535</v>
      </c>
      <c r="L310" s="12"/>
      <c r="M310" s="12" t="s">
        <v>32</v>
      </c>
      <c r="N310" s="12" t="s">
        <v>1729</v>
      </c>
      <c r="O310" s="16" t="s">
        <v>2442</v>
      </c>
      <c r="P310" s="63" t="s">
        <v>927</v>
      </c>
      <c r="Q310" s="118">
        <v>381</v>
      </c>
      <c r="R310" s="89">
        <v>42538</v>
      </c>
      <c r="S310" s="53" t="s">
        <v>644</v>
      </c>
      <c r="T310" s="74"/>
      <c r="U310" s="75"/>
      <c r="V310" s="73"/>
    </row>
    <row r="311" spans="1:22" ht="66" x14ac:dyDescent="0.2">
      <c r="A311" s="21" t="s">
        <v>917</v>
      </c>
      <c r="B311" s="12" t="s">
        <v>918</v>
      </c>
      <c r="C311" s="15" t="s">
        <v>57</v>
      </c>
      <c r="D311" s="104" t="s">
        <v>2411</v>
      </c>
      <c r="E311" s="3" t="s">
        <v>2168</v>
      </c>
      <c r="F311" s="70"/>
      <c r="G311" s="12" t="s">
        <v>1952</v>
      </c>
      <c r="H311" s="12" t="s">
        <v>582</v>
      </c>
      <c r="I311" s="41" t="s">
        <v>619</v>
      </c>
      <c r="J311" s="43" t="s">
        <v>620</v>
      </c>
      <c r="K311" s="12" t="s">
        <v>1953</v>
      </c>
      <c r="L311" s="12"/>
      <c r="M311" s="12" t="s">
        <v>1954</v>
      </c>
      <c r="N311" s="12" t="s">
        <v>1955</v>
      </c>
      <c r="O311" s="16" t="s">
        <v>190</v>
      </c>
      <c r="P311" s="63" t="s">
        <v>919</v>
      </c>
      <c r="Q311" s="118"/>
      <c r="R311" s="89">
        <v>42548</v>
      </c>
      <c r="S311" s="53" t="s">
        <v>644</v>
      </c>
      <c r="T311" s="74"/>
      <c r="U311" s="75"/>
      <c r="V311" s="73"/>
    </row>
    <row r="312" spans="1:22" ht="110" x14ac:dyDescent="0.2">
      <c r="A312" s="21" t="s">
        <v>1736</v>
      </c>
      <c r="B312" s="12" t="s">
        <v>1738</v>
      </c>
      <c r="C312" s="15" t="s">
        <v>243</v>
      </c>
      <c r="D312" s="102" t="s">
        <v>250</v>
      </c>
      <c r="E312" s="15" t="s">
        <v>2167</v>
      </c>
      <c r="F312" s="71"/>
      <c r="G312" s="12" t="s">
        <v>2348</v>
      </c>
      <c r="H312" s="12" t="s">
        <v>1737</v>
      </c>
      <c r="I312" s="41" t="s">
        <v>536</v>
      </c>
      <c r="J312" s="45"/>
      <c r="K312" s="35" t="s">
        <v>1739</v>
      </c>
      <c r="L312" s="12" t="s">
        <v>1705</v>
      </c>
      <c r="M312" s="12" t="s">
        <v>1740</v>
      </c>
      <c r="N312" s="12" t="s">
        <v>414</v>
      </c>
      <c r="O312" s="16" t="s">
        <v>2174</v>
      </c>
      <c r="P312" s="10" t="s">
        <v>1741</v>
      </c>
      <c r="Q312" s="122"/>
      <c r="R312" s="89">
        <v>42538</v>
      </c>
      <c r="S312" s="53" t="s">
        <v>644</v>
      </c>
      <c r="T312" s="74"/>
      <c r="U312" s="75"/>
      <c r="V312" s="73"/>
    </row>
    <row r="313" spans="1:22" ht="33" x14ac:dyDescent="0.2">
      <c r="A313" s="21" t="s">
        <v>1742</v>
      </c>
      <c r="B313" s="84" t="s">
        <v>1745</v>
      </c>
      <c r="C313" s="15" t="s">
        <v>59</v>
      </c>
      <c r="D313" s="105" t="s">
        <v>2413</v>
      </c>
      <c r="E313" s="15" t="s">
        <v>2167</v>
      </c>
      <c r="F313" s="71" t="s">
        <v>1159</v>
      </c>
      <c r="G313" s="12" t="s">
        <v>2349</v>
      </c>
      <c r="H313" s="12"/>
      <c r="I313" s="41" t="s">
        <v>2468</v>
      </c>
      <c r="J313" s="43" t="s">
        <v>533</v>
      </c>
      <c r="K313" s="12" t="s">
        <v>2535</v>
      </c>
      <c r="L313" s="12"/>
      <c r="M313" s="12" t="s">
        <v>32</v>
      </c>
      <c r="N313" s="12" t="s">
        <v>1743</v>
      </c>
      <c r="O313" s="16" t="s">
        <v>2442</v>
      </c>
      <c r="P313" s="19" t="s">
        <v>1744</v>
      </c>
      <c r="Q313" s="120">
        <v>395</v>
      </c>
      <c r="R313" s="89">
        <v>42538</v>
      </c>
      <c r="S313" s="53" t="s">
        <v>644</v>
      </c>
      <c r="T313" s="74"/>
      <c r="U313" s="75"/>
      <c r="V313" s="73"/>
    </row>
    <row r="314" spans="1:22" ht="55" x14ac:dyDescent="0.2">
      <c r="A314" s="21" t="s">
        <v>1756</v>
      </c>
      <c r="B314" s="12" t="s">
        <v>1757</v>
      </c>
      <c r="C314" s="15"/>
      <c r="D314" s="102" t="s">
        <v>2422</v>
      </c>
      <c r="E314" s="15" t="s">
        <v>2167</v>
      </c>
      <c r="F314" s="71"/>
      <c r="G314" s="12" t="s">
        <v>1759</v>
      </c>
      <c r="H314" s="12" t="s">
        <v>1758</v>
      </c>
      <c r="I314" s="41" t="s">
        <v>601</v>
      </c>
      <c r="J314" s="43" t="s">
        <v>602</v>
      </c>
      <c r="K314" s="12"/>
      <c r="L314" s="12" t="s">
        <v>1760</v>
      </c>
      <c r="M314" s="12"/>
      <c r="N314" s="12" t="s">
        <v>1761</v>
      </c>
      <c r="O314" s="16" t="s">
        <v>184</v>
      </c>
      <c r="P314" s="10" t="s">
        <v>1762</v>
      </c>
      <c r="Q314" s="122"/>
      <c r="R314" s="89">
        <v>42538</v>
      </c>
      <c r="S314" s="53" t="s">
        <v>644</v>
      </c>
      <c r="T314" s="74"/>
      <c r="U314" s="75"/>
      <c r="V314" s="73"/>
    </row>
    <row r="315" spans="1:22" ht="110" x14ac:dyDescent="0.2">
      <c r="A315" s="21" t="s">
        <v>920</v>
      </c>
      <c r="B315" s="12"/>
      <c r="C315" s="15" t="s">
        <v>243</v>
      </c>
      <c r="D315" s="102" t="s">
        <v>250</v>
      </c>
      <c r="E315" s="3" t="s">
        <v>2168</v>
      </c>
      <c r="F315" s="70"/>
      <c r="G315" s="12" t="s">
        <v>2350</v>
      </c>
      <c r="H315" s="12"/>
      <c r="I315" s="41" t="s">
        <v>536</v>
      </c>
      <c r="J315" s="45"/>
      <c r="K315" s="35" t="s">
        <v>921</v>
      </c>
      <c r="L315" s="12"/>
      <c r="M315" s="12" t="s">
        <v>197</v>
      </c>
      <c r="N315" s="12" t="s">
        <v>1295</v>
      </c>
      <c r="O315" s="16" t="s">
        <v>152</v>
      </c>
      <c r="P315" s="63" t="s">
        <v>922</v>
      </c>
      <c r="Q315" s="118"/>
      <c r="R315" s="89">
        <v>42530</v>
      </c>
      <c r="S315" s="53" t="s">
        <v>644</v>
      </c>
      <c r="T315" s="74"/>
      <c r="U315" s="75"/>
      <c r="V315" s="73"/>
    </row>
    <row r="316" spans="1:22" x14ac:dyDescent="0.2">
      <c r="A316" s="21" t="s">
        <v>165</v>
      </c>
      <c r="B316" s="12"/>
      <c r="C316" s="15"/>
      <c r="D316" s="102"/>
      <c r="E316" s="3" t="s">
        <v>2169</v>
      </c>
      <c r="F316" s="70"/>
      <c r="G316" s="12"/>
      <c r="H316" s="12" t="s">
        <v>219</v>
      </c>
      <c r="I316" s="41"/>
      <c r="J316" s="45"/>
      <c r="K316" s="12"/>
      <c r="L316" s="12"/>
      <c r="M316" s="12"/>
      <c r="N316" s="12"/>
      <c r="O316" s="16"/>
      <c r="P316" s="111"/>
      <c r="Q316" s="120"/>
      <c r="R316" s="89">
        <v>42206</v>
      </c>
      <c r="S316" s="53" t="s">
        <v>644</v>
      </c>
      <c r="T316" s="74"/>
      <c r="U316" s="75"/>
      <c r="V316" s="73"/>
    </row>
    <row r="317" spans="1:22" ht="22" x14ac:dyDescent="0.2">
      <c r="A317" s="21" t="s">
        <v>1752</v>
      </c>
      <c r="B317" s="12"/>
      <c r="C317" s="15" t="s">
        <v>108</v>
      </c>
      <c r="D317" s="102" t="s">
        <v>29</v>
      </c>
      <c r="E317" s="15" t="s">
        <v>2167</v>
      </c>
      <c r="F317" s="71" t="s">
        <v>1158</v>
      </c>
      <c r="G317" s="12" t="s">
        <v>2263</v>
      </c>
      <c r="H317" s="12"/>
      <c r="I317" s="41" t="s">
        <v>2474</v>
      </c>
      <c r="J317" s="43" t="s">
        <v>1753</v>
      </c>
      <c r="K317" s="12" t="s">
        <v>2535</v>
      </c>
      <c r="L317" s="12"/>
      <c r="M317" s="12" t="s">
        <v>36</v>
      </c>
      <c r="N317" s="12" t="s">
        <v>1754</v>
      </c>
      <c r="O317" s="16" t="s">
        <v>2441</v>
      </c>
      <c r="P317" s="63" t="s">
        <v>1755</v>
      </c>
      <c r="Q317" s="118">
        <v>9397</v>
      </c>
      <c r="R317" s="89">
        <v>42538</v>
      </c>
      <c r="S317" s="53" t="s">
        <v>644</v>
      </c>
      <c r="T317" s="74"/>
      <c r="U317" s="75"/>
      <c r="V317" s="73"/>
    </row>
    <row r="318" spans="1:22" ht="165" x14ac:dyDescent="0.2">
      <c r="A318" s="21" t="s">
        <v>166</v>
      </c>
      <c r="B318" s="12"/>
      <c r="C318" s="13" t="s">
        <v>108</v>
      </c>
      <c r="D318" s="104" t="s">
        <v>2424</v>
      </c>
      <c r="E318" s="3" t="s">
        <v>2169</v>
      </c>
      <c r="F318" s="70" t="s">
        <v>1163</v>
      </c>
      <c r="G318" s="12" t="s">
        <v>2407</v>
      </c>
      <c r="H318" s="12"/>
      <c r="I318" s="41" t="s">
        <v>615</v>
      </c>
      <c r="J318" s="43" t="s">
        <v>1978</v>
      </c>
      <c r="K318" s="35" t="s">
        <v>627</v>
      </c>
      <c r="L318" s="12"/>
      <c r="M318" s="12" t="s">
        <v>36</v>
      </c>
      <c r="N318" s="12" t="s">
        <v>196</v>
      </c>
      <c r="O318" s="16" t="s">
        <v>195</v>
      </c>
      <c r="P318" s="60" t="s">
        <v>1328</v>
      </c>
      <c r="Q318" s="119"/>
      <c r="R318" s="89">
        <v>42206</v>
      </c>
      <c r="S318" s="53" t="s">
        <v>644</v>
      </c>
      <c r="T318" s="74"/>
      <c r="U318" s="75"/>
      <c r="V318" s="73"/>
    </row>
    <row r="319" spans="1:22" ht="66" x14ac:dyDescent="0.2">
      <c r="A319" s="21" t="s">
        <v>928</v>
      </c>
      <c r="B319" s="12" t="s">
        <v>935</v>
      </c>
      <c r="C319" s="13" t="s">
        <v>55</v>
      </c>
      <c r="D319" s="105" t="s">
        <v>29</v>
      </c>
      <c r="E319" s="3" t="s">
        <v>2168</v>
      </c>
      <c r="F319" s="70"/>
      <c r="G319" s="12" t="s">
        <v>932</v>
      </c>
      <c r="H319" s="12" t="s">
        <v>929</v>
      </c>
      <c r="I319" s="41" t="s">
        <v>530</v>
      </c>
      <c r="J319" s="43" t="s">
        <v>523</v>
      </c>
      <c r="K319" s="35" t="s">
        <v>933</v>
      </c>
      <c r="L319" s="12"/>
      <c r="M319" s="12" t="s">
        <v>930</v>
      </c>
      <c r="N319" s="12" t="s">
        <v>934</v>
      </c>
      <c r="O319" s="16" t="s">
        <v>311</v>
      </c>
      <c r="P319" s="63" t="s">
        <v>931</v>
      </c>
      <c r="Q319" s="118"/>
      <c r="R319" s="89">
        <v>42212</v>
      </c>
      <c r="S319" s="53" t="s">
        <v>644</v>
      </c>
      <c r="T319" s="74"/>
      <c r="U319" s="75"/>
      <c r="V319" s="73"/>
    </row>
    <row r="320" spans="1:22" ht="121" x14ac:dyDescent="0.2">
      <c r="A320" s="21" t="s">
        <v>923</v>
      </c>
      <c r="B320" s="12"/>
      <c r="C320" s="13" t="s">
        <v>243</v>
      </c>
      <c r="D320" s="104" t="s">
        <v>250</v>
      </c>
      <c r="E320" s="3" t="s">
        <v>2168</v>
      </c>
      <c r="F320" s="70"/>
      <c r="G320" s="12" t="s">
        <v>2350</v>
      </c>
      <c r="H320" s="12" t="s">
        <v>582</v>
      </c>
      <c r="I320" s="41" t="s">
        <v>536</v>
      </c>
      <c r="J320" s="45"/>
      <c r="K320" s="35" t="s">
        <v>924</v>
      </c>
      <c r="L320" s="12"/>
      <c r="M320" s="12" t="s">
        <v>197</v>
      </c>
      <c r="N320" s="12" t="s">
        <v>892</v>
      </c>
      <c r="O320" s="16" t="s">
        <v>152</v>
      </c>
      <c r="P320" s="63" t="s">
        <v>925</v>
      </c>
      <c r="Q320" s="118"/>
      <c r="R320" s="89">
        <v>42552</v>
      </c>
      <c r="S320" s="53" t="s">
        <v>644</v>
      </c>
      <c r="T320" s="74"/>
      <c r="U320" s="75"/>
      <c r="V320" s="73"/>
    </row>
    <row r="321" spans="1:22" ht="33" x14ac:dyDescent="0.2">
      <c r="A321" s="21" t="s">
        <v>167</v>
      </c>
      <c r="B321" s="12" t="s">
        <v>220</v>
      </c>
      <c r="C321" s="15" t="s">
        <v>108</v>
      </c>
      <c r="D321" s="102" t="s">
        <v>2411</v>
      </c>
      <c r="E321" s="3" t="s">
        <v>2169</v>
      </c>
      <c r="F321" s="70" t="s">
        <v>1158</v>
      </c>
      <c r="G321" s="12" t="s">
        <v>2264</v>
      </c>
      <c r="H321" s="12"/>
      <c r="I321" s="41" t="s">
        <v>540</v>
      </c>
      <c r="J321" s="43" t="s">
        <v>541</v>
      </c>
      <c r="K321" s="12" t="s">
        <v>581</v>
      </c>
      <c r="L321" s="12"/>
      <c r="M321" s="12" t="s">
        <v>36</v>
      </c>
      <c r="N321" s="12" t="s">
        <v>129</v>
      </c>
      <c r="O321" s="16" t="s">
        <v>190</v>
      </c>
      <c r="P321" s="27" t="s">
        <v>500</v>
      </c>
      <c r="Q321" s="118"/>
      <c r="R321" s="89">
        <v>42206</v>
      </c>
      <c r="S321" s="53" t="s">
        <v>644</v>
      </c>
      <c r="T321" s="74"/>
      <c r="U321" s="75"/>
      <c r="V321" s="73"/>
    </row>
    <row r="322" spans="1:22" ht="22" x14ac:dyDescent="0.2">
      <c r="A322" s="21" t="s">
        <v>1713</v>
      </c>
      <c r="B322" s="12" t="s">
        <v>1714</v>
      </c>
      <c r="C322" s="15" t="s">
        <v>108</v>
      </c>
      <c r="D322" s="105" t="s">
        <v>153</v>
      </c>
      <c r="E322" s="15" t="s">
        <v>2167</v>
      </c>
      <c r="F322" s="71" t="s">
        <v>1158</v>
      </c>
      <c r="G322" s="12" t="s">
        <v>2265</v>
      </c>
      <c r="H322" s="12"/>
      <c r="I322" s="41"/>
      <c r="J322" s="45"/>
      <c r="K322" s="12"/>
      <c r="L322" s="12"/>
      <c r="M322" s="12"/>
      <c r="N322" s="12" t="s">
        <v>1715</v>
      </c>
      <c r="O322" s="16" t="s">
        <v>187</v>
      </c>
      <c r="P322" s="19" t="s">
        <v>1716</v>
      </c>
      <c r="Q322" s="120"/>
      <c r="R322" s="89">
        <v>42538</v>
      </c>
      <c r="S322" s="53" t="s">
        <v>644</v>
      </c>
      <c r="T322" s="74"/>
      <c r="U322" s="75"/>
      <c r="V322" s="73"/>
    </row>
    <row r="323" spans="1:22" ht="22" x14ac:dyDescent="0.2">
      <c r="A323" s="25" t="s">
        <v>2540</v>
      </c>
      <c r="B323" s="12" t="s">
        <v>2541</v>
      </c>
      <c r="C323" s="4"/>
      <c r="D323" s="117" t="s">
        <v>29</v>
      </c>
      <c r="E323" s="3" t="s">
        <v>21</v>
      </c>
      <c r="F323" s="69"/>
      <c r="G323" s="12"/>
      <c r="H323" s="12" t="s">
        <v>2542</v>
      </c>
      <c r="I323" s="41"/>
      <c r="J323" s="45"/>
      <c r="K323" s="12"/>
      <c r="L323" s="12"/>
      <c r="M323" s="12"/>
      <c r="N323" s="12"/>
      <c r="O323" s="16"/>
      <c r="P323" s="19"/>
      <c r="Q323" s="118"/>
      <c r="R323" s="89">
        <v>42558</v>
      </c>
      <c r="S323" s="53" t="s">
        <v>644</v>
      </c>
      <c r="T323" s="74"/>
      <c r="U323" s="75"/>
      <c r="V323" s="73"/>
    </row>
    <row r="324" spans="1:22" ht="33" x14ac:dyDescent="0.2">
      <c r="A324" s="21" t="s">
        <v>1763</v>
      </c>
      <c r="B324" s="12" t="s">
        <v>1764</v>
      </c>
      <c r="C324" s="15" t="s">
        <v>59</v>
      </c>
      <c r="D324" s="104" t="s">
        <v>2409</v>
      </c>
      <c r="E324" s="15" t="s">
        <v>2167</v>
      </c>
      <c r="F324" s="71" t="s">
        <v>1157</v>
      </c>
      <c r="G324" s="12" t="s">
        <v>2188</v>
      </c>
      <c r="H324" s="12" t="s">
        <v>1765</v>
      </c>
      <c r="I324" s="41" t="s">
        <v>539</v>
      </c>
      <c r="J324" s="45"/>
      <c r="K324" s="12"/>
      <c r="L324" s="12"/>
      <c r="M324" s="12" t="s">
        <v>32</v>
      </c>
      <c r="N324" s="12" t="s">
        <v>1461</v>
      </c>
      <c r="O324" s="16" t="s">
        <v>2174</v>
      </c>
      <c r="P324" s="19" t="s">
        <v>1766</v>
      </c>
      <c r="Q324" s="120"/>
      <c r="R324" s="89">
        <v>42538</v>
      </c>
      <c r="S324" s="53" t="s">
        <v>644</v>
      </c>
      <c r="T324" s="74"/>
      <c r="U324" s="75"/>
      <c r="V324" s="73"/>
    </row>
    <row r="325" spans="1:22" ht="60" x14ac:dyDescent="0.2">
      <c r="A325" s="21" t="s">
        <v>1767</v>
      </c>
      <c r="B325" s="12"/>
      <c r="C325" s="15" t="s">
        <v>59</v>
      </c>
      <c r="D325" s="103" t="s">
        <v>2410</v>
      </c>
      <c r="E325" s="15" t="s">
        <v>2167</v>
      </c>
      <c r="F325" s="71"/>
      <c r="G325" s="12" t="s">
        <v>2327</v>
      </c>
      <c r="H325" s="12" t="s">
        <v>1768</v>
      </c>
      <c r="I325" s="41" t="s">
        <v>525</v>
      </c>
      <c r="J325" s="43" t="s">
        <v>1769</v>
      </c>
      <c r="K325" s="12"/>
      <c r="L325" s="12"/>
      <c r="M325" s="12" t="s">
        <v>32</v>
      </c>
      <c r="N325" s="12" t="s">
        <v>1770</v>
      </c>
      <c r="O325" s="16" t="s">
        <v>180</v>
      </c>
      <c r="P325" s="10" t="s">
        <v>1310</v>
      </c>
      <c r="Q325" s="122"/>
      <c r="R325" s="89">
        <v>42538</v>
      </c>
      <c r="S325" s="53" t="s">
        <v>644</v>
      </c>
      <c r="T325" s="74"/>
      <c r="U325" s="75"/>
      <c r="V325" s="73"/>
    </row>
    <row r="326" spans="1:22" ht="165" x14ac:dyDescent="0.2">
      <c r="A326" s="21" t="s">
        <v>241</v>
      </c>
      <c r="B326" s="12" t="s">
        <v>1294</v>
      </c>
      <c r="C326" s="13" t="s">
        <v>243</v>
      </c>
      <c r="D326" s="104" t="s">
        <v>250</v>
      </c>
      <c r="E326" s="3" t="s">
        <v>2169</v>
      </c>
      <c r="F326" s="70"/>
      <c r="G326" s="12" t="s">
        <v>2351</v>
      </c>
      <c r="H326" s="12" t="s">
        <v>629</v>
      </c>
      <c r="I326" s="41" t="s">
        <v>536</v>
      </c>
      <c r="J326" s="45"/>
      <c r="K326" s="35" t="s">
        <v>628</v>
      </c>
      <c r="L326" s="12"/>
      <c r="M326" s="12" t="s">
        <v>197</v>
      </c>
      <c r="N326" s="12" t="s">
        <v>748</v>
      </c>
      <c r="O326" s="16" t="s">
        <v>152</v>
      </c>
      <c r="P326" s="27" t="s">
        <v>223</v>
      </c>
      <c r="Q326" s="118"/>
      <c r="R326" s="89">
        <v>42530</v>
      </c>
      <c r="S326" s="53" t="s">
        <v>644</v>
      </c>
      <c r="T326" s="74"/>
      <c r="U326" s="75"/>
      <c r="V326" s="73"/>
    </row>
    <row r="327" spans="1:22" ht="44" x14ac:dyDescent="0.2">
      <c r="A327" s="21" t="s">
        <v>313</v>
      </c>
      <c r="B327" s="12" t="s">
        <v>221</v>
      </c>
      <c r="C327" s="15" t="s">
        <v>56</v>
      </c>
      <c r="D327" s="102" t="s">
        <v>29</v>
      </c>
      <c r="E327" s="3" t="s">
        <v>2169</v>
      </c>
      <c r="F327" s="70" t="s">
        <v>1158</v>
      </c>
      <c r="G327" s="12" t="s">
        <v>2266</v>
      </c>
      <c r="H327" s="12" t="s">
        <v>629</v>
      </c>
      <c r="I327" s="40" t="s">
        <v>514</v>
      </c>
      <c r="J327" s="49" t="s">
        <v>565</v>
      </c>
      <c r="K327" s="12" t="s">
        <v>630</v>
      </c>
      <c r="L327" s="12"/>
      <c r="M327" s="12" t="s">
        <v>52</v>
      </c>
      <c r="N327" s="12" t="s">
        <v>1156</v>
      </c>
      <c r="O327" s="16" t="s">
        <v>312</v>
      </c>
      <c r="P327" s="27" t="s">
        <v>222</v>
      </c>
      <c r="Q327" s="118"/>
      <c r="R327" s="89">
        <v>42206</v>
      </c>
      <c r="S327" s="53" t="s">
        <v>644</v>
      </c>
      <c r="T327" s="74"/>
      <c r="U327" s="75"/>
      <c r="V327" s="73"/>
    </row>
    <row r="328" spans="1:22" ht="44" x14ac:dyDescent="0.2">
      <c r="A328" s="21" t="s">
        <v>242</v>
      </c>
      <c r="B328" s="12" t="s">
        <v>221</v>
      </c>
      <c r="C328" s="15" t="s">
        <v>56</v>
      </c>
      <c r="D328" s="104" t="s">
        <v>2411</v>
      </c>
      <c r="E328" s="3" t="s">
        <v>2169</v>
      </c>
      <c r="F328" s="70" t="s">
        <v>1158</v>
      </c>
      <c r="G328" s="12" t="s">
        <v>2267</v>
      </c>
      <c r="H328" s="12" t="s">
        <v>629</v>
      </c>
      <c r="I328" s="41" t="s">
        <v>569</v>
      </c>
      <c r="J328" s="43" t="s">
        <v>1975</v>
      </c>
      <c r="K328" s="12" t="s">
        <v>1140</v>
      </c>
      <c r="L328" s="12"/>
      <c r="M328" s="12" t="s">
        <v>225</v>
      </c>
      <c r="N328" s="12" t="s">
        <v>224</v>
      </c>
      <c r="O328" s="16" t="s">
        <v>190</v>
      </c>
      <c r="P328" s="27" t="s">
        <v>501</v>
      </c>
      <c r="Q328" s="118"/>
      <c r="R328" s="89">
        <v>42206</v>
      </c>
      <c r="S328" s="53" t="s">
        <v>644</v>
      </c>
      <c r="T328" s="74"/>
      <c r="U328" s="75"/>
      <c r="V328" s="73"/>
    </row>
    <row r="329" spans="1:22" ht="22" x14ac:dyDescent="0.2">
      <c r="A329" s="21" t="s">
        <v>1722</v>
      </c>
      <c r="B329" s="12" t="s">
        <v>1527</v>
      </c>
      <c r="C329" s="15" t="s">
        <v>59</v>
      </c>
      <c r="D329" s="104" t="s">
        <v>2409</v>
      </c>
      <c r="E329" s="15" t="s">
        <v>2167</v>
      </c>
      <c r="F329" s="71" t="s">
        <v>1157</v>
      </c>
      <c r="G329" s="12" t="s">
        <v>2186</v>
      </c>
      <c r="H329" s="12"/>
      <c r="I329" s="41" t="s">
        <v>526</v>
      </c>
      <c r="J329" s="43" t="s">
        <v>518</v>
      </c>
      <c r="K329" s="12"/>
      <c r="L329" s="12"/>
      <c r="M329" s="12" t="s">
        <v>32</v>
      </c>
      <c r="N329" s="12" t="s">
        <v>1723</v>
      </c>
      <c r="O329" s="16" t="s">
        <v>1302</v>
      </c>
      <c r="P329" s="19" t="s">
        <v>1724</v>
      </c>
      <c r="Q329" s="120"/>
      <c r="R329" s="89">
        <v>42538</v>
      </c>
      <c r="S329" s="53" t="s">
        <v>644</v>
      </c>
      <c r="T329" s="74"/>
      <c r="U329" s="75"/>
      <c r="V329" s="73"/>
    </row>
    <row r="330" spans="1:22" ht="66" x14ac:dyDescent="0.2">
      <c r="A330" s="21" t="s">
        <v>2420</v>
      </c>
      <c r="B330" s="12" t="s">
        <v>2387</v>
      </c>
      <c r="C330" s="15" t="s">
        <v>55</v>
      </c>
      <c r="D330" s="104" t="s">
        <v>2409</v>
      </c>
      <c r="E330" s="15" t="s">
        <v>2167</v>
      </c>
      <c r="F330" s="71"/>
      <c r="G330" s="12" t="s">
        <v>1781</v>
      </c>
      <c r="H330" s="12" t="s">
        <v>1947</v>
      </c>
      <c r="I330" s="41" t="s">
        <v>526</v>
      </c>
      <c r="J330" s="43" t="s">
        <v>518</v>
      </c>
      <c r="K330" s="12"/>
      <c r="L330" s="12"/>
      <c r="M330" s="12" t="s">
        <v>1784</v>
      </c>
      <c r="N330" s="12" t="s">
        <v>1782</v>
      </c>
      <c r="O330" s="16" t="s">
        <v>186</v>
      </c>
      <c r="P330" s="19" t="s">
        <v>1783</v>
      </c>
      <c r="Q330" s="120"/>
      <c r="R330" s="89">
        <v>42541</v>
      </c>
      <c r="S330" s="53" t="s">
        <v>644</v>
      </c>
      <c r="T330" s="74"/>
      <c r="U330" s="75"/>
      <c r="V330" s="73"/>
    </row>
    <row r="331" spans="1:22" ht="44" x14ac:dyDescent="0.2">
      <c r="A331" s="21" t="s">
        <v>2420</v>
      </c>
      <c r="B331" s="12" t="s">
        <v>2387</v>
      </c>
      <c r="C331" s="15" t="s">
        <v>59</v>
      </c>
      <c r="D331" s="104" t="s">
        <v>2409</v>
      </c>
      <c r="E331" s="15" t="s">
        <v>2167</v>
      </c>
      <c r="F331" s="79" t="s">
        <v>1157</v>
      </c>
      <c r="G331" s="12" t="s">
        <v>2218</v>
      </c>
      <c r="H331" s="12" t="s">
        <v>1947</v>
      </c>
      <c r="I331" s="41" t="s">
        <v>526</v>
      </c>
      <c r="J331" s="43" t="s">
        <v>518</v>
      </c>
      <c r="K331" s="12"/>
      <c r="L331" s="12"/>
      <c r="M331" s="12" t="s">
        <v>1785</v>
      </c>
      <c r="N331" s="12" t="s">
        <v>1786</v>
      </c>
      <c r="O331" s="16" t="s">
        <v>186</v>
      </c>
      <c r="P331" s="63" t="s">
        <v>1787</v>
      </c>
      <c r="Q331" s="118"/>
      <c r="R331" s="89">
        <v>42541</v>
      </c>
      <c r="S331" s="53" t="s">
        <v>644</v>
      </c>
      <c r="T331" s="74"/>
      <c r="U331" s="75"/>
      <c r="V331" s="73"/>
    </row>
    <row r="332" spans="1:22" ht="33" x14ac:dyDescent="0.2">
      <c r="A332" s="21" t="s">
        <v>946</v>
      </c>
      <c r="B332" s="12" t="s">
        <v>943</v>
      </c>
      <c r="C332" s="15" t="s">
        <v>55</v>
      </c>
      <c r="D332" s="102" t="s">
        <v>29</v>
      </c>
      <c r="E332" s="15" t="s">
        <v>2167</v>
      </c>
      <c r="F332" s="79"/>
      <c r="G332" s="12" t="s">
        <v>1800</v>
      </c>
      <c r="H332" s="12"/>
      <c r="I332" s="80"/>
      <c r="J332" s="81"/>
      <c r="K332" s="12"/>
      <c r="L332" s="12"/>
      <c r="M332" s="12"/>
      <c r="N332" s="12" t="s">
        <v>1801</v>
      </c>
      <c r="O332" s="16" t="s">
        <v>2174</v>
      </c>
      <c r="P332" s="10" t="s">
        <v>1802</v>
      </c>
      <c r="Q332" s="122"/>
      <c r="R332" s="89">
        <v>42541</v>
      </c>
      <c r="S332" s="53" t="s">
        <v>644</v>
      </c>
      <c r="T332" s="74"/>
      <c r="U332" s="75"/>
      <c r="V332" s="73"/>
    </row>
    <row r="333" spans="1:22" ht="66" x14ac:dyDescent="0.2">
      <c r="A333" s="21" t="s">
        <v>227</v>
      </c>
      <c r="B333" s="12" t="s">
        <v>228</v>
      </c>
      <c r="C333" s="15" t="s">
        <v>226</v>
      </c>
      <c r="D333" s="102" t="s">
        <v>29</v>
      </c>
      <c r="E333" s="3" t="s">
        <v>2169</v>
      </c>
      <c r="F333" s="72" t="s">
        <v>1161</v>
      </c>
      <c r="G333" s="12" t="s">
        <v>2305</v>
      </c>
      <c r="H333" s="12" t="s">
        <v>1791</v>
      </c>
      <c r="I333" s="41" t="s">
        <v>532</v>
      </c>
      <c r="J333" s="45"/>
      <c r="K333" s="12" t="s">
        <v>515</v>
      </c>
      <c r="L333" s="12" t="s">
        <v>60</v>
      </c>
      <c r="M333" s="12" t="s">
        <v>1379</v>
      </c>
      <c r="N333" s="12" t="s">
        <v>414</v>
      </c>
      <c r="O333" s="16" t="s">
        <v>2174</v>
      </c>
      <c r="P333" s="27" t="s">
        <v>230</v>
      </c>
      <c r="Q333" s="118"/>
      <c r="R333" s="89">
        <v>42541</v>
      </c>
      <c r="S333" s="53" t="s">
        <v>644</v>
      </c>
      <c r="T333" s="74"/>
      <c r="U333" s="75"/>
      <c r="V333" s="73"/>
    </row>
    <row r="334" spans="1:22" ht="66" x14ac:dyDescent="0.2">
      <c r="A334" s="21" t="s">
        <v>1788</v>
      </c>
      <c r="B334" s="12" t="s">
        <v>1789</v>
      </c>
      <c r="C334" s="15" t="s">
        <v>226</v>
      </c>
      <c r="D334" s="102" t="s">
        <v>29</v>
      </c>
      <c r="E334" s="15" t="s">
        <v>2167</v>
      </c>
      <c r="F334" s="79" t="s">
        <v>1161</v>
      </c>
      <c r="G334" s="12" t="s">
        <v>2305</v>
      </c>
      <c r="H334" s="12" t="s">
        <v>1791</v>
      </c>
      <c r="I334" s="80" t="s">
        <v>532</v>
      </c>
      <c r="J334" s="81"/>
      <c r="K334" s="12" t="s">
        <v>515</v>
      </c>
      <c r="L334" s="12" t="s">
        <v>61</v>
      </c>
      <c r="M334" s="12" t="s">
        <v>1907</v>
      </c>
      <c r="N334" s="12" t="s">
        <v>414</v>
      </c>
      <c r="O334" s="16" t="s">
        <v>2174</v>
      </c>
      <c r="P334" s="19" t="s">
        <v>1790</v>
      </c>
      <c r="Q334" s="120"/>
      <c r="R334" s="89">
        <v>42541</v>
      </c>
      <c r="S334" s="53" t="s">
        <v>644</v>
      </c>
      <c r="T334" s="74"/>
      <c r="U334" s="75"/>
      <c r="V334" s="73"/>
    </row>
    <row r="335" spans="1:22" ht="44" x14ac:dyDescent="0.2">
      <c r="A335" s="21" t="s">
        <v>1589</v>
      </c>
      <c r="B335" s="12" t="s">
        <v>1590</v>
      </c>
      <c r="C335" s="15" t="s">
        <v>59</v>
      </c>
      <c r="D335" s="102"/>
      <c r="E335" s="15" t="s">
        <v>2167</v>
      </c>
      <c r="F335" s="71" t="s">
        <v>1157</v>
      </c>
      <c r="G335" s="12" t="s">
        <v>2091</v>
      </c>
      <c r="H335" s="12" t="s">
        <v>1596</v>
      </c>
      <c r="I335" s="41" t="s">
        <v>1591</v>
      </c>
      <c r="J335" s="43" t="s">
        <v>1592</v>
      </c>
      <c r="K335" s="12"/>
      <c r="L335" s="12" t="s">
        <v>1593</v>
      </c>
      <c r="M335" s="12" t="s">
        <v>1594</v>
      </c>
      <c r="N335" s="12" t="s">
        <v>1595</v>
      </c>
      <c r="O335" s="16" t="s">
        <v>2174</v>
      </c>
      <c r="P335" s="83" t="s">
        <v>1592</v>
      </c>
      <c r="Q335" s="119"/>
      <c r="R335" s="89">
        <v>42536</v>
      </c>
      <c r="S335" s="53" t="s">
        <v>644</v>
      </c>
      <c r="T335" s="74"/>
      <c r="U335" s="75"/>
      <c r="V335" s="73"/>
    </row>
    <row r="336" spans="1:22" ht="77" x14ac:dyDescent="0.2">
      <c r="A336" s="21" t="s">
        <v>2089</v>
      </c>
      <c r="B336" s="12" t="s">
        <v>2090</v>
      </c>
      <c r="C336" s="15"/>
      <c r="D336" s="102"/>
      <c r="E336" s="15" t="s">
        <v>2167</v>
      </c>
      <c r="F336" s="71"/>
      <c r="G336" s="12" t="s">
        <v>2092</v>
      </c>
      <c r="H336" s="12" t="s">
        <v>2097</v>
      </c>
      <c r="I336" s="41" t="s">
        <v>2093</v>
      </c>
      <c r="J336" s="43" t="s">
        <v>2094</v>
      </c>
      <c r="K336" s="12"/>
      <c r="L336" s="12" t="s">
        <v>1593</v>
      </c>
      <c r="M336" s="12" t="s">
        <v>2095</v>
      </c>
      <c r="N336" s="12" t="s">
        <v>2096</v>
      </c>
      <c r="O336" s="16" t="s">
        <v>2174</v>
      </c>
      <c r="P336" s="83" t="s">
        <v>2094</v>
      </c>
      <c r="Q336" s="119"/>
      <c r="R336" s="89">
        <v>42550</v>
      </c>
      <c r="S336" s="53" t="s">
        <v>644</v>
      </c>
      <c r="T336" s="74"/>
      <c r="U336" s="75"/>
      <c r="V336" s="73"/>
    </row>
    <row r="337" spans="1:22" ht="88" x14ac:dyDescent="0.2">
      <c r="A337" s="21" t="s">
        <v>231</v>
      </c>
      <c r="B337" s="12" t="s">
        <v>476</v>
      </c>
      <c r="C337" s="15" t="s">
        <v>55</v>
      </c>
      <c r="D337" s="105" t="s">
        <v>29</v>
      </c>
      <c r="E337" s="3" t="s">
        <v>2168</v>
      </c>
      <c r="F337" s="70"/>
      <c r="G337" s="12" t="s">
        <v>430</v>
      </c>
      <c r="H337" s="12" t="s">
        <v>432</v>
      </c>
      <c r="I337" s="41" t="s">
        <v>530</v>
      </c>
      <c r="J337" s="43" t="s">
        <v>523</v>
      </c>
      <c r="K337" s="12"/>
      <c r="L337" s="12"/>
      <c r="M337" s="12" t="s">
        <v>433</v>
      </c>
      <c r="N337" s="12" t="s">
        <v>431</v>
      </c>
      <c r="O337" s="16" t="s">
        <v>311</v>
      </c>
      <c r="P337" s="27" t="s">
        <v>434</v>
      </c>
      <c r="Q337" s="118"/>
      <c r="R337" s="89">
        <v>42213</v>
      </c>
      <c r="S337" s="53" t="s">
        <v>644</v>
      </c>
      <c r="T337" s="74"/>
      <c r="U337" s="75"/>
      <c r="V337" s="73"/>
    </row>
    <row r="338" spans="1:22" ht="22" x14ac:dyDescent="0.2">
      <c r="A338" s="21" t="s">
        <v>1792</v>
      </c>
      <c r="B338" s="12" t="s">
        <v>1793</v>
      </c>
      <c r="C338" s="15" t="s">
        <v>59</v>
      </c>
      <c r="D338" s="102" t="s">
        <v>29</v>
      </c>
      <c r="E338" s="15" t="s">
        <v>2167</v>
      </c>
      <c r="F338" s="79" t="s">
        <v>1157</v>
      </c>
      <c r="G338" s="12" t="s">
        <v>2219</v>
      </c>
      <c r="H338" s="12"/>
      <c r="I338" s="80" t="s">
        <v>632</v>
      </c>
      <c r="J338" s="81" t="s">
        <v>633</v>
      </c>
      <c r="K338" s="12"/>
      <c r="L338" s="12"/>
      <c r="M338" s="12" t="s">
        <v>1794</v>
      </c>
      <c r="N338" s="12" t="s">
        <v>1795</v>
      </c>
      <c r="O338" s="16" t="s">
        <v>312</v>
      </c>
      <c r="P338" s="19" t="s">
        <v>1796</v>
      </c>
      <c r="Q338" s="120"/>
      <c r="R338" s="89">
        <v>42541</v>
      </c>
      <c r="S338" s="53" t="s">
        <v>644</v>
      </c>
      <c r="T338" s="74"/>
      <c r="U338" s="75"/>
      <c r="V338" s="73"/>
    </row>
    <row r="339" spans="1:22" ht="154" x14ac:dyDescent="0.2">
      <c r="A339" s="21" t="s">
        <v>233</v>
      </c>
      <c r="B339" s="12"/>
      <c r="C339" s="15" t="s">
        <v>57</v>
      </c>
      <c r="D339" s="105" t="s">
        <v>2412</v>
      </c>
      <c r="E339" s="3" t="s">
        <v>2169</v>
      </c>
      <c r="F339" s="70"/>
      <c r="G339" s="12" t="s">
        <v>2133</v>
      </c>
      <c r="H339" s="12" t="s">
        <v>2132</v>
      </c>
      <c r="I339" s="40" t="s">
        <v>527</v>
      </c>
      <c r="J339" s="49" t="s">
        <v>1574</v>
      </c>
      <c r="K339" s="12"/>
      <c r="L339" s="12"/>
      <c r="M339" s="12" t="s">
        <v>232</v>
      </c>
      <c r="N339" s="12" t="s">
        <v>2534</v>
      </c>
      <c r="O339" s="16" t="s">
        <v>2174</v>
      </c>
      <c r="P339" s="63" t="s">
        <v>439</v>
      </c>
      <c r="Q339" s="118"/>
      <c r="R339" s="89">
        <v>42223</v>
      </c>
      <c r="S339" s="53" t="s">
        <v>644</v>
      </c>
      <c r="T339" s="74"/>
      <c r="U339" s="75"/>
      <c r="V339" s="73"/>
    </row>
    <row r="340" spans="1:22" ht="110" x14ac:dyDescent="0.2">
      <c r="A340" s="21" t="s">
        <v>947</v>
      </c>
      <c r="B340" s="12" t="s">
        <v>2454</v>
      </c>
      <c r="C340" s="4" t="s">
        <v>243</v>
      </c>
      <c r="D340" s="105" t="s">
        <v>250</v>
      </c>
      <c r="E340" s="3" t="s">
        <v>2168</v>
      </c>
      <c r="F340" s="71"/>
      <c r="G340" s="12" t="s">
        <v>2352</v>
      </c>
      <c r="H340" s="12" t="s">
        <v>1202</v>
      </c>
      <c r="I340" s="41" t="s">
        <v>536</v>
      </c>
      <c r="J340" s="45"/>
      <c r="K340" s="35" t="s">
        <v>535</v>
      </c>
      <c r="L340" s="12"/>
      <c r="M340" s="12" t="s">
        <v>197</v>
      </c>
      <c r="N340" s="12" t="s">
        <v>748</v>
      </c>
      <c r="O340" s="16" t="s">
        <v>152</v>
      </c>
      <c r="P340" s="63" t="s">
        <v>1203</v>
      </c>
      <c r="Q340" s="118"/>
      <c r="R340" s="89">
        <v>42552</v>
      </c>
      <c r="S340" s="53" t="s">
        <v>644</v>
      </c>
      <c r="T340" s="74"/>
      <c r="U340" s="75"/>
      <c r="V340" s="73"/>
    </row>
    <row r="341" spans="1:22" ht="30" x14ac:dyDescent="0.2">
      <c r="A341" s="21" t="s">
        <v>943</v>
      </c>
      <c r="B341" s="12" t="s">
        <v>946</v>
      </c>
      <c r="C341" s="15" t="s">
        <v>59</v>
      </c>
      <c r="D341" s="102" t="s">
        <v>29</v>
      </c>
      <c r="E341" s="3" t="s">
        <v>2168</v>
      </c>
      <c r="F341" s="71" t="s">
        <v>1157</v>
      </c>
      <c r="G341" s="12" t="s">
        <v>2175</v>
      </c>
      <c r="H341" s="12" t="s">
        <v>944</v>
      </c>
      <c r="I341" s="41" t="s">
        <v>532</v>
      </c>
      <c r="J341" s="45"/>
      <c r="K341" s="12"/>
      <c r="L341" s="12"/>
      <c r="M341" s="12" t="s">
        <v>32</v>
      </c>
      <c r="N341" s="12" t="s">
        <v>659</v>
      </c>
      <c r="O341" s="16" t="s">
        <v>2174</v>
      </c>
      <c r="P341" s="63" t="s">
        <v>945</v>
      </c>
      <c r="Q341" s="118"/>
      <c r="R341" s="89">
        <v>42213</v>
      </c>
      <c r="S341" s="53" t="s">
        <v>644</v>
      </c>
      <c r="T341" s="74"/>
      <c r="U341" s="75"/>
      <c r="V341" s="73"/>
    </row>
    <row r="342" spans="1:22" ht="44" x14ac:dyDescent="0.2">
      <c r="A342" s="21" t="s">
        <v>1776</v>
      </c>
      <c r="B342" s="12" t="s">
        <v>1777</v>
      </c>
      <c r="C342" s="15" t="s">
        <v>57</v>
      </c>
      <c r="D342" s="102" t="s">
        <v>29</v>
      </c>
      <c r="E342" s="15" t="s">
        <v>2167</v>
      </c>
      <c r="F342" s="71"/>
      <c r="G342" s="12" t="s">
        <v>1778</v>
      </c>
      <c r="H342" s="12"/>
      <c r="I342" s="41" t="s">
        <v>531</v>
      </c>
      <c r="J342" s="45"/>
      <c r="K342" s="12"/>
      <c r="L342" s="12"/>
      <c r="M342" s="12"/>
      <c r="N342" s="12" t="s">
        <v>1779</v>
      </c>
      <c r="O342" s="16" t="s">
        <v>2174</v>
      </c>
      <c r="P342" s="19" t="s">
        <v>1780</v>
      </c>
      <c r="Q342" s="120"/>
      <c r="R342" s="89">
        <v>42541</v>
      </c>
      <c r="S342" s="53" t="s">
        <v>644</v>
      </c>
      <c r="T342" s="74"/>
      <c r="U342" s="75"/>
      <c r="V342" s="73"/>
    </row>
    <row r="343" spans="1:22" ht="132" x14ac:dyDescent="0.2">
      <c r="A343" s="21" t="s">
        <v>245</v>
      </c>
      <c r="B343" s="12" t="s">
        <v>246</v>
      </c>
      <c r="C343" s="15" t="s">
        <v>243</v>
      </c>
      <c r="D343" s="102" t="s">
        <v>250</v>
      </c>
      <c r="E343" s="3" t="s">
        <v>2169</v>
      </c>
      <c r="F343" s="71"/>
      <c r="G343" s="12" t="s">
        <v>2338</v>
      </c>
      <c r="H343" s="12"/>
      <c r="I343" s="41" t="s">
        <v>536</v>
      </c>
      <c r="J343" s="45"/>
      <c r="K343" s="35" t="s">
        <v>631</v>
      </c>
      <c r="L343" s="12"/>
      <c r="M343" s="12" t="s">
        <v>197</v>
      </c>
      <c r="N343" s="12" t="s">
        <v>892</v>
      </c>
      <c r="O343" s="16" t="s">
        <v>152</v>
      </c>
      <c r="P343" s="27" t="s">
        <v>247</v>
      </c>
      <c r="Q343" s="118"/>
      <c r="R343" s="89">
        <v>42206</v>
      </c>
      <c r="S343" s="53" t="s">
        <v>644</v>
      </c>
      <c r="T343" s="74"/>
      <c r="U343" s="75"/>
      <c r="V343" s="73"/>
    </row>
    <row r="344" spans="1:22" ht="33" x14ac:dyDescent="0.2">
      <c r="A344" s="21" t="s">
        <v>1579</v>
      </c>
      <c r="B344" s="12" t="s">
        <v>1670</v>
      </c>
      <c r="C344" s="15" t="s">
        <v>55</v>
      </c>
      <c r="D344" s="105" t="s">
        <v>29</v>
      </c>
      <c r="E344" s="15" t="s">
        <v>2167</v>
      </c>
      <c r="F344" s="71"/>
      <c r="G344" s="12" t="s">
        <v>1580</v>
      </c>
      <c r="H344" s="12"/>
      <c r="I344" s="41" t="s">
        <v>530</v>
      </c>
      <c r="J344" s="43" t="s">
        <v>523</v>
      </c>
      <c r="K344" s="12"/>
      <c r="L344" s="12"/>
      <c r="M344" s="12" t="s">
        <v>1810</v>
      </c>
      <c r="N344" s="12" t="s">
        <v>1581</v>
      </c>
      <c r="O344" s="16" t="s">
        <v>311</v>
      </c>
      <c r="P344" s="19" t="s">
        <v>1582</v>
      </c>
      <c r="Q344" s="120"/>
      <c r="R344" s="89">
        <v>42536</v>
      </c>
      <c r="S344" s="53" t="s">
        <v>644</v>
      </c>
      <c r="T344" s="74"/>
      <c r="U344" s="75"/>
      <c r="V344" s="73"/>
    </row>
    <row r="345" spans="1:22" ht="33" x14ac:dyDescent="0.2">
      <c r="A345" s="21" t="s">
        <v>1804</v>
      </c>
      <c r="B345" s="12" t="s">
        <v>1805</v>
      </c>
      <c r="C345" s="15" t="s">
        <v>57</v>
      </c>
      <c r="D345" s="105" t="s">
        <v>2412</v>
      </c>
      <c r="E345" s="15" t="s">
        <v>2167</v>
      </c>
      <c r="F345" s="79"/>
      <c r="G345" s="12" t="s">
        <v>1806</v>
      </c>
      <c r="H345" s="12"/>
      <c r="I345" s="41" t="s">
        <v>527</v>
      </c>
      <c r="J345" s="49" t="s">
        <v>1574</v>
      </c>
      <c r="K345" s="12"/>
      <c r="L345" s="12"/>
      <c r="M345" s="12" t="s">
        <v>1807</v>
      </c>
      <c r="N345" s="12" t="s">
        <v>1808</v>
      </c>
      <c r="O345" s="16" t="s">
        <v>2174</v>
      </c>
      <c r="P345" s="19" t="s">
        <v>1809</v>
      </c>
      <c r="Q345" s="120"/>
      <c r="R345" s="89">
        <v>42541</v>
      </c>
      <c r="S345" s="53" t="s">
        <v>644</v>
      </c>
      <c r="T345" s="74"/>
      <c r="U345" s="75"/>
      <c r="V345" s="73"/>
    </row>
    <row r="346" spans="1:22" ht="33" x14ac:dyDescent="0.2">
      <c r="A346" s="21" t="s">
        <v>441</v>
      </c>
      <c r="B346" s="12" t="s">
        <v>168</v>
      </c>
      <c r="C346" s="15" t="s">
        <v>442</v>
      </c>
      <c r="D346" s="102" t="s">
        <v>29</v>
      </c>
      <c r="E346" s="3" t="s">
        <v>2169</v>
      </c>
      <c r="F346" s="72"/>
      <c r="G346" s="12"/>
      <c r="H346" s="12" t="s">
        <v>2466</v>
      </c>
      <c r="I346" s="41"/>
      <c r="J346" s="49"/>
      <c r="K346" s="12"/>
      <c r="L346" s="12"/>
      <c r="M346" s="12"/>
      <c r="N346" s="12"/>
      <c r="O346" s="16"/>
      <c r="P346" s="27" t="s">
        <v>440</v>
      </c>
      <c r="Q346" s="118"/>
      <c r="R346" s="89">
        <v>42557</v>
      </c>
      <c r="S346" s="53" t="s">
        <v>644</v>
      </c>
      <c r="T346" s="74"/>
      <c r="U346" s="75"/>
      <c r="V346" s="73"/>
    </row>
    <row r="347" spans="1:22" ht="33" x14ac:dyDescent="0.2">
      <c r="A347" s="21" t="s">
        <v>1811</v>
      </c>
      <c r="B347" s="12"/>
      <c r="C347" s="15" t="s">
        <v>59</v>
      </c>
      <c r="D347" s="102" t="s">
        <v>2411</v>
      </c>
      <c r="E347" s="15" t="s">
        <v>2167</v>
      </c>
      <c r="F347" s="79" t="s">
        <v>1157</v>
      </c>
      <c r="G347" s="12" t="s">
        <v>2220</v>
      </c>
      <c r="H347" s="12"/>
      <c r="I347" s="41" t="s">
        <v>524</v>
      </c>
      <c r="J347" s="43" t="s">
        <v>1974</v>
      </c>
      <c r="K347" s="12"/>
      <c r="L347" s="12"/>
      <c r="M347" s="12" t="s">
        <v>32</v>
      </c>
      <c r="N347" s="12" t="s">
        <v>1968</v>
      </c>
      <c r="O347" s="16" t="s">
        <v>190</v>
      </c>
      <c r="P347" s="63" t="s">
        <v>1969</v>
      </c>
      <c r="Q347" s="118"/>
      <c r="R347" s="89">
        <v>42548</v>
      </c>
      <c r="S347" s="53" t="s">
        <v>644</v>
      </c>
      <c r="T347" s="74"/>
      <c r="U347" s="75"/>
      <c r="V347" s="73"/>
    </row>
    <row r="348" spans="1:22" ht="33" x14ac:dyDescent="0.2">
      <c r="A348" s="21" t="s">
        <v>948</v>
      </c>
      <c r="B348" s="12" t="s">
        <v>949</v>
      </c>
      <c r="C348" s="15" t="s">
        <v>57</v>
      </c>
      <c r="D348" s="105" t="s">
        <v>2412</v>
      </c>
      <c r="E348" s="3" t="s">
        <v>2168</v>
      </c>
      <c r="F348" s="70"/>
      <c r="G348" s="12" t="s">
        <v>950</v>
      </c>
      <c r="H348" s="12" t="s">
        <v>953</v>
      </c>
      <c r="I348" s="41" t="s">
        <v>527</v>
      </c>
      <c r="J348" s="49" t="s">
        <v>1574</v>
      </c>
      <c r="K348" s="9" t="s">
        <v>561</v>
      </c>
      <c r="L348" s="12"/>
      <c r="M348" s="12" t="s">
        <v>951</v>
      </c>
      <c r="N348" s="12" t="s">
        <v>1505</v>
      </c>
      <c r="O348" s="16" t="s">
        <v>2174</v>
      </c>
      <c r="P348" s="63" t="s">
        <v>952</v>
      </c>
      <c r="Q348" s="118"/>
      <c r="R348" s="89">
        <v>42534</v>
      </c>
      <c r="S348" s="53" t="s">
        <v>644</v>
      </c>
      <c r="T348" s="74"/>
      <c r="U348" s="75"/>
      <c r="V348" s="73"/>
    </row>
    <row r="349" spans="1:22" ht="110" x14ac:dyDescent="0.2">
      <c r="A349" s="21" t="s">
        <v>1204</v>
      </c>
      <c r="B349" s="12" t="s">
        <v>1205</v>
      </c>
      <c r="C349" s="15" t="s">
        <v>243</v>
      </c>
      <c r="D349" s="102" t="s">
        <v>250</v>
      </c>
      <c r="E349" s="3" t="s">
        <v>2169</v>
      </c>
      <c r="F349" s="70"/>
      <c r="G349" s="12" t="s">
        <v>2353</v>
      </c>
      <c r="H349" s="12"/>
      <c r="I349" s="41" t="s">
        <v>536</v>
      </c>
      <c r="J349" s="45"/>
      <c r="K349" s="35" t="s">
        <v>894</v>
      </c>
      <c r="L349" s="12"/>
      <c r="M349" s="12" t="s">
        <v>248</v>
      </c>
      <c r="N349" s="12" t="s">
        <v>892</v>
      </c>
      <c r="O349" s="16" t="s">
        <v>152</v>
      </c>
      <c r="P349" s="29" t="s">
        <v>249</v>
      </c>
      <c r="Q349" s="119"/>
      <c r="R349" s="89">
        <v>42222</v>
      </c>
      <c r="S349" s="53" t="s">
        <v>644</v>
      </c>
      <c r="T349" s="74"/>
      <c r="U349" s="75"/>
      <c r="V349" s="73"/>
    </row>
    <row r="350" spans="1:22" ht="121" x14ac:dyDescent="0.2">
      <c r="A350" s="21" t="s">
        <v>1812</v>
      </c>
      <c r="B350" s="12"/>
      <c r="C350" s="15" t="s">
        <v>243</v>
      </c>
      <c r="D350" s="102" t="s">
        <v>250</v>
      </c>
      <c r="E350" s="15" t="s">
        <v>2167</v>
      </c>
      <c r="F350" s="79"/>
      <c r="G350" s="12" t="s">
        <v>2354</v>
      </c>
      <c r="H350" s="12"/>
      <c r="I350" s="80" t="s">
        <v>536</v>
      </c>
      <c r="J350" s="81"/>
      <c r="K350" s="35" t="s">
        <v>1813</v>
      </c>
      <c r="L350" s="12"/>
      <c r="M350" s="12" t="s">
        <v>197</v>
      </c>
      <c r="N350" s="12" t="s">
        <v>1814</v>
      </c>
      <c r="O350" s="16" t="s">
        <v>152</v>
      </c>
      <c r="P350" s="10" t="s">
        <v>1815</v>
      </c>
      <c r="Q350" s="122"/>
      <c r="R350" s="89">
        <v>42541</v>
      </c>
      <c r="S350" s="53" t="s">
        <v>644</v>
      </c>
      <c r="T350" s="74"/>
      <c r="U350" s="75"/>
      <c r="V350" s="73"/>
    </row>
    <row r="351" spans="1:22" ht="33" x14ac:dyDescent="0.2">
      <c r="A351" s="21" t="s">
        <v>961</v>
      </c>
      <c r="B351" s="12" t="s">
        <v>962</v>
      </c>
      <c r="C351" s="15" t="s">
        <v>737</v>
      </c>
      <c r="D351" s="102" t="s">
        <v>2411</v>
      </c>
      <c r="E351" s="3" t="s">
        <v>2168</v>
      </c>
      <c r="F351" s="71" t="s">
        <v>1157</v>
      </c>
      <c r="G351" s="12" t="s">
        <v>2221</v>
      </c>
      <c r="H351" s="12" t="s">
        <v>695</v>
      </c>
      <c r="I351" s="41" t="s">
        <v>524</v>
      </c>
      <c r="J351" s="43" t="s">
        <v>1974</v>
      </c>
      <c r="K351" s="12"/>
      <c r="L351" s="12" t="s">
        <v>324</v>
      </c>
      <c r="M351" s="12" t="s">
        <v>963</v>
      </c>
      <c r="N351" s="12" t="s">
        <v>414</v>
      </c>
      <c r="O351" s="16" t="s">
        <v>190</v>
      </c>
      <c r="P351" s="63" t="s">
        <v>960</v>
      </c>
      <c r="Q351" s="118"/>
      <c r="R351" s="89">
        <v>42213</v>
      </c>
      <c r="S351" s="53" t="s">
        <v>644</v>
      </c>
      <c r="T351" s="74"/>
      <c r="U351" s="75"/>
      <c r="V351" s="73"/>
    </row>
    <row r="352" spans="1:22" ht="66" x14ac:dyDescent="0.2">
      <c r="A352" s="21" t="s">
        <v>1816</v>
      </c>
      <c r="B352" s="12" t="s">
        <v>1908</v>
      </c>
      <c r="C352" s="15" t="s">
        <v>226</v>
      </c>
      <c r="D352" s="102" t="s">
        <v>29</v>
      </c>
      <c r="E352" s="15" t="s">
        <v>2167</v>
      </c>
      <c r="F352" s="79" t="s">
        <v>1161</v>
      </c>
      <c r="G352" s="12" t="s">
        <v>2305</v>
      </c>
      <c r="H352" s="12" t="s">
        <v>1791</v>
      </c>
      <c r="I352" s="80" t="s">
        <v>532</v>
      </c>
      <c r="J352" s="81"/>
      <c r="K352" s="12" t="s">
        <v>515</v>
      </c>
      <c r="L352" s="12" t="s">
        <v>61</v>
      </c>
      <c r="M352" s="12" t="s">
        <v>1907</v>
      </c>
      <c r="N352" s="12" t="s">
        <v>414</v>
      </c>
      <c r="O352" s="16" t="s">
        <v>2174</v>
      </c>
      <c r="P352" s="19" t="s">
        <v>1817</v>
      </c>
      <c r="Q352" s="120"/>
      <c r="R352" s="89">
        <v>42541</v>
      </c>
      <c r="S352" s="53" t="s">
        <v>644</v>
      </c>
      <c r="T352" s="74"/>
      <c r="U352" s="75"/>
      <c r="V352" s="73"/>
    </row>
    <row r="353" spans="1:22" ht="88" x14ac:dyDescent="0.2">
      <c r="A353" s="21" t="s">
        <v>1011</v>
      </c>
      <c r="B353" s="12"/>
      <c r="C353" s="15" t="s">
        <v>55</v>
      </c>
      <c r="D353" s="105" t="s">
        <v>29</v>
      </c>
      <c r="E353" s="3" t="s">
        <v>2168</v>
      </c>
      <c r="F353" s="70"/>
      <c r="G353" s="12" t="s">
        <v>430</v>
      </c>
      <c r="H353" s="12" t="s">
        <v>1012</v>
      </c>
      <c r="I353" s="41" t="s">
        <v>530</v>
      </c>
      <c r="J353" s="43" t="s">
        <v>523</v>
      </c>
      <c r="K353" s="12"/>
      <c r="L353" s="12"/>
      <c r="M353" s="12" t="s">
        <v>1013</v>
      </c>
      <c r="N353" s="12" t="s">
        <v>1014</v>
      </c>
      <c r="O353" s="16" t="s">
        <v>311</v>
      </c>
      <c r="P353" s="63" t="s">
        <v>1015</v>
      </c>
      <c r="Q353" s="118"/>
      <c r="R353" s="89">
        <v>42213</v>
      </c>
      <c r="S353" s="53" t="s">
        <v>644</v>
      </c>
      <c r="T353" s="74"/>
      <c r="U353" s="75"/>
      <c r="V353" s="73"/>
    </row>
    <row r="354" spans="1:22" ht="121" x14ac:dyDescent="0.2">
      <c r="A354" s="21" t="s">
        <v>997</v>
      </c>
      <c r="B354" s="12"/>
      <c r="C354" s="15" t="s">
        <v>243</v>
      </c>
      <c r="D354" s="102" t="s">
        <v>250</v>
      </c>
      <c r="E354" s="3" t="s">
        <v>2168</v>
      </c>
      <c r="F354" s="70"/>
      <c r="G354" s="12" t="s">
        <v>2350</v>
      </c>
      <c r="H354" s="12" t="s">
        <v>998</v>
      </c>
      <c r="I354" s="41" t="s">
        <v>536</v>
      </c>
      <c r="J354" s="45"/>
      <c r="K354" s="35" t="s">
        <v>999</v>
      </c>
      <c r="L354" s="12"/>
      <c r="M354" s="12" t="s">
        <v>2313</v>
      </c>
      <c r="N354" s="12" t="s">
        <v>2314</v>
      </c>
      <c r="O354" s="16" t="s">
        <v>152</v>
      </c>
      <c r="P354" s="63" t="s">
        <v>1000</v>
      </c>
      <c r="Q354" s="118"/>
      <c r="R354" s="89">
        <v>42552</v>
      </c>
      <c r="S354" s="53" t="s">
        <v>644</v>
      </c>
      <c r="T354" s="74"/>
      <c r="U354" s="75"/>
      <c r="V354" s="73"/>
    </row>
    <row r="355" spans="1:22" ht="30" x14ac:dyDescent="0.2">
      <c r="A355" s="21" t="s">
        <v>964</v>
      </c>
      <c r="B355" s="12" t="s">
        <v>965</v>
      </c>
      <c r="C355" s="15" t="s">
        <v>737</v>
      </c>
      <c r="D355" s="102" t="s">
        <v>29</v>
      </c>
      <c r="E355" s="3" t="s">
        <v>2168</v>
      </c>
      <c r="F355" s="71" t="s">
        <v>1157</v>
      </c>
      <c r="G355" s="12" t="s">
        <v>2221</v>
      </c>
      <c r="H355" s="12"/>
      <c r="I355" s="41" t="s">
        <v>532</v>
      </c>
      <c r="J355" s="45"/>
      <c r="K355" s="12"/>
      <c r="L355" s="12"/>
      <c r="M355" s="12" t="s">
        <v>32</v>
      </c>
      <c r="N355" s="12" t="s">
        <v>966</v>
      </c>
      <c r="O355" s="16" t="s">
        <v>2174</v>
      </c>
      <c r="P355" s="63" t="s">
        <v>967</v>
      </c>
      <c r="Q355" s="118"/>
      <c r="R355" s="89">
        <v>42213</v>
      </c>
      <c r="S355" s="53" t="s">
        <v>644</v>
      </c>
      <c r="T355" s="74"/>
      <c r="U355" s="75"/>
      <c r="V355" s="73"/>
    </row>
    <row r="356" spans="1:22" ht="77" x14ac:dyDescent="0.2">
      <c r="A356" s="21" t="s">
        <v>1979</v>
      </c>
      <c r="B356" s="12" t="s">
        <v>2461</v>
      </c>
      <c r="C356" s="15" t="s">
        <v>226</v>
      </c>
      <c r="D356" s="102" t="s">
        <v>29</v>
      </c>
      <c r="E356" s="15" t="s">
        <v>2167</v>
      </c>
      <c r="F356" s="71" t="s">
        <v>1161</v>
      </c>
      <c r="G356" s="12" t="s">
        <v>2306</v>
      </c>
      <c r="H356" s="12" t="s">
        <v>2460</v>
      </c>
      <c r="I356" s="41" t="s">
        <v>532</v>
      </c>
      <c r="J356" s="45"/>
      <c r="K356" s="35" t="s">
        <v>1980</v>
      </c>
      <c r="L356" s="12" t="s">
        <v>61</v>
      </c>
      <c r="M356" s="12" t="s">
        <v>1981</v>
      </c>
      <c r="N356" s="12" t="s">
        <v>414</v>
      </c>
      <c r="O356" s="16" t="s">
        <v>2174</v>
      </c>
      <c r="P356" s="19" t="s">
        <v>1982</v>
      </c>
      <c r="Q356" s="120"/>
      <c r="R356" s="89">
        <v>42549</v>
      </c>
      <c r="S356" s="53" t="s">
        <v>644</v>
      </c>
      <c r="T356" s="74"/>
      <c r="U356" s="75"/>
      <c r="V356" s="73"/>
    </row>
    <row r="357" spans="1:22" ht="110" x14ac:dyDescent="0.2">
      <c r="A357" s="21" t="s">
        <v>968</v>
      </c>
      <c r="B357" s="12"/>
      <c r="C357" s="15" t="s">
        <v>243</v>
      </c>
      <c r="D357" s="102" t="s">
        <v>250</v>
      </c>
      <c r="E357" s="3" t="s">
        <v>2168</v>
      </c>
      <c r="F357" s="70"/>
      <c r="G357" s="12" t="s">
        <v>2355</v>
      </c>
      <c r="H357" s="12" t="s">
        <v>2315</v>
      </c>
      <c r="I357" s="41" t="s">
        <v>536</v>
      </c>
      <c r="J357" s="45"/>
      <c r="K357" s="35" t="s">
        <v>969</v>
      </c>
      <c r="L357" s="12"/>
      <c r="M357" s="12" t="s">
        <v>2316</v>
      </c>
      <c r="N357" s="12" t="s">
        <v>1914</v>
      </c>
      <c r="O357" s="16" t="s">
        <v>152</v>
      </c>
      <c r="P357" s="63" t="s">
        <v>970</v>
      </c>
      <c r="Q357" s="118"/>
      <c r="R357" s="89">
        <v>42552</v>
      </c>
      <c r="S357" s="53" t="s">
        <v>644</v>
      </c>
      <c r="T357" s="74"/>
      <c r="U357" s="75"/>
      <c r="V357" s="73"/>
    </row>
    <row r="358" spans="1:22" ht="44" x14ac:dyDescent="0.2">
      <c r="A358" s="21" t="s">
        <v>1009</v>
      </c>
      <c r="B358" s="12" t="s">
        <v>1006</v>
      </c>
      <c r="C358" s="15" t="s">
        <v>108</v>
      </c>
      <c r="D358" s="102" t="s">
        <v>250</v>
      </c>
      <c r="E358" s="3" t="s">
        <v>2168</v>
      </c>
      <c r="F358" s="70" t="s">
        <v>1158</v>
      </c>
      <c r="G358" s="12" t="s">
        <v>2282</v>
      </c>
      <c r="H358" s="12"/>
      <c r="I358" s="41" t="s">
        <v>536</v>
      </c>
      <c r="J358" s="45"/>
      <c r="K358" s="35" t="s">
        <v>1010</v>
      </c>
      <c r="L358" s="12"/>
      <c r="M358" s="12" t="s">
        <v>177</v>
      </c>
      <c r="N358" s="12" t="s">
        <v>1007</v>
      </c>
      <c r="O358" s="16" t="s">
        <v>152</v>
      </c>
      <c r="P358" s="63" t="s">
        <v>1008</v>
      </c>
      <c r="Q358" s="118"/>
      <c r="R358" s="89">
        <v>42213</v>
      </c>
      <c r="S358" s="53" t="s">
        <v>644</v>
      </c>
      <c r="T358" s="74"/>
      <c r="U358" s="75"/>
      <c r="V358" s="73"/>
    </row>
    <row r="359" spans="1:22" x14ac:dyDescent="0.2">
      <c r="A359" s="21" t="s">
        <v>169</v>
      </c>
      <c r="B359" s="12"/>
      <c r="C359" s="15"/>
      <c r="D359" s="102"/>
      <c r="E359" s="3"/>
      <c r="F359" s="70"/>
      <c r="G359" s="12"/>
      <c r="H359" s="12" t="s">
        <v>259</v>
      </c>
      <c r="I359" s="41" t="s">
        <v>564</v>
      </c>
      <c r="J359" s="43" t="s">
        <v>563</v>
      </c>
      <c r="K359" s="12"/>
      <c r="L359" s="12"/>
      <c r="M359" s="12"/>
      <c r="N359" s="12"/>
      <c r="O359" s="16"/>
      <c r="P359" s="111"/>
      <c r="Q359" s="120"/>
      <c r="R359" s="89">
        <v>42206</v>
      </c>
      <c r="S359" s="53" t="s">
        <v>644</v>
      </c>
      <c r="T359" s="74"/>
      <c r="U359" s="75"/>
      <c r="V359" s="73"/>
    </row>
    <row r="360" spans="1:22" ht="66" x14ac:dyDescent="0.2">
      <c r="A360" s="21" t="s">
        <v>1996</v>
      </c>
      <c r="B360" s="12"/>
      <c r="C360" s="15" t="s">
        <v>56</v>
      </c>
      <c r="D360" s="105" t="s">
        <v>2412</v>
      </c>
      <c r="E360" s="15" t="s">
        <v>2167</v>
      </c>
      <c r="F360" s="71"/>
      <c r="G360" s="12" t="s">
        <v>1997</v>
      </c>
      <c r="H360" s="12"/>
      <c r="I360" s="41" t="s">
        <v>527</v>
      </c>
      <c r="J360" s="49" t="s">
        <v>1574</v>
      </c>
      <c r="K360" s="35" t="s">
        <v>1403</v>
      </c>
      <c r="L360" s="12"/>
      <c r="M360" s="12" t="s">
        <v>52</v>
      </c>
      <c r="N360" s="12" t="s">
        <v>1999</v>
      </c>
      <c r="O360" s="16" t="s">
        <v>2174</v>
      </c>
      <c r="P360" s="19" t="s">
        <v>1998</v>
      </c>
      <c r="Q360" s="120"/>
      <c r="R360" s="89">
        <v>42549</v>
      </c>
      <c r="S360" s="53" t="s">
        <v>644</v>
      </c>
      <c r="T360" s="74"/>
      <c r="U360" s="75"/>
      <c r="V360" s="73"/>
    </row>
    <row r="361" spans="1:22" x14ac:dyDescent="0.2">
      <c r="A361" s="21" t="s">
        <v>954</v>
      </c>
      <c r="B361" s="12" t="s">
        <v>955</v>
      </c>
      <c r="C361" s="15"/>
      <c r="D361" s="102"/>
      <c r="E361" s="3"/>
      <c r="F361" s="70"/>
      <c r="G361" s="12"/>
      <c r="H361" s="12" t="s">
        <v>259</v>
      </c>
      <c r="I361" s="41"/>
      <c r="J361" s="45"/>
      <c r="K361" s="12"/>
      <c r="L361" s="12"/>
      <c r="M361" s="12"/>
      <c r="N361" s="12"/>
      <c r="O361" s="16" t="s">
        <v>2174</v>
      </c>
      <c r="P361" s="111"/>
      <c r="Q361" s="120"/>
      <c r="R361" s="89">
        <v>42213</v>
      </c>
      <c r="S361" s="53" t="s">
        <v>644</v>
      </c>
      <c r="T361" s="74"/>
      <c r="U361" s="75"/>
      <c r="V361" s="73"/>
    </row>
    <row r="362" spans="1:22" ht="132" x14ac:dyDescent="0.2">
      <c r="A362" s="21" t="s">
        <v>956</v>
      </c>
      <c r="B362" s="12" t="s">
        <v>957</v>
      </c>
      <c r="C362" s="15" t="s">
        <v>56</v>
      </c>
      <c r="D362" s="102" t="s">
        <v>29</v>
      </c>
      <c r="E362" s="3" t="s">
        <v>2168</v>
      </c>
      <c r="F362" s="70" t="s">
        <v>1160</v>
      </c>
      <c r="G362" s="12" t="s">
        <v>2401</v>
      </c>
      <c r="H362" s="12" t="s">
        <v>958</v>
      </c>
      <c r="I362" s="41" t="s">
        <v>618</v>
      </c>
      <c r="J362" s="45"/>
      <c r="K362" s="12" t="s">
        <v>726</v>
      </c>
      <c r="L362" s="12" t="s">
        <v>62</v>
      </c>
      <c r="M362" s="12" t="s">
        <v>867</v>
      </c>
      <c r="N362" s="12" t="s">
        <v>446</v>
      </c>
      <c r="O362" s="16" t="s">
        <v>2174</v>
      </c>
      <c r="P362" s="63" t="s">
        <v>959</v>
      </c>
      <c r="Q362" s="118"/>
      <c r="R362" s="89">
        <v>42213</v>
      </c>
      <c r="S362" s="53" t="s">
        <v>644</v>
      </c>
      <c r="T362" s="74"/>
      <c r="U362" s="75"/>
      <c r="V362" s="73"/>
    </row>
    <row r="363" spans="1:22" ht="22" x14ac:dyDescent="0.2">
      <c r="A363" s="21" t="s">
        <v>170</v>
      </c>
      <c r="B363" s="12" t="s">
        <v>479</v>
      </c>
      <c r="C363" s="15" t="s">
        <v>108</v>
      </c>
      <c r="D363" s="104" t="s">
        <v>2409</v>
      </c>
      <c r="E363" s="3" t="s">
        <v>2169</v>
      </c>
      <c r="F363" s="70" t="s">
        <v>1158</v>
      </c>
      <c r="G363" s="12" t="s">
        <v>2232</v>
      </c>
      <c r="H363" s="12" t="s">
        <v>261</v>
      </c>
      <c r="I363" s="41" t="s">
        <v>564</v>
      </c>
      <c r="J363" s="43" t="s">
        <v>563</v>
      </c>
      <c r="K363" s="12"/>
      <c r="L363" s="12"/>
      <c r="M363" s="12" t="s">
        <v>36</v>
      </c>
      <c r="N363" s="12" t="s">
        <v>260</v>
      </c>
      <c r="O363" s="16" t="s">
        <v>185</v>
      </c>
      <c r="P363" s="27" t="s">
        <v>502</v>
      </c>
      <c r="Q363" s="118"/>
      <c r="R363" s="89">
        <v>42206</v>
      </c>
      <c r="S363" s="53" t="s">
        <v>644</v>
      </c>
      <c r="T363" s="74"/>
      <c r="U363" s="75"/>
      <c r="V363" s="73"/>
    </row>
    <row r="364" spans="1:22" ht="143" x14ac:dyDescent="0.2">
      <c r="A364" s="21" t="s">
        <v>1983</v>
      </c>
      <c r="B364" s="12" t="s">
        <v>1984</v>
      </c>
      <c r="C364" s="15" t="s">
        <v>1653</v>
      </c>
      <c r="D364" s="102" t="s">
        <v>2412</v>
      </c>
      <c r="E364" s="15" t="s">
        <v>2167</v>
      </c>
      <c r="F364" s="71" t="s">
        <v>1161</v>
      </c>
      <c r="G364" s="12" t="s">
        <v>1985</v>
      </c>
      <c r="H364" s="12"/>
      <c r="I364" s="41" t="s">
        <v>528</v>
      </c>
      <c r="J364" s="43" t="s">
        <v>1289</v>
      </c>
      <c r="K364" s="35" t="s">
        <v>1988</v>
      </c>
      <c r="L364" s="12" t="s">
        <v>60</v>
      </c>
      <c r="M364" s="12" t="s">
        <v>177</v>
      </c>
      <c r="N364" s="12" t="s">
        <v>1986</v>
      </c>
      <c r="O364" s="16" t="s">
        <v>2174</v>
      </c>
      <c r="P364" s="10" t="s">
        <v>1987</v>
      </c>
      <c r="Q364" s="122"/>
      <c r="R364" s="89">
        <v>42549</v>
      </c>
      <c r="S364" s="53" t="s">
        <v>644</v>
      </c>
      <c r="T364" s="74"/>
      <c r="U364" s="75"/>
      <c r="V364" s="73"/>
    </row>
    <row r="365" spans="1:22" ht="143" x14ac:dyDescent="0.2">
      <c r="A365" s="21" t="s">
        <v>971</v>
      </c>
      <c r="B365" s="12"/>
      <c r="C365" s="15" t="s">
        <v>972</v>
      </c>
      <c r="D365" s="102" t="s">
        <v>2412</v>
      </c>
      <c r="E365" s="3" t="s">
        <v>2168</v>
      </c>
      <c r="F365" s="70"/>
      <c r="G365" s="12" t="s">
        <v>1291</v>
      </c>
      <c r="H365" s="12" t="s">
        <v>1292</v>
      </c>
      <c r="I365" s="41" t="s">
        <v>528</v>
      </c>
      <c r="J365" s="43" t="s">
        <v>1289</v>
      </c>
      <c r="K365" s="35" t="s">
        <v>1288</v>
      </c>
      <c r="L365" s="61"/>
      <c r="M365" s="12" t="s">
        <v>973</v>
      </c>
      <c r="N365" s="12" t="s">
        <v>1290</v>
      </c>
      <c r="O365" s="16" t="s">
        <v>2174</v>
      </c>
      <c r="P365" s="63" t="s">
        <v>974</v>
      </c>
      <c r="Q365" s="118"/>
      <c r="R365" s="89">
        <v>42530</v>
      </c>
      <c r="S365" s="53" t="s">
        <v>644</v>
      </c>
      <c r="T365" s="74"/>
      <c r="U365" s="75"/>
      <c r="V365" s="73"/>
    </row>
    <row r="366" spans="1:22" ht="44" x14ac:dyDescent="0.2">
      <c r="A366" s="21" t="s">
        <v>171</v>
      </c>
      <c r="B366" s="12" t="s">
        <v>262</v>
      </c>
      <c r="C366" s="15" t="s">
        <v>59</v>
      </c>
      <c r="D366" s="102" t="s">
        <v>2415</v>
      </c>
      <c r="E366" s="3" t="s">
        <v>2169</v>
      </c>
      <c r="F366" s="71" t="s">
        <v>1157</v>
      </c>
      <c r="G366" s="12" t="s">
        <v>2175</v>
      </c>
      <c r="H366" s="12"/>
      <c r="I366" s="41"/>
      <c r="J366" s="45"/>
      <c r="K366" s="12"/>
      <c r="L366" s="12"/>
      <c r="M366" s="12" t="s">
        <v>32</v>
      </c>
      <c r="N366" s="12" t="s">
        <v>33</v>
      </c>
      <c r="O366" s="16" t="s">
        <v>310</v>
      </c>
      <c r="P366" s="11" t="s">
        <v>97</v>
      </c>
      <c r="Q366" s="118"/>
      <c r="R366" s="89">
        <v>42206</v>
      </c>
      <c r="S366" s="53" t="s">
        <v>644</v>
      </c>
      <c r="T366" s="74"/>
      <c r="U366" s="75"/>
      <c r="V366" s="73"/>
    </row>
    <row r="367" spans="1:22" ht="121" x14ac:dyDescent="0.2">
      <c r="A367" s="21" t="s">
        <v>2007</v>
      </c>
      <c r="B367" s="12" t="s">
        <v>2008</v>
      </c>
      <c r="C367" s="15" t="s">
        <v>243</v>
      </c>
      <c r="D367" s="102" t="s">
        <v>250</v>
      </c>
      <c r="E367" s="15" t="s">
        <v>2167</v>
      </c>
      <c r="F367" s="71"/>
      <c r="G367" s="12" t="s">
        <v>2356</v>
      </c>
      <c r="H367" s="12"/>
      <c r="I367" s="41" t="s">
        <v>536</v>
      </c>
      <c r="J367" s="45"/>
      <c r="K367" s="35" t="s">
        <v>2009</v>
      </c>
      <c r="L367" s="12"/>
      <c r="M367" s="12" t="s">
        <v>197</v>
      </c>
      <c r="N367" s="12" t="s">
        <v>2010</v>
      </c>
      <c r="O367" s="16" t="s">
        <v>152</v>
      </c>
      <c r="P367" s="10" t="s">
        <v>2011</v>
      </c>
      <c r="Q367" s="122"/>
      <c r="R367" s="89">
        <v>42549</v>
      </c>
      <c r="S367" s="53" t="s">
        <v>644</v>
      </c>
      <c r="T367" s="74"/>
      <c r="U367" s="75"/>
      <c r="V367" s="73"/>
    </row>
    <row r="368" spans="1:22" ht="55" x14ac:dyDescent="0.2">
      <c r="A368" s="21" t="s">
        <v>975</v>
      </c>
      <c r="B368" s="12" t="s">
        <v>982</v>
      </c>
      <c r="C368" s="15" t="s">
        <v>373</v>
      </c>
      <c r="D368" s="102" t="s">
        <v>29</v>
      </c>
      <c r="E368" s="3" t="s">
        <v>2168</v>
      </c>
      <c r="F368" s="70"/>
      <c r="G368" s="12" t="s">
        <v>980</v>
      </c>
      <c r="H368" s="12" t="s">
        <v>976</v>
      </c>
      <c r="I368" s="41" t="s">
        <v>532</v>
      </c>
      <c r="J368" s="45"/>
      <c r="K368" s="12" t="s">
        <v>977</v>
      </c>
      <c r="L368" s="12"/>
      <c r="M368" s="12" t="s">
        <v>978</v>
      </c>
      <c r="N368" s="12" t="s">
        <v>981</v>
      </c>
      <c r="O368" s="16" t="s">
        <v>2174</v>
      </c>
      <c r="P368" s="63" t="s">
        <v>979</v>
      </c>
      <c r="Q368" s="118"/>
      <c r="R368" s="89">
        <v>42213</v>
      </c>
      <c r="S368" s="53" t="s">
        <v>644</v>
      </c>
      <c r="T368" s="74"/>
      <c r="U368" s="75"/>
      <c r="V368" s="73"/>
    </row>
    <row r="369" spans="1:22" ht="33" x14ac:dyDescent="0.2">
      <c r="A369" s="21" t="s">
        <v>1001</v>
      </c>
      <c r="B369" s="12"/>
      <c r="C369" s="15" t="s">
        <v>737</v>
      </c>
      <c r="D369" s="102" t="s">
        <v>2411</v>
      </c>
      <c r="E369" s="3" t="s">
        <v>2168</v>
      </c>
      <c r="F369" s="71" t="s">
        <v>1157</v>
      </c>
      <c r="G369" s="12" t="s">
        <v>2221</v>
      </c>
      <c r="H369" s="12" t="s">
        <v>695</v>
      </c>
      <c r="I369" s="41" t="s">
        <v>524</v>
      </c>
      <c r="J369" s="43" t="s">
        <v>1974</v>
      </c>
      <c r="K369" s="12"/>
      <c r="L369" s="12" t="s">
        <v>324</v>
      </c>
      <c r="M369" s="12" t="s">
        <v>963</v>
      </c>
      <c r="N369" s="12" t="s">
        <v>414</v>
      </c>
      <c r="O369" s="16" t="s">
        <v>190</v>
      </c>
      <c r="P369" s="63" t="s">
        <v>1002</v>
      </c>
      <c r="Q369" s="118"/>
      <c r="R369" s="89">
        <v>42213</v>
      </c>
      <c r="S369" s="53" t="s">
        <v>644</v>
      </c>
      <c r="T369" s="74"/>
      <c r="U369" s="75"/>
      <c r="V369" s="73"/>
    </row>
    <row r="370" spans="1:22" ht="30" x14ac:dyDescent="0.2">
      <c r="A370" s="21" t="s">
        <v>1003</v>
      </c>
      <c r="B370" s="12" t="s">
        <v>1004</v>
      </c>
      <c r="C370" s="15" t="s">
        <v>59</v>
      </c>
      <c r="D370" s="102" t="s">
        <v>29</v>
      </c>
      <c r="E370" s="3" t="s">
        <v>2168</v>
      </c>
      <c r="F370" s="71" t="s">
        <v>1157</v>
      </c>
      <c r="G370" s="12" t="s">
        <v>2175</v>
      </c>
      <c r="H370" s="12"/>
      <c r="I370" s="41" t="s">
        <v>532</v>
      </c>
      <c r="J370" s="45"/>
      <c r="K370" s="12"/>
      <c r="L370" s="12"/>
      <c r="M370" s="12" t="s">
        <v>32</v>
      </c>
      <c r="N370" s="12" t="s">
        <v>659</v>
      </c>
      <c r="O370" s="16" t="s">
        <v>2174</v>
      </c>
      <c r="P370" s="63" t="s">
        <v>1005</v>
      </c>
      <c r="Q370" s="118"/>
      <c r="R370" s="89">
        <v>42213</v>
      </c>
      <c r="S370" s="53" t="s">
        <v>644</v>
      </c>
      <c r="T370" s="74"/>
      <c r="U370" s="75"/>
      <c r="V370" s="73"/>
    </row>
    <row r="371" spans="1:22" ht="22" x14ac:dyDescent="0.2">
      <c r="A371" s="21" t="s">
        <v>2012</v>
      </c>
      <c r="B371" s="12" t="s">
        <v>2013</v>
      </c>
      <c r="C371" s="15" t="s">
        <v>59</v>
      </c>
      <c r="D371" s="102" t="s">
        <v>29</v>
      </c>
      <c r="E371" s="15" t="s">
        <v>2167</v>
      </c>
      <c r="F371" s="71" t="s">
        <v>1157</v>
      </c>
      <c r="G371" s="12" t="s">
        <v>2175</v>
      </c>
      <c r="H371" s="12" t="s">
        <v>2014</v>
      </c>
      <c r="I371" s="41" t="s">
        <v>532</v>
      </c>
      <c r="J371" s="45"/>
      <c r="K371" s="12"/>
      <c r="L371" s="12"/>
      <c r="M371" s="12" t="s">
        <v>32</v>
      </c>
      <c r="N371" s="12" t="s">
        <v>2015</v>
      </c>
      <c r="O371" s="16" t="s">
        <v>2174</v>
      </c>
      <c r="P371" s="19" t="s">
        <v>2016</v>
      </c>
      <c r="Q371" s="120"/>
      <c r="R371" s="89">
        <v>42549</v>
      </c>
      <c r="S371" s="53" t="s">
        <v>644</v>
      </c>
      <c r="T371" s="74"/>
      <c r="U371" s="75"/>
      <c r="V371" s="73"/>
    </row>
    <row r="372" spans="1:22" ht="88" x14ac:dyDescent="0.2">
      <c r="A372" s="21" t="s">
        <v>1207</v>
      </c>
      <c r="B372" s="12"/>
      <c r="C372" s="15" t="s">
        <v>56</v>
      </c>
      <c r="D372" s="102" t="s">
        <v>2411</v>
      </c>
      <c r="E372" s="3" t="s">
        <v>2168</v>
      </c>
      <c r="F372" s="70" t="s">
        <v>1160</v>
      </c>
      <c r="G372" s="12" t="s">
        <v>2402</v>
      </c>
      <c r="H372" s="12"/>
      <c r="I372" s="41" t="s">
        <v>524</v>
      </c>
      <c r="J372" s="43" t="s">
        <v>1974</v>
      </c>
      <c r="K372" s="12"/>
      <c r="L372" s="12"/>
      <c r="M372" s="12" t="s">
        <v>984</v>
      </c>
      <c r="N372" s="12" t="s">
        <v>983</v>
      </c>
      <c r="O372" s="16" t="s">
        <v>190</v>
      </c>
      <c r="P372" s="63" t="s">
        <v>1209</v>
      </c>
      <c r="Q372" s="118"/>
      <c r="R372" s="89">
        <v>42222</v>
      </c>
      <c r="S372" s="53" t="s">
        <v>644</v>
      </c>
      <c r="T372" s="74"/>
      <c r="U372" s="75"/>
      <c r="V372" s="73"/>
    </row>
    <row r="373" spans="1:22" ht="88" x14ac:dyDescent="0.2">
      <c r="A373" s="21" t="s">
        <v>1206</v>
      </c>
      <c r="B373" s="12" t="s">
        <v>1208</v>
      </c>
      <c r="C373" s="15" t="s">
        <v>56</v>
      </c>
      <c r="D373" s="102" t="s">
        <v>2411</v>
      </c>
      <c r="E373" s="3" t="s">
        <v>2168</v>
      </c>
      <c r="F373" s="70" t="s">
        <v>1160</v>
      </c>
      <c r="G373" s="12" t="s">
        <v>2402</v>
      </c>
      <c r="H373" s="12"/>
      <c r="I373" s="41" t="s">
        <v>524</v>
      </c>
      <c r="J373" s="43" t="s">
        <v>1974</v>
      </c>
      <c r="K373" s="12"/>
      <c r="L373" s="12"/>
      <c r="M373" s="12" t="s">
        <v>984</v>
      </c>
      <c r="N373" s="12" t="s">
        <v>983</v>
      </c>
      <c r="O373" s="16" t="s">
        <v>190</v>
      </c>
      <c r="P373" s="63" t="s">
        <v>1210</v>
      </c>
      <c r="Q373" s="118"/>
      <c r="R373" s="89">
        <v>42222</v>
      </c>
      <c r="S373" s="53" t="s">
        <v>644</v>
      </c>
      <c r="T373" s="74"/>
      <c r="U373" s="75"/>
      <c r="V373" s="73"/>
    </row>
    <row r="374" spans="1:22" ht="99" x14ac:dyDescent="0.2">
      <c r="A374" s="21" t="s">
        <v>989</v>
      </c>
      <c r="B374" s="12" t="s">
        <v>990</v>
      </c>
      <c r="C374" s="15" t="s">
        <v>991</v>
      </c>
      <c r="D374" s="105" t="s">
        <v>29</v>
      </c>
      <c r="E374" s="3" t="s">
        <v>2168</v>
      </c>
      <c r="F374" s="70"/>
      <c r="G374" s="12" t="s">
        <v>2222</v>
      </c>
      <c r="H374" s="12" t="s">
        <v>992</v>
      </c>
      <c r="I374" s="41" t="s">
        <v>530</v>
      </c>
      <c r="J374" s="43" t="s">
        <v>523</v>
      </c>
      <c r="K374" s="12" t="s">
        <v>993</v>
      </c>
      <c r="L374" s="12"/>
      <c r="M374" s="12" t="s">
        <v>994</v>
      </c>
      <c r="N374" s="12" t="s">
        <v>995</v>
      </c>
      <c r="O374" s="16" t="s">
        <v>311</v>
      </c>
      <c r="P374" s="63" t="s">
        <v>996</v>
      </c>
      <c r="Q374" s="118"/>
      <c r="R374" s="89">
        <v>42213</v>
      </c>
      <c r="S374" s="53" t="s">
        <v>644</v>
      </c>
      <c r="T374" s="74"/>
      <c r="U374" s="75"/>
      <c r="V374" s="73"/>
    </row>
    <row r="375" spans="1:22" ht="33" x14ac:dyDescent="0.2">
      <c r="A375" s="21" t="s">
        <v>443</v>
      </c>
      <c r="B375" s="12" t="s">
        <v>445</v>
      </c>
      <c r="C375" s="15" t="s">
        <v>108</v>
      </c>
      <c r="D375" s="102" t="s">
        <v>2411</v>
      </c>
      <c r="E375" s="3" t="s">
        <v>2168</v>
      </c>
      <c r="F375" s="70" t="s">
        <v>1158</v>
      </c>
      <c r="G375" s="12" t="s">
        <v>2235</v>
      </c>
      <c r="H375" s="12" t="s">
        <v>1180</v>
      </c>
      <c r="I375" s="41" t="s">
        <v>540</v>
      </c>
      <c r="J375" s="43" t="s">
        <v>541</v>
      </c>
      <c r="K375" s="12" t="s">
        <v>581</v>
      </c>
      <c r="L375" s="12"/>
      <c r="M375" s="12" t="s">
        <v>36</v>
      </c>
      <c r="N375" s="12" t="s">
        <v>659</v>
      </c>
      <c r="O375" s="16" t="s">
        <v>190</v>
      </c>
      <c r="P375" s="27" t="s">
        <v>444</v>
      </c>
      <c r="Q375" s="118"/>
      <c r="R375" s="89">
        <v>42213</v>
      </c>
      <c r="S375" s="53" t="s">
        <v>644</v>
      </c>
      <c r="T375" s="74"/>
      <c r="U375" s="75"/>
      <c r="V375" s="73"/>
    </row>
    <row r="376" spans="1:22" ht="30" x14ac:dyDescent="0.2">
      <c r="A376" s="21" t="s">
        <v>985</v>
      </c>
      <c r="B376" s="12" t="s">
        <v>986</v>
      </c>
      <c r="C376" s="15" t="s">
        <v>59</v>
      </c>
      <c r="D376" s="102" t="s">
        <v>2411</v>
      </c>
      <c r="E376" s="3" t="s">
        <v>2168</v>
      </c>
      <c r="F376" s="71" t="s">
        <v>1157</v>
      </c>
      <c r="G376" s="12" t="s">
        <v>2223</v>
      </c>
      <c r="H376" s="12"/>
      <c r="I376" s="41" t="s">
        <v>524</v>
      </c>
      <c r="J376" s="43" t="s">
        <v>1974</v>
      </c>
      <c r="K376" s="12"/>
      <c r="L376" s="12"/>
      <c r="M376" s="12" t="s">
        <v>32</v>
      </c>
      <c r="N376" s="12" t="s">
        <v>987</v>
      </c>
      <c r="O376" s="16" t="s">
        <v>190</v>
      </c>
      <c r="P376" s="63" t="s">
        <v>988</v>
      </c>
      <c r="Q376" s="118"/>
      <c r="R376" s="89">
        <v>42222</v>
      </c>
      <c r="S376" s="53" t="s">
        <v>644</v>
      </c>
      <c r="T376" s="74"/>
      <c r="U376" s="75"/>
      <c r="V376" s="73"/>
    </row>
    <row r="377" spans="1:22" ht="99" x14ac:dyDescent="0.2">
      <c r="A377" s="21" t="s">
        <v>2505</v>
      </c>
      <c r="B377" s="12" t="s">
        <v>2506</v>
      </c>
      <c r="C377" s="15" t="s">
        <v>55</v>
      </c>
      <c r="D377" s="102" t="s">
        <v>29</v>
      </c>
      <c r="E377" s="3" t="s">
        <v>2167</v>
      </c>
      <c r="F377" s="71"/>
      <c r="G377" s="12" t="s">
        <v>2507</v>
      </c>
      <c r="H377" s="12" t="s">
        <v>2508</v>
      </c>
      <c r="I377" s="41" t="s">
        <v>530</v>
      </c>
      <c r="J377" s="43" t="s">
        <v>523</v>
      </c>
      <c r="K377" s="12"/>
      <c r="L377" s="12"/>
      <c r="M377" s="12" t="s">
        <v>2509</v>
      </c>
      <c r="N377" s="12" t="s">
        <v>2510</v>
      </c>
      <c r="O377" s="16" t="s">
        <v>312</v>
      </c>
      <c r="P377" s="19" t="s">
        <v>2511</v>
      </c>
      <c r="Q377" s="118"/>
      <c r="R377" s="89">
        <v>42558</v>
      </c>
      <c r="S377" s="53" t="s">
        <v>644</v>
      </c>
      <c r="T377" s="74"/>
      <c r="U377" s="75"/>
      <c r="V377" s="73"/>
    </row>
    <row r="378" spans="1:22" ht="44" x14ac:dyDescent="0.2">
      <c r="A378" s="21" t="s">
        <v>2017</v>
      </c>
      <c r="B378" s="12"/>
      <c r="C378" s="15" t="s">
        <v>59</v>
      </c>
      <c r="D378" s="102" t="s">
        <v>2411</v>
      </c>
      <c r="E378" s="15" t="s">
        <v>2167</v>
      </c>
      <c r="F378" s="71" t="s">
        <v>1157</v>
      </c>
      <c r="G378" s="12" t="s">
        <v>2175</v>
      </c>
      <c r="H378" s="12" t="s">
        <v>2018</v>
      </c>
      <c r="I378" s="41" t="s">
        <v>524</v>
      </c>
      <c r="J378" s="43" t="s">
        <v>1974</v>
      </c>
      <c r="K378" s="12"/>
      <c r="L378" s="12"/>
      <c r="M378" s="12" t="s">
        <v>32</v>
      </c>
      <c r="N378" s="12" t="s">
        <v>2019</v>
      </c>
      <c r="O378" s="16" t="s">
        <v>190</v>
      </c>
      <c r="P378" s="19" t="s">
        <v>2020</v>
      </c>
      <c r="Q378" s="120"/>
      <c r="R378" s="89">
        <v>42549</v>
      </c>
      <c r="S378" s="53" t="s">
        <v>644</v>
      </c>
      <c r="T378" s="74"/>
      <c r="U378" s="75"/>
      <c r="V378" s="73"/>
    </row>
    <row r="379" spans="1:22" ht="154" x14ac:dyDescent="0.2">
      <c r="A379" s="21" t="s">
        <v>263</v>
      </c>
      <c r="B379" s="12" t="s">
        <v>401</v>
      </c>
      <c r="C379" s="15" t="s">
        <v>56</v>
      </c>
      <c r="D379" s="102" t="s">
        <v>29</v>
      </c>
      <c r="E379" s="3" t="s">
        <v>2169</v>
      </c>
      <c r="F379" s="70" t="s">
        <v>1158</v>
      </c>
      <c r="G379" s="12" t="s">
        <v>2268</v>
      </c>
      <c r="H379" s="12"/>
      <c r="I379" s="40" t="s">
        <v>514</v>
      </c>
      <c r="J379" s="49" t="s">
        <v>565</v>
      </c>
      <c r="K379" s="12"/>
      <c r="L379" s="12" t="s">
        <v>61</v>
      </c>
      <c r="M379" s="12" t="s">
        <v>448</v>
      </c>
      <c r="N379" s="12" t="s">
        <v>229</v>
      </c>
      <c r="O379" s="16" t="s">
        <v>312</v>
      </c>
      <c r="P379" s="27" t="s">
        <v>264</v>
      </c>
      <c r="Q379" s="118"/>
      <c r="R379" s="89">
        <v>42206</v>
      </c>
      <c r="S379" s="53" t="s">
        <v>644</v>
      </c>
      <c r="T379" s="74"/>
      <c r="U379" s="75"/>
      <c r="V379" s="73"/>
    </row>
    <row r="380" spans="1:22" ht="121" x14ac:dyDescent="0.2">
      <c r="A380" s="21" t="s">
        <v>1928</v>
      </c>
      <c r="B380" s="12" t="s">
        <v>1929</v>
      </c>
      <c r="C380" s="15" t="s">
        <v>56</v>
      </c>
      <c r="D380" s="102" t="s">
        <v>250</v>
      </c>
      <c r="E380" s="15" t="s">
        <v>2167</v>
      </c>
      <c r="F380" s="71" t="s">
        <v>1161</v>
      </c>
      <c r="G380" s="12" t="s">
        <v>2307</v>
      </c>
      <c r="H380" s="12" t="s">
        <v>1930</v>
      </c>
      <c r="I380" s="41" t="s">
        <v>536</v>
      </c>
      <c r="J380" s="45"/>
      <c r="K380" s="35" t="s">
        <v>2009</v>
      </c>
      <c r="L380" s="12"/>
      <c r="M380" s="12" t="s">
        <v>52</v>
      </c>
      <c r="N380" s="12" t="s">
        <v>1931</v>
      </c>
      <c r="O380" s="16" t="s">
        <v>152</v>
      </c>
      <c r="P380" s="10" t="s">
        <v>1932</v>
      </c>
      <c r="Q380" s="122"/>
      <c r="R380" s="89">
        <v>42544</v>
      </c>
      <c r="S380" s="53" t="s">
        <v>644</v>
      </c>
      <c r="T380" s="74"/>
      <c r="U380" s="75"/>
      <c r="V380" s="73"/>
    </row>
    <row r="381" spans="1:22" ht="44" x14ac:dyDescent="0.2">
      <c r="A381" s="21" t="s">
        <v>266</v>
      </c>
      <c r="B381" s="12" t="s">
        <v>265</v>
      </c>
      <c r="C381" s="15" t="s">
        <v>226</v>
      </c>
      <c r="D381" s="102" t="s">
        <v>29</v>
      </c>
      <c r="E381" s="3" t="s">
        <v>2169</v>
      </c>
      <c r="F381" s="70" t="s">
        <v>1158</v>
      </c>
      <c r="G381" s="12" t="s">
        <v>2269</v>
      </c>
      <c r="H381" s="12" t="s">
        <v>267</v>
      </c>
      <c r="I381" s="41" t="s">
        <v>632</v>
      </c>
      <c r="J381" s="43" t="s">
        <v>633</v>
      </c>
      <c r="K381" s="12"/>
      <c r="L381" s="12" t="s">
        <v>62</v>
      </c>
      <c r="M381" s="12" t="s">
        <v>460</v>
      </c>
      <c r="N381" s="12" t="s">
        <v>461</v>
      </c>
      <c r="O381" s="16" t="s">
        <v>312</v>
      </c>
      <c r="P381" s="27" t="s">
        <v>268</v>
      </c>
      <c r="Q381" s="118"/>
      <c r="R381" s="89">
        <v>42206</v>
      </c>
      <c r="S381" s="53" t="s">
        <v>644</v>
      </c>
      <c r="T381" s="74"/>
      <c r="U381" s="75"/>
      <c r="V381" s="73"/>
    </row>
    <row r="382" spans="1:22" ht="121" x14ac:dyDescent="0.2">
      <c r="A382" s="21" t="s">
        <v>172</v>
      </c>
      <c r="B382" s="12" t="s">
        <v>269</v>
      </c>
      <c r="C382" s="15" t="s">
        <v>243</v>
      </c>
      <c r="D382" s="102" t="s">
        <v>250</v>
      </c>
      <c r="E382" s="3" t="s">
        <v>2169</v>
      </c>
      <c r="F382" s="70"/>
      <c r="G382" s="12" t="s">
        <v>2338</v>
      </c>
      <c r="H382" s="12" t="s">
        <v>582</v>
      </c>
      <c r="I382" s="41" t="s">
        <v>536</v>
      </c>
      <c r="J382" s="45"/>
      <c r="K382" s="35" t="s">
        <v>634</v>
      </c>
      <c r="L382" s="12"/>
      <c r="M382" s="12" t="s">
        <v>197</v>
      </c>
      <c r="N382" s="12" t="s">
        <v>748</v>
      </c>
      <c r="O382" s="16" t="s">
        <v>152</v>
      </c>
      <c r="P382" s="27" t="s">
        <v>270</v>
      </c>
      <c r="Q382" s="118"/>
      <c r="R382" s="89">
        <v>42206</v>
      </c>
      <c r="S382" s="53" t="s">
        <v>644</v>
      </c>
      <c r="T382" s="74"/>
      <c r="U382" s="75"/>
      <c r="V382" s="73"/>
    </row>
    <row r="383" spans="1:22" ht="99" x14ac:dyDescent="0.2">
      <c r="A383" s="21" t="s">
        <v>2512</v>
      </c>
      <c r="B383" s="12" t="s">
        <v>2513</v>
      </c>
      <c r="C383" s="15" t="s">
        <v>108</v>
      </c>
      <c r="D383" s="102" t="s">
        <v>250</v>
      </c>
      <c r="E383" s="3" t="s">
        <v>2167</v>
      </c>
      <c r="F383" s="70" t="s">
        <v>1158</v>
      </c>
      <c r="G383" s="12" t="s">
        <v>2395</v>
      </c>
      <c r="H383" s="12" t="s">
        <v>2514</v>
      </c>
      <c r="I383" s="41"/>
      <c r="J383" s="45"/>
      <c r="K383" s="35" t="s">
        <v>2515</v>
      </c>
      <c r="L383" s="12"/>
      <c r="M383" s="12" t="s">
        <v>1564</v>
      </c>
      <c r="N383" s="12"/>
      <c r="O383" s="16" t="s">
        <v>2488</v>
      </c>
      <c r="P383" s="19" t="s">
        <v>2516</v>
      </c>
      <c r="Q383" s="118">
        <v>1050</v>
      </c>
      <c r="R383" s="89">
        <v>42558</v>
      </c>
      <c r="S383" s="53" t="s">
        <v>644</v>
      </c>
      <c r="T383" s="74"/>
      <c r="U383" s="75"/>
      <c r="V383" s="73"/>
    </row>
    <row r="384" spans="1:22" ht="88" x14ac:dyDescent="0.2">
      <c r="A384" s="21" t="s">
        <v>1016</v>
      </c>
      <c r="B384" s="12"/>
      <c r="C384" s="15" t="s">
        <v>56</v>
      </c>
      <c r="D384" s="102" t="s">
        <v>2411</v>
      </c>
      <c r="E384" s="3" t="s">
        <v>2168</v>
      </c>
      <c r="F384" s="70" t="s">
        <v>1158</v>
      </c>
      <c r="G384" s="12" t="s">
        <v>2270</v>
      </c>
      <c r="H384" s="12" t="s">
        <v>1017</v>
      </c>
      <c r="I384" s="41" t="s">
        <v>524</v>
      </c>
      <c r="J384" s="43" t="s">
        <v>1974</v>
      </c>
      <c r="K384" s="35"/>
      <c r="L384" s="12" t="s">
        <v>1018</v>
      </c>
      <c r="M384" s="12" t="s">
        <v>1019</v>
      </c>
      <c r="N384" s="12" t="s">
        <v>325</v>
      </c>
      <c r="O384" s="16" t="s">
        <v>190</v>
      </c>
      <c r="P384" s="63" t="s">
        <v>1020</v>
      </c>
      <c r="Q384" s="118"/>
      <c r="R384" s="89">
        <v>42213</v>
      </c>
      <c r="S384" s="53" t="s">
        <v>644</v>
      </c>
      <c r="T384" s="74"/>
      <c r="U384" s="75"/>
      <c r="V384" s="73"/>
    </row>
    <row r="385" spans="1:22" ht="33" x14ac:dyDescent="0.2">
      <c r="A385" s="21" t="s">
        <v>1021</v>
      </c>
      <c r="B385" s="12" t="s">
        <v>1022</v>
      </c>
      <c r="C385" s="15" t="s">
        <v>59</v>
      </c>
      <c r="D385" s="102" t="s">
        <v>29</v>
      </c>
      <c r="E385" s="3" t="s">
        <v>2168</v>
      </c>
      <c r="F385" s="71" t="s">
        <v>1157</v>
      </c>
      <c r="G385" s="12" t="s">
        <v>2175</v>
      </c>
      <c r="H385" s="12" t="s">
        <v>1023</v>
      </c>
      <c r="I385" s="41" t="s">
        <v>532</v>
      </c>
      <c r="J385" s="45"/>
      <c r="K385" s="35"/>
      <c r="L385" s="12"/>
      <c r="M385" s="12" t="s">
        <v>32</v>
      </c>
      <c r="N385" s="12" t="s">
        <v>1024</v>
      </c>
      <c r="O385" s="16" t="s">
        <v>152</v>
      </c>
      <c r="P385" s="63" t="s">
        <v>1025</v>
      </c>
      <c r="Q385" s="118"/>
      <c r="R385" s="89">
        <v>42213</v>
      </c>
      <c r="S385" s="53" t="s">
        <v>644</v>
      </c>
      <c r="T385" s="74"/>
      <c r="U385" s="75"/>
      <c r="V385" s="73"/>
    </row>
    <row r="386" spans="1:22" ht="44" x14ac:dyDescent="0.2">
      <c r="A386" s="21" t="s">
        <v>2026</v>
      </c>
      <c r="B386" s="12" t="s">
        <v>2531</v>
      </c>
      <c r="C386" s="15" t="s">
        <v>59</v>
      </c>
      <c r="D386" s="102"/>
      <c r="E386" s="15" t="s">
        <v>2167</v>
      </c>
      <c r="F386" s="71" t="s">
        <v>1157</v>
      </c>
      <c r="G386" s="12" t="s">
        <v>2175</v>
      </c>
      <c r="H386" s="12"/>
      <c r="I386" s="41" t="s">
        <v>2533</v>
      </c>
      <c r="J386" s="43" t="s">
        <v>2532</v>
      </c>
      <c r="K386" s="12"/>
      <c r="L386" s="12"/>
      <c r="M386" s="12" t="s">
        <v>32</v>
      </c>
      <c r="N386" s="12" t="s">
        <v>2459</v>
      </c>
      <c r="O386" s="16" t="s">
        <v>2027</v>
      </c>
      <c r="P386" s="63" t="s">
        <v>2028</v>
      </c>
      <c r="Q386" s="118"/>
      <c r="R386" s="89">
        <v>42549</v>
      </c>
      <c r="S386" s="53" t="s">
        <v>644</v>
      </c>
      <c r="T386" s="74"/>
      <c r="U386" s="75"/>
      <c r="V386" s="73"/>
    </row>
    <row r="387" spans="1:22" ht="121" x14ac:dyDescent="0.2">
      <c r="A387" s="21" t="s">
        <v>2031</v>
      </c>
      <c r="B387" s="12"/>
      <c r="C387" s="15" t="s">
        <v>243</v>
      </c>
      <c r="D387" s="102" t="s">
        <v>250</v>
      </c>
      <c r="E387" s="15" t="s">
        <v>2167</v>
      </c>
      <c r="F387" s="71"/>
      <c r="G387" s="12" t="s">
        <v>2357</v>
      </c>
      <c r="H387" s="12"/>
      <c r="I387" s="41" t="s">
        <v>536</v>
      </c>
      <c r="J387" s="45"/>
      <c r="K387" s="35" t="s">
        <v>2032</v>
      </c>
      <c r="L387" s="12" t="s">
        <v>1705</v>
      </c>
      <c r="M387" s="12" t="s">
        <v>2033</v>
      </c>
      <c r="N387" s="12" t="s">
        <v>2034</v>
      </c>
      <c r="O387" s="16" t="s">
        <v>152</v>
      </c>
      <c r="P387" s="10" t="s">
        <v>2035</v>
      </c>
      <c r="Q387" s="122"/>
      <c r="R387" s="89">
        <v>42549</v>
      </c>
      <c r="S387" s="53" t="s">
        <v>644</v>
      </c>
      <c r="T387" s="74"/>
      <c r="U387" s="75"/>
      <c r="V387" s="73"/>
    </row>
    <row r="388" spans="1:22" ht="121" x14ac:dyDescent="0.2">
      <c r="A388" s="21" t="s">
        <v>1933</v>
      </c>
      <c r="B388" s="12" t="s">
        <v>1934</v>
      </c>
      <c r="C388" s="15" t="s">
        <v>243</v>
      </c>
      <c r="D388" s="102" t="s">
        <v>250</v>
      </c>
      <c r="E388" s="15" t="s">
        <v>2167</v>
      </c>
      <c r="F388" s="71"/>
      <c r="G388" s="12" t="s">
        <v>2358</v>
      </c>
      <c r="H388" s="12"/>
      <c r="I388" s="41" t="s">
        <v>536</v>
      </c>
      <c r="J388" s="45"/>
      <c r="K388" s="35" t="s">
        <v>1935</v>
      </c>
      <c r="L388" s="12"/>
      <c r="M388" s="12" t="s">
        <v>197</v>
      </c>
      <c r="N388" s="12" t="s">
        <v>2455</v>
      </c>
      <c r="O388" s="16" t="s">
        <v>152</v>
      </c>
      <c r="P388" s="10" t="s">
        <v>1936</v>
      </c>
      <c r="Q388" s="122"/>
      <c r="R388" s="89">
        <v>42544</v>
      </c>
      <c r="S388" s="53" t="s">
        <v>644</v>
      </c>
      <c r="T388" s="74"/>
      <c r="U388" s="75"/>
      <c r="V388" s="73"/>
    </row>
    <row r="389" spans="1:22" ht="121" x14ac:dyDescent="0.2">
      <c r="A389" s="21" t="s">
        <v>1026</v>
      </c>
      <c r="B389" s="12" t="s">
        <v>1027</v>
      </c>
      <c r="C389" s="15" t="s">
        <v>243</v>
      </c>
      <c r="D389" s="102" t="s">
        <v>250</v>
      </c>
      <c r="E389" s="3" t="s">
        <v>2168</v>
      </c>
      <c r="F389" s="70"/>
      <c r="G389" s="12" t="s">
        <v>2359</v>
      </c>
      <c r="H389" s="12" t="s">
        <v>1028</v>
      </c>
      <c r="I389" s="41" t="s">
        <v>536</v>
      </c>
      <c r="J389" s="45"/>
      <c r="K389" s="35" t="s">
        <v>1029</v>
      </c>
      <c r="L389" s="12"/>
      <c r="M389" s="12" t="s">
        <v>197</v>
      </c>
      <c r="N389" s="12" t="s">
        <v>748</v>
      </c>
      <c r="O389" s="16" t="s">
        <v>152</v>
      </c>
      <c r="P389" s="63" t="s">
        <v>1030</v>
      </c>
      <c r="Q389" s="118"/>
      <c r="R389" s="89">
        <v>42213</v>
      </c>
      <c r="S389" s="53" t="s">
        <v>644</v>
      </c>
      <c r="T389" s="74"/>
      <c r="U389" s="75"/>
      <c r="V389" s="73"/>
    </row>
    <row r="390" spans="1:22" ht="99" x14ac:dyDescent="0.2">
      <c r="A390" s="21" t="s">
        <v>2036</v>
      </c>
      <c r="B390" s="12"/>
      <c r="C390" s="15" t="s">
        <v>243</v>
      </c>
      <c r="D390" s="102" t="s">
        <v>250</v>
      </c>
      <c r="E390" s="15" t="s">
        <v>2167</v>
      </c>
      <c r="F390" s="71"/>
      <c r="G390" s="12" t="s">
        <v>2360</v>
      </c>
      <c r="H390" s="12"/>
      <c r="I390" s="41" t="s">
        <v>536</v>
      </c>
      <c r="J390" s="45"/>
      <c r="K390" s="35" t="s">
        <v>2037</v>
      </c>
      <c r="L390" s="12"/>
      <c r="M390" s="12" t="s">
        <v>197</v>
      </c>
      <c r="N390" s="12" t="s">
        <v>1420</v>
      </c>
      <c r="O390" s="16" t="s">
        <v>152</v>
      </c>
      <c r="P390" s="10" t="s">
        <v>2038</v>
      </c>
      <c r="Q390" s="122"/>
      <c r="R390" s="89">
        <v>42549</v>
      </c>
      <c r="S390" s="53" t="s">
        <v>644</v>
      </c>
      <c r="T390" s="74"/>
      <c r="U390" s="75"/>
      <c r="V390" s="73"/>
    </row>
    <row r="391" spans="1:22" ht="143" x14ac:dyDescent="0.2">
      <c r="A391" s="21" t="s">
        <v>1820</v>
      </c>
      <c r="B391" s="12" t="s">
        <v>1819</v>
      </c>
      <c r="C391" s="15" t="s">
        <v>56</v>
      </c>
      <c r="D391" s="102" t="s">
        <v>250</v>
      </c>
      <c r="E391" s="15" t="s">
        <v>2167</v>
      </c>
      <c r="F391" s="79" t="s">
        <v>1160</v>
      </c>
      <c r="G391" s="12" t="s">
        <v>2398</v>
      </c>
      <c r="H391" s="12" t="s">
        <v>1827</v>
      </c>
      <c r="I391" s="80" t="s">
        <v>536</v>
      </c>
      <c r="J391" s="81"/>
      <c r="K391" s="35" t="s">
        <v>1821</v>
      </c>
      <c r="L391" s="12"/>
      <c r="M391" s="12" t="s">
        <v>52</v>
      </c>
      <c r="N391" s="12" t="s">
        <v>1822</v>
      </c>
      <c r="O391" s="16" t="s">
        <v>152</v>
      </c>
      <c r="P391" s="10" t="s">
        <v>1823</v>
      </c>
      <c r="Q391" s="122"/>
      <c r="R391" s="90">
        <v>42543</v>
      </c>
      <c r="S391" s="85" t="s">
        <v>644</v>
      </c>
      <c r="T391" s="74"/>
      <c r="U391" s="75"/>
      <c r="V391" s="73"/>
    </row>
    <row r="392" spans="1:22" ht="55" x14ac:dyDescent="0.2">
      <c r="A392" s="21" t="s">
        <v>1818</v>
      </c>
      <c r="B392" s="12" t="s">
        <v>2029</v>
      </c>
      <c r="C392" s="15" t="s">
        <v>56</v>
      </c>
      <c r="D392" s="102" t="s">
        <v>29</v>
      </c>
      <c r="E392" s="3" t="s">
        <v>2169</v>
      </c>
      <c r="F392" s="70" t="s">
        <v>1160</v>
      </c>
      <c r="G392" s="12" t="s">
        <v>2399</v>
      </c>
      <c r="H392" s="12" t="s">
        <v>1830</v>
      </c>
      <c r="I392" s="41" t="s">
        <v>514</v>
      </c>
      <c r="J392" s="49" t="s">
        <v>565</v>
      </c>
      <c r="K392" s="35" t="s">
        <v>515</v>
      </c>
      <c r="L392" s="12" t="s">
        <v>62</v>
      </c>
      <c r="M392" s="12" t="s">
        <v>1283</v>
      </c>
      <c r="N392" s="9" t="s">
        <v>38</v>
      </c>
      <c r="O392" s="16" t="s">
        <v>2174</v>
      </c>
      <c r="P392" s="27" t="s">
        <v>271</v>
      </c>
      <c r="Q392" s="118"/>
      <c r="R392" s="89">
        <v>42543</v>
      </c>
      <c r="S392" s="53" t="s">
        <v>644</v>
      </c>
      <c r="T392" s="74"/>
      <c r="U392" s="75"/>
      <c r="V392" s="73"/>
    </row>
    <row r="393" spans="1:22" ht="132" x14ac:dyDescent="0.2">
      <c r="A393" s="21" t="s">
        <v>173</v>
      </c>
      <c r="B393" s="12" t="s">
        <v>449</v>
      </c>
      <c r="C393" s="15" t="s">
        <v>306</v>
      </c>
      <c r="D393" s="102" t="s">
        <v>153</v>
      </c>
      <c r="E393" s="3" t="s">
        <v>2169</v>
      </c>
      <c r="F393" s="70" t="s">
        <v>1158</v>
      </c>
      <c r="G393" s="12" t="s">
        <v>2308</v>
      </c>
      <c r="H393" s="12" t="s">
        <v>1846</v>
      </c>
      <c r="I393" s="41" t="s">
        <v>1844</v>
      </c>
      <c r="J393" s="43" t="s">
        <v>1842</v>
      </c>
      <c r="K393" s="86" t="s">
        <v>1845</v>
      </c>
      <c r="L393" s="12"/>
      <c r="M393" s="12" t="s">
        <v>177</v>
      </c>
      <c r="N393" s="12" t="s">
        <v>274</v>
      </c>
      <c r="O393" s="16" t="s">
        <v>188</v>
      </c>
      <c r="P393" s="27" t="s">
        <v>272</v>
      </c>
      <c r="Q393" s="118"/>
      <c r="R393" s="89">
        <v>42543</v>
      </c>
      <c r="S393" s="53" t="s">
        <v>644</v>
      </c>
      <c r="T393" s="74"/>
      <c r="U393" s="75"/>
      <c r="V393" s="73"/>
    </row>
    <row r="394" spans="1:22" ht="22" x14ac:dyDescent="0.2">
      <c r="A394" s="21" t="s">
        <v>2039</v>
      </c>
      <c r="B394" s="12" t="s">
        <v>2041</v>
      </c>
      <c r="C394" s="15" t="s">
        <v>59</v>
      </c>
      <c r="D394" s="102" t="s">
        <v>2417</v>
      </c>
      <c r="E394" s="15" t="s">
        <v>2167</v>
      </c>
      <c r="F394" s="71" t="s">
        <v>1157</v>
      </c>
      <c r="G394" s="12" t="s">
        <v>2224</v>
      </c>
      <c r="H394" s="12"/>
      <c r="I394" s="41" t="s">
        <v>2471</v>
      </c>
      <c r="J394" s="43" t="s">
        <v>1549</v>
      </c>
      <c r="K394" s="12" t="s">
        <v>2535</v>
      </c>
      <c r="L394" s="12"/>
      <c r="M394" s="12" t="s">
        <v>32</v>
      </c>
      <c r="N394" s="12" t="s">
        <v>2040</v>
      </c>
      <c r="O394" s="16" t="s">
        <v>2443</v>
      </c>
      <c r="P394" s="19" t="s">
        <v>2042</v>
      </c>
      <c r="Q394" s="118">
        <v>272</v>
      </c>
      <c r="R394" s="89">
        <v>42549</v>
      </c>
      <c r="S394" s="53" t="s">
        <v>644</v>
      </c>
      <c r="T394" s="74"/>
      <c r="U394" s="75"/>
      <c r="V394" s="73"/>
    </row>
    <row r="395" spans="1:22" ht="110" x14ac:dyDescent="0.2">
      <c r="A395" s="21" t="s">
        <v>2043</v>
      </c>
      <c r="B395" s="12"/>
      <c r="C395" s="15" t="s">
        <v>243</v>
      </c>
      <c r="D395" s="102" t="s">
        <v>250</v>
      </c>
      <c r="E395" s="15" t="s">
        <v>2167</v>
      </c>
      <c r="F395" s="71"/>
      <c r="G395" s="12" t="s">
        <v>2356</v>
      </c>
      <c r="H395" s="12"/>
      <c r="I395" s="41" t="s">
        <v>536</v>
      </c>
      <c r="J395" s="45"/>
      <c r="K395" s="35" t="s">
        <v>2044</v>
      </c>
      <c r="L395" s="12"/>
      <c r="M395" s="12" t="s">
        <v>197</v>
      </c>
      <c r="N395" s="12" t="s">
        <v>2034</v>
      </c>
      <c r="O395" s="16" t="s">
        <v>152</v>
      </c>
      <c r="P395" s="10" t="s">
        <v>2045</v>
      </c>
      <c r="Q395" s="122"/>
      <c r="R395" s="89">
        <v>42549</v>
      </c>
      <c r="S395" s="53" t="s">
        <v>644</v>
      </c>
      <c r="T395" s="74"/>
      <c r="U395" s="75"/>
      <c r="V395" s="73"/>
    </row>
    <row r="396" spans="1:22" ht="33" x14ac:dyDescent="0.2">
      <c r="A396" s="21" t="s">
        <v>1031</v>
      </c>
      <c r="B396" s="12" t="s">
        <v>1032</v>
      </c>
      <c r="C396" s="15" t="s">
        <v>59</v>
      </c>
      <c r="D396" s="102" t="s">
        <v>29</v>
      </c>
      <c r="E396" s="3" t="s">
        <v>2168</v>
      </c>
      <c r="F396" s="70"/>
      <c r="G396" s="12" t="s">
        <v>2341</v>
      </c>
      <c r="H396" s="12" t="s">
        <v>832</v>
      </c>
      <c r="I396" s="41" t="s">
        <v>529</v>
      </c>
      <c r="J396" s="43" t="s">
        <v>522</v>
      </c>
      <c r="K396" s="12"/>
      <c r="L396" s="12"/>
      <c r="M396" s="12" t="s">
        <v>32</v>
      </c>
      <c r="N396" s="12" t="s">
        <v>336</v>
      </c>
      <c r="O396" s="16" t="s">
        <v>312</v>
      </c>
      <c r="P396" s="63" t="s">
        <v>1033</v>
      </c>
      <c r="Q396" s="118"/>
      <c r="R396" s="89">
        <v>42213</v>
      </c>
      <c r="S396" s="53" t="s">
        <v>644</v>
      </c>
      <c r="T396" s="74"/>
      <c r="U396" s="75"/>
      <c r="V396" s="73"/>
    </row>
    <row r="397" spans="1:22" x14ac:dyDescent="0.2">
      <c r="A397" s="21" t="s">
        <v>2517</v>
      </c>
      <c r="B397" s="12"/>
      <c r="C397" s="15"/>
      <c r="D397" s="102"/>
      <c r="E397" s="15"/>
      <c r="F397" s="71"/>
      <c r="G397" s="12"/>
      <c r="H397" s="12" t="s">
        <v>2518</v>
      </c>
      <c r="I397" s="41"/>
      <c r="J397" s="45"/>
      <c r="K397" s="12"/>
      <c r="L397" s="12"/>
      <c r="M397" s="12"/>
      <c r="N397" s="12"/>
      <c r="O397" s="16"/>
      <c r="P397" s="19"/>
      <c r="Q397" s="118"/>
      <c r="R397" s="89">
        <v>42558</v>
      </c>
      <c r="S397" s="53" t="s">
        <v>644</v>
      </c>
      <c r="T397" s="74"/>
      <c r="U397" s="75"/>
      <c r="V397" s="73"/>
    </row>
    <row r="398" spans="1:22" ht="99" x14ac:dyDescent="0.2">
      <c r="A398" s="21" t="s">
        <v>1047</v>
      </c>
      <c r="B398" s="12" t="s">
        <v>2450</v>
      </c>
      <c r="C398" s="15" t="s">
        <v>243</v>
      </c>
      <c r="D398" s="102" t="s">
        <v>250</v>
      </c>
      <c r="E398" s="3" t="s">
        <v>2168</v>
      </c>
      <c r="F398" s="70"/>
      <c r="G398" s="12" t="s">
        <v>2361</v>
      </c>
      <c r="H398" s="12" t="s">
        <v>1048</v>
      </c>
      <c r="I398" s="41" t="s">
        <v>536</v>
      </c>
      <c r="J398" s="45"/>
      <c r="K398" s="35" t="s">
        <v>1049</v>
      </c>
      <c r="L398" s="12"/>
      <c r="M398" s="12" t="s">
        <v>197</v>
      </c>
      <c r="N398" s="12" t="s">
        <v>748</v>
      </c>
      <c r="O398" s="16" t="s">
        <v>152</v>
      </c>
      <c r="P398" s="63" t="s">
        <v>1050</v>
      </c>
      <c r="Q398" s="118"/>
      <c r="R398" s="89">
        <v>42213</v>
      </c>
      <c r="S398" s="53" t="s">
        <v>644</v>
      </c>
      <c r="T398" s="74"/>
      <c r="U398" s="75"/>
      <c r="V398" s="73"/>
    </row>
    <row r="399" spans="1:22" ht="33" x14ac:dyDescent="0.2">
      <c r="A399" s="21" t="s">
        <v>1173</v>
      </c>
      <c r="B399" s="12" t="s">
        <v>1034</v>
      </c>
      <c r="C399" s="15" t="s">
        <v>59</v>
      </c>
      <c r="D399" s="102" t="s">
        <v>2411</v>
      </c>
      <c r="E399" s="3" t="s">
        <v>2168</v>
      </c>
      <c r="F399" s="71" t="s">
        <v>1157</v>
      </c>
      <c r="G399" s="12" t="s">
        <v>2204</v>
      </c>
      <c r="H399" s="12"/>
      <c r="I399" s="41" t="s">
        <v>524</v>
      </c>
      <c r="J399" s="43" t="s">
        <v>1974</v>
      </c>
      <c r="K399" s="12"/>
      <c r="L399" s="12"/>
      <c r="M399" s="9" t="s">
        <v>379</v>
      </c>
      <c r="N399" s="12" t="s">
        <v>1145</v>
      </c>
      <c r="O399" s="16" t="s">
        <v>190</v>
      </c>
      <c r="P399" s="63" t="s">
        <v>1035</v>
      </c>
      <c r="Q399" s="118"/>
      <c r="R399" s="89">
        <v>42213</v>
      </c>
      <c r="S399" s="53" t="s">
        <v>644</v>
      </c>
      <c r="T399" s="74"/>
      <c r="U399" s="75"/>
      <c r="V399" s="73"/>
    </row>
    <row r="400" spans="1:22" ht="33" x14ac:dyDescent="0.2">
      <c r="A400" s="21" t="s">
        <v>2438</v>
      </c>
      <c r="B400" s="12" t="s">
        <v>277</v>
      </c>
      <c r="C400" s="15" t="s">
        <v>57</v>
      </c>
      <c r="D400" s="105" t="s">
        <v>2412</v>
      </c>
      <c r="E400" s="3" t="s">
        <v>2169</v>
      </c>
      <c r="F400" s="70"/>
      <c r="G400" s="12" t="s">
        <v>275</v>
      </c>
      <c r="H400" s="12"/>
      <c r="I400" s="41" t="s">
        <v>527</v>
      </c>
      <c r="J400" s="49" t="s">
        <v>1574</v>
      </c>
      <c r="K400" s="9" t="s">
        <v>561</v>
      </c>
      <c r="L400" s="12"/>
      <c r="M400" s="12"/>
      <c r="N400" s="12" t="s">
        <v>278</v>
      </c>
      <c r="O400" s="16" t="s">
        <v>152</v>
      </c>
      <c r="P400" s="27" t="s">
        <v>276</v>
      </c>
      <c r="Q400" s="118"/>
      <c r="R400" s="89">
        <v>42206</v>
      </c>
      <c r="S400" s="53" t="s">
        <v>644</v>
      </c>
      <c r="T400" s="74"/>
      <c r="U400" s="75"/>
      <c r="V400" s="73"/>
    </row>
    <row r="401" spans="1:22" ht="110" x14ac:dyDescent="0.2">
      <c r="A401" s="21" t="s">
        <v>1051</v>
      </c>
      <c r="B401" s="12" t="s">
        <v>2451</v>
      </c>
      <c r="C401" s="15" t="s">
        <v>108</v>
      </c>
      <c r="D401" s="102" t="s">
        <v>250</v>
      </c>
      <c r="E401" s="3" t="s">
        <v>2168</v>
      </c>
      <c r="F401" s="70" t="s">
        <v>1158</v>
      </c>
      <c r="G401" s="12" t="s">
        <v>2283</v>
      </c>
      <c r="H401" s="12" t="s">
        <v>1052</v>
      </c>
      <c r="I401" s="41" t="s">
        <v>536</v>
      </c>
      <c r="J401" s="45"/>
      <c r="K401" s="35" t="s">
        <v>617</v>
      </c>
      <c r="L401" s="12"/>
      <c r="M401" s="12" t="s">
        <v>36</v>
      </c>
      <c r="N401" s="12" t="s">
        <v>748</v>
      </c>
      <c r="O401" s="16" t="s">
        <v>152</v>
      </c>
      <c r="P401" s="63" t="s">
        <v>1053</v>
      </c>
      <c r="Q401" s="118"/>
      <c r="R401" s="89">
        <v>42213</v>
      </c>
      <c r="S401" s="53" t="s">
        <v>644</v>
      </c>
      <c r="T401" s="74"/>
      <c r="U401" s="75"/>
      <c r="V401" s="73"/>
    </row>
    <row r="402" spans="1:22" ht="66" x14ac:dyDescent="0.2">
      <c r="A402" s="21" t="s">
        <v>2050</v>
      </c>
      <c r="B402" s="12"/>
      <c r="C402" s="15" t="s">
        <v>226</v>
      </c>
      <c r="D402" s="102" t="s">
        <v>29</v>
      </c>
      <c r="E402" s="15" t="s">
        <v>2167</v>
      </c>
      <c r="F402" s="71" t="s">
        <v>1161</v>
      </c>
      <c r="G402" s="12" t="s">
        <v>2309</v>
      </c>
      <c r="H402" s="12" t="s">
        <v>2051</v>
      </c>
      <c r="I402" s="41" t="s">
        <v>532</v>
      </c>
      <c r="J402" s="45"/>
      <c r="K402" s="12" t="s">
        <v>515</v>
      </c>
      <c r="L402" s="12" t="s">
        <v>61</v>
      </c>
      <c r="M402" s="12" t="s">
        <v>2053</v>
      </c>
      <c r="N402" s="12" t="s">
        <v>1994</v>
      </c>
      <c r="O402" s="16" t="s">
        <v>2174</v>
      </c>
      <c r="P402" s="19" t="s">
        <v>2052</v>
      </c>
      <c r="Q402" s="120"/>
      <c r="R402" s="89">
        <v>42550</v>
      </c>
      <c r="S402" s="53" t="s">
        <v>644</v>
      </c>
      <c r="T402" s="74"/>
      <c r="U402" s="75"/>
      <c r="V402" s="73"/>
    </row>
    <row r="403" spans="1:22" ht="66" x14ac:dyDescent="0.2">
      <c r="A403" s="21" t="s">
        <v>2054</v>
      </c>
      <c r="B403" s="12" t="s">
        <v>2055</v>
      </c>
      <c r="C403" s="15" t="s">
        <v>57</v>
      </c>
      <c r="D403" s="102" t="s">
        <v>250</v>
      </c>
      <c r="E403" s="15" t="s">
        <v>2167</v>
      </c>
      <c r="F403" s="71"/>
      <c r="G403" s="12" t="s">
        <v>2056</v>
      </c>
      <c r="H403" s="12" t="s">
        <v>2057</v>
      </c>
      <c r="I403" s="41" t="s">
        <v>1865</v>
      </c>
      <c r="J403" s="45"/>
      <c r="K403" s="35" t="s">
        <v>1866</v>
      </c>
      <c r="L403" s="12"/>
      <c r="M403" s="12"/>
      <c r="N403" s="12" t="s">
        <v>2058</v>
      </c>
      <c r="O403" s="16" t="s">
        <v>2174</v>
      </c>
      <c r="P403" s="10" t="s">
        <v>2059</v>
      </c>
      <c r="Q403" s="122"/>
      <c r="R403" s="89">
        <v>42550</v>
      </c>
      <c r="S403" s="53" t="s">
        <v>644</v>
      </c>
      <c r="T403" s="74"/>
      <c r="U403" s="75"/>
      <c r="V403" s="73"/>
    </row>
    <row r="404" spans="1:22" ht="30" x14ac:dyDescent="0.2">
      <c r="A404" s="21" t="s">
        <v>1036</v>
      </c>
      <c r="B404" s="12" t="s">
        <v>1038</v>
      </c>
      <c r="C404" s="15" t="s">
        <v>57</v>
      </c>
      <c r="D404" s="102" t="s">
        <v>29</v>
      </c>
      <c r="E404" s="3" t="s">
        <v>2168</v>
      </c>
      <c r="F404" s="70"/>
      <c r="G404" s="12" t="s">
        <v>1037</v>
      </c>
      <c r="H404" s="12"/>
      <c r="I404" s="40" t="s">
        <v>514</v>
      </c>
      <c r="J404" s="49" t="s">
        <v>565</v>
      </c>
      <c r="K404" s="12"/>
      <c r="L404" s="12"/>
      <c r="M404" s="12" t="s">
        <v>1037</v>
      </c>
      <c r="N404" s="12" t="s">
        <v>1039</v>
      </c>
      <c r="O404" s="16" t="s">
        <v>2142</v>
      </c>
      <c r="P404" s="63" t="s">
        <v>451</v>
      </c>
      <c r="Q404" s="118"/>
      <c r="R404" s="89">
        <v>42213</v>
      </c>
      <c r="S404" s="53" t="s">
        <v>644</v>
      </c>
      <c r="T404" s="74"/>
      <c r="U404" s="75"/>
      <c r="V404" s="73"/>
    </row>
    <row r="405" spans="1:22" ht="55" x14ac:dyDescent="0.2">
      <c r="A405" s="21" t="s">
        <v>1040</v>
      </c>
      <c r="B405" s="12" t="s">
        <v>1041</v>
      </c>
      <c r="C405" s="15" t="s">
        <v>373</v>
      </c>
      <c r="D405" s="102" t="s">
        <v>29</v>
      </c>
      <c r="E405" s="3" t="s">
        <v>2168</v>
      </c>
      <c r="F405" s="70"/>
      <c r="G405" s="12" t="s">
        <v>838</v>
      </c>
      <c r="H405" s="12" t="s">
        <v>1042</v>
      </c>
      <c r="I405" s="41" t="s">
        <v>532</v>
      </c>
      <c r="J405" s="45"/>
      <c r="K405" s="12" t="s">
        <v>1043</v>
      </c>
      <c r="L405" s="12"/>
      <c r="M405" s="12" t="s">
        <v>1044</v>
      </c>
      <c r="N405" s="12" t="s">
        <v>1045</v>
      </c>
      <c r="O405" s="16" t="s">
        <v>2174</v>
      </c>
      <c r="P405" s="63" t="s">
        <v>1046</v>
      </c>
      <c r="Q405" s="118"/>
      <c r="R405" s="89">
        <v>42213</v>
      </c>
      <c r="S405" s="53" t="s">
        <v>644</v>
      </c>
      <c r="T405" s="74"/>
      <c r="U405" s="75"/>
      <c r="V405" s="73"/>
    </row>
    <row r="406" spans="1:22" ht="55" x14ac:dyDescent="0.2">
      <c r="A406" s="21" t="s">
        <v>2060</v>
      </c>
      <c r="B406" s="12" t="s">
        <v>2061</v>
      </c>
      <c r="C406" s="15" t="s">
        <v>59</v>
      </c>
      <c r="D406" s="102" t="s">
        <v>2414</v>
      </c>
      <c r="E406" s="15" t="s">
        <v>2167</v>
      </c>
      <c r="F406" s="79"/>
      <c r="G406" s="12" t="s">
        <v>2332</v>
      </c>
      <c r="H406" s="12"/>
      <c r="I406" s="41" t="s">
        <v>614</v>
      </c>
      <c r="J406" s="43" t="s">
        <v>1971</v>
      </c>
      <c r="K406" s="12"/>
      <c r="L406" s="12"/>
      <c r="M406" s="12" t="s">
        <v>32</v>
      </c>
      <c r="N406" s="12" t="s">
        <v>1770</v>
      </c>
      <c r="O406" s="16" t="s">
        <v>180</v>
      </c>
      <c r="P406" s="19" t="s">
        <v>1310</v>
      </c>
      <c r="Q406" s="120"/>
      <c r="R406" s="90">
        <v>42550</v>
      </c>
      <c r="S406" s="85" t="s">
        <v>644</v>
      </c>
      <c r="T406" s="74"/>
      <c r="U406" s="75"/>
      <c r="V406" s="73"/>
    </row>
    <row r="407" spans="1:22" ht="44" x14ac:dyDescent="0.2">
      <c r="A407" s="21" t="s">
        <v>2519</v>
      </c>
      <c r="B407" s="12" t="s">
        <v>2520</v>
      </c>
      <c r="C407" s="15"/>
      <c r="D407" s="102"/>
      <c r="E407" s="15"/>
      <c r="F407" s="71"/>
      <c r="G407" s="12"/>
      <c r="H407" s="12" t="s">
        <v>2521</v>
      </c>
      <c r="I407" s="41"/>
      <c r="J407" s="45"/>
      <c r="K407" s="12"/>
      <c r="L407" s="12"/>
      <c r="M407" s="12"/>
      <c r="N407" s="12"/>
      <c r="O407" s="16"/>
      <c r="P407" s="19"/>
      <c r="Q407" s="118"/>
      <c r="R407" s="89">
        <v>42558</v>
      </c>
      <c r="S407" s="53" t="s">
        <v>644</v>
      </c>
      <c r="T407" s="74"/>
      <c r="U407" s="75"/>
      <c r="V407" s="73"/>
    </row>
    <row r="408" spans="1:22" ht="55" x14ac:dyDescent="0.2">
      <c r="A408" s="21" t="s">
        <v>2117</v>
      </c>
      <c r="B408" s="12" t="s">
        <v>2118</v>
      </c>
      <c r="C408" s="15" t="s">
        <v>108</v>
      </c>
      <c r="D408" s="102" t="s">
        <v>153</v>
      </c>
      <c r="E408" s="15" t="s">
        <v>2167</v>
      </c>
      <c r="F408" s="71" t="s">
        <v>1158</v>
      </c>
      <c r="G408" s="12" t="s">
        <v>2289</v>
      </c>
      <c r="H408" s="12"/>
      <c r="I408" s="41"/>
      <c r="J408" s="45"/>
      <c r="K408" s="12"/>
      <c r="L408" s="12"/>
      <c r="M408" s="12"/>
      <c r="N408" s="12" t="s">
        <v>2119</v>
      </c>
      <c r="O408" s="16" t="s">
        <v>187</v>
      </c>
      <c r="P408" s="63" t="s">
        <v>2120</v>
      </c>
      <c r="Q408" s="118"/>
      <c r="R408" s="89">
        <v>42550</v>
      </c>
      <c r="S408" s="53" t="s">
        <v>644</v>
      </c>
      <c r="T408" s="74"/>
      <c r="U408" s="75"/>
      <c r="V408" s="73"/>
    </row>
    <row r="409" spans="1:22" ht="66" x14ac:dyDescent="0.2">
      <c r="A409" s="21" t="s">
        <v>2062</v>
      </c>
      <c r="B409" s="12" t="s">
        <v>2063</v>
      </c>
      <c r="C409" s="15" t="s">
        <v>226</v>
      </c>
      <c r="D409" s="102" t="s">
        <v>29</v>
      </c>
      <c r="E409" s="15" t="s">
        <v>2167</v>
      </c>
      <c r="F409" s="79" t="s">
        <v>1161</v>
      </c>
      <c r="G409" s="12" t="s">
        <v>2309</v>
      </c>
      <c r="H409" s="12" t="s">
        <v>2064</v>
      </c>
      <c r="I409" s="41" t="s">
        <v>532</v>
      </c>
      <c r="J409" s="81"/>
      <c r="K409" s="12" t="s">
        <v>515</v>
      </c>
      <c r="L409" s="12" t="s">
        <v>61</v>
      </c>
      <c r="M409" s="12" t="s">
        <v>2053</v>
      </c>
      <c r="N409" s="12" t="s">
        <v>1994</v>
      </c>
      <c r="O409" s="16" t="s">
        <v>2174</v>
      </c>
      <c r="P409" s="19" t="s">
        <v>2065</v>
      </c>
      <c r="Q409" s="120"/>
      <c r="R409" s="90">
        <v>42550</v>
      </c>
      <c r="S409" s="85" t="s">
        <v>644</v>
      </c>
      <c r="T409" s="74"/>
      <c r="U409" s="75"/>
      <c r="V409" s="73"/>
    </row>
    <row r="410" spans="1:22" ht="33" x14ac:dyDescent="0.2">
      <c r="A410" s="21" t="s">
        <v>2439</v>
      </c>
      <c r="B410" s="12"/>
      <c r="C410" s="15" t="s">
        <v>57</v>
      </c>
      <c r="D410" s="102" t="s">
        <v>29</v>
      </c>
      <c r="E410" s="15" t="s">
        <v>2167</v>
      </c>
      <c r="F410" s="79"/>
      <c r="G410" s="12" t="s">
        <v>2066</v>
      </c>
      <c r="H410" s="12"/>
      <c r="I410" s="80" t="s">
        <v>632</v>
      </c>
      <c r="J410" s="43" t="s">
        <v>633</v>
      </c>
      <c r="K410" s="12" t="s">
        <v>2067</v>
      </c>
      <c r="L410" s="12"/>
      <c r="M410" s="12"/>
      <c r="N410" s="12" t="s">
        <v>2068</v>
      </c>
      <c r="O410" s="16" t="s">
        <v>312</v>
      </c>
      <c r="P410" s="19" t="s">
        <v>2069</v>
      </c>
      <c r="Q410" s="120"/>
      <c r="R410" s="90">
        <v>42550</v>
      </c>
      <c r="S410" s="85" t="s">
        <v>644</v>
      </c>
      <c r="T410" s="74"/>
      <c r="U410" s="75"/>
      <c r="V410" s="73"/>
    </row>
    <row r="411" spans="1:22" ht="55" x14ac:dyDescent="0.2">
      <c r="A411" s="33" t="s">
        <v>392</v>
      </c>
      <c r="B411" s="12"/>
      <c r="C411" s="15" t="s">
        <v>55</v>
      </c>
      <c r="D411" s="105" t="s">
        <v>29</v>
      </c>
      <c r="E411" s="34" t="s">
        <v>2168</v>
      </c>
      <c r="F411" s="70"/>
      <c r="G411" s="12" t="s">
        <v>404</v>
      </c>
      <c r="H411" s="12" t="s">
        <v>403</v>
      </c>
      <c r="I411" s="41" t="s">
        <v>530</v>
      </c>
      <c r="J411" s="43" t="s">
        <v>523</v>
      </c>
      <c r="K411" s="12"/>
      <c r="L411" s="12"/>
      <c r="M411" s="12" t="s">
        <v>1152</v>
      </c>
      <c r="N411" s="12" t="s">
        <v>405</v>
      </c>
      <c r="O411" s="16" t="s">
        <v>311</v>
      </c>
      <c r="P411" s="27" t="s">
        <v>402</v>
      </c>
      <c r="Q411" s="118"/>
      <c r="R411" s="89">
        <v>42213</v>
      </c>
      <c r="S411" s="53" t="s">
        <v>644</v>
      </c>
      <c r="T411" s="74"/>
      <c r="U411" s="75"/>
      <c r="V411" s="73"/>
    </row>
    <row r="412" spans="1:22" ht="22" x14ac:dyDescent="0.2">
      <c r="A412" s="21" t="s">
        <v>174</v>
      </c>
      <c r="B412" s="12" t="s">
        <v>136</v>
      </c>
      <c r="C412" s="15" t="s">
        <v>108</v>
      </c>
      <c r="D412" s="105" t="s">
        <v>29</v>
      </c>
      <c r="E412" s="3" t="s">
        <v>2169</v>
      </c>
      <c r="F412" s="70" t="s">
        <v>1158</v>
      </c>
      <c r="G412" s="12" t="s">
        <v>2248</v>
      </c>
      <c r="H412" s="12" t="s">
        <v>279</v>
      </c>
      <c r="I412" s="41" t="s">
        <v>530</v>
      </c>
      <c r="J412" s="43" t="s">
        <v>523</v>
      </c>
      <c r="K412" s="12"/>
      <c r="L412" s="12"/>
      <c r="M412" s="12" t="s">
        <v>36</v>
      </c>
      <c r="N412" s="12" t="s">
        <v>280</v>
      </c>
      <c r="O412" s="16" t="s">
        <v>311</v>
      </c>
      <c r="P412" s="27" t="s">
        <v>281</v>
      </c>
      <c r="Q412" s="118"/>
      <c r="R412" s="89">
        <v>42206</v>
      </c>
      <c r="S412" s="53" t="s">
        <v>644</v>
      </c>
      <c r="T412" s="74"/>
      <c r="U412" s="75"/>
      <c r="V412" s="73"/>
    </row>
    <row r="413" spans="1:22" ht="132" x14ac:dyDescent="0.2">
      <c r="A413" s="21" t="s">
        <v>1938</v>
      </c>
      <c r="B413" s="12" t="s">
        <v>1937</v>
      </c>
      <c r="C413" s="15" t="s">
        <v>59</v>
      </c>
      <c r="D413" s="102" t="s">
        <v>250</v>
      </c>
      <c r="E413" s="15" t="s">
        <v>2167</v>
      </c>
      <c r="F413" s="71" t="s">
        <v>1159</v>
      </c>
      <c r="G413" s="12" t="s">
        <v>2363</v>
      </c>
      <c r="H413" s="12" t="s">
        <v>1939</v>
      </c>
      <c r="I413" s="41" t="s">
        <v>536</v>
      </c>
      <c r="J413" s="45"/>
      <c r="K413" s="35" t="s">
        <v>1940</v>
      </c>
      <c r="L413" s="12"/>
      <c r="M413" s="12" t="s">
        <v>1941</v>
      </c>
      <c r="N413" s="12" t="s">
        <v>1942</v>
      </c>
      <c r="O413" s="16" t="s">
        <v>152</v>
      </c>
      <c r="P413" s="10" t="s">
        <v>1943</v>
      </c>
      <c r="Q413" s="122"/>
      <c r="R413" s="89">
        <v>42544</v>
      </c>
      <c r="S413" s="53" t="s">
        <v>644</v>
      </c>
      <c r="T413" s="74"/>
      <c r="U413" s="75"/>
      <c r="V413" s="73"/>
    </row>
    <row r="414" spans="1:22" ht="44" x14ac:dyDescent="0.2">
      <c r="A414" s="21" t="s">
        <v>2070</v>
      </c>
      <c r="B414" s="12" t="s">
        <v>2479</v>
      </c>
      <c r="C414" s="15" t="s">
        <v>59</v>
      </c>
      <c r="D414" s="102" t="s">
        <v>29</v>
      </c>
      <c r="E414" s="15" t="s">
        <v>2167</v>
      </c>
      <c r="F414" s="79" t="s">
        <v>1157</v>
      </c>
      <c r="G414" s="12" t="s">
        <v>2225</v>
      </c>
      <c r="H414" s="12"/>
      <c r="I414" s="80" t="s">
        <v>531</v>
      </c>
      <c r="J414" s="81"/>
      <c r="K414" s="12" t="s">
        <v>2071</v>
      </c>
      <c r="L414" s="12"/>
      <c r="M414" s="12" t="s">
        <v>32</v>
      </c>
      <c r="N414" s="12" t="s">
        <v>2072</v>
      </c>
      <c r="O414" s="16" t="s">
        <v>2174</v>
      </c>
      <c r="P414" s="63" t="s">
        <v>2073</v>
      </c>
      <c r="Q414" s="118"/>
      <c r="R414" s="90">
        <v>42550</v>
      </c>
      <c r="S414" s="85" t="s">
        <v>644</v>
      </c>
      <c r="T414" s="74"/>
      <c r="U414" s="75"/>
      <c r="V414" s="73"/>
    </row>
    <row r="415" spans="1:22" ht="66" x14ac:dyDescent="0.2">
      <c r="A415" s="21" t="s">
        <v>2074</v>
      </c>
      <c r="B415" s="12" t="s">
        <v>2075</v>
      </c>
      <c r="C415" s="15"/>
      <c r="D415" s="102" t="s">
        <v>29</v>
      </c>
      <c r="E415" s="15" t="s">
        <v>2167</v>
      </c>
      <c r="F415" s="79"/>
      <c r="G415" s="12" t="s">
        <v>2076</v>
      </c>
      <c r="H415" s="12"/>
      <c r="I415" s="80" t="s">
        <v>632</v>
      </c>
      <c r="J415" s="43" t="s">
        <v>633</v>
      </c>
      <c r="K415" s="12"/>
      <c r="L415" s="12"/>
      <c r="M415" s="12" t="s">
        <v>1564</v>
      </c>
      <c r="N415" s="12" t="s">
        <v>2077</v>
      </c>
      <c r="O415" s="16" t="s">
        <v>312</v>
      </c>
      <c r="P415" s="19" t="s">
        <v>2078</v>
      </c>
      <c r="Q415" s="120"/>
      <c r="R415" s="90">
        <v>42550</v>
      </c>
      <c r="S415" s="85" t="s">
        <v>644</v>
      </c>
      <c r="T415" s="74"/>
      <c r="U415" s="75"/>
      <c r="V415" s="73"/>
    </row>
    <row r="416" spans="1:22" ht="110" x14ac:dyDescent="0.2">
      <c r="A416" s="21" t="s">
        <v>2497</v>
      </c>
      <c r="B416" s="12" t="s">
        <v>2498</v>
      </c>
      <c r="C416" s="15" t="s">
        <v>243</v>
      </c>
      <c r="D416" s="104" t="s">
        <v>250</v>
      </c>
      <c r="E416" s="3" t="s">
        <v>2167</v>
      </c>
      <c r="F416" s="70"/>
      <c r="G416" s="12" t="s">
        <v>2499</v>
      </c>
      <c r="H416" s="12" t="s">
        <v>2500</v>
      </c>
      <c r="I416" s="41" t="s">
        <v>536</v>
      </c>
      <c r="J416" s="45"/>
      <c r="K416" s="35" t="s">
        <v>2501</v>
      </c>
      <c r="L416" s="12"/>
      <c r="M416" s="12" t="s">
        <v>2502</v>
      </c>
      <c r="N416" s="12" t="s">
        <v>2503</v>
      </c>
      <c r="O416" s="16" t="s">
        <v>152</v>
      </c>
      <c r="P416" s="116" t="s">
        <v>2504</v>
      </c>
      <c r="Q416" s="119"/>
      <c r="R416" s="89">
        <v>42558</v>
      </c>
      <c r="S416" s="53" t="s">
        <v>644</v>
      </c>
      <c r="T416" s="74"/>
      <c r="U416" s="75"/>
      <c r="V416" s="73"/>
    </row>
    <row r="417" spans="1:22" ht="132" x14ac:dyDescent="0.2">
      <c r="A417" s="21" t="s">
        <v>428</v>
      </c>
      <c r="B417" s="12" t="s">
        <v>429</v>
      </c>
      <c r="C417" s="15" t="s">
        <v>108</v>
      </c>
      <c r="D417" s="102" t="s">
        <v>250</v>
      </c>
      <c r="E417" s="3" t="s">
        <v>2169</v>
      </c>
      <c r="F417" s="70" t="s">
        <v>1158</v>
      </c>
      <c r="G417" s="12" t="s">
        <v>2489</v>
      </c>
      <c r="H417" s="12" t="s">
        <v>2494</v>
      </c>
      <c r="I417" s="41" t="s">
        <v>2496</v>
      </c>
      <c r="J417" s="43" t="s">
        <v>2493</v>
      </c>
      <c r="K417" s="35" t="s">
        <v>2490</v>
      </c>
      <c r="L417" s="12" t="s">
        <v>60</v>
      </c>
      <c r="M417" s="12" t="s">
        <v>177</v>
      </c>
      <c r="N417" s="12" t="s">
        <v>2486</v>
      </c>
      <c r="O417" s="16" t="s">
        <v>2488</v>
      </c>
      <c r="P417" s="63" t="s">
        <v>2491</v>
      </c>
      <c r="Q417" s="118">
        <v>963</v>
      </c>
      <c r="R417" s="89">
        <v>42558</v>
      </c>
      <c r="S417" s="53" t="s">
        <v>644</v>
      </c>
      <c r="T417" s="74"/>
      <c r="U417" s="75"/>
      <c r="V417" s="73"/>
    </row>
    <row r="418" spans="1:22" ht="22" x14ac:dyDescent="0.2">
      <c r="A418" s="21" t="s">
        <v>282</v>
      </c>
      <c r="B418" s="12" t="s">
        <v>1215</v>
      </c>
      <c r="C418" s="15" t="s">
        <v>59</v>
      </c>
      <c r="D418" s="104" t="s">
        <v>2411</v>
      </c>
      <c r="E418" s="3" t="s">
        <v>2169</v>
      </c>
      <c r="F418" s="71" t="s">
        <v>1157</v>
      </c>
      <c r="G418" s="12" t="s">
        <v>2175</v>
      </c>
      <c r="H418" s="12" t="s">
        <v>1216</v>
      </c>
      <c r="I418" s="40" t="s">
        <v>514</v>
      </c>
      <c r="J418" s="49" t="s">
        <v>565</v>
      </c>
      <c r="K418" s="12"/>
      <c r="L418" s="12"/>
      <c r="M418" s="12" t="s">
        <v>32</v>
      </c>
      <c r="N418" s="12" t="s">
        <v>211</v>
      </c>
      <c r="O418" s="16" t="s">
        <v>190</v>
      </c>
      <c r="P418" s="32"/>
      <c r="Q418" s="120"/>
      <c r="R418" s="89">
        <v>42206</v>
      </c>
      <c r="S418" s="53" t="s">
        <v>644</v>
      </c>
      <c r="T418" s="74"/>
      <c r="U418" s="75"/>
      <c r="V418" s="73"/>
    </row>
    <row r="419" spans="1:22" ht="55" x14ac:dyDescent="0.2">
      <c r="A419" s="21" t="s">
        <v>1338</v>
      </c>
      <c r="B419" s="12" t="s">
        <v>1339</v>
      </c>
      <c r="C419" s="15" t="s">
        <v>108</v>
      </c>
      <c r="D419" s="104" t="s">
        <v>2409</v>
      </c>
      <c r="E419" s="15" t="s">
        <v>2167</v>
      </c>
      <c r="F419" s="71" t="s">
        <v>1158</v>
      </c>
      <c r="G419" s="12" t="s">
        <v>2271</v>
      </c>
      <c r="H419" s="12" t="s">
        <v>1340</v>
      </c>
      <c r="I419" s="41" t="s">
        <v>539</v>
      </c>
      <c r="J419" s="45"/>
      <c r="K419" s="12"/>
      <c r="L419" s="12"/>
      <c r="M419" s="12" t="s">
        <v>1319</v>
      </c>
      <c r="N419" s="12" t="s">
        <v>1703</v>
      </c>
      <c r="O419" s="16" t="s">
        <v>2174</v>
      </c>
      <c r="P419" s="10" t="s">
        <v>1341</v>
      </c>
      <c r="Q419" s="122"/>
      <c r="R419" s="89">
        <v>42530</v>
      </c>
      <c r="S419" s="53" t="s">
        <v>644</v>
      </c>
      <c r="T419" s="74"/>
      <c r="U419" s="75"/>
      <c r="V419" s="73"/>
    </row>
    <row r="420" spans="1:22" ht="44" x14ac:dyDescent="0.2">
      <c r="A420" s="21" t="s">
        <v>1059</v>
      </c>
      <c r="B420" s="12" t="s">
        <v>1060</v>
      </c>
      <c r="C420" s="15" t="s">
        <v>59</v>
      </c>
      <c r="D420" s="102" t="s">
        <v>29</v>
      </c>
      <c r="E420" s="3" t="s">
        <v>2168</v>
      </c>
      <c r="F420" s="71" t="s">
        <v>1157</v>
      </c>
      <c r="G420" s="12" t="s">
        <v>2206</v>
      </c>
      <c r="H420" s="12" t="s">
        <v>1061</v>
      </c>
      <c r="I420" s="41" t="s">
        <v>532</v>
      </c>
      <c r="J420" s="45"/>
      <c r="K420" s="12"/>
      <c r="L420" s="12"/>
      <c r="M420" s="12" t="s">
        <v>32</v>
      </c>
      <c r="N420" s="12" t="s">
        <v>1024</v>
      </c>
      <c r="O420" s="16" t="s">
        <v>152</v>
      </c>
      <c r="P420" s="63" t="s">
        <v>1062</v>
      </c>
      <c r="Q420" s="118"/>
      <c r="R420" s="89">
        <v>42213</v>
      </c>
      <c r="S420" s="53" t="s">
        <v>644</v>
      </c>
      <c r="T420" s="74"/>
      <c r="U420" s="75"/>
      <c r="V420" s="73"/>
    </row>
    <row r="421" spans="1:22" ht="110" x14ac:dyDescent="0.2">
      <c r="A421" s="21" t="s">
        <v>283</v>
      </c>
      <c r="B421" s="12" t="s">
        <v>2452</v>
      </c>
      <c r="C421" s="15" t="s">
        <v>243</v>
      </c>
      <c r="D421" s="102" t="s">
        <v>250</v>
      </c>
      <c r="E421" s="3" t="s">
        <v>2169</v>
      </c>
      <c r="F421" s="70" t="s">
        <v>1158</v>
      </c>
      <c r="G421" s="12" t="s">
        <v>2364</v>
      </c>
      <c r="H421" s="12"/>
      <c r="I421" s="41" t="s">
        <v>536</v>
      </c>
      <c r="J421" s="45"/>
      <c r="K421" s="35" t="s">
        <v>636</v>
      </c>
      <c r="L421" s="12"/>
      <c r="M421" s="12" t="s">
        <v>197</v>
      </c>
      <c r="N421" s="12" t="s">
        <v>1293</v>
      </c>
      <c r="O421" s="16" t="s">
        <v>152</v>
      </c>
      <c r="P421" s="27" t="s">
        <v>284</v>
      </c>
      <c r="Q421" s="118"/>
      <c r="R421" s="89">
        <v>42530</v>
      </c>
      <c r="S421" s="53" t="s">
        <v>644</v>
      </c>
      <c r="T421" s="74"/>
      <c r="U421" s="75"/>
      <c r="V421" s="73"/>
    </row>
    <row r="422" spans="1:22" ht="77" x14ac:dyDescent="0.2">
      <c r="A422" s="21" t="s">
        <v>1187</v>
      </c>
      <c r="B422" s="12" t="s">
        <v>1188</v>
      </c>
      <c r="C422" s="15" t="s">
        <v>108</v>
      </c>
      <c r="D422" s="102" t="s">
        <v>250</v>
      </c>
      <c r="E422" s="3" t="s">
        <v>2169</v>
      </c>
      <c r="F422" s="70" t="s">
        <v>1158</v>
      </c>
      <c r="G422" s="12" t="s">
        <v>2484</v>
      </c>
      <c r="H422" s="12" t="s">
        <v>2495</v>
      </c>
      <c r="I422" s="41" t="s">
        <v>2496</v>
      </c>
      <c r="J422" s="43" t="s">
        <v>2493</v>
      </c>
      <c r="K422" s="35" t="s">
        <v>2485</v>
      </c>
      <c r="L422" s="12" t="s">
        <v>60</v>
      </c>
      <c r="M422" s="12" t="s">
        <v>177</v>
      </c>
      <c r="N422" s="12" t="s">
        <v>2486</v>
      </c>
      <c r="O422" s="16" t="s">
        <v>2488</v>
      </c>
      <c r="P422" s="63" t="s">
        <v>2487</v>
      </c>
      <c r="Q422" s="118">
        <v>1340</v>
      </c>
      <c r="R422" s="89">
        <v>42558</v>
      </c>
      <c r="S422" s="53" t="s">
        <v>644</v>
      </c>
      <c r="T422" s="74"/>
      <c r="U422" s="75"/>
      <c r="V422" s="73"/>
    </row>
    <row r="423" spans="1:22" ht="220" x14ac:dyDescent="0.2">
      <c r="A423" s="21" t="s">
        <v>422</v>
      </c>
      <c r="B423" s="12"/>
      <c r="C423" s="15" t="s">
        <v>423</v>
      </c>
      <c r="D423" s="104" t="s">
        <v>2411</v>
      </c>
      <c r="E423" s="3" t="s">
        <v>2168</v>
      </c>
      <c r="F423" s="70"/>
      <c r="G423" s="12" t="s">
        <v>425</v>
      </c>
      <c r="H423" s="12" t="s">
        <v>508</v>
      </c>
      <c r="I423" s="41" t="s">
        <v>619</v>
      </c>
      <c r="J423" s="43" t="s">
        <v>620</v>
      </c>
      <c r="K423" s="12"/>
      <c r="L423" s="12"/>
      <c r="M423" s="12" t="s">
        <v>1081</v>
      </c>
      <c r="N423" s="12" t="s">
        <v>426</v>
      </c>
      <c r="O423" s="16" t="s">
        <v>190</v>
      </c>
      <c r="P423" s="27" t="s">
        <v>424</v>
      </c>
      <c r="Q423" s="118"/>
      <c r="R423" s="89">
        <v>42215</v>
      </c>
      <c r="S423" s="53" t="s">
        <v>644</v>
      </c>
      <c r="T423" s="74"/>
      <c r="U423" s="75"/>
      <c r="V423" s="73"/>
    </row>
    <row r="424" spans="1:22" ht="30" x14ac:dyDescent="0.2">
      <c r="A424" s="21" t="s">
        <v>1176</v>
      </c>
      <c r="B424" s="12" t="s">
        <v>1070</v>
      </c>
      <c r="C424" s="15" t="s">
        <v>59</v>
      </c>
      <c r="D424" s="102" t="s">
        <v>2411</v>
      </c>
      <c r="E424" s="3" t="s">
        <v>2168</v>
      </c>
      <c r="F424" s="71" t="s">
        <v>1157</v>
      </c>
      <c r="G424" s="12" t="s">
        <v>2204</v>
      </c>
      <c r="H424" s="12"/>
      <c r="I424" s="41" t="s">
        <v>524</v>
      </c>
      <c r="J424" s="43" t="s">
        <v>1974</v>
      </c>
      <c r="K424" s="12"/>
      <c r="L424" s="12"/>
      <c r="M424" s="12" t="s">
        <v>1072</v>
      </c>
      <c r="N424" s="12" t="s">
        <v>816</v>
      </c>
      <c r="O424" s="16" t="s">
        <v>190</v>
      </c>
      <c r="P424" s="63" t="s">
        <v>1071</v>
      </c>
      <c r="Q424" s="118"/>
      <c r="R424" s="89">
        <v>42215</v>
      </c>
      <c r="S424" s="53" t="s">
        <v>644</v>
      </c>
      <c r="T424" s="74"/>
      <c r="U424" s="75"/>
      <c r="V424" s="73"/>
    </row>
    <row r="425" spans="1:22" ht="121" x14ac:dyDescent="0.2">
      <c r="A425" s="21" t="s">
        <v>175</v>
      </c>
      <c r="B425" s="12" t="s">
        <v>2453</v>
      </c>
      <c r="C425" s="15" t="s">
        <v>243</v>
      </c>
      <c r="D425" s="102" t="s">
        <v>250</v>
      </c>
      <c r="E425" s="3" t="s">
        <v>2169</v>
      </c>
      <c r="F425" s="70"/>
      <c r="G425" s="12" t="s">
        <v>2365</v>
      </c>
      <c r="H425" s="12" t="s">
        <v>891</v>
      </c>
      <c r="I425" s="41" t="s">
        <v>536</v>
      </c>
      <c r="J425" s="45"/>
      <c r="K425" s="35" t="s">
        <v>637</v>
      </c>
      <c r="L425" s="12"/>
      <c r="M425" s="12" t="s">
        <v>197</v>
      </c>
      <c r="N425" s="12" t="s">
        <v>892</v>
      </c>
      <c r="O425" s="16" t="s">
        <v>152</v>
      </c>
      <c r="P425" s="27" t="s">
        <v>285</v>
      </c>
      <c r="Q425" s="118"/>
      <c r="R425" s="89">
        <v>42206</v>
      </c>
      <c r="S425" s="53" t="s">
        <v>644</v>
      </c>
      <c r="T425" s="74"/>
      <c r="U425" s="75"/>
      <c r="V425" s="73"/>
    </row>
    <row r="426" spans="1:22" ht="30" x14ac:dyDescent="0.2">
      <c r="A426" s="58" t="s">
        <v>1068</v>
      </c>
      <c r="B426" s="12" t="s">
        <v>2134</v>
      </c>
      <c r="C426" s="15" t="s">
        <v>56</v>
      </c>
      <c r="D426" s="102" t="s">
        <v>2411</v>
      </c>
      <c r="E426" s="59" t="s">
        <v>2168</v>
      </c>
      <c r="F426" s="71"/>
      <c r="G426" s="12" t="s">
        <v>343</v>
      </c>
      <c r="H426" s="12" t="s">
        <v>381</v>
      </c>
      <c r="I426" s="64" t="s">
        <v>524</v>
      </c>
      <c r="J426" s="43" t="s">
        <v>1974</v>
      </c>
      <c r="K426" s="35"/>
      <c r="L426" s="12"/>
      <c r="M426" s="12" t="s">
        <v>197</v>
      </c>
      <c r="N426" s="12" t="s">
        <v>995</v>
      </c>
      <c r="O426" s="16" t="s">
        <v>190</v>
      </c>
      <c r="P426" s="63" t="s">
        <v>1069</v>
      </c>
      <c r="Q426" s="118"/>
      <c r="R426" s="89">
        <v>42222</v>
      </c>
      <c r="S426" s="53" t="s">
        <v>644</v>
      </c>
      <c r="T426" s="74"/>
      <c r="U426" s="75"/>
      <c r="V426" s="73"/>
    </row>
    <row r="427" spans="1:22" ht="22" x14ac:dyDescent="0.2">
      <c r="A427" s="21" t="s">
        <v>1067</v>
      </c>
      <c r="B427" s="12" t="s">
        <v>286</v>
      </c>
      <c r="C427" s="15" t="s">
        <v>56</v>
      </c>
      <c r="D427" s="102" t="s">
        <v>29</v>
      </c>
      <c r="E427" s="3" t="s">
        <v>2169</v>
      </c>
      <c r="F427" s="70" t="s">
        <v>1158</v>
      </c>
      <c r="G427" s="12" t="s">
        <v>2232</v>
      </c>
      <c r="H427" s="12"/>
      <c r="I427" s="41" t="s">
        <v>531</v>
      </c>
      <c r="J427" s="45"/>
      <c r="K427" s="12"/>
      <c r="L427" s="12"/>
      <c r="M427" s="12" t="s">
        <v>52</v>
      </c>
      <c r="N427" s="12" t="s">
        <v>33</v>
      </c>
      <c r="O427" s="16" t="s">
        <v>2174</v>
      </c>
      <c r="P427" s="27" t="s">
        <v>287</v>
      </c>
      <c r="Q427" s="118"/>
      <c r="R427" s="89">
        <v>42206</v>
      </c>
      <c r="S427" s="53" t="s">
        <v>644</v>
      </c>
      <c r="T427" s="74"/>
      <c r="U427" s="75"/>
      <c r="V427" s="73"/>
    </row>
    <row r="428" spans="1:22" ht="33" x14ac:dyDescent="0.2">
      <c r="A428" s="21" t="s">
        <v>2447</v>
      </c>
      <c r="B428" s="12" t="s">
        <v>2448</v>
      </c>
      <c r="C428" s="15" t="s">
        <v>59</v>
      </c>
      <c r="D428" s="104" t="s">
        <v>2411</v>
      </c>
      <c r="E428" s="3" t="s">
        <v>2169</v>
      </c>
      <c r="F428" s="71" t="s">
        <v>1159</v>
      </c>
      <c r="G428" s="12" t="s">
        <v>2362</v>
      </c>
      <c r="H428" s="12"/>
      <c r="I428" s="41" t="s">
        <v>569</v>
      </c>
      <c r="J428" s="43" t="s">
        <v>1975</v>
      </c>
      <c r="K428" s="12" t="s">
        <v>635</v>
      </c>
      <c r="L428" s="12"/>
      <c r="M428" s="12" t="s">
        <v>32</v>
      </c>
      <c r="N428" s="12" t="s">
        <v>33</v>
      </c>
      <c r="O428" s="16" t="s">
        <v>190</v>
      </c>
      <c r="P428" s="27" t="s">
        <v>503</v>
      </c>
      <c r="Q428" s="118"/>
      <c r="R428" s="89">
        <v>42206</v>
      </c>
      <c r="S428" s="53" t="s">
        <v>644</v>
      </c>
      <c r="T428" s="74"/>
      <c r="U428" s="75"/>
      <c r="V428" s="73"/>
    </row>
    <row r="429" spans="1:22" ht="44" x14ac:dyDescent="0.2">
      <c r="A429" s="21" t="s">
        <v>1063</v>
      </c>
      <c r="B429" s="12" t="s">
        <v>1066</v>
      </c>
      <c r="C429" s="15" t="s">
        <v>108</v>
      </c>
      <c r="D429" s="104" t="s">
        <v>2409</v>
      </c>
      <c r="E429" s="3" t="s">
        <v>2168</v>
      </c>
      <c r="F429" s="70" t="s">
        <v>1158</v>
      </c>
      <c r="G429" s="12" t="s">
        <v>2272</v>
      </c>
      <c r="H429" s="12" t="s">
        <v>1064</v>
      </c>
      <c r="I429" s="41" t="s">
        <v>586</v>
      </c>
      <c r="J429" s="45"/>
      <c r="K429" s="12" t="s">
        <v>1214</v>
      </c>
      <c r="L429" s="12"/>
      <c r="M429" s="12" t="s">
        <v>36</v>
      </c>
      <c r="N429" s="12" t="s">
        <v>2079</v>
      </c>
      <c r="O429" s="16" t="s">
        <v>251</v>
      </c>
      <c r="P429" s="63" t="s">
        <v>1065</v>
      </c>
      <c r="Q429" s="118"/>
      <c r="R429" s="89">
        <v>42550</v>
      </c>
      <c r="S429" s="53" t="s">
        <v>644</v>
      </c>
      <c r="T429" s="74"/>
      <c r="U429" s="75"/>
      <c r="V429" s="73"/>
    </row>
    <row r="430" spans="1:22" ht="33" x14ac:dyDescent="0.2">
      <c r="A430" s="21" t="s">
        <v>2083</v>
      </c>
      <c r="B430" s="12"/>
      <c r="C430" s="15" t="s">
        <v>299</v>
      </c>
      <c r="D430" s="102" t="s">
        <v>2411</v>
      </c>
      <c r="E430" s="15" t="s">
        <v>2167</v>
      </c>
      <c r="F430" s="71"/>
      <c r="G430" s="12"/>
      <c r="H430" s="12" t="s">
        <v>2523</v>
      </c>
      <c r="I430" s="41"/>
      <c r="J430" s="43"/>
      <c r="K430" s="12"/>
      <c r="L430" s="12"/>
      <c r="M430" s="12"/>
      <c r="N430" s="12"/>
      <c r="O430" s="16"/>
      <c r="P430" s="63"/>
      <c r="Q430" s="122"/>
      <c r="R430" s="90">
        <v>42558</v>
      </c>
      <c r="S430" s="53" t="s">
        <v>644</v>
      </c>
      <c r="T430" s="74"/>
      <c r="U430" s="75"/>
      <c r="V430" s="73"/>
    </row>
    <row r="431" spans="1:22" ht="33" x14ac:dyDescent="0.2">
      <c r="A431" s="21" t="s">
        <v>2084</v>
      </c>
      <c r="B431" s="12"/>
      <c r="C431" s="15" t="s">
        <v>299</v>
      </c>
      <c r="D431" s="104" t="s">
        <v>2411</v>
      </c>
      <c r="E431" s="15" t="s">
        <v>2167</v>
      </c>
      <c r="F431" s="71"/>
      <c r="G431" s="12"/>
      <c r="H431" s="12" t="s">
        <v>2522</v>
      </c>
      <c r="I431" s="41"/>
      <c r="J431" s="43"/>
      <c r="K431" s="12"/>
      <c r="L431" s="12"/>
      <c r="M431" s="12"/>
      <c r="N431" s="12"/>
      <c r="O431" s="16"/>
      <c r="P431" s="19"/>
      <c r="Q431" s="120"/>
      <c r="R431" s="90">
        <v>42558</v>
      </c>
      <c r="S431" s="53" t="s">
        <v>644</v>
      </c>
      <c r="T431" s="74"/>
      <c r="U431" s="75"/>
      <c r="V431" s="73"/>
    </row>
    <row r="432" spans="1:22" ht="33" x14ac:dyDescent="0.2">
      <c r="A432" s="21" t="s">
        <v>1077</v>
      </c>
      <c r="B432" s="12"/>
      <c r="C432" s="15" t="s">
        <v>59</v>
      </c>
      <c r="D432" s="104" t="s">
        <v>2411</v>
      </c>
      <c r="E432" s="3" t="s">
        <v>2168</v>
      </c>
      <c r="F432" s="71" t="s">
        <v>1157</v>
      </c>
      <c r="G432" s="12" t="s">
        <v>2226</v>
      </c>
      <c r="H432" s="31" t="s">
        <v>1079</v>
      </c>
      <c r="I432" s="41" t="s">
        <v>526</v>
      </c>
      <c r="J432" s="43" t="s">
        <v>518</v>
      </c>
      <c r="K432" s="12" t="s">
        <v>674</v>
      </c>
      <c r="L432" s="12" t="s">
        <v>324</v>
      </c>
      <c r="M432" s="12" t="s">
        <v>1078</v>
      </c>
      <c r="N432" s="12" t="s">
        <v>211</v>
      </c>
      <c r="O432" s="16" t="s">
        <v>190</v>
      </c>
      <c r="P432" s="63" t="s">
        <v>1080</v>
      </c>
      <c r="Q432" s="118"/>
      <c r="R432" s="89">
        <v>42215</v>
      </c>
      <c r="S432" s="53" t="s">
        <v>644</v>
      </c>
      <c r="T432" s="74"/>
      <c r="U432" s="75"/>
      <c r="V432" s="73"/>
    </row>
    <row r="433" spans="1:22" ht="33" x14ac:dyDescent="0.2">
      <c r="A433" s="21" t="s">
        <v>288</v>
      </c>
      <c r="B433" s="12" t="s">
        <v>290</v>
      </c>
      <c r="C433" s="15" t="s">
        <v>59</v>
      </c>
      <c r="D433" s="104" t="s">
        <v>2409</v>
      </c>
      <c r="E433" s="3" t="s">
        <v>2169</v>
      </c>
      <c r="F433" s="71" t="s">
        <v>1157</v>
      </c>
      <c r="G433" s="12" t="s">
        <v>2227</v>
      </c>
      <c r="H433" s="12" t="s">
        <v>289</v>
      </c>
      <c r="I433" s="41" t="s">
        <v>526</v>
      </c>
      <c r="J433" s="43" t="s">
        <v>518</v>
      </c>
      <c r="K433" s="12"/>
      <c r="L433" s="12"/>
      <c r="M433" s="12" t="s">
        <v>1151</v>
      </c>
      <c r="N433" s="12" t="s">
        <v>33</v>
      </c>
      <c r="O433" s="16" t="s">
        <v>186</v>
      </c>
      <c r="P433" s="27" t="s">
        <v>504</v>
      </c>
      <c r="Q433" s="118"/>
      <c r="R433" s="89">
        <v>42206</v>
      </c>
      <c r="S433" s="53" t="s">
        <v>644</v>
      </c>
      <c r="T433" s="74"/>
      <c r="U433" s="75"/>
      <c r="V433" s="73"/>
    </row>
    <row r="434" spans="1:22" ht="30" x14ac:dyDescent="0.2">
      <c r="A434" s="21" t="s">
        <v>2080</v>
      </c>
      <c r="B434" s="12" t="s">
        <v>2081</v>
      </c>
      <c r="C434" s="15" t="s">
        <v>59</v>
      </c>
      <c r="D434" s="102" t="s">
        <v>29</v>
      </c>
      <c r="E434" s="15" t="s">
        <v>2167</v>
      </c>
      <c r="F434" s="71" t="s">
        <v>1157</v>
      </c>
      <c r="G434" s="12" t="s">
        <v>2175</v>
      </c>
      <c r="H434" s="12"/>
      <c r="I434" s="41" t="s">
        <v>532</v>
      </c>
      <c r="J434" s="81"/>
      <c r="K434" s="12"/>
      <c r="L434" s="12"/>
      <c r="M434" s="12" t="s">
        <v>2087</v>
      </c>
      <c r="N434" s="12" t="s">
        <v>44</v>
      </c>
      <c r="O434" s="16" t="s">
        <v>2174</v>
      </c>
      <c r="P434" s="10" t="s">
        <v>2082</v>
      </c>
      <c r="Q434" s="122"/>
      <c r="R434" s="90">
        <v>42550</v>
      </c>
      <c r="S434" s="53" t="s">
        <v>644</v>
      </c>
      <c r="T434" s="74"/>
      <c r="U434" s="75"/>
      <c r="V434" s="73"/>
    </row>
    <row r="435" spans="1:22" ht="22" x14ac:dyDescent="0.2">
      <c r="A435" s="21" t="s">
        <v>176</v>
      </c>
      <c r="B435" s="12"/>
      <c r="C435" s="15" t="s">
        <v>59</v>
      </c>
      <c r="D435" s="102" t="s">
        <v>2414</v>
      </c>
      <c r="E435" s="3" t="s">
        <v>2169</v>
      </c>
      <c r="F435" s="71" t="s">
        <v>1157</v>
      </c>
      <c r="G435" s="12" t="s">
        <v>2228</v>
      </c>
      <c r="H435" s="12"/>
      <c r="I435" s="41" t="s">
        <v>614</v>
      </c>
      <c r="J435" s="43" t="s">
        <v>1971</v>
      </c>
      <c r="K435" s="12"/>
      <c r="L435" s="12"/>
      <c r="M435" s="12" t="s">
        <v>32</v>
      </c>
      <c r="N435" s="12" t="s">
        <v>33</v>
      </c>
      <c r="O435" s="16" t="s">
        <v>180</v>
      </c>
      <c r="P435" s="27" t="s">
        <v>291</v>
      </c>
      <c r="Q435" s="118"/>
      <c r="R435" s="89">
        <v>42206</v>
      </c>
      <c r="S435" s="53" t="s">
        <v>644</v>
      </c>
      <c r="T435" s="74"/>
      <c r="U435" s="75"/>
      <c r="V435" s="73"/>
    </row>
    <row r="436" spans="1:22" ht="22" x14ac:dyDescent="0.2">
      <c r="A436" s="21" t="s">
        <v>2085</v>
      </c>
      <c r="B436" s="12" t="s">
        <v>2086</v>
      </c>
      <c r="C436" s="15" t="s">
        <v>59</v>
      </c>
      <c r="D436" s="102" t="s">
        <v>29</v>
      </c>
      <c r="E436" s="15" t="s">
        <v>2167</v>
      </c>
      <c r="F436" s="71" t="s">
        <v>1157</v>
      </c>
      <c r="G436" s="12" t="s">
        <v>2175</v>
      </c>
      <c r="H436" s="12"/>
      <c r="I436" s="41" t="s">
        <v>532</v>
      </c>
      <c r="J436" s="81"/>
      <c r="K436" s="12"/>
      <c r="L436" s="12"/>
      <c r="M436" s="12" t="s">
        <v>2173</v>
      </c>
      <c r="N436" s="12" t="s">
        <v>2072</v>
      </c>
      <c r="O436" s="16" t="s">
        <v>2174</v>
      </c>
      <c r="P436" s="19" t="s">
        <v>2088</v>
      </c>
      <c r="Q436" s="120"/>
      <c r="R436" s="90">
        <v>42550</v>
      </c>
      <c r="S436" s="53" t="s">
        <v>644</v>
      </c>
      <c r="T436" s="74"/>
      <c r="U436" s="75"/>
      <c r="V436" s="73"/>
    </row>
    <row r="437" spans="1:22" ht="88" x14ac:dyDescent="0.2">
      <c r="A437" s="21" t="s">
        <v>1073</v>
      </c>
      <c r="B437" s="12" t="s">
        <v>1074</v>
      </c>
      <c r="C437" s="15" t="s">
        <v>59</v>
      </c>
      <c r="D437" s="102" t="s">
        <v>2411</v>
      </c>
      <c r="E437" s="3" t="s">
        <v>2168</v>
      </c>
      <c r="F437" s="71" t="s">
        <v>1157</v>
      </c>
      <c r="G437" s="12" t="s">
        <v>2175</v>
      </c>
      <c r="H437" s="12" t="s">
        <v>1075</v>
      </c>
      <c r="I437" s="41" t="s">
        <v>524</v>
      </c>
      <c r="J437" s="43" t="s">
        <v>1974</v>
      </c>
      <c r="K437" s="12"/>
      <c r="L437" s="12"/>
      <c r="M437" s="12" t="s">
        <v>1072</v>
      </c>
      <c r="N437" s="12" t="s">
        <v>816</v>
      </c>
      <c r="O437" s="16" t="s">
        <v>190</v>
      </c>
      <c r="P437" s="63" t="s">
        <v>1076</v>
      </c>
      <c r="Q437" s="118"/>
      <c r="R437" s="89">
        <v>42215</v>
      </c>
      <c r="S437" s="53" t="s">
        <v>644</v>
      </c>
      <c r="T437" s="74"/>
      <c r="U437" s="75"/>
      <c r="V437" s="73"/>
    </row>
    <row r="438" spans="1:22" ht="66" x14ac:dyDescent="0.2">
      <c r="A438" s="21" t="s">
        <v>1055</v>
      </c>
      <c r="B438" s="12" t="s">
        <v>1056</v>
      </c>
      <c r="C438" s="15" t="s">
        <v>59</v>
      </c>
      <c r="D438" s="102" t="s">
        <v>2411</v>
      </c>
      <c r="E438" s="3" t="s">
        <v>2168</v>
      </c>
      <c r="F438" s="71" t="s">
        <v>1157</v>
      </c>
      <c r="G438" s="12" t="s">
        <v>2175</v>
      </c>
      <c r="H438" s="12" t="s">
        <v>1057</v>
      </c>
      <c r="I438" s="41" t="s">
        <v>524</v>
      </c>
      <c r="J438" s="43" t="s">
        <v>1974</v>
      </c>
      <c r="K438" s="12"/>
      <c r="L438" s="12"/>
      <c r="M438" s="12" t="s">
        <v>32</v>
      </c>
      <c r="N438" s="12" t="s">
        <v>211</v>
      </c>
      <c r="O438" s="16" t="s">
        <v>190</v>
      </c>
      <c r="P438" s="63" t="s">
        <v>1058</v>
      </c>
      <c r="Q438" s="118"/>
      <c r="R438" s="89">
        <v>42213</v>
      </c>
      <c r="S438" s="53" t="s">
        <v>644</v>
      </c>
      <c r="T438" s="74"/>
      <c r="U438" s="75"/>
      <c r="V438" s="73"/>
    </row>
    <row r="439" spans="1:22" ht="44" x14ac:dyDescent="0.2">
      <c r="A439" s="25" t="s">
        <v>2524</v>
      </c>
      <c r="B439" s="12" t="s">
        <v>2525</v>
      </c>
      <c r="C439" s="4" t="s">
        <v>59</v>
      </c>
      <c r="D439" s="117"/>
      <c r="E439" s="3" t="s">
        <v>2167</v>
      </c>
      <c r="F439" s="69" t="s">
        <v>1157</v>
      </c>
      <c r="G439" s="12" t="s">
        <v>2526</v>
      </c>
      <c r="H439" s="12" t="s">
        <v>2527</v>
      </c>
      <c r="I439" s="41" t="s">
        <v>2533</v>
      </c>
      <c r="J439" s="43" t="s">
        <v>2532</v>
      </c>
      <c r="K439" s="12"/>
      <c r="L439" s="12"/>
      <c r="M439" s="12" t="s">
        <v>2528</v>
      </c>
      <c r="N439" s="12" t="s">
        <v>2529</v>
      </c>
      <c r="O439" s="16" t="s">
        <v>2027</v>
      </c>
      <c r="P439" s="19" t="s">
        <v>2530</v>
      </c>
      <c r="Q439" s="118"/>
      <c r="R439" s="89">
        <v>42558</v>
      </c>
      <c r="S439" s="53" t="s">
        <v>644</v>
      </c>
      <c r="T439" s="74"/>
      <c r="U439" s="75"/>
      <c r="V439" s="73"/>
    </row>
    <row r="440" spans="1:22" ht="77" x14ac:dyDescent="0.2">
      <c r="A440" s="21" t="s">
        <v>292</v>
      </c>
      <c r="B440" s="12"/>
      <c r="C440" s="15" t="s">
        <v>57</v>
      </c>
      <c r="D440" s="102"/>
      <c r="E440" s="3" t="s">
        <v>2169</v>
      </c>
      <c r="F440" s="70"/>
      <c r="G440" s="12" t="s">
        <v>293</v>
      </c>
      <c r="H440" s="12" t="s">
        <v>296</v>
      </c>
      <c r="I440" s="41" t="s">
        <v>638</v>
      </c>
      <c r="J440" s="43" t="s">
        <v>639</v>
      </c>
      <c r="K440" s="12"/>
      <c r="L440" s="12"/>
      <c r="M440" s="12" t="s">
        <v>294</v>
      </c>
      <c r="N440" s="12" t="s">
        <v>295</v>
      </c>
      <c r="O440" s="16" t="s">
        <v>305</v>
      </c>
      <c r="P440" s="63" t="s">
        <v>297</v>
      </c>
      <c r="Q440" s="118"/>
      <c r="R440" s="89">
        <v>42206</v>
      </c>
      <c r="S440" s="53" t="s">
        <v>644</v>
      </c>
      <c r="T440" s="74"/>
      <c r="U440" s="75"/>
      <c r="V440" s="73"/>
    </row>
    <row r="441" spans="1:22" ht="110" x14ac:dyDescent="0.2">
      <c r="A441" s="21" t="s">
        <v>1082</v>
      </c>
      <c r="B441" s="12" t="s">
        <v>1186</v>
      </c>
      <c r="C441" s="15" t="s">
        <v>57</v>
      </c>
      <c r="D441" s="102" t="s">
        <v>250</v>
      </c>
      <c r="E441" s="3" t="s">
        <v>2168</v>
      </c>
      <c r="F441" s="70"/>
      <c r="G441" s="12" t="s">
        <v>1083</v>
      </c>
      <c r="H441" s="12" t="s">
        <v>1185</v>
      </c>
      <c r="I441" s="41" t="s">
        <v>1084</v>
      </c>
      <c r="J441" s="45"/>
      <c r="K441" s="12" t="s">
        <v>1085</v>
      </c>
      <c r="L441" s="12"/>
      <c r="M441" s="12"/>
      <c r="N441" s="12" t="s">
        <v>33</v>
      </c>
      <c r="O441" s="16" t="s">
        <v>1086</v>
      </c>
      <c r="P441" s="63" t="s">
        <v>1087</v>
      </c>
      <c r="Q441" s="118"/>
      <c r="R441" s="89">
        <v>42215</v>
      </c>
      <c r="S441" s="53" t="s">
        <v>644</v>
      </c>
      <c r="T441" s="74"/>
      <c r="U441" s="75"/>
      <c r="V441" s="73"/>
    </row>
    <row r="442" spans="1:22" ht="55" x14ac:dyDescent="0.2">
      <c r="A442" s="21" t="s">
        <v>2098</v>
      </c>
      <c r="B442" s="12"/>
      <c r="C442" s="15" t="s">
        <v>55</v>
      </c>
      <c r="D442" s="104" t="s">
        <v>2411</v>
      </c>
      <c r="E442" s="15" t="s">
        <v>2167</v>
      </c>
      <c r="F442" s="71"/>
      <c r="G442" s="12" t="s">
        <v>2099</v>
      </c>
      <c r="H442" s="12"/>
      <c r="I442" s="41"/>
      <c r="J442" s="45"/>
      <c r="K442" s="12"/>
      <c r="L442" s="12"/>
      <c r="M442" s="12" t="s">
        <v>2100</v>
      </c>
      <c r="N442" s="12" t="s">
        <v>2101</v>
      </c>
      <c r="O442" s="16" t="s">
        <v>190</v>
      </c>
      <c r="P442" s="19" t="s">
        <v>2102</v>
      </c>
      <c r="Q442" s="120"/>
      <c r="R442" s="89">
        <v>42550</v>
      </c>
      <c r="S442" s="53" t="s">
        <v>644</v>
      </c>
      <c r="T442" s="74"/>
      <c r="U442" s="75"/>
      <c r="V442" s="73"/>
    </row>
    <row r="443" spans="1:22" ht="110" x14ac:dyDescent="0.2">
      <c r="A443" s="21" t="s">
        <v>298</v>
      </c>
      <c r="B443" s="12" t="s">
        <v>2456</v>
      </c>
      <c r="C443" s="15" t="s">
        <v>299</v>
      </c>
      <c r="D443" s="104" t="s">
        <v>2411</v>
      </c>
      <c r="E443" s="15" t="s">
        <v>2167</v>
      </c>
      <c r="F443" s="71" t="s">
        <v>1160</v>
      </c>
      <c r="G443" s="12" t="s">
        <v>1377</v>
      </c>
      <c r="H443" s="12" t="s">
        <v>1374</v>
      </c>
      <c r="I443" s="41" t="s">
        <v>1367</v>
      </c>
      <c r="J443" s="49" t="s">
        <v>1368</v>
      </c>
      <c r="K443" s="12"/>
      <c r="L443" s="12"/>
      <c r="M443" s="12" t="s">
        <v>1376</v>
      </c>
      <c r="N443" s="12" t="s">
        <v>1375</v>
      </c>
      <c r="O443" s="16" t="s">
        <v>190</v>
      </c>
      <c r="P443" s="63" t="s">
        <v>505</v>
      </c>
      <c r="Q443" s="118"/>
      <c r="R443" s="89">
        <v>42531</v>
      </c>
      <c r="S443" s="53" t="s">
        <v>644</v>
      </c>
      <c r="T443" s="74"/>
      <c r="U443" s="75"/>
      <c r="V443" s="73"/>
    </row>
    <row r="444" spans="1:22" ht="22" x14ac:dyDescent="0.2">
      <c r="A444" s="21" t="s">
        <v>2103</v>
      </c>
      <c r="B444" s="12" t="s">
        <v>2104</v>
      </c>
      <c r="C444" s="15" t="s">
        <v>59</v>
      </c>
      <c r="D444" s="102" t="s">
        <v>29</v>
      </c>
      <c r="E444" s="15" t="s">
        <v>2167</v>
      </c>
      <c r="F444" s="71" t="s">
        <v>1157</v>
      </c>
      <c r="G444" s="12" t="s">
        <v>2229</v>
      </c>
      <c r="H444" s="12"/>
      <c r="I444" s="41"/>
      <c r="J444" s="45"/>
      <c r="K444" s="12"/>
      <c r="L444" s="12"/>
      <c r="M444" s="12" t="s">
        <v>2087</v>
      </c>
      <c r="N444" s="12" t="s">
        <v>414</v>
      </c>
      <c r="O444" s="16" t="s">
        <v>312</v>
      </c>
      <c r="P444" s="19" t="s">
        <v>2105</v>
      </c>
      <c r="Q444" s="120"/>
      <c r="R444" s="89">
        <v>42550</v>
      </c>
      <c r="S444" s="53" t="s">
        <v>644</v>
      </c>
      <c r="T444" s="74"/>
      <c r="U444" s="75"/>
      <c r="V444" s="73"/>
    </row>
    <row r="445" spans="1:22" ht="143" x14ac:dyDescent="0.2">
      <c r="A445" s="21" t="s">
        <v>1088</v>
      </c>
      <c r="B445" s="12" t="s">
        <v>1089</v>
      </c>
      <c r="C445" s="15" t="s">
        <v>243</v>
      </c>
      <c r="D445" s="102" t="s">
        <v>250</v>
      </c>
      <c r="E445" s="3" t="s">
        <v>2168</v>
      </c>
      <c r="F445" s="70"/>
      <c r="G445" s="12" t="s">
        <v>2325</v>
      </c>
      <c r="H445" s="12" t="s">
        <v>1091</v>
      </c>
      <c r="I445" s="41" t="s">
        <v>536</v>
      </c>
      <c r="J445" s="45"/>
      <c r="K445" s="35" t="s">
        <v>1090</v>
      </c>
      <c r="L445" s="12"/>
      <c r="M445" s="12" t="s">
        <v>197</v>
      </c>
      <c r="N445" s="12" t="s">
        <v>748</v>
      </c>
      <c r="O445" s="16" t="s">
        <v>152</v>
      </c>
      <c r="P445" s="63" t="s">
        <v>1092</v>
      </c>
      <c r="Q445" s="118"/>
      <c r="R445" s="89">
        <v>42215</v>
      </c>
      <c r="S445" s="53" t="s">
        <v>644</v>
      </c>
      <c r="T445" s="74"/>
      <c r="U445" s="75"/>
      <c r="V445" s="73"/>
    </row>
    <row r="446" spans="1:22" ht="66" x14ac:dyDescent="0.2">
      <c r="A446" s="21" t="s">
        <v>1093</v>
      </c>
      <c r="B446" s="12" t="s">
        <v>1094</v>
      </c>
      <c r="C446" s="15" t="s">
        <v>226</v>
      </c>
      <c r="D446" s="102" t="s">
        <v>2411</v>
      </c>
      <c r="E446" s="3" t="s">
        <v>2168</v>
      </c>
      <c r="F446" s="72" t="s">
        <v>1161</v>
      </c>
      <c r="G446" s="12" t="s">
        <v>2310</v>
      </c>
      <c r="H446" s="12" t="s">
        <v>1097</v>
      </c>
      <c r="I446" s="41" t="s">
        <v>524</v>
      </c>
      <c r="J446" s="43" t="s">
        <v>1974</v>
      </c>
      <c r="K446" s="35"/>
      <c r="L446" s="12" t="s">
        <v>60</v>
      </c>
      <c r="M446" s="12" t="s">
        <v>1095</v>
      </c>
      <c r="N446" s="12" t="s">
        <v>325</v>
      </c>
      <c r="O446" s="16" t="s">
        <v>190</v>
      </c>
      <c r="P446" s="63" t="s">
        <v>1096</v>
      </c>
      <c r="Q446" s="118"/>
      <c r="R446" s="89">
        <v>42215</v>
      </c>
      <c r="S446" s="53" t="s">
        <v>644</v>
      </c>
      <c r="T446" s="74"/>
      <c r="U446" s="75"/>
      <c r="V446" s="73"/>
    </row>
    <row r="447" spans="1:22" ht="44" x14ac:dyDescent="0.2">
      <c r="A447" s="21" t="s">
        <v>1102</v>
      </c>
      <c r="B447" s="12" t="s">
        <v>2393</v>
      </c>
      <c r="C447" s="15" t="s">
        <v>108</v>
      </c>
      <c r="D447" s="102" t="s">
        <v>29</v>
      </c>
      <c r="E447" s="3" t="s">
        <v>2168</v>
      </c>
      <c r="F447" s="70" t="s">
        <v>1158</v>
      </c>
      <c r="G447" s="12" t="s">
        <v>2273</v>
      </c>
      <c r="H447" s="12" t="s">
        <v>782</v>
      </c>
      <c r="I447" s="40" t="s">
        <v>514</v>
      </c>
      <c r="J447" s="49" t="s">
        <v>565</v>
      </c>
      <c r="K447" s="35"/>
      <c r="L447" s="12"/>
      <c r="M447" s="12" t="s">
        <v>177</v>
      </c>
      <c r="N447" s="12" t="s">
        <v>2394</v>
      </c>
      <c r="O447" s="16" t="s">
        <v>2142</v>
      </c>
      <c r="P447" s="63" t="s">
        <v>451</v>
      </c>
      <c r="Q447" s="118"/>
      <c r="R447" s="89">
        <v>42552</v>
      </c>
      <c r="S447" s="53" t="s">
        <v>644</v>
      </c>
      <c r="T447" s="74"/>
      <c r="U447" s="75"/>
      <c r="V447" s="73"/>
    </row>
    <row r="448" spans="1:22" ht="44" x14ac:dyDescent="0.2">
      <c r="A448" s="21" t="s">
        <v>2111</v>
      </c>
      <c r="B448" s="12" t="s">
        <v>2112</v>
      </c>
      <c r="C448" s="15" t="s">
        <v>56</v>
      </c>
      <c r="D448" s="102"/>
      <c r="E448" s="15" t="s">
        <v>2167</v>
      </c>
      <c r="F448" s="71" t="s">
        <v>1158</v>
      </c>
      <c r="G448" s="12" t="s">
        <v>2274</v>
      </c>
      <c r="H448" s="12"/>
      <c r="I448" s="41"/>
      <c r="J448" s="45"/>
      <c r="K448" s="12"/>
      <c r="L448" s="12" t="s">
        <v>62</v>
      </c>
      <c r="M448" s="12" t="s">
        <v>2113</v>
      </c>
      <c r="N448" s="12" t="s">
        <v>2116</v>
      </c>
      <c r="O448" s="16" t="s">
        <v>2114</v>
      </c>
      <c r="P448" s="111" t="s">
        <v>2115</v>
      </c>
      <c r="Q448" s="120"/>
      <c r="R448" s="89">
        <v>42550</v>
      </c>
      <c r="S448" s="53" t="s">
        <v>644</v>
      </c>
      <c r="T448" s="74"/>
      <c r="U448" s="75"/>
      <c r="V448" s="73"/>
    </row>
    <row r="449" spans="1:22" ht="66" x14ac:dyDescent="0.2">
      <c r="A449" s="21" t="s">
        <v>1174</v>
      </c>
      <c r="B449" s="12" t="s">
        <v>1112</v>
      </c>
      <c r="C449" s="15"/>
      <c r="D449" s="102"/>
      <c r="E449" s="3"/>
      <c r="F449" s="70"/>
      <c r="G449" s="12"/>
      <c r="H449" s="12" t="s">
        <v>1212</v>
      </c>
      <c r="I449" s="41"/>
      <c r="J449" s="45"/>
      <c r="K449" s="35"/>
      <c r="L449" s="12"/>
      <c r="M449" s="12" t="s">
        <v>1113</v>
      </c>
      <c r="N449" s="12"/>
      <c r="O449" s="16"/>
      <c r="P449" s="111"/>
      <c r="Q449" s="120"/>
      <c r="R449" s="89">
        <v>42215</v>
      </c>
      <c r="S449" s="53" t="s">
        <v>644</v>
      </c>
      <c r="T449" s="74"/>
      <c r="U449" s="75"/>
      <c r="V449" s="73"/>
    </row>
    <row r="450" spans="1:22" ht="44" x14ac:dyDescent="0.2">
      <c r="A450" s="21" t="s">
        <v>302</v>
      </c>
      <c r="B450" s="12" t="s">
        <v>640</v>
      </c>
      <c r="C450" s="15" t="s">
        <v>56</v>
      </c>
      <c r="D450" s="105" t="s">
        <v>2412</v>
      </c>
      <c r="E450" s="3" t="s">
        <v>2169</v>
      </c>
      <c r="F450" s="72" t="s">
        <v>1161</v>
      </c>
      <c r="G450" s="12" t="s">
        <v>2311</v>
      </c>
      <c r="H450" s="12" t="s">
        <v>301</v>
      </c>
      <c r="I450" s="41" t="s">
        <v>527</v>
      </c>
      <c r="J450" s="49" t="s">
        <v>1574</v>
      </c>
      <c r="K450" s="12"/>
      <c r="L450" s="12"/>
      <c r="M450" s="12" t="s">
        <v>52</v>
      </c>
      <c r="N450" s="12" t="s">
        <v>300</v>
      </c>
      <c r="O450" s="16" t="s">
        <v>2174</v>
      </c>
      <c r="P450" s="27" t="s">
        <v>303</v>
      </c>
      <c r="Q450" s="118"/>
      <c r="R450" s="89">
        <v>42212</v>
      </c>
      <c r="S450" s="53" t="s">
        <v>644</v>
      </c>
      <c r="T450" s="74"/>
      <c r="U450" s="75"/>
      <c r="V450" s="73"/>
    </row>
    <row r="451" spans="1:22" ht="33" x14ac:dyDescent="0.2">
      <c r="A451" s="21" t="s">
        <v>314</v>
      </c>
      <c r="B451" s="12" t="s">
        <v>315</v>
      </c>
      <c r="C451" s="15" t="s">
        <v>108</v>
      </c>
      <c r="D451" s="102" t="s">
        <v>153</v>
      </c>
      <c r="E451" s="3" t="s">
        <v>2169</v>
      </c>
      <c r="F451" s="70" t="s">
        <v>1158</v>
      </c>
      <c r="G451" s="12" t="s">
        <v>2275</v>
      </c>
      <c r="H451" s="12"/>
      <c r="I451" s="41" t="s">
        <v>641</v>
      </c>
      <c r="J451" s="43" t="s">
        <v>642</v>
      </c>
      <c r="K451" s="12"/>
      <c r="L451" s="12"/>
      <c r="M451" s="12" t="s">
        <v>36</v>
      </c>
      <c r="N451" s="12" t="s">
        <v>304</v>
      </c>
      <c r="O451" s="16" t="s">
        <v>1524</v>
      </c>
      <c r="P451" s="63" t="s">
        <v>1525</v>
      </c>
      <c r="Q451" s="118"/>
      <c r="R451" s="89">
        <v>42536</v>
      </c>
      <c r="S451" s="53" t="s">
        <v>644</v>
      </c>
      <c r="T451" s="74"/>
      <c r="U451" s="75"/>
      <c r="V451" s="73"/>
    </row>
    <row r="452" spans="1:22" ht="132" x14ac:dyDescent="0.2">
      <c r="A452" s="21" t="s">
        <v>1103</v>
      </c>
      <c r="B452" s="12" t="s">
        <v>1104</v>
      </c>
      <c r="C452" s="15" t="s">
        <v>56</v>
      </c>
      <c r="D452" s="102" t="s">
        <v>29</v>
      </c>
      <c r="E452" s="3" t="s">
        <v>2168</v>
      </c>
      <c r="F452" s="70" t="s">
        <v>1160</v>
      </c>
      <c r="G452" s="12" t="s">
        <v>2401</v>
      </c>
      <c r="H452" s="12" t="s">
        <v>1105</v>
      </c>
      <c r="I452" s="41" t="s">
        <v>618</v>
      </c>
      <c r="J452" s="45"/>
      <c r="K452" s="12" t="s">
        <v>726</v>
      </c>
      <c r="L452" s="12" t="s">
        <v>62</v>
      </c>
      <c r="M452" s="12" t="s">
        <v>867</v>
      </c>
      <c r="N452" s="12" t="s">
        <v>446</v>
      </c>
      <c r="O452" s="16" t="s">
        <v>2174</v>
      </c>
      <c r="P452" s="63" t="s">
        <v>1106</v>
      </c>
      <c r="Q452" s="118"/>
      <c r="R452" s="89">
        <v>42215</v>
      </c>
      <c r="S452" s="53" t="s">
        <v>644</v>
      </c>
      <c r="T452" s="74"/>
      <c r="U452" s="75"/>
      <c r="V452" s="73"/>
    </row>
    <row r="453" spans="1:22" ht="132" x14ac:dyDescent="0.2">
      <c r="A453" s="21" t="s">
        <v>1098</v>
      </c>
      <c r="B453" s="12" t="s">
        <v>1099</v>
      </c>
      <c r="C453" s="15" t="s">
        <v>56</v>
      </c>
      <c r="D453" s="102" t="s">
        <v>29</v>
      </c>
      <c r="E453" s="15" t="s">
        <v>2168</v>
      </c>
      <c r="F453" s="70" t="s">
        <v>1160</v>
      </c>
      <c r="G453" s="12" t="s">
        <v>2401</v>
      </c>
      <c r="H453" s="12" t="s">
        <v>1100</v>
      </c>
      <c r="I453" s="41" t="s">
        <v>618</v>
      </c>
      <c r="J453" s="45"/>
      <c r="K453" s="12" t="s">
        <v>726</v>
      </c>
      <c r="L453" s="12" t="s">
        <v>62</v>
      </c>
      <c r="M453" s="12" t="s">
        <v>867</v>
      </c>
      <c r="N453" s="12" t="s">
        <v>446</v>
      </c>
      <c r="O453" s="16" t="s">
        <v>2174</v>
      </c>
      <c r="P453" s="67" t="s">
        <v>1101</v>
      </c>
      <c r="Q453" s="125"/>
      <c r="R453" s="89">
        <v>42215</v>
      </c>
      <c r="S453" s="53" t="s">
        <v>644</v>
      </c>
      <c r="T453" s="74"/>
      <c r="U453" s="75"/>
      <c r="V453" s="73"/>
    </row>
    <row r="454" spans="1:22" ht="77" x14ac:dyDescent="0.2">
      <c r="A454" s="21" t="s">
        <v>2106</v>
      </c>
      <c r="B454" s="12" t="s">
        <v>2107</v>
      </c>
      <c r="C454" s="15" t="s">
        <v>56</v>
      </c>
      <c r="D454" s="102" t="s">
        <v>29</v>
      </c>
      <c r="E454" s="15" t="s">
        <v>2167</v>
      </c>
      <c r="F454" s="71" t="s">
        <v>1160</v>
      </c>
      <c r="G454" s="12" t="s">
        <v>2405</v>
      </c>
      <c r="H454" s="12" t="s">
        <v>2108</v>
      </c>
      <c r="I454" s="41" t="s">
        <v>618</v>
      </c>
      <c r="J454" s="45"/>
      <c r="K454" s="12"/>
      <c r="L454" s="12" t="s">
        <v>62</v>
      </c>
      <c r="M454" s="12" t="s">
        <v>2109</v>
      </c>
      <c r="N454" s="12" t="s">
        <v>446</v>
      </c>
      <c r="O454" s="16" t="s">
        <v>2174</v>
      </c>
      <c r="P454" s="19" t="s">
        <v>2110</v>
      </c>
      <c r="Q454" s="120"/>
      <c r="R454" s="89">
        <v>42550</v>
      </c>
      <c r="S454" s="53" t="s">
        <v>644</v>
      </c>
      <c r="T454" s="74"/>
      <c r="U454" s="75"/>
      <c r="V454" s="73"/>
    </row>
    <row r="455" spans="1:22" ht="110" x14ac:dyDescent="0.2">
      <c r="A455" s="21" t="s">
        <v>2121</v>
      </c>
      <c r="B455" s="12" t="s">
        <v>2122</v>
      </c>
      <c r="C455" s="15" t="s">
        <v>243</v>
      </c>
      <c r="D455" s="102" t="s">
        <v>250</v>
      </c>
      <c r="E455" s="15" t="s">
        <v>2167</v>
      </c>
      <c r="F455" s="71"/>
      <c r="G455" s="12" t="s">
        <v>2366</v>
      </c>
      <c r="H455" s="12"/>
      <c r="I455" s="41" t="s">
        <v>536</v>
      </c>
      <c r="J455" s="45"/>
      <c r="K455" s="35" t="s">
        <v>2123</v>
      </c>
      <c r="L455" s="12"/>
      <c r="M455" s="12" t="s">
        <v>197</v>
      </c>
      <c r="N455" s="12" t="s">
        <v>2124</v>
      </c>
      <c r="O455" s="16" t="s">
        <v>152</v>
      </c>
      <c r="P455" s="10" t="s">
        <v>2125</v>
      </c>
      <c r="Q455" s="122"/>
      <c r="R455" s="89">
        <v>42550</v>
      </c>
      <c r="S455" s="53" t="s">
        <v>644</v>
      </c>
      <c r="T455" s="74"/>
      <c r="U455" s="75"/>
      <c r="V455" s="73"/>
    </row>
    <row r="456" spans="1:22" ht="88" x14ac:dyDescent="0.2">
      <c r="A456" s="21" t="s">
        <v>1114</v>
      </c>
      <c r="B456" s="12" t="s">
        <v>1115</v>
      </c>
      <c r="C456" s="15" t="s">
        <v>108</v>
      </c>
      <c r="D456" s="102" t="s">
        <v>250</v>
      </c>
      <c r="E456" s="15" t="s">
        <v>2168</v>
      </c>
      <c r="F456" s="70" t="s">
        <v>1158</v>
      </c>
      <c r="G456" s="12" t="s">
        <v>2395</v>
      </c>
      <c r="H456" s="12" t="s">
        <v>1118</v>
      </c>
      <c r="I456" s="40" t="s">
        <v>514</v>
      </c>
      <c r="J456" s="49" t="s">
        <v>565</v>
      </c>
      <c r="K456" s="35" t="s">
        <v>1116</v>
      </c>
      <c r="L456" s="12"/>
      <c r="M456" s="12" t="s">
        <v>36</v>
      </c>
      <c r="N456" s="12" t="s">
        <v>33</v>
      </c>
      <c r="O456" s="16" t="s">
        <v>2488</v>
      </c>
      <c r="P456" s="63" t="s">
        <v>1117</v>
      </c>
      <c r="Q456" s="118">
        <v>1050</v>
      </c>
      <c r="R456" s="89">
        <v>42215</v>
      </c>
      <c r="S456" s="53" t="s">
        <v>644</v>
      </c>
      <c r="T456" s="74"/>
      <c r="U456" s="75"/>
      <c r="V456" s="73"/>
    </row>
    <row r="457" spans="1:22" ht="33" x14ac:dyDescent="0.2">
      <c r="A457" s="21" t="s">
        <v>1122</v>
      </c>
      <c r="B457" s="12"/>
      <c r="C457" s="15" t="s">
        <v>59</v>
      </c>
      <c r="D457" s="105" t="s">
        <v>2413</v>
      </c>
      <c r="E457" s="15" t="s">
        <v>2168</v>
      </c>
      <c r="F457" s="71" t="s">
        <v>1159</v>
      </c>
      <c r="G457" s="12" t="s">
        <v>2367</v>
      </c>
      <c r="H457" s="12"/>
      <c r="I457" s="41" t="s">
        <v>2468</v>
      </c>
      <c r="J457" s="43" t="s">
        <v>533</v>
      </c>
      <c r="K457" s="12" t="s">
        <v>2538</v>
      </c>
      <c r="L457" s="12"/>
      <c r="M457" s="12" t="s">
        <v>32</v>
      </c>
      <c r="N457" s="12" t="s">
        <v>1123</v>
      </c>
      <c r="O457" s="16" t="s">
        <v>2442</v>
      </c>
      <c r="P457" s="63" t="s">
        <v>1124</v>
      </c>
      <c r="Q457" s="118"/>
      <c r="R457" s="89">
        <v>42550</v>
      </c>
      <c r="S457" s="53" t="s">
        <v>644</v>
      </c>
      <c r="T457" s="74"/>
      <c r="U457" s="75"/>
      <c r="V457" s="73"/>
    </row>
    <row r="458" spans="1:22" ht="99" x14ac:dyDescent="0.2">
      <c r="A458" s="21" t="s">
        <v>2126</v>
      </c>
      <c r="B458" s="12" t="s">
        <v>2127</v>
      </c>
      <c r="C458" s="15" t="s">
        <v>243</v>
      </c>
      <c r="D458" s="102" t="s">
        <v>250</v>
      </c>
      <c r="E458" s="15" t="s">
        <v>2167</v>
      </c>
      <c r="F458" s="71"/>
      <c r="G458" s="12" t="s">
        <v>2368</v>
      </c>
      <c r="H458" s="12"/>
      <c r="I458" s="41" t="s">
        <v>536</v>
      </c>
      <c r="J458" s="45"/>
      <c r="K458" s="35" t="s">
        <v>2128</v>
      </c>
      <c r="L458" s="12"/>
      <c r="M458" s="12" t="s">
        <v>197</v>
      </c>
      <c r="N458" s="12" t="s">
        <v>1914</v>
      </c>
      <c r="O458" s="16" t="s">
        <v>152</v>
      </c>
      <c r="P458" s="10" t="s">
        <v>2129</v>
      </c>
      <c r="Q458" s="122"/>
      <c r="R458" s="89">
        <v>42550</v>
      </c>
      <c r="S458" s="53" t="s">
        <v>644</v>
      </c>
      <c r="T458" s="74"/>
      <c r="U458" s="75"/>
      <c r="V458" s="73"/>
    </row>
    <row r="459" spans="1:22" ht="33" x14ac:dyDescent="0.2">
      <c r="A459" s="21" t="s">
        <v>2130</v>
      </c>
      <c r="B459" s="12"/>
      <c r="C459" s="15" t="s">
        <v>59</v>
      </c>
      <c r="D459" s="105" t="s">
        <v>2413</v>
      </c>
      <c r="E459" s="15" t="s">
        <v>2167</v>
      </c>
      <c r="F459" s="71" t="s">
        <v>1159</v>
      </c>
      <c r="G459" s="12" t="s">
        <v>2367</v>
      </c>
      <c r="H459" s="12"/>
      <c r="I459" s="41" t="s">
        <v>2468</v>
      </c>
      <c r="J459" s="43" t="s">
        <v>533</v>
      </c>
      <c r="K459" s="12" t="s">
        <v>2538</v>
      </c>
      <c r="L459" s="12"/>
      <c r="M459" s="12" t="s">
        <v>32</v>
      </c>
      <c r="N459" s="12" t="s">
        <v>1123</v>
      </c>
      <c r="O459" s="16" t="s">
        <v>2442</v>
      </c>
      <c r="P459" s="19" t="s">
        <v>2131</v>
      </c>
      <c r="Q459" s="120"/>
      <c r="R459" s="89">
        <v>42550</v>
      </c>
      <c r="S459" s="53" t="s">
        <v>644</v>
      </c>
      <c r="T459" s="74"/>
      <c r="U459" s="75"/>
      <c r="V459" s="73"/>
    </row>
    <row r="460" spans="1:22" ht="99" x14ac:dyDescent="0.2">
      <c r="A460" s="21" t="s">
        <v>1119</v>
      </c>
      <c r="B460" s="12"/>
      <c r="C460" s="15" t="s">
        <v>243</v>
      </c>
      <c r="D460" s="102" t="s">
        <v>250</v>
      </c>
      <c r="E460" s="15" t="s">
        <v>2168</v>
      </c>
      <c r="F460" s="70"/>
      <c r="G460" s="12" t="s">
        <v>2369</v>
      </c>
      <c r="H460" s="12"/>
      <c r="I460" s="41" t="s">
        <v>536</v>
      </c>
      <c r="J460" s="45"/>
      <c r="K460" s="35" t="s">
        <v>1120</v>
      </c>
      <c r="L460" s="12"/>
      <c r="M460" s="12" t="s">
        <v>197</v>
      </c>
      <c r="N460" s="12" t="s">
        <v>748</v>
      </c>
      <c r="O460" s="16" t="s">
        <v>152</v>
      </c>
      <c r="P460" s="63" t="s">
        <v>1121</v>
      </c>
      <c r="Q460" s="118"/>
      <c r="R460" s="89">
        <v>42215</v>
      </c>
      <c r="S460" s="53" t="s">
        <v>644</v>
      </c>
      <c r="T460" s="74"/>
      <c r="U460" s="75"/>
      <c r="V460" s="73"/>
    </row>
    <row r="461" spans="1:22" ht="44" x14ac:dyDescent="0.2">
      <c r="A461" s="21" t="s">
        <v>1125</v>
      </c>
      <c r="B461" s="12" t="s">
        <v>1128</v>
      </c>
      <c r="C461" s="15" t="s">
        <v>59</v>
      </c>
      <c r="D461" s="102" t="s">
        <v>29</v>
      </c>
      <c r="E461" s="15" t="s">
        <v>2168</v>
      </c>
      <c r="F461" s="71" t="s">
        <v>1157</v>
      </c>
      <c r="G461" s="12" t="s">
        <v>2175</v>
      </c>
      <c r="H461" s="12" t="s">
        <v>1129</v>
      </c>
      <c r="I461" s="40" t="s">
        <v>532</v>
      </c>
      <c r="J461" s="49"/>
      <c r="K461" s="12" t="s">
        <v>1126</v>
      </c>
      <c r="L461" s="12"/>
      <c r="M461" s="12" t="s">
        <v>32</v>
      </c>
      <c r="N461" s="12" t="s">
        <v>659</v>
      </c>
      <c r="O461" s="16" t="s">
        <v>2174</v>
      </c>
      <c r="P461" s="63" t="s">
        <v>1127</v>
      </c>
      <c r="Q461" s="118"/>
      <c r="R461" s="89">
        <v>42215</v>
      </c>
      <c r="S461" s="53" t="s">
        <v>644</v>
      </c>
      <c r="T461" s="74"/>
      <c r="U461" s="75"/>
      <c r="V461" s="73"/>
    </row>
    <row r="462" spans="1:22" ht="33" x14ac:dyDescent="0.2">
      <c r="A462" s="21" t="s">
        <v>1130</v>
      </c>
      <c r="B462" s="12"/>
      <c r="C462" s="15" t="s">
        <v>59</v>
      </c>
      <c r="D462" s="102" t="s">
        <v>258</v>
      </c>
      <c r="E462" s="15" t="s">
        <v>2168</v>
      </c>
      <c r="F462" s="71" t="s">
        <v>1157</v>
      </c>
      <c r="G462" s="12" t="s">
        <v>2230</v>
      </c>
      <c r="H462" s="12" t="s">
        <v>1131</v>
      </c>
      <c r="I462" s="41" t="s">
        <v>1132</v>
      </c>
      <c r="J462" s="43" t="s">
        <v>1977</v>
      </c>
      <c r="K462" s="12" t="s">
        <v>1133</v>
      </c>
      <c r="L462" s="12"/>
      <c r="M462" s="12" t="s">
        <v>32</v>
      </c>
      <c r="N462" s="12" t="s">
        <v>1135</v>
      </c>
      <c r="O462" s="16" t="s">
        <v>597</v>
      </c>
      <c r="P462" s="63" t="s">
        <v>1134</v>
      </c>
      <c r="Q462" s="118"/>
      <c r="R462" s="89">
        <v>42215</v>
      </c>
      <c r="S462" s="53" t="s">
        <v>644</v>
      </c>
      <c r="T462" s="74"/>
      <c r="U462" s="75"/>
      <c r="V462" s="73"/>
    </row>
    <row r="463" spans="1:22" x14ac:dyDescent="0.2">
      <c r="A463" s="21"/>
      <c r="B463" s="12"/>
      <c r="C463" s="15"/>
      <c r="D463" s="102"/>
      <c r="E463" s="3"/>
      <c r="F463" s="69"/>
      <c r="G463" s="12"/>
      <c r="H463" s="12"/>
      <c r="I463" s="41"/>
      <c r="J463" s="43"/>
      <c r="K463" s="86"/>
      <c r="L463" s="12"/>
      <c r="M463" s="12"/>
      <c r="N463" s="12"/>
      <c r="O463" s="16"/>
      <c r="P463" s="60"/>
      <c r="Q463" s="119"/>
      <c r="R463" s="89"/>
      <c r="S463" s="53"/>
      <c r="T463" s="74"/>
      <c r="U463" s="75"/>
      <c r="V463" s="73"/>
    </row>
    <row r="464" spans="1:22" x14ac:dyDescent="0.2">
      <c r="A464" s="21"/>
      <c r="B464" s="12"/>
      <c r="C464" s="15"/>
      <c r="D464" s="102"/>
      <c r="E464" s="3"/>
      <c r="F464" s="69"/>
      <c r="G464" s="12"/>
      <c r="H464" s="12"/>
      <c r="I464" s="50"/>
      <c r="J464" s="43"/>
      <c r="K464" s="86"/>
      <c r="L464" s="12"/>
      <c r="M464" s="12"/>
      <c r="N464" s="12"/>
      <c r="O464" s="16"/>
      <c r="P464" s="60"/>
      <c r="Q464" s="119"/>
      <c r="R464" s="89"/>
      <c r="S464" s="53"/>
      <c r="T464" s="74"/>
      <c r="U464" s="75"/>
      <c r="V464" s="73"/>
    </row>
    <row r="465" spans="1:22" x14ac:dyDescent="0.2">
      <c r="A465" s="21"/>
      <c r="B465" s="12"/>
      <c r="C465" s="15"/>
      <c r="D465" s="102"/>
      <c r="E465" s="3"/>
      <c r="F465" s="70"/>
      <c r="G465" s="12"/>
      <c r="H465" s="12"/>
      <c r="I465" s="41"/>
      <c r="J465" s="43"/>
      <c r="K465" s="12"/>
      <c r="L465" s="12"/>
      <c r="M465" s="12"/>
      <c r="N465" s="12"/>
      <c r="O465" s="16"/>
      <c r="P465" s="63"/>
      <c r="Q465" s="118"/>
      <c r="R465" s="89"/>
      <c r="S465" s="53"/>
      <c r="T465" s="74"/>
      <c r="U465" s="75"/>
      <c r="V465" s="73"/>
    </row>
    <row r="466" spans="1:22" x14ac:dyDescent="0.2">
      <c r="A466" s="21"/>
      <c r="B466" s="12"/>
      <c r="C466" s="15"/>
      <c r="D466" s="102"/>
      <c r="E466" s="15"/>
      <c r="F466" s="71"/>
      <c r="G466" s="12"/>
      <c r="H466" s="12"/>
      <c r="I466" s="41"/>
      <c r="J466" s="45"/>
      <c r="K466" s="12"/>
      <c r="L466" s="12"/>
      <c r="M466" s="12"/>
      <c r="N466" s="12"/>
      <c r="O466" s="16"/>
      <c r="P466" s="63"/>
      <c r="Q466" s="118"/>
      <c r="R466" s="89"/>
      <c r="S466" s="53"/>
      <c r="T466" s="74"/>
      <c r="U466" s="75"/>
      <c r="V466" s="73"/>
    </row>
    <row r="467" spans="1:22" x14ac:dyDescent="0.2">
      <c r="A467" s="21"/>
      <c r="B467" s="12"/>
      <c r="C467" s="15"/>
      <c r="D467" s="102"/>
      <c r="E467" s="15"/>
      <c r="F467" s="71"/>
      <c r="G467" s="12"/>
      <c r="H467" s="12"/>
      <c r="I467" s="41"/>
      <c r="J467" s="45"/>
      <c r="K467" s="12"/>
      <c r="L467" s="12"/>
      <c r="M467" s="12"/>
      <c r="N467" s="12"/>
      <c r="O467" s="16"/>
      <c r="P467" s="63"/>
      <c r="Q467" s="118"/>
      <c r="R467" s="89"/>
      <c r="S467" s="53"/>
      <c r="T467" s="74"/>
      <c r="U467" s="75"/>
      <c r="V467" s="73"/>
    </row>
    <row r="468" spans="1:22" x14ac:dyDescent="0.2">
      <c r="A468" s="21"/>
      <c r="B468" s="12"/>
      <c r="C468" s="15"/>
      <c r="D468" s="102"/>
      <c r="E468" s="15"/>
      <c r="F468" s="71"/>
      <c r="G468" s="12"/>
      <c r="H468" s="12"/>
      <c r="I468" s="41"/>
      <c r="J468" s="43"/>
      <c r="K468" s="86"/>
      <c r="L468" s="12"/>
      <c r="M468" s="12"/>
      <c r="N468" s="12"/>
      <c r="O468" s="16"/>
      <c r="P468" s="63"/>
      <c r="Q468" s="118"/>
      <c r="R468" s="89"/>
      <c r="S468" s="53"/>
      <c r="T468" s="74"/>
      <c r="U468" s="75"/>
      <c r="V468" s="73"/>
    </row>
    <row r="469" spans="1:22" x14ac:dyDescent="0.2">
      <c r="A469" s="21"/>
      <c r="B469" s="12"/>
      <c r="C469" s="15"/>
      <c r="D469" s="102"/>
      <c r="E469" s="15"/>
      <c r="F469" s="71"/>
      <c r="G469" s="12"/>
      <c r="H469" s="12"/>
      <c r="I469" s="41"/>
      <c r="J469" s="45"/>
      <c r="K469" s="12"/>
      <c r="L469" s="12"/>
      <c r="M469" s="12"/>
      <c r="N469" s="12"/>
      <c r="O469" s="16"/>
      <c r="P469" s="63"/>
      <c r="Q469" s="118"/>
      <c r="R469" s="89"/>
      <c r="S469" s="53"/>
      <c r="T469" s="74"/>
      <c r="U469" s="75"/>
      <c r="V469" s="73"/>
    </row>
    <row r="470" spans="1:22" x14ac:dyDescent="0.2">
      <c r="A470" s="21"/>
      <c r="B470" s="12"/>
      <c r="C470" s="15"/>
      <c r="D470" s="102"/>
      <c r="E470" s="15"/>
      <c r="F470" s="71"/>
      <c r="G470" s="12"/>
      <c r="H470" s="12"/>
      <c r="I470" s="41"/>
      <c r="J470" s="45"/>
      <c r="K470" s="12"/>
      <c r="L470" s="12"/>
      <c r="M470" s="12"/>
      <c r="N470" s="12"/>
      <c r="O470" s="16"/>
      <c r="P470" s="111"/>
      <c r="Q470" s="120"/>
      <c r="R470" s="89"/>
      <c r="S470" s="53"/>
      <c r="T470" s="74"/>
      <c r="U470" s="75"/>
      <c r="V470" s="73"/>
    </row>
    <row r="471" spans="1:22" x14ac:dyDescent="0.2">
      <c r="A471" s="21"/>
      <c r="B471" s="12"/>
      <c r="C471" s="15"/>
      <c r="D471" s="102"/>
      <c r="E471" s="15"/>
      <c r="F471" s="71"/>
      <c r="G471" s="12"/>
      <c r="H471" s="12"/>
      <c r="I471" s="41"/>
      <c r="J471" s="45"/>
      <c r="K471" s="12"/>
      <c r="L471" s="12"/>
      <c r="M471" s="12"/>
      <c r="N471" s="12"/>
      <c r="O471" s="16"/>
      <c r="P471" s="111"/>
      <c r="Q471" s="120"/>
      <c r="R471" s="89"/>
      <c r="S471" s="53"/>
      <c r="T471" s="74"/>
      <c r="U471" s="75"/>
      <c r="V471" s="73"/>
    </row>
    <row r="472" spans="1:22" x14ac:dyDescent="0.2">
      <c r="A472" s="21"/>
      <c r="B472" s="12"/>
      <c r="C472" s="15"/>
      <c r="D472" s="102"/>
      <c r="E472" s="15"/>
      <c r="F472" s="71"/>
      <c r="G472" s="12"/>
      <c r="H472" s="12"/>
      <c r="I472" s="41"/>
      <c r="J472" s="45"/>
      <c r="K472" s="12"/>
      <c r="L472" s="12"/>
      <c r="M472" s="12"/>
      <c r="N472" s="12"/>
      <c r="O472" s="16"/>
      <c r="P472" s="111"/>
      <c r="Q472" s="120"/>
      <c r="R472" s="89"/>
      <c r="S472" s="53"/>
      <c r="T472" s="74"/>
      <c r="U472" s="75"/>
      <c r="V472" s="73"/>
    </row>
    <row r="473" spans="1:22" x14ac:dyDescent="0.2">
      <c r="A473" s="21"/>
      <c r="B473" s="12"/>
      <c r="C473" s="15"/>
      <c r="D473" s="102"/>
      <c r="E473" s="15"/>
      <c r="F473" s="71"/>
      <c r="G473" s="12"/>
      <c r="H473" s="12"/>
      <c r="I473" s="41"/>
      <c r="J473" s="45"/>
      <c r="K473" s="12"/>
      <c r="L473" s="12"/>
      <c r="M473" s="12"/>
      <c r="N473" s="12"/>
      <c r="O473" s="16"/>
      <c r="P473" s="111"/>
      <c r="Q473" s="120"/>
      <c r="R473" s="89"/>
      <c r="S473" s="53"/>
      <c r="T473" s="74"/>
      <c r="U473" s="75"/>
      <c r="V473" s="73"/>
    </row>
    <row r="474" spans="1:22" x14ac:dyDescent="0.2">
      <c r="A474" s="21"/>
      <c r="B474" s="12"/>
      <c r="C474" s="15"/>
      <c r="D474" s="102"/>
      <c r="E474" s="15"/>
      <c r="F474" s="71"/>
      <c r="G474" s="12"/>
      <c r="H474" s="12"/>
      <c r="I474" s="41"/>
      <c r="J474" s="45"/>
      <c r="K474" s="12"/>
      <c r="L474" s="12"/>
      <c r="M474" s="12"/>
      <c r="N474" s="12"/>
      <c r="O474" s="16"/>
      <c r="P474" s="111"/>
      <c r="Q474" s="120"/>
      <c r="R474" s="89"/>
      <c r="S474" s="53"/>
      <c r="T474" s="74"/>
      <c r="U474" s="75"/>
      <c r="V474" s="73"/>
    </row>
    <row r="475" spans="1:22" x14ac:dyDescent="0.2">
      <c r="A475" s="21"/>
      <c r="B475" s="12"/>
      <c r="C475" s="15"/>
      <c r="D475" s="102"/>
      <c r="E475" s="15"/>
      <c r="F475" s="71"/>
      <c r="G475" s="12"/>
      <c r="H475" s="12"/>
      <c r="I475" s="41"/>
      <c r="J475" s="45"/>
      <c r="K475" s="12"/>
      <c r="L475" s="12"/>
      <c r="M475" s="12"/>
      <c r="N475" s="12"/>
      <c r="O475" s="16"/>
      <c r="P475" s="111"/>
      <c r="Q475" s="120"/>
      <c r="R475" s="89"/>
      <c r="S475" s="53"/>
      <c r="T475" s="74"/>
      <c r="U475" s="75"/>
      <c r="V475" s="73"/>
    </row>
    <row r="476" spans="1:22" x14ac:dyDescent="0.2">
      <c r="A476" s="21"/>
      <c r="B476" s="12"/>
      <c r="C476" s="15"/>
      <c r="D476" s="102"/>
      <c r="E476" s="15"/>
      <c r="F476" s="71"/>
      <c r="G476" s="12"/>
      <c r="H476" s="12"/>
      <c r="I476" s="41"/>
      <c r="J476" s="45"/>
      <c r="K476" s="12"/>
      <c r="L476" s="12"/>
      <c r="M476" s="12"/>
      <c r="N476" s="12"/>
      <c r="O476" s="16"/>
      <c r="P476" s="111"/>
      <c r="Q476" s="120"/>
      <c r="R476" s="89"/>
      <c r="S476" s="53"/>
      <c r="T476" s="74"/>
      <c r="U476" s="75"/>
      <c r="V476" s="73"/>
    </row>
    <row r="477" spans="1:22" x14ac:dyDescent="0.2">
      <c r="A477" s="21"/>
      <c r="B477" s="12"/>
      <c r="C477" s="15"/>
      <c r="D477" s="102"/>
      <c r="E477" s="15"/>
      <c r="F477" s="71"/>
      <c r="G477" s="12"/>
      <c r="H477" s="12"/>
      <c r="I477" s="41"/>
      <c r="J477" s="45"/>
      <c r="K477" s="12"/>
      <c r="L477" s="12"/>
      <c r="M477" s="12"/>
      <c r="N477" s="12"/>
      <c r="O477" s="16"/>
      <c r="P477" s="111"/>
      <c r="Q477" s="120"/>
      <c r="R477" s="89"/>
      <c r="S477" s="53"/>
      <c r="T477" s="74"/>
      <c r="U477" s="75"/>
      <c r="V477" s="73"/>
    </row>
    <row r="478" spans="1:22" x14ac:dyDescent="0.2">
      <c r="A478" s="21"/>
      <c r="B478" s="12"/>
      <c r="C478" s="15"/>
      <c r="D478" s="102"/>
      <c r="E478" s="15"/>
      <c r="F478" s="71"/>
      <c r="G478" s="12"/>
      <c r="H478" s="12"/>
      <c r="I478" s="41"/>
      <c r="J478" s="45"/>
      <c r="K478" s="12"/>
      <c r="L478" s="12"/>
      <c r="M478" s="12"/>
      <c r="N478" s="12"/>
      <c r="O478" s="16"/>
      <c r="P478" s="111"/>
      <c r="Q478" s="120"/>
      <c r="R478" s="89"/>
      <c r="S478" s="53"/>
      <c r="T478" s="74"/>
      <c r="U478" s="75"/>
      <c r="V478" s="73"/>
    </row>
    <row r="479" spans="1:22" x14ac:dyDescent="0.2">
      <c r="A479" s="21"/>
      <c r="B479" s="12"/>
      <c r="C479" s="15"/>
      <c r="D479" s="102"/>
      <c r="E479" s="15"/>
      <c r="F479" s="71"/>
      <c r="G479" s="12"/>
      <c r="H479" s="12"/>
      <c r="I479" s="41"/>
      <c r="J479" s="45"/>
      <c r="K479" s="12"/>
      <c r="L479" s="12"/>
      <c r="M479" s="12"/>
      <c r="N479" s="12"/>
      <c r="O479" s="16"/>
      <c r="P479" s="111"/>
      <c r="Q479" s="120"/>
      <c r="R479" s="89"/>
      <c r="S479" s="53"/>
      <c r="T479" s="74"/>
      <c r="U479" s="75"/>
      <c r="V479" s="73"/>
    </row>
    <row r="480" spans="1:22" x14ac:dyDescent="0.2">
      <c r="A480" s="21"/>
      <c r="B480" s="12"/>
      <c r="C480" s="15"/>
      <c r="D480" s="102"/>
      <c r="E480" s="15"/>
      <c r="F480" s="71"/>
      <c r="G480" s="12"/>
      <c r="H480" s="12"/>
      <c r="I480" s="41"/>
      <c r="J480" s="45"/>
      <c r="K480" s="12"/>
      <c r="L480" s="12"/>
      <c r="M480" s="12"/>
      <c r="N480" s="12"/>
      <c r="O480" s="16"/>
      <c r="P480" s="111"/>
      <c r="Q480" s="120"/>
      <c r="R480" s="89"/>
      <c r="S480" s="53"/>
      <c r="T480" s="74"/>
      <c r="U480" s="75"/>
      <c r="V480" s="73"/>
    </row>
    <row r="481" spans="1:19" x14ac:dyDescent="0.2">
      <c r="A481" s="21"/>
      <c r="B481" s="21"/>
      <c r="C481" s="21"/>
      <c r="D481" s="108"/>
      <c r="E481" s="21"/>
      <c r="F481" s="21"/>
      <c r="G481" s="21"/>
      <c r="H481" s="21"/>
      <c r="I481" s="21"/>
      <c r="J481" s="21"/>
      <c r="K481" s="12"/>
      <c r="L481" s="12"/>
      <c r="M481" s="12"/>
      <c r="N481" s="12"/>
      <c r="O481" s="16"/>
      <c r="P481" s="111"/>
      <c r="Q481" s="120"/>
      <c r="R481" s="89"/>
      <c r="S481" s="53"/>
    </row>
    <row r="482" spans="1:19" x14ac:dyDescent="0.2">
      <c r="A482" s="21"/>
      <c r="B482" s="12"/>
      <c r="C482" s="15"/>
      <c r="D482" s="102"/>
      <c r="E482" s="15"/>
      <c r="F482" s="70"/>
      <c r="G482" s="12"/>
      <c r="H482" s="12"/>
      <c r="I482" s="41"/>
      <c r="J482" s="45"/>
      <c r="K482" s="12"/>
      <c r="L482" s="12"/>
      <c r="M482" s="12"/>
      <c r="N482" s="12"/>
      <c r="O482" s="16"/>
      <c r="P482" s="111"/>
      <c r="Q482" s="120"/>
      <c r="R482" s="91"/>
      <c r="S482" s="66"/>
    </row>
    <row r="483" spans="1:19" x14ac:dyDescent="0.2">
      <c r="A483" s="21"/>
      <c r="B483" s="12"/>
      <c r="C483" s="15"/>
      <c r="D483" s="102"/>
      <c r="E483" s="15"/>
      <c r="F483" s="70"/>
      <c r="G483" s="12"/>
      <c r="H483" s="12"/>
      <c r="I483" s="41"/>
      <c r="J483" s="45"/>
      <c r="K483" s="12"/>
      <c r="L483" s="12"/>
      <c r="M483" s="12"/>
      <c r="N483" s="12"/>
      <c r="O483" s="16"/>
      <c r="P483" s="111"/>
      <c r="Q483" s="120"/>
      <c r="R483" s="91"/>
      <c r="S483" s="66"/>
    </row>
    <row r="484" spans="1:19" x14ac:dyDescent="0.2">
      <c r="A484" s="21"/>
      <c r="B484" s="12"/>
      <c r="C484" s="15"/>
      <c r="D484" s="102"/>
      <c r="E484" s="15"/>
      <c r="F484" s="70"/>
      <c r="G484" s="12"/>
      <c r="H484" s="12"/>
      <c r="I484" s="41"/>
      <c r="J484" s="45"/>
      <c r="K484" s="12"/>
      <c r="L484" s="12"/>
      <c r="M484" s="12"/>
      <c r="N484" s="12"/>
      <c r="O484" s="16"/>
      <c r="P484" s="111"/>
      <c r="Q484" s="120"/>
      <c r="R484" s="91"/>
      <c r="S484" s="66"/>
    </row>
    <row r="485" spans="1:19" x14ac:dyDescent="0.2">
      <c r="A485" s="21"/>
      <c r="B485" s="12"/>
      <c r="C485" s="15"/>
      <c r="D485" s="102"/>
      <c r="E485" s="15"/>
      <c r="F485" s="70"/>
      <c r="G485" s="12"/>
      <c r="H485" s="12"/>
      <c r="I485" s="41"/>
      <c r="J485" s="45"/>
      <c r="K485" s="12"/>
      <c r="L485" s="12"/>
      <c r="M485" s="12"/>
      <c r="N485" s="12"/>
      <c r="O485" s="16"/>
      <c r="P485" s="111"/>
      <c r="Q485" s="120"/>
      <c r="R485" s="91"/>
      <c r="S485" s="66"/>
    </row>
    <row r="486" spans="1:19" x14ac:dyDescent="0.2">
      <c r="A486" s="21"/>
      <c r="B486" s="12"/>
      <c r="C486" s="15"/>
      <c r="D486" s="102"/>
      <c r="E486" s="15"/>
      <c r="F486" s="70"/>
      <c r="G486" s="12"/>
      <c r="H486" s="12"/>
      <c r="I486" s="41"/>
      <c r="J486" s="45"/>
      <c r="K486" s="12"/>
      <c r="L486" s="12"/>
      <c r="M486" s="12"/>
      <c r="N486" s="12"/>
      <c r="O486" s="16"/>
      <c r="P486" s="111"/>
      <c r="Q486" s="120"/>
      <c r="R486" s="91"/>
      <c r="S486" s="66"/>
    </row>
  </sheetData>
  <sheetProtection sort="0" autoFilter="0"/>
  <conditionalFormatting sqref="U1:U1048576">
    <cfRule type="cellIs" dxfId="26" priority="2" operator="between">
      <formula>1</formula>
      <formula>1000</formula>
    </cfRule>
  </conditionalFormatting>
  <hyperlinks>
    <hyperlink ref="O13" location="Karolinska!A1" display="Karolinska"/>
    <hyperlink ref="O9:O11" location="Karolinska!A1" display="KS"/>
    <hyperlink ref="O14" location="UAS!A1" display="UAS"/>
    <hyperlink ref="O45" location="NUS!A1" display="NUS"/>
    <hyperlink ref="O19" location="'LS(M)'!A1" display="LS(M)"/>
    <hyperlink ref="O29" location="Karolinska!A1" display="KS"/>
    <hyperlink ref="O38" location="SUS!A1" display="SUS"/>
    <hyperlink ref="O32" location="'LS(L)'!A1" display="LS(L)"/>
    <hyperlink ref="O43" location="Karolinska!A1" display="KS"/>
    <hyperlink ref="O92" location="'Karolinska (gl)'!A1" display="KS(gl)"/>
    <hyperlink ref="O47" location="Karolinska!A1" display="KS"/>
    <hyperlink ref="O55" location="'SUS (il)'!A1" display="SUS(il)"/>
    <hyperlink ref="O8" location="Karolinska!A1" display="KS"/>
    <hyperlink ref="P4" r:id="rId1"/>
    <hyperlink ref="P8" r:id="rId2"/>
    <hyperlink ref="P13" r:id="rId3"/>
    <hyperlink ref="P15" r:id="rId4"/>
    <hyperlink ref="P18" r:id="rId5"/>
    <hyperlink ref="P29" r:id="rId6"/>
    <hyperlink ref="P43" r:id="rId7"/>
    <hyperlink ref="P47" r:id="rId8"/>
    <hyperlink ref="P69" r:id="rId9"/>
    <hyperlink ref="P45" r:id="rId10"/>
    <hyperlink ref="P19" r:id="rId11"/>
    <hyperlink ref="P32" r:id="rId12"/>
    <hyperlink ref="P74" r:id="rId13"/>
    <hyperlink ref="P42" r:id="rId14"/>
    <hyperlink ref="P78" r:id="rId15"/>
    <hyperlink ref="P66" r:id="rId16"/>
    <hyperlink ref="P84" r:id="rId17"/>
    <hyperlink ref="P38" r:id="rId18"/>
    <hyperlink ref="P55" r:id="rId19"/>
    <hyperlink ref="P87" r:id="rId20"/>
    <hyperlink ref="O4" location="Karolinska!A1" display="Karolinska"/>
    <hyperlink ref="P103" r:id="rId21"/>
    <hyperlink ref="O103" location="Karolinska!A1" display="KS"/>
    <hyperlink ref="O112" location="'Karolinska (H)'!A1" display="KS(H)"/>
    <hyperlink ref="P131" r:id="rId22"/>
    <hyperlink ref="O145" location="'NUS (kg)'!A1" display="NUS(kg)"/>
    <hyperlink ref="P145" r:id="rId23"/>
    <hyperlink ref="O146" location="Karolinska!A1" display="KS"/>
    <hyperlink ref="P146" r:id="rId24"/>
    <hyperlink ref="O147" location="'Karolinska (H)'!A1" display="KS(H)"/>
    <hyperlink ref="P147" r:id="rId25"/>
    <hyperlink ref="O163" location="'Karolinska (H)'!A1" display="KS(H)"/>
    <hyperlink ref="P163" r:id="rId26"/>
    <hyperlink ref="P171" r:id="rId27"/>
    <hyperlink ref="O176" location="'Karolinska (H)'!A1" display="KS(H)"/>
    <hyperlink ref="P176" r:id="rId28"/>
    <hyperlink ref="P185" r:id="rId29" display="http://labhandboken.u5054800.fsdata.se/findny.asp?State=2&amp;Analysid=1462"/>
    <hyperlink ref="O186" location="'ÖUS (amk)'!A1" display="ÖUS(amk)"/>
    <hyperlink ref="P3" r:id="rId30"/>
    <hyperlink ref="P220" r:id="rId31"/>
    <hyperlink ref="P222" r:id="rId32"/>
    <hyperlink ref="O222" location="'UAS (pc)'!A1" display="UAS(pc)"/>
    <hyperlink ref="O229" location="'LS(M)'!A1" display="LS(M)"/>
    <hyperlink ref="P229" r:id="rId33"/>
    <hyperlink ref="O42" location="UAS!A1" display="UAS"/>
    <hyperlink ref="P258" r:id="rId34"/>
    <hyperlink ref="P243" r:id="rId35"/>
    <hyperlink ref="P239" r:id="rId36"/>
    <hyperlink ref="P279" r:id="rId37"/>
    <hyperlink ref="P281" r:id="rId38"/>
    <hyperlink ref="P285" r:id="rId39"/>
    <hyperlink ref="P292" r:id="rId40"/>
    <hyperlink ref="P299" r:id="rId41"/>
    <hyperlink ref="P301" r:id="rId42"/>
    <hyperlink ref="P304" r:id="rId43"/>
    <hyperlink ref="P321" r:id="rId44"/>
    <hyperlink ref="P327" r:id="rId45"/>
    <hyperlink ref="P326" r:id="rId46"/>
    <hyperlink ref="P328" r:id="rId47"/>
    <hyperlink ref="P333" r:id="rId48"/>
    <hyperlink ref="P343" r:id="rId49"/>
    <hyperlink ref="P349" r:id="rId50"/>
    <hyperlink ref="P184" r:id="rId51"/>
    <hyperlink ref="P223" r:id="rId52"/>
    <hyperlink ref="G223" r:id="rId53"/>
    <hyperlink ref="P363" r:id="rId54"/>
    <hyperlink ref="P366" r:id="rId55"/>
    <hyperlink ref="P379" r:id="rId56"/>
    <hyperlink ref="P381" r:id="rId57"/>
    <hyperlink ref="P382" r:id="rId58"/>
    <hyperlink ref="P392" r:id="rId59"/>
    <hyperlink ref="O393" location="'UAS (kg)'!A1" display="UAS(kg)"/>
    <hyperlink ref="P393" r:id="rId60"/>
    <hyperlink ref="P112" r:id="rId61"/>
    <hyperlink ref="P400" r:id="rId62"/>
    <hyperlink ref="P428" r:id="rId63"/>
    <hyperlink ref="P412" r:id="rId64"/>
    <hyperlink ref="P421" r:id="rId65"/>
    <hyperlink ref="P425" r:id="rId66"/>
    <hyperlink ref="P427" r:id="rId67"/>
    <hyperlink ref="P433" r:id="rId68"/>
    <hyperlink ref="P435" r:id="rId69"/>
    <hyperlink ref="P440" r:id="rId70"/>
    <hyperlink ref="P450" r:id="rId71"/>
    <hyperlink ref="P451" r:id="rId72"/>
    <hyperlink ref="P5" r:id="rId73"/>
    <hyperlink ref="P7" r:id="rId74"/>
    <hyperlink ref="P17" r:id="rId75"/>
    <hyperlink ref="P25" r:id="rId76"/>
    <hyperlink ref="P26" r:id="rId77"/>
    <hyperlink ref="P27" r:id="rId78"/>
    <hyperlink ref="P33" r:id="rId79"/>
    <hyperlink ref="P37" r:id="rId80"/>
    <hyperlink ref="P40" r:id="rId81"/>
    <hyperlink ref="P48" r:id="rId82" display="http://labhandboken.u5054800.fsdata.se/findny.asp?State=2&amp;Analysid=1264"/>
    <hyperlink ref="P6" r:id="rId83"/>
    <hyperlink ref="P49" r:id="rId84"/>
    <hyperlink ref="P44" r:id="rId85"/>
    <hyperlink ref="P63" r:id="rId86"/>
    <hyperlink ref="P64" r:id="rId87"/>
    <hyperlink ref="P58" r:id="rId88"/>
    <hyperlink ref="P61" r:id="rId89"/>
    <hyperlink ref="P76" r:id="rId90"/>
    <hyperlink ref="P250" r:id="rId91"/>
    <hyperlink ref="P85" r:id="rId92"/>
    <hyperlink ref="P77" r:id="rId93"/>
    <hyperlink ref="P90" r:id="rId94"/>
    <hyperlink ref="P95" r:id="rId95"/>
    <hyperlink ref="P88" r:id="rId96"/>
    <hyperlink ref="P92" r:id="rId97"/>
    <hyperlink ref="P267" r:id="rId98"/>
    <hyperlink ref="P411" r:id="rId99"/>
    <hyperlink ref="P136" r:id="rId100"/>
    <hyperlink ref="P183" r:id="rId101"/>
    <hyperlink ref="P423" r:id="rId102"/>
    <hyperlink ref="P337" r:id="rId103"/>
    <hyperlink ref="P307" r:id="rId104"/>
    <hyperlink ref="P346" r:id="rId105"/>
    <hyperlink ref="P375" r:id="rId106"/>
    <hyperlink ref="P189" r:id="rId107"/>
    <hyperlink ref="P101" r:id="rId108"/>
    <hyperlink ref="J3" r:id="rId109"/>
    <hyperlink ref="J32" r:id="rId110"/>
    <hyperlink ref="J42" r:id="rId111"/>
    <hyperlink ref="J44" r:id="rId112"/>
    <hyperlink ref="J49" r:id="rId113"/>
    <hyperlink ref="J55" r:id="rId114"/>
    <hyperlink ref="J58" r:id="rId115"/>
    <hyperlink ref="J63" r:id="rId116"/>
    <hyperlink ref="J66" r:id="rId117"/>
    <hyperlink ref="J67" r:id="rId118"/>
    <hyperlink ref="J68" r:id="rId119"/>
    <hyperlink ref="J248" r:id="rId120"/>
    <hyperlink ref="J264" r:id="rId121"/>
    <hyperlink ref="P67" r:id="rId122"/>
    <hyperlink ref="P248" r:id="rId123"/>
    <hyperlink ref="P264" r:id="rId124"/>
    <hyperlink ref="P68" r:id="rId125"/>
    <hyperlink ref="J267" r:id="rId126"/>
    <hyperlink ref="J82" r:id="rId127"/>
    <hyperlink ref="J19" r:id="rId128"/>
    <hyperlink ref="J47" r:id="rId129"/>
    <hyperlink ref="J87" r:id="rId130"/>
    <hyperlink ref="J284" r:id="rId131"/>
    <hyperlink ref="P130" r:id="rId132"/>
    <hyperlink ref="J130" r:id="rId133"/>
    <hyperlink ref="J136" r:id="rId134"/>
    <hyperlink ref="J163" r:id="rId135"/>
    <hyperlink ref="J171" r:id="rId136"/>
    <hyperlink ref="J185" r:id="rId137"/>
    <hyperlink ref="P219" r:id="rId138"/>
    <hyperlink ref="J220" r:id="rId139"/>
    <hyperlink ref="J222" r:id="rId140"/>
    <hyperlink ref="P226" r:id="rId141"/>
    <hyperlink ref="J223" r:id="rId142"/>
    <hyperlink ref="J225" r:id="rId143"/>
    <hyperlink ref="J224" r:id="rId144"/>
    <hyperlink ref="J226" r:id="rId145"/>
    <hyperlink ref="P225" r:id="rId146"/>
    <hyperlink ref="P224" r:id="rId147"/>
    <hyperlink ref="J239" r:id="rId148"/>
    <hyperlink ref="J250" r:id="rId149"/>
    <hyperlink ref="J279" r:id="rId150"/>
    <hyperlink ref="J292" r:id="rId151"/>
    <hyperlink ref="J321" r:id="rId152"/>
    <hyperlink ref="J337" r:id="rId153"/>
    <hyperlink ref="J363" r:id="rId154"/>
    <hyperlink ref="J375" r:id="rId155"/>
    <hyperlink ref="J381" r:id="rId156"/>
    <hyperlink ref="J411" r:id="rId157"/>
    <hyperlink ref="J412" r:id="rId158"/>
    <hyperlink ref="J423" r:id="rId159"/>
    <hyperlink ref="J433" r:id="rId160"/>
    <hyperlink ref="J440" r:id="rId161"/>
    <hyperlink ref="J451" r:id="rId162"/>
    <hyperlink ref="P73" r:id="rId163"/>
    <hyperlink ref="J73" r:id="rId164"/>
    <hyperlink ref="P89" r:id="rId165"/>
    <hyperlink ref="P107" r:id="rId166"/>
    <hyperlink ref="J106" r:id="rId167"/>
    <hyperlink ref="P106" r:id="rId168"/>
    <hyperlink ref="P111" r:id="rId169"/>
    <hyperlink ref="J118" r:id="rId170"/>
    <hyperlink ref="P118" r:id="rId171"/>
    <hyperlink ref="P121" r:id="rId172"/>
    <hyperlink ref="J121" r:id="rId173"/>
    <hyperlink ref="P125" r:id="rId174"/>
    <hyperlink ref="P124" r:id="rId175"/>
    <hyperlink ref="P127" r:id="rId176"/>
    <hyperlink ref="P128" r:id="rId177"/>
    <hyperlink ref="P123" r:id="rId178"/>
    <hyperlink ref="P151" r:id="rId179"/>
    <hyperlink ref="J151" r:id="rId180"/>
    <hyperlink ref="P150" r:id="rId181"/>
    <hyperlink ref="P156" r:id="rId182"/>
    <hyperlink ref="J152" r:id="rId183"/>
    <hyperlink ref="P152" r:id="rId184"/>
    <hyperlink ref="P162" r:id="rId185"/>
    <hyperlink ref="J161" r:id="rId186"/>
    <hyperlink ref="P161" r:id="rId187"/>
    <hyperlink ref="P157" r:id="rId188"/>
    <hyperlink ref="P138" r:id="rId189"/>
    <hyperlink ref="P139" r:id="rId190"/>
    <hyperlink ref="J165" r:id="rId191"/>
    <hyperlink ref="P165" r:id="rId192"/>
    <hyperlink ref="P169" r:id="rId193"/>
    <hyperlink ref="P175" r:id="rId194"/>
    <hyperlink ref="P167" r:id="rId195"/>
    <hyperlink ref="P187" r:id="rId196"/>
    <hyperlink ref="J193" r:id="rId197"/>
    <hyperlink ref="P193" r:id="rId198"/>
    <hyperlink ref="J198" r:id="rId199"/>
    <hyperlink ref="P198" r:id="rId200"/>
    <hyperlink ref="J192" r:id="rId201"/>
    <hyperlink ref="P192" r:id="rId202"/>
    <hyperlink ref="J202" r:id="rId203"/>
    <hyperlink ref="P202" r:id="rId204"/>
    <hyperlink ref="J209" r:id="rId205"/>
    <hyperlink ref="P209" r:id="rId206"/>
    <hyperlink ref="P210" r:id="rId207"/>
    <hyperlink ref="J197" r:id="rId208"/>
    <hyperlink ref="P197" r:id="rId209"/>
    <hyperlink ref="J221" r:id="rId210"/>
    <hyperlink ref="P221" r:id="rId211"/>
    <hyperlink ref="P218" r:id="rId212"/>
    <hyperlink ref="P230" r:id="rId213"/>
    <hyperlink ref="J231" r:id="rId214"/>
    <hyperlink ref="P231" r:id="rId215"/>
    <hyperlink ref="J213" r:id="rId216"/>
    <hyperlink ref="P213" r:id="rId217"/>
    <hyperlink ref="J241" r:id="rId218"/>
    <hyperlink ref="P241" r:id="rId219"/>
    <hyperlink ref="J216" r:id="rId220"/>
    <hyperlink ref="P216" r:id="rId221"/>
    <hyperlink ref="P245" r:id="rId222"/>
    <hyperlink ref="J392" r:id="rId223"/>
    <hyperlink ref="P79" r:id="rId224"/>
    <hyperlink ref="P246" r:id="rId225"/>
    <hyperlink ref="P249" r:id="rId226"/>
    <hyperlink ref="P251" r:id="rId227"/>
    <hyperlink ref="P255" r:id="rId228"/>
    <hyperlink ref="J254" r:id="rId229"/>
    <hyperlink ref="P254" r:id="rId230"/>
    <hyperlink ref="J269" r:id="rId231"/>
    <hyperlink ref="P269" r:id="rId232"/>
    <hyperlink ref="J270" r:id="rId233"/>
    <hyperlink ref="P270" r:id="rId234"/>
    <hyperlink ref="P271" r:id="rId235"/>
    <hyperlink ref="P275" r:id="rId236"/>
    <hyperlink ref="P274" r:id="rId237"/>
    <hyperlink ref="P276" r:id="rId238"/>
    <hyperlink ref="J274" r:id="rId239"/>
    <hyperlink ref="P259" r:id="rId240"/>
    <hyperlink ref="P260" r:id="rId241"/>
    <hyperlink ref="P135" r:id="rId242"/>
    <hyperlink ref="P137" r:id="rId243"/>
    <hyperlink ref="P141" r:id="rId244"/>
    <hyperlink ref="P133" r:id="rId245"/>
    <hyperlink ref="P134" r:id="rId246"/>
    <hyperlink ref="P142" r:id="rId247"/>
    <hyperlink ref="P143" r:id="rId248"/>
    <hyperlink ref="P262" r:id="rId249"/>
    <hyperlink ref="P144" r:id="rId250"/>
    <hyperlink ref="P282" r:id="rId251"/>
    <hyperlink ref="P289" r:id="rId252"/>
    <hyperlink ref="P291" r:id="rId253"/>
    <hyperlink ref="H293" r:id="rId254"/>
    <hyperlink ref="P280" r:id="rId255"/>
    <hyperlink ref="J297" r:id="rId256"/>
    <hyperlink ref="P297" r:id="rId257"/>
    <hyperlink ref="P306" r:id="rId258"/>
    <hyperlink ref="P311" r:id="rId259"/>
    <hyperlink ref="P315" r:id="rId260"/>
    <hyperlink ref="P320" r:id="rId261"/>
    <hyperlink ref="J310" r:id="rId262"/>
    <hyperlink ref="P310" r:id="rId263"/>
    <hyperlink ref="P319" r:id="rId264"/>
    <hyperlink ref="J319" r:id="rId265"/>
    <hyperlink ref="P308" r:id="rId266"/>
    <hyperlink ref="P309" r:id="rId267"/>
    <hyperlink ref="P341" r:id="rId268"/>
    <hyperlink ref="P348" r:id="rId269"/>
    <hyperlink ref="P362" r:id="rId270"/>
    <hyperlink ref="P351" r:id="rId271"/>
    <hyperlink ref="P355" r:id="rId272"/>
    <hyperlink ref="P357" r:id="rId273"/>
    <hyperlink ref="J365" r:id="rId274"/>
    <hyperlink ref="P365" r:id="rId275"/>
    <hyperlink ref="J15" r:id="rId276"/>
    <hyperlink ref="P368" r:id="rId277"/>
    <hyperlink ref="P376" r:id="rId278"/>
    <hyperlink ref="J374" r:id="rId279"/>
    <hyperlink ref="P374" r:id="rId280"/>
    <hyperlink ref="P354" r:id="rId281"/>
    <hyperlink ref="P369" r:id="rId282"/>
    <hyperlink ref="P370" r:id="rId283"/>
    <hyperlink ref="P358" r:id="rId284"/>
    <hyperlink ref="J353" r:id="rId285"/>
    <hyperlink ref="P353" r:id="rId286"/>
    <hyperlink ref="P384" r:id="rId287"/>
    <hyperlink ref="P385" r:id="rId288"/>
    <hyperlink ref="P389" r:id="rId289"/>
    <hyperlink ref="J396" r:id="rId290"/>
    <hyperlink ref="P396" r:id="rId291"/>
    <hyperlink ref="P399" r:id="rId292"/>
    <hyperlink ref="P404" r:id="rId293"/>
    <hyperlink ref="P405" r:id="rId294"/>
    <hyperlink ref="P398" r:id="rId295"/>
    <hyperlink ref="P401" r:id="rId296"/>
    <hyperlink ref="P438" r:id="rId297"/>
    <hyperlink ref="P420" r:id="rId298"/>
    <hyperlink ref="P429" r:id="rId299"/>
    <hyperlink ref="P426" r:id="rId300"/>
    <hyperlink ref="P424" r:id="rId301"/>
    <hyperlink ref="P437" r:id="rId302"/>
    <hyperlink ref="J432" r:id="rId303"/>
    <hyperlink ref="P432" r:id="rId304"/>
    <hyperlink ref="P441" r:id="rId305"/>
    <hyperlink ref="P445" r:id="rId306"/>
    <hyperlink ref="P446" r:id="rId307"/>
    <hyperlink ref="P453" r:id="rId308"/>
    <hyperlink ref="P447" r:id="rId309"/>
    <hyperlink ref="P452" r:id="rId310"/>
    <hyperlink ref="P110" r:id="rId311"/>
    <hyperlink ref="P456" r:id="rId312"/>
    <hyperlink ref="P460" r:id="rId313"/>
    <hyperlink ref="J457" r:id="rId314"/>
    <hyperlink ref="P457" r:id="rId315"/>
    <hyperlink ref="P461" r:id="rId316"/>
    <hyperlink ref="J462" r:id="rId317"/>
    <hyperlink ref="P462" r:id="rId318"/>
    <hyperlink ref="J23" r:id="rId319"/>
    <hyperlink ref="J45" r:id="rId320"/>
    <hyperlink ref="J83" r:id="rId321"/>
    <hyperlink ref="J149" r:id="rId322"/>
    <hyperlink ref="J242" r:id="rId323"/>
    <hyperlink ref="J282" r:id="rId324"/>
    <hyperlink ref="J287" r:id="rId325"/>
    <hyperlink ref="J309" r:id="rId326"/>
    <hyperlink ref="J327" r:id="rId327"/>
    <hyperlink ref="J379" r:id="rId328"/>
    <hyperlink ref="J404" r:id="rId329"/>
    <hyperlink ref="J418" r:id="rId330"/>
    <hyperlink ref="J447" r:id="rId331"/>
    <hyperlink ref="J456" r:id="rId332"/>
    <hyperlink ref="P417" r:id="rId333"/>
    <hyperlink ref="P422" r:id="rId334"/>
    <hyperlink ref="J417" r:id="rId335"/>
    <hyperlink ref="J422" r:id="rId336"/>
    <hyperlink ref="J199" r:id="rId337"/>
    <hyperlink ref="P199" r:id="rId338" display="http://labhandboken.u5054800.fsdata.se/findny.asp?State=2&amp;Analysid=323"/>
    <hyperlink ref="P340" r:id="rId339"/>
    <hyperlink ref="P372" r:id="rId340"/>
    <hyperlink ref="P373" r:id="rId341"/>
    <hyperlink ref="P35" r:id="rId342"/>
    <hyperlink ref="J240" r:id="rId343"/>
    <hyperlink ref="P293" r:id="rId344"/>
    <hyperlink ref="P339" r:id="rId345"/>
    <hyperlink ref="P11" r:id="rId346"/>
    <hyperlink ref="P22" r:id="rId347"/>
    <hyperlink ref="P30" r:id="rId348"/>
    <hyperlink ref="P12" r:id="rId349"/>
    <hyperlink ref="J12" r:id="rId350"/>
    <hyperlink ref="P20" r:id="rId351"/>
    <hyperlink ref="J28" r:id="rId352"/>
    <hyperlink ref="P28" r:id="rId353"/>
    <hyperlink ref="P31" r:id="rId354"/>
    <hyperlink ref="J36" r:id="rId355"/>
    <hyperlink ref="P36" r:id="rId356"/>
    <hyperlink ref="J103" r:id="rId357"/>
    <hyperlink ref="P39" r:id="rId358"/>
    <hyperlink ref="J50" r:id="rId359"/>
    <hyperlink ref="P50" r:id="rId360"/>
    <hyperlink ref="P52" r:id="rId361"/>
    <hyperlink ref="P54" r:id="rId362"/>
    <hyperlink ref="P56" r:id="rId363"/>
    <hyperlink ref="P71" r:id="rId364"/>
    <hyperlink ref="P72" r:id="rId365"/>
    <hyperlink ref="P256" r:id="rId366"/>
    <hyperlink ref="P286" r:id="rId367"/>
    <hyperlink ref="P318" r:id="rId368"/>
    <hyperlink ref="P93" r:id="rId369"/>
    <hyperlink ref="P94" r:id="rId370"/>
    <hyperlink ref="P75" r:id="rId371"/>
    <hyperlink ref="P268" r:id="rId372"/>
    <hyperlink ref="J80" r:id="rId373"/>
    <hyperlink ref="P80" r:id="rId374"/>
    <hyperlink ref="P99" r:id="rId375"/>
    <hyperlink ref="P214" r:id="rId376"/>
    <hyperlink ref="P81" r:id="rId377"/>
    <hyperlink ref="J178" r:id="rId378"/>
    <hyperlink ref="P178" r:id="rId379"/>
    <hyperlink ref="P443" r:id="rId380"/>
    <hyperlink ref="P96" r:id="rId381"/>
    <hyperlink ref="P97" r:id="rId382"/>
    <hyperlink ref="P109" r:id="rId383"/>
    <hyperlink ref="P104" r:id="rId384"/>
    <hyperlink ref="P105" r:id="rId385"/>
    <hyperlink ref="P113" r:id="rId386"/>
    <hyperlink ref="P114" r:id="rId387"/>
    <hyperlink ref="J311" r:id="rId388"/>
    <hyperlink ref="J116" r:id="rId389"/>
    <hyperlink ref="P116" r:id="rId390"/>
    <hyperlink ref="P122" r:id="rId391"/>
    <hyperlink ref="P129" r:id="rId392"/>
    <hyperlink ref="P140" r:id="rId393"/>
    <hyperlink ref="J153" r:id="rId394"/>
    <hyperlink ref="P153" r:id="rId395"/>
    <hyperlink ref="P155" r:id="rId396"/>
    <hyperlink ref="P215" r:id="rId397"/>
    <hyperlink ref="P166" r:id="rId398"/>
    <hyperlink ref="P164" r:id="rId399"/>
    <hyperlink ref="P168" r:id="rId400"/>
    <hyperlink ref="J172" r:id="rId401"/>
    <hyperlink ref="P172" r:id="rId402"/>
    <hyperlink ref="J174" r:id="rId403"/>
    <hyperlink ref="P174" r:id="rId404"/>
    <hyperlink ref="P177" r:id="rId405"/>
    <hyperlink ref="J179" r:id="rId406"/>
    <hyperlink ref="P179" r:id="rId407"/>
    <hyperlink ref="P181" r:id="rId408"/>
    <hyperlink ref="P191" r:id="rId409"/>
    <hyperlink ref="J188" r:id="rId410"/>
    <hyperlink ref="P188" r:id="rId411"/>
    <hyperlink ref="J190" r:id="rId412"/>
    <hyperlink ref="P190" r:id="rId413"/>
    <hyperlink ref="J195" r:id="rId414"/>
    <hyperlink ref="P195" r:id="rId415"/>
    <hyperlink ref="J196" r:id="rId416"/>
    <hyperlink ref="J203" r:id="rId417"/>
    <hyperlink ref="J204" r:id="rId418"/>
    <hyperlink ref="J8" r:id="rId419"/>
    <hyperlink ref="J69" r:id="rId420"/>
    <hyperlink ref="J90" r:id="rId421"/>
    <hyperlink ref="J101" r:id="rId422"/>
    <hyperlink ref="J111" r:id="rId423"/>
    <hyperlink ref="J147" r:id="rId424"/>
    <hyperlink ref="J176" r:id="rId425"/>
    <hyperlink ref="J243" r:id="rId426"/>
    <hyperlink ref="J251" r:id="rId427"/>
    <hyperlink ref="J281" r:id="rId428"/>
    <hyperlink ref="J293" r:id="rId429"/>
    <hyperlink ref="J301" r:id="rId430"/>
    <hyperlink ref="J306" r:id="rId431"/>
    <hyperlink ref="J307" r:id="rId432"/>
    <hyperlink ref="J348" r:id="rId433"/>
    <hyperlink ref="J400" r:id="rId434"/>
    <hyperlink ref="J450" r:id="rId435"/>
    <hyperlink ref="J113" r:id="rId436"/>
    <hyperlink ref="J114" r:id="rId437"/>
    <hyperlink ref="J166" r:id="rId438"/>
    <hyperlink ref="J177" r:id="rId439"/>
    <hyperlink ref="J180" r:id="rId440"/>
    <hyperlink ref="J205" r:id="rId441"/>
    <hyperlink ref="J208" r:id="rId442"/>
    <hyperlink ref="J344" r:id="rId443"/>
    <hyperlink ref="J335" r:id="rId444"/>
    <hyperlink ref="P335" r:id="rId445"/>
    <hyperlink ref="J232" r:id="rId446"/>
    <hyperlink ref="J233" r:id="rId447"/>
    <hyperlink ref="J236" r:id="rId448"/>
    <hyperlink ref="P238" r:id="rId449"/>
    <hyperlink ref="P244" r:id="rId450"/>
    <hyperlink ref="J252" r:id="rId451"/>
    <hyperlink ref="J9" r:id="rId452"/>
    <hyperlink ref="P9" r:id="rId453"/>
    <hyperlink ref="J10" r:id="rId454"/>
    <hyperlink ref="P253" r:id="rId455"/>
    <hyperlink ref="J272" r:id="rId456"/>
    <hyperlink ref="P266" r:id="rId457"/>
    <hyperlink ref="P252" r:id="rId458"/>
    <hyperlink ref="J295" r:id="rId459"/>
    <hyperlink ref="J303" r:id="rId460"/>
    <hyperlink ref="J201" r:id="rId461"/>
    <hyperlink ref="J329" r:id="rId462"/>
    <hyperlink ref="J313" r:id="rId463"/>
    <hyperlink ref="J108" r:id="rId464"/>
    <hyperlink ref="J317" r:id="rId465"/>
    <hyperlink ref="J314" r:id="rId466"/>
    <hyperlink ref="J325" r:id="rId467"/>
    <hyperlink ref="J298" r:id="rId468"/>
    <hyperlink ref="J330" r:id="rId469"/>
    <hyperlink ref="J331" r:id="rId470"/>
    <hyperlink ref="J345" r:id="rId471"/>
    <hyperlink ref="J275" r:id="rId472"/>
    <hyperlink ref="J53" r:id="rId473"/>
    <hyperlink ref="J150" r:id="rId474"/>
    <hyperlink ref="J246" r:id="rId475"/>
    <hyperlink ref="J276" r:id="rId476"/>
    <hyperlink ref="J393" r:id="rId477"/>
    <hyperlink ref="P53" r:id="rId478"/>
    <hyperlink ref="J115" r:id="rId479"/>
    <hyperlink ref="P115" r:id="rId480"/>
    <hyperlink ref="J59" r:id="rId481"/>
    <hyperlink ref="P59" r:id="rId482"/>
    <hyperlink ref="J263" r:id="rId483"/>
    <hyperlink ref="J173" r:id="rId484"/>
    <hyperlink ref="J182" r:id="rId485"/>
    <hyperlink ref="P236" r:id="rId486"/>
    <hyperlink ref="P196" r:id="rId487"/>
    <hyperlink ref="J211" r:id="rId488"/>
    <hyperlink ref="P278" r:id="rId489"/>
    <hyperlink ref="J278" r:id="rId490"/>
    <hyperlink ref="P290" r:id="rId491"/>
    <hyperlink ref="J145" r:id="rId492"/>
    <hyperlink ref="P347" r:id="rId493"/>
    <hyperlink ref="J435" r:id="rId494"/>
    <hyperlink ref="J215" r:id="rId495"/>
    <hyperlink ref="J359" r:id="rId496"/>
    <hyperlink ref="J7" r:id="rId497"/>
    <hyperlink ref="J17" r:id="rId498"/>
    <hyperlink ref="J48" r:id="rId499"/>
    <hyperlink ref="J76" r:id="rId500"/>
    <hyperlink ref="J77" r:id="rId501"/>
    <hyperlink ref="J78" r:id="rId502"/>
    <hyperlink ref="J79" r:id="rId503"/>
    <hyperlink ref="J85" r:id="rId504"/>
    <hyperlink ref="J88" r:id="rId505"/>
    <hyperlink ref="J95" r:id="rId506"/>
    <hyperlink ref="J124" r:id="rId507"/>
    <hyperlink ref="J138" r:id="rId508"/>
    <hyperlink ref="J162" r:id="rId509"/>
    <hyperlink ref="J169" r:id="rId510"/>
    <hyperlink ref="J175" r:id="rId511"/>
    <hyperlink ref="J183" r:id="rId512"/>
    <hyperlink ref="J210" r:id="rId513"/>
    <hyperlink ref="J218" r:id="rId514"/>
    <hyperlink ref="J230" r:id="rId515"/>
    <hyperlink ref="J249" r:id="rId516"/>
    <hyperlink ref="J289" r:id="rId517"/>
    <hyperlink ref="J291" r:id="rId518"/>
    <hyperlink ref="J351" r:id="rId519"/>
    <hyperlink ref="J369" r:id="rId520"/>
    <hyperlink ref="J372" r:id="rId521"/>
    <hyperlink ref="J373" r:id="rId522"/>
    <hyperlink ref="J376" r:id="rId523"/>
    <hyperlink ref="J384" r:id="rId524"/>
    <hyperlink ref="J399" r:id="rId525"/>
    <hyperlink ref="J424" r:id="rId526"/>
    <hyperlink ref="J426" r:id="rId527"/>
    <hyperlink ref="J437" r:id="rId528"/>
    <hyperlink ref="J438" r:id="rId529"/>
    <hyperlink ref="J446" r:id="rId530"/>
    <hyperlink ref="J97" r:id="rId531"/>
    <hyperlink ref="J294" r:id="rId532"/>
    <hyperlink ref="J347" r:id="rId533"/>
    <hyperlink ref="J328" r:id="rId534"/>
    <hyperlink ref="J428" r:id="rId535"/>
    <hyperlink ref="J30" r:id="rId536"/>
    <hyperlink ref="J134" r:id="rId537"/>
    <hyperlink ref="J256" r:id="rId538"/>
    <hyperlink ref="J286" r:id="rId539"/>
    <hyperlink ref="J318" r:id="rId540"/>
    <hyperlink ref="J364" r:id="rId541"/>
    <hyperlink ref="P2" r:id="rId542"/>
    <hyperlink ref="J360" r:id="rId543"/>
    <hyperlink ref="J148" r:id="rId544"/>
    <hyperlink ref="J378" r:id="rId545"/>
    <hyperlink ref="J302" r:id="rId546"/>
    <hyperlink ref="J394" r:id="rId547"/>
    <hyperlink ref="J406" r:id="rId548"/>
    <hyperlink ref="J410" r:id="rId549"/>
    <hyperlink ref="J415" r:id="rId550"/>
    <hyperlink ref="J336" r:id="rId551"/>
    <hyperlink ref="P336" r:id="rId552"/>
    <hyperlink ref="P408" r:id="rId553"/>
    <hyperlink ref="J459" r:id="rId554"/>
    <hyperlink ref="P273" r:id="rId555"/>
    <hyperlink ref="P277" r:id="rId556"/>
    <hyperlink ref="P300" r:id="rId557"/>
    <hyperlink ref="P331" r:id="rId558"/>
    <hyperlink ref="J31" r:id="rId559"/>
    <hyperlink ref="J245" r:id="rId560"/>
    <hyperlink ref="J339" r:id="rId561"/>
    <hyperlink ref="J186" r:id="rId562"/>
    <hyperlink ref="J273" r:id="rId563"/>
    <hyperlink ref="J277" r:id="rId564"/>
    <hyperlink ref="J300" r:id="rId565"/>
    <hyperlink ref="P182" r:id="rId566"/>
    <hyperlink ref="P21" r:id="rId567"/>
    <hyperlink ref="P211" r:id="rId568"/>
    <hyperlink ref="P46" r:id="rId569"/>
    <hyperlink ref="P51" r:id="rId570"/>
    <hyperlink ref="J54" r:id="rId571"/>
    <hyperlink ref="P57" r:id="rId572"/>
    <hyperlink ref="P62" r:id="rId573"/>
    <hyperlink ref="P160" r:id="rId574"/>
    <hyperlink ref="P194" r:id="rId575"/>
    <hyperlink ref="P419" r:id="rId576"/>
    <hyperlink ref="P434" r:id="rId577"/>
    <hyperlink ref="P232" r:id="rId578"/>
    <hyperlink ref="P108" r:id="rId579"/>
    <hyperlink ref="P294" r:id="rId580"/>
    <hyperlink ref="P295" r:id="rId581"/>
    <hyperlink ref="P314" r:id="rId582"/>
    <hyperlink ref="P325" r:id="rId583"/>
    <hyperlink ref="P207" r:id="rId584"/>
    <hyperlink ref="P102" r:id="rId585"/>
    <hyperlink ref="P120" r:id="rId586"/>
    <hyperlink ref="P126" r:id="rId587"/>
    <hyperlink ref="P154" r:id="rId588"/>
    <hyperlink ref="P159" r:id="rId589"/>
    <hyperlink ref="P203" r:id="rId590"/>
    <hyperlink ref="P212" r:id="rId591"/>
    <hyperlink ref="P234" r:id="rId592"/>
    <hyperlink ref="P235" r:id="rId593"/>
    <hyperlink ref="P237" r:id="rId594"/>
    <hyperlink ref="P263" r:id="rId595"/>
    <hyperlink ref="P265" r:id="rId596"/>
    <hyperlink ref="P296" r:id="rId597"/>
    <hyperlink ref="P305" r:id="rId598"/>
    <hyperlink ref="P312" r:id="rId599"/>
    <hyperlink ref="P332" r:id="rId600"/>
    <hyperlink ref="P350" r:id="rId601"/>
    <hyperlink ref="P364" r:id="rId602"/>
    <hyperlink ref="P367" r:id="rId603"/>
    <hyperlink ref="P380" r:id="rId604"/>
    <hyperlink ref="P386" r:id="rId605"/>
    <hyperlink ref="P387" r:id="rId606"/>
    <hyperlink ref="P388" r:id="rId607"/>
    <hyperlink ref="P390" r:id="rId608"/>
    <hyperlink ref="P391" r:id="rId609"/>
    <hyperlink ref="P395" r:id="rId610"/>
    <hyperlink ref="P403" r:id="rId611"/>
    <hyperlink ref="P413" r:id="rId612"/>
    <hyperlink ref="P455" r:id="rId613"/>
    <hyperlink ref="P458" r:id="rId614"/>
    <hyperlink ref="J181" r:id="rId615"/>
    <hyperlink ref="P272" r:id="rId616"/>
    <hyperlink ref="P317" r:id="rId617"/>
    <hyperlink ref="P414" r:id="rId618"/>
    <hyperlink ref="J377" r:id="rId619"/>
    <hyperlink ref="J386" r:id="rId620"/>
    <hyperlink ref="J439" r:id="rId621"/>
    <hyperlink ref="P233" r:id="rId622"/>
  </hyperlinks>
  <pageMargins left="0.75" right="0.75" top="1" bottom="1" header="0.5" footer="0.5"/>
  <pageSetup paperSize="9" orientation="landscape" r:id="rId623"/>
  <tableParts count="1">
    <tablePart r:id="rId6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4"/>
  <sheetViews>
    <sheetView workbookViewId="0">
      <selection activeCell="B36" sqref="B36"/>
    </sheetView>
  </sheetViews>
  <sheetFormatPr baseColWidth="10" defaultColWidth="8.83203125" defaultRowHeight="15" outlineLevelRow="1" x14ac:dyDescent="0.2"/>
  <cols>
    <col min="2" max="2" width="20.83203125" customWidth="1"/>
    <col min="3" max="3" width="16.1640625" customWidth="1"/>
    <col min="5" max="7" width="11" customWidth="1"/>
  </cols>
  <sheetData>
    <row r="2" spans="2:3" x14ac:dyDescent="0.2">
      <c r="B2" t="s">
        <v>2148</v>
      </c>
      <c r="C2" s="93" t="s">
        <v>2138</v>
      </c>
    </row>
    <row r="3" spans="2:3" x14ac:dyDescent="0.2">
      <c r="B3" s="93" t="s">
        <v>103</v>
      </c>
      <c r="C3" s="96">
        <f>COUNTIF(Listan!$O:$O,"Karolinska*")</f>
        <v>205</v>
      </c>
    </row>
    <row r="4" spans="2:3" hidden="1" outlineLevel="1" x14ac:dyDescent="0.2">
      <c r="B4" s="95" t="s">
        <v>2149</v>
      </c>
      <c r="C4" s="28">
        <f>COUNTIF(Listan!$O:$O,"Karolinska(S)")</f>
        <v>120</v>
      </c>
    </row>
    <row r="5" spans="2:3" hidden="1" outlineLevel="1" x14ac:dyDescent="0.2">
      <c r="B5" s="95" t="s">
        <v>257</v>
      </c>
      <c r="C5" s="28">
        <f>COUNTIF(Listan!$O:$O,"Karolinska(H)")</f>
        <v>75</v>
      </c>
    </row>
    <row r="6" spans="2:3" hidden="1" outlineLevel="1" x14ac:dyDescent="0.2">
      <c r="B6" s="95" t="s">
        <v>2154</v>
      </c>
      <c r="C6" s="28">
        <f>COUNTIF(Listan!$O:$O,"Karolinska(KG*")</f>
        <v>6</v>
      </c>
    </row>
    <row r="7" spans="2:3" hidden="1" outlineLevel="1" x14ac:dyDescent="0.2">
      <c r="B7" s="95" t="s">
        <v>2150</v>
      </c>
      <c r="C7" s="28">
        <f>COUNTIF(Listan!$O:$O,"Karolinska(T*")</f>
        <v>2</v>
      </c>
    </row>
    <row r="8" spans="2:3" hidden="1" outlineLevel="1" x14ac:dyDescent="0.2">
      <c r="B8" s="95" t="s">
        <v>2156</v>
      </c>
      <c r="C8" s="28">
        <f>COUNTIF(Listan!$O:$O,"Karolinska(KPC*")</f>
        <v>1</v>
      </c>
    </row>
    <row r="9" spans="2:3" hidden="1" outlineLevel="1" x14ac:dyDescent="0.2">
      <c r="B9" s="95" t="s">
        <v>2151</v>
      </c>
      <c r="C9" s="28">
        <f>COUNTIF(Listan!$O:$O,"Karolinska(mbl*")</f>
        <v>1</v>
      </c>
    </row>
    <row r="10" spans="2:3" collapsed="1" x14ac:dyDescent="0.2">
      <c r="B10" s="93" t="s">
        <v>2145</v>
      </c>
      <c r="C10" s="96">
        <f>COUNTIF(Listan!$O:$O,"UAS*")</f>
        <v>118</v>
      </c>
    </row>
    <row r="11" spans="2:3" hidden="1" outlineLevel="1" x14ac:dyDescent="0.2">
      <c r="B11" s="95" t="s">
        <v>2152</v>
      </c>
      <c r="C11" s="28">
        <f>COUNTIF(Listan!$O:$O,"UAS(KKF)")</f>
        <v>75</v>
      </c>
    </row>
    <row r="12" spans="2:3" hidden="1" outlineLevel="1" x14ac:dyDescent="0.2">
      <c r="B12" s="95" t="s">
        <v>2153</v>
      </c>
      <c r="C12" s="28">
        <f>COUNTIF(Listan!$O:$O,"UAS(KITM*")</f>
        <v>26</v>
      </c>
    </row>
    <row r="13" spans="2:3" hidden="1" outlineLevel="1" x14ac:dyDescent="0.2">
      <c r="B13" s="95" t="s">
        <v>2154</v>
      </c>
      <c r="C13" s="28">
        <f>COUNTIF(Listan!$O:$O,"UAS(KG)")</f>
        <v>11</v>
      </c>
    </row>
    <row r="14" spans="2:3" hidden="1" outlineLevel="1" x14ac:dyDescent="0.2">
      <c r="B14" s="95" t="s">
        <v>2155</v>
      </c>
      <c r="C14" s="28">
        <f>COUNTIF(Listan!$O:$O,"UAS(KPC)")</f>
        <v>6</v>
      </c>
    </row>
    <row r="15" spans="2:3" collapsed="1" x14ac:dyDescent="0.2">
      <c r="B15" s="93" t="s">
        <v>2139</v>
      </c>
      <c r="C15" s="93">
        <f>COUNTIF(Listan!$O:$O,"SU*")</f>
        <v>44</v>
      </c>
    </row>
    <row r="16" spans="2:3" hidden="1" outlineLevel="1" x14ac:dyDescent="0.2">
      <c r="B16" s="95" t="s">
        <v>2157</v>
      </c>
      <c r="C16" s="1">
        <f>COUNTIF(Listan!$O:$O,"SU(KK)")</f>
        <v>26</v>
      </c>
    </row>
    <row r="17" spans="2:3" hidden="1" outlineLevel="1" x14ac:dyDescent="0.2">
      <c r="B17" s="95" t="s">
        <v>2158</v>
      </c>
      <c r="C17" s="1">
        <f>COUNTIF(Listan!$O:$O,"SU(nk)")</f>
        <v>10</v>
      </c>
    </row>
    <row r="18" spans="2:3" hidden="1" outlineLevel="1" x14ac:dyDescent="0.2">
      <c r="B18" s="95" t="s">
        <v>2153</v>
      </c>
      <c r="C18" s="1">
        <f>COUNTIF(Listan!$O:$O,"SU(KITM)")</f>
        <v>3</v>
      </c>
    </row>
    <row r="19" spans="2:3" hidden="1" outlineLevel="1" x14ac:dyDescent="0.2">
      <c r="B19" s="95" t="s">
        <v>2159</v>
      </c>
      <c r="C19" s="1">
        <f>COUNTIF(Listan!$O:$O,"SU(il)")</f>
        <v>2</v>
      </c>
    </row>
    <row r="20" spans="2:3" hidden="1" outlineLevel="1" x14ac:dyDescent="0.2">
      <c r="B20" s="95" t="s">
        <v>2160</v>
      </c>
      <c r="C20" s="1">
        <f>COUNTIF(Listan!$O:$O,"SU(TXL)")</f>
        <v>2</v>
      </c>
    </row>
    <row r="21" spans="2:3" hidden="1" outlineLevel="1" x14ac:dyDescent="0.2">
      <c r="B21" s="95" t="s">
        <v>2154</v>
      </c>
      <c r="C21" s="1">
        <f>COUNTIF(Listan!$O:$O,"SU(KG)")</f>
        <v>1</v>
      </c>
    </row>
    <row r="22" spans="2:3" collapsed="1" x14ac:dyDescent="0.2">
      <c r="B22" s="93" t="s">
        <v>2144</v>
      </c>
      <c r="C22" s="93">
        <f>COUNTIF(Listan!$O:$O,"LMS*")</f>
        <v>22</v>
      </c>
    </row>
    <row r="23" spans="2:3" hidden="1" outlineLevel="1" x14ac:dyDescent="0.2">
      <c r="B23" s="95" t="s">
        <v>2161</v>
      </c>
      <c r="C23">
        <f>COUNTIF(Listan!$O:$O,"LMS(M)")</f>
        <v>9</v>
      </c>
    </row>
    <row r="24" spans="2:3" hidden="1" outlineLevel="1" x14ac:dyDescent="0.2">
      <c r="B24" s="95" t="s">
        <v>2162</v>
      </c>
      <c r="C24">
        <f>COUNTIF(Listan!$O:$O,"LMS(SK)")</f>
        <v>8</v>
      </c>
    </row>
    <row r="25" spans="2:3" hidden="1" outlineLevel="1" x14ac:dyDescent="0.2">
      <c r="B25" s="95" t="s">
        <v>2163</v>
      </c>
      <c r="C25">
        <f>COUNTIF(Listan!$O:$O,"LMS(KI)")</f>
        <v>5</v>
      </c>
    </row>
    <row r="26" spans="2:3" collapsed="1" x14ac:dyDescent="0.2">
      <c r="B26" s="93" t="s">
        <v>2142</v>
      </c>
      <c r="C26" s="93">
        <f>COUNTIF(Listan!$O:$O,"Örebro*")</f>
        <v>12</v>
      </c>
    </row>
    <row r="27" spans="2:3" hidden="1" outlineLevel="1" x14ac:dyDescent="0.2">
      <c r="B27" s="95" t="s">
        <v>2165</v>
      </c>
      <c r="C27">
        <f>COUNTIF(Listan!$O:$O,"Örebro(amk)")</f>
        <v>8</v>
      </c>
    </row>
    <row r="28" spans="2:3" hidden="1" outlineLevel="1" x14ac:dyDescent="0.2">
      <c r="B28" s="95" t="s">
        <v>2164</v>
      </c>
      <c r="C28">
        <f>COUNTIF(Listan!$O:$O,"Örebro")</f>
        <v>4</v>
      </c>
    </row>
    <row r="29" spans="2:3" collapsed="1" x14ac:dyDescent="0.2">
      <c r="B29" s="93" t="s">
        <v>180</v>
      </c>
      <c r="C29" s="93">
        <f>COUNTIF(Listan!$O:$O,"Wieslab*")</f>
        <v>8</v>
      </c>
    </row>
    <row r="30" spans="2:3" x14ac:dyDescent="0.2">
      <c r="B30" s="93" t="s">
        <v>2141</v>
      </c>
      <c r="C30" s="93">
        <f>COUNTIF(Listan!$O:$O,"RMV*")</f>
        <v>4</v>
      </c>
    </row>
    <row r="31" spans="2:3" x14ac:dyDescent="0.2">
      <c r="B31" s="93" t="s">
        <v>2143</v>
      </c>
      <c r="C31" s="93">
        <f>COUNTIF(Listan!$O:$O,"NUS*")</f>
        <v>3</v>
      </c>
    </row>
    <row r="32" spans="2:3" hidden="1" outlineLevel="1" x14ac:dyDescent="0.2">
      <c r="B32" s="95" t="s">
        <v>2154</v>
      </c>
      <c r="C32" s="1">
        <f>COUNTIF(Listan!$O:$O,"NUS(KG)")</f>
        <v>2</v>
      </c>
    </row>
    <row r="33" spans="2:6" hidden="1" outlineLevel="1" x14ac:dyDescent="0.2">
      <c r="B33" s="95" t="s">
        <v>2157</v>
      </c>
      <c r="C33" s="1">
        <f>COUNTIF(Listan!$O:$O,"NUS")</f>
        <v>1</v>
      </c>
    </row>
    <row r="34" spans="2:6" collapsed="1" x14ac:dyDescent="0.2">
      <c r="B34" s="93" t="s">
        <v>802</v>
      </c>
      <c r="C34" s="93">
        <f>COUNTIF(Listan!$O:$O,"Unilabs*")</f>
        <v>3</v>
      </c>
    </row>
    <row r="35" spans="2:6" x14ac:dyDescent="0.2">
      <c r="B35" s="93" t="s">
        <v>2166</v>
      </c>
      <c r="C35" s="93">
        <f>COUNTIF(Listan!$O:$O,"Linköping*")</f>
        <v>4</v>
      </c>
    </row>
    <row r="36" spans="2:6" x14ac:dyDescent="0.2">
      <c r="B36" s="93" t="s">
        <v>2147</v>
      </c>
      <c r="C36" s="93">
        <f>COUNTIF(Listan!$O:$O,"Gävle*")</f>
        <v>2</v>
      </c>
    </row>
    <row r="37" spans="2:6" x14ac:dyDescent="0.2">
      <c r="B37" s="93" t="s">
        <v>1545</v>
      </c>
      <c r="C37" s="93">
        <f>COUNTIF(Listan!$O:$O,"RefLab*")</f>
        <v>1</v>
      </c>
      <c r="E37" t="s">
        <v>2170</v>
      </c>
      <c r="F37" t="s">
        <v>2171</v>
      </c>
    </row>
    <row r="38" spans="2:6" x14ac:dyDescent="0.2">
      <c r="B38" s="93" t="s">
        <v>2146</v>
      </c>
      <c r="C38" s="93">
        <f>COUNTIF(Listan!$O:$O,"Oslo*")</f>
        <v>2</v>
      </c>
      <c r="E38" s="93" t="s">
        <v>2167</v>
      </c>
      <c r="F38">
        <f>COUNTIF(Listan!E:E,"Pärmen")</f>
        <v>179</v>
      </c>
    </row>
    <row r="39" spans="2:6" x14ac:dyDescent="0.2">
      <c r="B39" s="93" t="s">
        <v>305</v>
      </c>
      <c r="C39" s="93">
        <f>COUNTIF(Listan!$O:$O,"ALSSAB*")</f>
        <v>1</v>
      </c>
      <c r="E39" s="93" t="s">
        <v>2168</v>
      </c>
      <c r="F39">
        <f>COUNTIF(Listan!E:E,"LabMaster")</f>
        <v>163</v>
      </c>
    </row>
    <row r="40" spans="2:6" x14ac:dyDescent="0.2">
      <c r="B40" s="93" t="s">
        <v>2114</v>
      </c>
      <c r="C40" s="93">
        <f>COUNTIF(Listan!$O:$O,"BeVital*")</f>
        <v>1</v>
      </c>
      <c r="E40" s="93" t="s">
        <v>2169</v>
      </c>
      <c r="F40">
        <f>COUNTIF(Listan!E:E,"Centuri")</f>
        <v>110</v>
      </c>
    </row>
    <row r="41" spans="2:6" x14ac:dyDescent="0.2">
      <c r="B41" s="93" t="s">
        <v>2140</v>
      </c>
      <c r="C41">
        <f>SUM(C3,C10,C15,C22,C26,C29:C31,C34:C40)</f>
        <v>430</v>
      </c>
    </row>
    <row r="42" spans="2:6" x14ac:dyDescent="0.2">
      <c r="B42" s="94"/>
    </row>
    <row r="43" spans="2:6" x14ac:dyDescent="0.2">
      <c r="B43" s="93"/>
    </row>
    <row r="44" spans="2:6" x14ac:dyDescent="0.2">
      <c r="B44" s="93"/>
    </row>
  </sheetData>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Listan</vt:lpstr>
      <vt:lpstr>Statistik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Kemlab Västerås</dc:creator>
  <cp:lastModifiedBy>Microsoft Office User</cp:lastModifiedBy>
  <cp:lastPrinted>2015-08-07T13:15:37Z</cp:lastPrinted>
  <dcterms:created xsi:type="dcterms:W3CDTF">2015-06-29T13:53:02Z</dcterms:created>
  <dcterms:modified xsi:type="dcterms:W3CDTF">2016-09-08T15:38:58Z</dcterms:modified>
</cp:coreProperties>
</file>