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calculation" sheetId="1" state="visible" r:id="rId2"/>
    <sheet name="Underdog Bonus" sheetId="2" state="visible" r:id="rId3"/>
    <sheet name="Hired swords" sheetId="3" state="visible" r:id="rId4"/>
    <sheet name="Characteristic analysis" sheetId="4" state="visible" r:id="rId5"/>
  </sheets>
  <definedNames>
    <definedName name="_xlnm._FilterDatabase" localSheetId="0">'cost calculation'!$B$21:$S$74</definedName>
    <definedName name="_xlnm._FilterDatabase_0" localSheetId="0">'Hired swords'!$B$2:$L$19</definedName>
  </definedNames>
  <calcPr iterateCount="100" refMode="A1" iterate="false" iterateDelta="0.0001" calcId="171027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<sst xmlns="http://schemas.openxmlformats.org/spreadsheetml/2006/main">
  <si>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>Kai</t>
  </si>
  <si>
    <t>Possessed</t>
  </si>
  <si>
    <t>Units to sell shards</t>
  </si>
  <si>
    <t>V2.2</t>
  </si>
  <si>
    <t>Units (rout test)</t>
  </si>
  <si>
    <t>Mutant attacks</t>
  </si>
  <si>
    <t>Char rating</t>
  </si>
  <si>
    <t>main hand</t>
  </si>
  <si>
    <t>fire</t>
  </si>
  <si>
    <t>gold crown</t>
  </si>
  <si>
    <t>Magic rating</t>
  </si>
  <si>
    <t>off hand</t>
  </si>
  <si>
    <t>disease</t>
  </si>
  <si>
    <t>used</t>
  </si>
  <si>
    <t>Warband Rating</t>
  </si>
  <si>
    <t>extra arm</t>
  </si>
  <si>
    <t>foe reduce attack power</t>
  </si>
  <si>
    <t>not used</t>
  </si>
  <si>
    <t>rout test</t>
  </si>
  <si>
    <t>tail</t>
  </si>
  <si>
    <t>UpKeep</t>
  </si>
  <si>
    <t>Equip rating</t>
  </si>
  <si>
    <t>bite</t>
  </si>
  <si>
    <t>Warband</t>
  </si>
  <si>
    <t>gold/einheit</t>
  </si>
  <si>
    <t>anzahl</t>
  </si>
  <si>
    <t>Exp</t>
  </si>
  <si>
    <t>summe</t>
  </si>
  <si>
    <t>heros</t>
  </si>
  <si>
    <t>Magister</t>
  </si>
  <si>
    <t>Posessed (0-2)</t>
  </si>
  <si>
    <t>Underdog bonus</t>
  </si>
  <si>
    <t>min foe wbr</t>
  </si>
  <si>
    <t>Leader</t>
  </si>
  <si>
    <t>Mutants (0-2)</t>
  </si>
  <si>
    <t>+1</t>
  </si>
  <si>
    <t>henchmen</t>
  </si>
  <si>
    <t>Darksouls</t>
  </si>
  <si>
    <t>+2</t>
  </si>
  <si>
    <t>Mutants</t>
  </si>
  <si>
    <t>Bretheren</t>
  </si>
  <si>
    <t>+3</t>
  </si>
  <si>
    <t>Beastmen</t>
  </si>
  <si>
    <t>+4</t>
  </si>
  <si>
    <t>+5</t>
  </si>
  <si>
    <t>Gesamt</t>
  </si>
  <si>
    <t>Anzahl</t>
  </si>
  <si>
    <t>heroes</t>
  </si>
  <si>
    <t>name</t>
  </si>
  <si>
    <t>type</t>
  </si>
  <si>
    <t>range</t>
  </si>
  <si>
    <t>strength</t>
  </si>
  <si>
    <t>rule</t>
  </si>
  <si>
    <t>gc/unit</t>
  </si>
  <si>
    <t>cost</t>
  </si>
  <si>
    <t>group</t>
  </si>
  <si>
    <t>rating</t>
  </si>
  <si>
    <t>Warband Equip Rating</t>
  </si>
  <si>
    <t>Mutation cost fix</t>
  </si>
  <si>
    <t>Sum use</t>
  </si>
  <si>
    <t>shield</t>
  </si>
  <si>
    <t>armour</t>
  </si>
  <si>
    <t>+1AS</t>
  </si>
  <si>
    <t>1,3,5,6</t>
  </si>
  <si>
    <t>helmet</t>
  </si>
  <si>
    <t>4+ stunned save</t>
  </si>
  <si>
    <t>light armour</t>
  </si>
  <si>
    <t>5+AS</t>
  </si>
  <si>
    <t>heavy armour</t>
  </si>
  <si>
    <t>4+AS</t>
  </si>
  <si>
    <t>free dagger</t>
  </si>
  <si>
    <t>hth</t>
  </si>
  <si>
    <t>user</t>
  </si>
  <si>
    <t>foe +1as +1 offhand to hit</t>
  </si>
  <si>
    <t>dagger</t>
  </si>
  <si>
    <t>hand weapon</t>
  </si>
  <si>
    <t>axe</t>
  </si>
  <si>
    <t>'-1AS</t>
  </si>
  <si>
    <t>spear</t>
  </si>
  <si>
    <t>1,3,5</t>
  </si>
  <si>
    <t>mace</t>
  </si>
  <si>
    <t>2-4 stunned</t>
  </si>
  <si>
    <t>sword</t>
  </si>
  <si>
    <t>parry</t>
  </si>
  <si>
    <t>double-handed</t>
  </si>
  <si>
    <t>'+2S strike last</t>
  </si>
  <si>
    <t>flail</t>
  </si>
  <si>
    <t>'+2S in 1st round</t>
  </si>
  <si>
    <t>daemon soul</t>
  </si>
  <si>
    <t>mutation</t>
  </si>
  <si>
    <t>4+as</t>
  </si>
  <si>
    <t>Blackblood</t>
  </si>
  <si>
    <t>on wound wound all hth</t>
  </si>
  <si>
    <t>Tentacle</t>
  </si>
  <si>
    <t>enemy -1A</t>
  </si>
  <si>
    <t>Spines</t>
  </si>
  <si>
    <t>S1 all attacker</t>
  </si>
  <si>
    <t>Cloven hoofs</t>
  </si>
  <si>
    <t>+1M</t>
  </si>
  <si>
    <t>Scorpion tail</t>
  </si>
  <si>
    <t>+1 S5 A</t>
  </si>
  <si>
    <t>Extra arm</t>
  </si>
  <si>
    <t>+1A</t>
  </si>
  <si>
    <t>Hideous</t>
  </si>
  <si>
    <t>Causes fear</t>
  </si>
  <si>
    <t>wings</t>
  </si>
  <si>
    <t>2" far on 1" down glide</t>
  </si>
  <si>
    <t>poisonous bite</t>
  </si>
  <si>
    <t>+1A S5 (if immune S2)</t>
  </si>
  <si>
    <t>great claw</t>
  </si>
  <si>
    <t>+1A +1S</t>
  </si>
  <si>
    <t>prehensile tail</t>
  </si>
  <si>
    <t>hold one more weapon or shield (+1A if no other tail)</t>
  </si>
  <si>
    <t>crystalline body</t>
  </si>
  <si>
    <t>T6 Wounds set to 1</t>
  </si>
  <si>
    <t>scaly skin</t>
  </si>
  <si>
    <t>5+AS (no mod beyond 6) 4+ using light armor</t>
  </si>
  <si>
    <t>beak</t>
  </si>
  <si>
    <t>strike last attack (bite)</t>
  </si>
  <si>
    <t>burning body</t>
  </si>
  <si>
    <t>burn in combat foes on D6=4+</t>
  </si>
  <si>
    <t>electric touch</t>
  </si>
  <si>
    <t>S3/S5 hit</t>
  </si>
  <si>
    <t>eye of tchar</t>
  </si>
  <si>
    <t>hypnotise foe</t>
  </si>
  <si>
    <t>mer creature</t>
  </si>
  <si>
    <t>no water movement penslity, normal ground -1M</t>
  </si>
  <si>
    <t>telekinesis</t>
  </si>
  <si>
    <t>throw objects</t>
  </si>
  <si>
    <t>centauroid</t>
  </si>
  <si>
    <t>M+2 T+1</t>
  </si>
  <si>
    <t>iron hard skin</t>
  </si>
  <si>
    <t>+1as</t>
  </si>
  <si>
    <t>fangs</t>
  </si>
  <si>
    <t>strike last bite +1A (one bite only)</t>
  </si>
  <si>
    <t>spiked tail</t>
  </si>
  <si>
    <t>+1A S+1 (only one tail)</t>
  </si>
  <si>
    <t>regeneration</t>
  </si>
  <si>
    <t>4+ wound regeneration til first fail</t>
  </si>
  <si>
    <t>spit acid</t>
  </si>
  <si>
    <t>8"</t>
  </si>
  <si>
    <t>stream of corruption</t>
  </si>
  <si>
    <t>6"</t>
  </si>
  <si>
    <t>neiglish rot</t>
  </si>
  <si>
    <t>immune to poison, infect foe</t>
  </si>
  <si>
    <t>cloud flies</t>
  </si>
  <si>
    <t>foe -1 to hit</t>
  </si>
  <si>
    <t>bloated foulness</t>
  </si>
  <si>
    <t>+1W +1T -1M</t>
  </si>
  <si>
    <t>suckers</t>
  </si>
  <si>
    <t>pass all i test on climbing</t>
  </si>
  <si>
    <t>plague carrier</t>
  </si>
  <si>
    <t>M-1, chance to infect foe</t>
  </si>
  <si>
    <t>alluring</t>
  </si>
  <si>
    <t>+1 find rare items, foe -1 hit fitsr round</t>
  </si>
  <si>
    <t>metallic growths</t>
  </si>
  <si>
    <t>6+ as, no combination with other armour</t>
  </si>
  <si>
    <t>agile</t>
  </si>
  <si>
    <t>better initiative</t>
  </si>
  <si>
    <t>elastic limbs</t>
  </si>
  <si>
    <t>1A range only</t>
  </si>
  <si>
    <t>piercing tounge</t>
  </si>
  <si>
    <t>2"</t>
  </si>
  <si>
    <t>no range penality</t>
  </si>
  <si>
    <t>vestigial twin</t>
  </si>
  <si>
    <t>2x skill -2M, no alone test, 2x I on spot hidden enemy</t>
  </si>
  <si>
    <t>short bow</t>
  </si>
  <si>
    <t>rc</t>
  </si>
  <si>
    <t>16“</t>
  </si>
  <si>
    <t>S3</t>
  </si>
  <si>
    <t>bow</t>
  </si>
  <si>
    <t>24“</t>
  </si>
  <si>
    <t>er ges</t>
  </si>
  <si>
    <t>er off</t>
  </si>
  <si>
    <t>er deff</t>
  </si>
  <si>
    <t>1. Spiel</t>
  </si>
  <si>
    <t>2. Spiel</t>
  </si>
  <si>
    <t>3. Spiel</t>
  </si>
  <si>
    <t>4. Spiel</t>
  </si>
  <si>
    <t>5. Spiel</t>
  </si>
  <si>
    <t>6. Spiel</t>
  </si>
  <si>
    <t>7. Spiel</t>
  </si>
  <si>
    <t>8. Spiel</t>
  </si>
  <si>
    <t>9. Spiel</t>
  </si>
  <si>
    <t>10. Spiel</t>
  </si>
  <si>
    <t>11. Spiel</t>
  </si>
  <si>
    <t>12. Spiel</t>
  </si>
  <si>
    <t>13. Spiel</t>
  </si>
  <si>
    <t>14. Spiel</t>
  </si>
  <si>
    <t>15. Spiel</t>
  </si>
  <si>
    <t>16. Spiel</t>
  </si>
  <si>
    <t>17. Spiel</t>
  </si>
  <si>
    <t>18. Spiel</t>
  </si>
  <si>
    <t>19. Spiel</t>
  </si>
  <si>
    <t>20. Spiel</t>
  </si>
  <si>
    <t>21. Spiel</t>
  </si>
  <si>
    <t>22. Spiel</t>
  </si>
  <si>
    <t>23. Spiel</t>
  </si>
  <si>
    <t>24. Spiel</t>
  </si>
  <si>
    <t>25. Spiel</t>
  </si>
  <si>
    <t>26. Spiel</t>
  </si>
  <si>
    <t>27. Spiel</t>
  </si>
  <si>
    <t>28. Spiel</t>
  </si>
  <si>
    <t>29. Spiel</t>
  </si>
  <si>
    <t>30. Spiel</t>
  </si>
  <si>
    <t>31. Spiel</t>
  </si>
  <si>
    <t>32. Spiel</t>
  </si>
  <si>
    <t>33. Spiel</t>
  </si>
  <si>
    <t>amount</t>
  </si>
  <si>
    <t>upkeep</t>
  </si>
  <si>
    <t>wbr add</t>
  </si>
  <si>
    <t>Used cost</t>
  </si>
  <si>
    <t>Used UpKeep</t>
  </si>
  <si>
    <t>Used wbr add</t>
  </si>
  <si>
    <t>wbr/cost</t>
  </si>
  <si>
    <t>wbr/upkeep</t>
  </si>
  <si>
    <t>Comment</t>
  </si>
  <si>
    <t>Personal rating</t>
  </si>
  <si>
    <t>Ogre Slave Master</t>
  </si>
  <si>
    <t>A3 S4 W3 T4 M6 AS5, capture (mark kosten/2 sind sicher)</t>
  </si>
  <si>
    <t>Ogre Bodyguard</t>
  </si>
  <si>
    <t>A3 S4 W3 T4 M6 AS5</t>
  </si>
  <si>
    <t>Clan moulder packmaster</t>
  </si>
  <si>
    <t>4 units S3 T3 M5 3xM6</t>
  </si>
  <si>
    <t>Chaos warrior</t>
  </si>
  <si>
    <t>mark of the dark gods S4/6 T4 A2</t>
  </si>
  <si>
    <t>Clan Eshin Assassin</t>
  </si>
  <si>
    <t>M6 S4 T4 -1 foe AS add</t>
  </si>
  <si>
    <t>Dark Elf assassin</t>
  </si>
  <si>
    <t>M5 S4 T3 -1 foe AS add, super Ausrüstung</t>
  </si>
  <si>
    <t>Black ork</t>
  </si>
  <si>
    <t>anti animosity, heavy armor, Ld weitergabe, S4 T4, AS3, M4</t>
  </si>
  <si>
    <t>Pit fighter</t>
  </si>
  <si>
    <t>3xS4 T4 charge=2S5 1S4, reoll parry</t>
  </si>
  <si>
    <t>Clan skyre sniper</t>
  </si>
  <si>
    <t>S5 shooting 36“ -2AS D3 wounds</t>
  </si>
  <si>
    <t>Bounty hunter</t>
  </si>
  <si>
    <t>super Ausrüstung, bring GC ein bei mark ooA</t>
  </si>
  <si>
    <t>Duellist</t>
  </si>
  <si>
    <t>special parry</t>
  </si>
  <si>
    <t>Warlock</t>
  </si>
  <si>
    <t>Zauberer</t>
  </si>
  <si>
    <t>Dark Elf sorceress</t>
  </si>
  <si>
    <t>Zauberin</t>
  </si>
  <si>
    <t>Barbarian</t>
  </si>
  <si>
    <t>Fighter</t>
  </si>
  <si>
    <t>Witch</t>
  </si>
  <si>
    <t>Potions, academic skills, support spells</t>
  </si>
  <si>
    <t>Goblin herder</t>
  </si>
  <si>
    <t>Beast handler/animal handler (giant spider)</t>
  </si>
  <si>
    <t>Characteristik Analyse</t>
  </si>
  <si>
    <t>gewichtung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</si>
  <si>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</si>
  <si>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</si>
  <si>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</si>
  <si>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</si>
  <si>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</si>
  <si>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</si>
  <si>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</si>
  <si>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</si>
  <si>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</si>
  <si>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M/g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</si>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</sst>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2" displayName="Tabelle2" ref="B21:R74" headerRowCount="1" totalsRowCount="0" totalsRowShown="0">
  <tableColumns count="17">
    <tableColumn id="1" name="name"/>
    <tableColumn id="2" name="type"/>
    <tableColumn id="3" name="range"/>
    <tableColumn id="4" name="strength"/>
    <tableColumn id="5" name="rule"/>
    <tableColumn id="6" name="gc/unit"/>
    <tableColumn id="7" name="Magister"/>
    <tableColumn id="8" name="Posessed (0-2)"/>
    <tableColumn id="9" name="Mutants (0-2)"/>
    <tableColumn id="10" name="Darksouls"/>
    <tableColumn id="11" name="Bretheren"/>
    <tableColumn id="12" name="Beastmen"/>
    <tableColumn id="13" name="cost"/>
    <tableColumn id="14" name="group"/>
    <tableColumn id="15" name="rating"/>
    <tableColumn id="16" name="Warband Equip Rating"/>
    <tableColumn id="17" name="Mutation cost fix"/>
  </tableColumns>
</table>
</file>

<file path=xl/worksheets/_rels/sheet1.xml.rels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78"/>
  <sheetViews>
    <sheetView showFormulas="false" showGridLines="true" showRowColHeaders="true" showZeros="true" rightToLeft="false" showOutlineSymbols="true" defaultGridColor="true" topLeftCell="H18" colorId="64" zoomScale="53" zoomScaleNormal="53" zoomScalePageLayoutView="100" workbookViewId="0" tabSelected="true">
      <selection pane="topLeft" activeCell="D8" activeCellId="0" sqref="D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7"/>
    <col collapsed="false" customWidth="true" hidden="false" outlineLevel="0" max="3" min="3" style="0" width="14.58"/>
    <col collapsed="false" customWidth="true" hidden="false" outlineLevel="0" max="4" min="4" style="0" width="11.96"/>
    <col collapsed="false" customWidth="true" hidden="false" outlineLevel="0" max="5" min="5" style="0" width="10.98"/>
    <col collapsed="false" customWidth="true" hidden="false" outlineLevel="0" max="6" min="6" style="0" width="43.66"/>
    <col collapsed="false" customWidth="true" hidden="false" outlineLevel="0" max="7" min="7" style="0" width="10.49"/>
    <col collapsed="false" customWidth="true" hidden="false" outlineLevel="0" max="8" min="8" style="0" width="11.8"/>
    <col collapsed="false" customWidth="true" hidden="false" outlineLevel="0" max="9" min="9" style="0" width="17.2"/>
    <col collapsed="false" customWidth="true" hidden="false" outlineLevel="0" max="10" min="10" style="0" width="15.88"/>
    <col collapsed="false" customWidth="true" hidden="false" outlineLevel="0" max="11" min="11" style="0" width="13.11"/>
    <col collapsed="false" customWidth="true" hidden="false" outlineLevel="0" max="12" min="12" style="0" width="12.94"/>
    <col collapsed="false" customWidth="true" hidden="false" outlineLevel="0" max="13" min="13" style="0" width="13.11"/>
    <col collapsed="false" customWidth="true" hidden="false" outlineLevel="0" max="14" min="14" style="0" width="13.43"/>
    <col collapsed="false" customWidth="true" hidden="false" outlineLevel="0" max="15" min="15" style="0" width="9.66"/>
    <col collapsed="false" customWidth="true" hidden="false" outlineLevel="0" max="16" min="16" style="0" width="9.51"/>
    <col collapsed="false" customWidth="true" hidden="false" outlineLevel="0" max="17" min="17" style="0" width="23.88"/>
    <col collapsed="false" customWidth="true" hidden="false" outlineLevel="0" max="18" min="18" style="0" width="17.36"/>
    <col collapsed="false" customWidth="false" hidden="false" outlineLevel="0" max="19" min="19" style="0" width="11.52"/>
    <col collapsed="false" customWidth="false" hidden="false" outlineLevel="0" max="20" min="20" style="0" width="11.52"/>
    <col collapsed="false" customWidth="false" hidden="false" outlineLevel="0" max="21" min="21" style="0" width="11.52"/>
    <col collapsed="false" customWidth="false" hidden="false" outlineLevel="0" max="22" min="22" style="0" width="11.52"/>
    <col collapsed="false" customWidth="false" hidden="false" outlineLevel="0" max="23" min="23" style="0" width="11.52"/>
    <col collapsed="false" customWidth="false" hidden="false" outlineLevel="0" max="24" min="24" style="0" width="11.52"/>
    <col collapsed="false" customWidth="false" hidden="false" outlineLevel="0" max="25" min="25" style="0" width="11.52"/>
    <col collapsed="false" customWidth="false" hidden="false" outlineLevel="0" max="26" min="26" style="0" width="11.52"/>
    <col collapsed="false" customWidth="false" hidden="false" outlineLevel="0" max="27" min="27" style="0" width="11.52"/>
    <col collapsed="false" customWidth="false" hidden="false" outlineLevel="0" max="28" min="28" style="0" width="11.52"/>
    <col collapsed="false" customWidth="false" hidden="false" outlineLevel="0" max="29" min="29" style="0" width="11.52"/>
    <col collapsed="false" customWidth="false" hidden="false" outlineLevel="0" max="30" min="30" style="0" width="11.52"/>
    <col collapsed="false" customWidth="false" hidden="false" outlineLevel="0" max="31" min="31" style="0" width="11.52"/>
    <col collapsed="false" customWidth="false" hidden="false" outlineLevel="0" max="32" min="32" style="0" width="11.52"/>
    <col collapsed="false" customWidth="false" hidden="false" outlineLevel="0" max="33" min="33" style="0" width="11.52"/>
    <col collapsed="false" customWidth="false" hidden="false" outlineLevel="0" max="34" min="34" style="0" width="11.52"/>
    <col collapsed="false" customWidth="false" hidden="false" outlineLevel="0" max="35" min="35" style="0" width="11.52"/>
    <col collapsed="false" customWidth="false" hidden="false" outlineLevel="0" max="36" min="36" style="0" width="11.52"/>
    <col collapsed="false" customWidth="false" hidden="false" outlineLevel="0" max="37" min="37" style="0" width="11.52"/>
    <col collapsed="false" customWidth="false" hidden="false" outlineLevel="0" max="38" min="38" style="0" width="11.52"/>
    <col collapsed="false" customWidth="false" hidden="false" outlineLevel="0" max="39" min="39" style="0" width="11.52"/>
    <col collapsed="false" customWidth="false" hidden="false" outlineLevel="0" max="40" min="40" style="0" width="11.52"/>
    <col collapsed="false" customWidth="false" hidden="false" outlineLevel="0" max="41" min="41" style="0" width="11.52"/>
    <col collapsed="false" customWidth="false" hidden="false" outlineLevel="0" max="42" min="42" style="0" width="11.52"/>
    <col collapsed="false" customWidth="false" hidden="false" outlineLevel="0" max="43" min="43" style="0" width="11.52"/>
    <col collapsed="false" customWidth="false" hidden="false" outlineLevel="0" max="44" min="44" style="0" width="11.52"/>
    <col collapsed="false" customWidth="false" hidden="false" outlineLevel="0" max="45" min="45" style="0" width="11.52"/>
    <col collapsed="false" customWidth="false" hidden="false" outlineLevel="0" max="46" min="46" style="0" width="11.52"/>
    <col collapsed="false" customWidth="false" hidden="false" outlineLevel="0" max="47" min="47" style="0" width="11.52"/>
    <col collapsed="false" customWidth="false" hidden="false" outlineLevel="0" max="48" min="48" style="0" width="11.52"/>
    <col collapsed="false" customWidth="false" hidden="false" outlineLevel="0" max="49" min="49" style="0" width="11.52"/>
    <col collapsed="false" customWidth="false" hidden="false" outlineLevel="0" max="50" min="50" style="0" width="11.52"/>
    <col collapsed="false" customWidth="false" hidden="false" outlineLevel="0" max="51" min="51" style="0" width="11.52"/>
    <col collapsed="false" customWidth="false" hidden="false" outlineLevel="0" max="52" min="52" style="0" width="11.52"/>
    <col collapsed="false" customWidth="false" hidden="false" outlineLevel="0" max="53" min="53" style="0" width="11.52"/>
    <col collapsed="false" customWidth="false" hidden="false" outlineLevel="0" max="54" min="54" style="0" width="11.52"/>
    <col collapsed="false" customWidth="false" hidden="false" outlineLevel="0" max="55" min="55" style="0" width="11.52"/>
    <col collapsed="false" customWidth="false" hidden="false" outlineLevel="0" max="56" min="56" style="0" width="11.52"/>
    <col collapsed="false" customWidth="false" hidden="false" outlineLevel="0" max="57" min="57" style="0" width="11.52"/>
    <col collapsed="false" customWidth="false" hidden="false" outlineLevel="0" max="58" min="58" style="0" width="11.52"/>
    <col collapsed="false" customWidth="false" hidden="false" outlineLevel="0" max="59" min="59" style="0" width="11.52"/>
    <col collapsed="false" customWidth="false" hidden="false" outlineLevel="0" max="60" min="60" style="0" width="11.52"/>
    <col collapsed="false" customWidth="false" hidden="false" outlineLevel="0" max="61" min="61" style="0" width="11.52"/>
    <col collapsed="false" customWidth="false" hidden="false" outlineLevel="0" max="62" min="62" style="0" width="11.52"/>
    <col collapsed="false" customWidth="false" hidden="false" outlineLevel="0" max="63" min="63" style="0" width="11.52"/>
    <col collapsed="false" customWidth="false" hidden="false" outlineLevel="0" max="64" min="64" style="0" width="11.52"/>
    <col collapsed="false" customWidth="false" hidden="false" outlineLevel="0" max="65" min="65" style="0" width="11.52"/>
    <col collapsed="false" customWidth="false" hidden="false" outlineLevel="0" max="66" min="66" style="0" width="11.52"/>
    <col collapsed="false" customWidth="false" hidden="false" outlineLevel="0" max="67" min="67" style="0" width="11.52"/>
    <col collapsed="false" customWidth="false" hidden="false" outlineLevel="0" max="68" min="68" style="0" width="11.52"/>
    <col collapsed="false" customWidth="false" hidden="false" outlineLevel="0" max="69" min="69" style="0" width="11.52"/>
    <col collapsed="false" customWidth="false" hidden="false" outlineLevel="0" max="70" min="70" style="0" width="11.52"/>
    <col collapsed="false" customWidth="false" hidden="false" outlineLevel="0" max="71" min="71" style="0" width="11.52"/>
    <col collapsed="false" customWidth="false" hidden="false" outlineLevel="0" max="72" min="72" style="0" width="11.52"/>
    <col collapsed="false" customWidth="false" hidden="false" outlineLevel="0" max="73" min="73" style="0" width="11.52"/>
    <col collapsed="false" customWidth="false" hidden="false" outlineLevel="0" max="74" min="74" style="0" width="11.52"/>
    <col collapsed="false" customWidth="false" hidden="false" outlineLevel="0" max="75" min="75" style="0" width="11.52"/>
    <col collapsed="false" customWidth="false" hidden="false" outlineLevel="0" max="76" min="76" style="0" width="11.52"/>
    <col collapsed="false" customWidth="false" hidden="false" outlineLevel="0" max="77" min="77" style="0" width="11.52"/>
    <col collapsed="false" customWidth="false" hidden="false" outlineLevel="0" max="78" min="78" style="0" width="11.52"/>
    <col collapsed="false" customWidth="false" hidden="false" outlineLevel="0" max="79" min="79" style="0" width="11.52"/>
    <col collapsed="false" customWidth="false" hidden="false" outlineLevel="0" max="80" min="80" style="0" width="11.52"/>
    <col collapsed="false" customWidth="false" hidden="false" outlineLevel="0" max="81" min="81" style="0" width="11.52"/>
    <col collapsed="false" customWidth="false" hidden="false" outlineLevel="0" max="82" min="82" style="0" width="11.52"/>
    <col collapsed="false" customWidth="false" hidden="false" outlineLevel="0" max="83" min="83" style="0" width="11.52"/>
    <col collapsed="false" customWidth="false" hidden="false" outlineLevel="0" max="84" min="84" style="0" width="11.52"/>
    <col collapsed="false" customWidth="false" hidden="false" outlineLevel="0" max="85" min="85" style="0" width="11.52"/>
    <col collapsed="false" customWidth="false" hidden="false" outlineLevel="0" max="86" min="86" style="0" width="11.52"/>
    <col collapsed="false" customWidth="false" hidden="false" outlineLevel="0" max="87" min="87" style="0" width="11.52"/>
    <col collapsed="false" customWidth="false" hidden="false" outlineLevel="0" max="88" min="88" style="0" width="11.52"/>
    <col collapsed="false" customWidth="false" hidden="false" outlineLevel="0" max="89" min="89" style="0" width="11.52"/>
    <col collapsed="false" customWidth="false" hidden="false" outlineLevel="0" max="90" min="90" style="0" width="11.52"/>
    <col collapsed="false" customWidth="false" hidden="false" outlineLevel="0" max="91" min="91" style="0" width="11.52"/>
    <col collapsed="false" customWidth="false" hidden="false" outlineLevel="0" max="92" min="92" style="0" width="11.52"/>
    <col collapsed="false" customWidth="false" hidden="false" outlineLevel="0" max="93" min="93" style="0" width="11.52"/>
    <col collapsed="false" customWidth="false" hidden="false" outlineLevel="0" max="94" min="94" style="0" width="11.52"/>
    <col collapsed="false" customWidth="false" hidden="false" outlineLevel="0" max="95" min="95" style="0" width="11.52"/>
    <col collapsed="false" customWidth="false" hidden="false" outlineLevel="0" max="96" min="96" style="0" width="11.52"/>
    <col collapsed="false" customWidth="false" hidden="false" outlineLevel="0" max="97" min="97" style="0" width="11.52"/>
    <col collapsed="false" customWidth="false" hidden="false" outlineLevel="0" max="98" min="98" style="0" width="11.52"/>
    <col collapsed="false" customWidth="false" hidden="false" outlineLevel="0" max="99" min="99" style="0" width="11.52"/>
    <col collapsed="false" customWidth="false" hidden="false" outlineLevel="0" max="100" min="100" style="0" width="11.52"/>
    <col collapsed="false" customWidth="false" hidden="false" outlineLevel="0" max="101" min="101" style="0" width="11.52"/>
    <col collapsed="false" customWidth="false" hidden="false" outlineLevel="0" max="102" min="102" style="0" width="11.52"/>
    <col collapsed="false" customWidth="false" hidden="false" outlineLevel="0" max="103" min="103" style="0" width="11.52"/>
    <col collapsed="false" customWidth="false" hidden="false" outlineLevel="0" max="104" min="104" style="0" width="11.52"/>
    <col collapsed="false" customWidth="false" hidden="false" outlineLevel="0" max="105" min="105" style="0" width="11.52"/>
    <col collapsed="false" customWidth="false" hidden="false" outlineLevel="0" max="106" min="106" style="0" width="11.52"/>
    <col collapsed="false" customWidth="false" hidden="false" outlineLevel="0" max="107" min="107" style="0" width="11.52"/>
    <col collapsed="false" customWidth="false" hidden="false" outlineLevel="0" max="108" min="108" style="0" width="11.52"/>
    <col collapsed="false" customWidth="false" hidden="false" outlineLevel="0" max="109" min="109" style="0" width="11.52"/>
    <col collapsed="false" customWidth="false" hidden="false" outlineLevel="0" max="110" min="110" style="0" width="11.52"/>
    <col collapsed="false" customWidth="false" hidden="false" outlineLevel="0" max="111" min="111" style="0" width="11.52"/>
    <col collapsed="false" customWidth="false" hidden="false" outlineLevel="0" max="112" min="112" style="0" width="11.52"/>
    <col collapsed="false" customWidth="false" hidden="false" outlineLevel="0" max="113" min="113" style="0" width="11.52"/>
    <col collapsed="false" customWidth="false" hidden="false" outlineLevel="0" max="114" min="114" style="0" width="11.52"/>
    <col collapsed="false" customWidth="false" hidden="false" outlineLevel="0" max="115" min="115" style="0" width="11.52"/>
    <col collapsed="false" customWidth="false" hidden="false" outlineLevel="0" max="116" min="116" style="0" width="11.52"/>
    <col collapsed="false" customWidth="false" hidden="false" outlineLevel="0" max="117" min="117" style="0" width="11.52"/>
    <col collapsed="false" customWidth="false" hidden="false" outlineLevel="0" max="118" min="118" style="0" width="11.52"/>
    <col collapsed="false" customWidth="false" hidden="false" outlineLevel="0" max="119" min="119" style="0" width="11.52"/>
    <col collapsed="false" customWidth="false" hidden="false" outlineLevel="0" max="120" min="120" style="0" width="11.52"/>
    <col collapsed="false" customWidth="false" hidden="false" outlineLevel="0" max="121" min="121" style="0" width="11.52"/>
    <col collapsed="false" customWidth="false" hidden="false" outlineLevel="0" max="122" min="122" style="0" width="11.52"/>
    <col collapsed="false" customWidth="false" hidden="false" outlineLevel="0" max="123" min="123" style="0" width="11.52"/>
    <col collapsed="false" customWidth="false" hidden="false" outlineLevel="0" max="124" min="124" style="0" width="11.52"/>
    <col collapsed="false" customWidth="false" hidden="false" outlineLevel="0" max="125" min="125" style="0" width="11.52"/>
    <col collapsed="false" customWidth="false" hidden="false" outlineLevel="0" max="126" min="126" style="0" width="11.52"/>
    <col collapsed="false" customWidth="false" hidden="false" outlineLevel="0" max="127" min="127" style="0" width="11.52"/>
    <col collapsed="false" customWidth="false" hidden="false" outlineLevel="0" max="128" min="128" style="0" width="11.52"/>
    <col collapsed="false" customWidth="false" hidden="false" outlineLevel="0" max="129" min="129" style="0" width="11.52"/>
    <col collapsed="false" customWidth="false" hidden="false" outlineLevel="0" max="130" min="130" style="0" width="11.52"/>
    <col collapsed="false" customWidth="false" hidden="false" outlineLevel="0" max="131" min="131" style="0" width="11.52"/>
    <col collapsed="false" customWidth="false" hidden="false" outlineLevel="0" max="132" min="132" style="0" width="11.52"/>
    <col collapsed="false" customWidth="false" hidden="false" outlineLevel="0" max="133" min="133" style="0" width="11.52"/>
    <col collapsed="false" customWidth="false" hidden="false" outlineLevel="0" max="134" min="134" style="0" width="11.52"/>
    <col collapsed="false" customWidth="false" hidden="false" outlineLevel="0" max="135" min="135" style="0" width="11.52"/>
    <col collapsed="false" customWidth="false" hidden="false" outlineLevel="0" max="136" min="136" style="0" width="11.52"/>
    <col collapsed="false" customWidth="false" hidden="false" outlineLevel="0" max="137" min="137" style="0" width="11.52"/>
    <col collapsed="false" customWidth="false" hidden="false" outlineLevel="0" max="138" min="138" style="0" width="11.52"/>
    <col collapsed="false" customWidth="false" hidden="false" outlineLevel="0" max="139" min="139" style="0" width="11.52"/>
    <col collapsed="false" customWidth="false" hidden="false" outlineLevel="0" max="140" min="140" style="0" width="11.52"/>
    <col collapsed="false" customWidth="false" hidden="false" outlineLevel="0" max="141" min="141" style="0" width="11.52"/>
    <col collapsed="false" customWidth="false" hidden="false" outlineLevel="0" max="142" min="142" style="0" width="11.52"/>
    <col collapsed="false" customWidth="false" hidden="false" outlineLevel="0" max="143" min="143" style="0" width="11.52"/>
    <col collapsed="false" customWidth="false" hidden="false" outlineLevel="0" max="144" min="144" style="0" width="11.52"/>
    <col collapsed="false" customWidth="false" hidden="false" outlineLevel="0" max="145" min="145" style="0" width="11.52"/>
    <col collapsed="false" customWidth="false" hidden="false" outlineLevel="0" max="146" min="146" style="0" width="11.52"/>
    <col collapsed="false" customWidth="false" hidden="false" outlineLevel="0" max="147" min="147" style="0" width="11.52"/>
    <col collapsed="false" customWidth="false" hidden="false" outlineLevel="0" max="148" min="148" style="0" width="11.52"/>
    <col collapsed="false" customWidth="false" hidden="false" outlineLevel="0" max="149" min="149" style="0" width="11.52"/>
    <col collapsed="false" customWidth="false" hidden="false" outlineLevel="0" max="150" min="150" style="0" width="11.52"/>
    <col collapsed="false" customWidth="false" hidden="false" outlineLevel="0" max="151" min="151" style="0" width="11.52"/>
    <col collapsed="false" customWidth="false" hidden="false" outlineLevel="0" max="152" min="152" style="0" width="11.52"/>
    <col collapsed="false" customWidth="false" hidden="false" outlineLevel="0" max="153" min="153" style="0" width="11.52"/>
    <col collapsed="false" customWidth="false" hidden="false" outlineLevel="0" max="154" min="154" style="0" width="11.52"/>
    <col collapsed="false" customWidth="false" hidden="false" outlineLevel="0" max="155" min="155" style="0" width="11.52"/>
    <col collapsed="false" customWidth="false" hidden="false" outlineLevel="0" max="156" min="156" style="0" width="11.52"/>
    <col collapsed="false" customWidth="false" hidden="false" outlineLevel="0" max="157" min="157" style="0" width="11.52"/>
    <col collapsed="false" customWidth="false" hidden="false" outlineLevel="0" max="158" min="158" style="0" width="11.52"/>
    <col collapsed="false" customWidth="false" hidden="false" outlineLevel="0" max="159" min="159" style="0" width="11.52"/>
    <col collapsed="false" customWidth="false" hidden="false" outlineLevel="0" max="160" min="160" style="0" width="11.52"/>
    <col collapsed="false" customWidth="false" hidden="false" outlineLevel="0" max="161" min="161" style="0" width="11.52"/>
    <col collapsed="false" customWidth="false" hidden="false" outlineLevel="0" max="162" min="162" style="0" width="11.52"/>
    <col collapsed="false" customWidth="false" hidden="false" outlineLevel="0" max="163" min="163" style="0" width="11.52"/>
    <col collapsed="false" customWidth="false" hidden="false" outlineLevel="0" max="164" min="164" style="0" width="11.52"/>
    <col collapsed="false" customWidth="false" hidden="false" outlineLevel="0" max="165" min="165" style="0" width="11.52"/>
    <col collapsed="false" customWidth="false" hidden="false" outlineLevel="0" max="166" min="166" style="0" width="11.52"/>
    <col collapsed="false" customWidth="false" hidden="false" outlineLevel="0" max="167" min="167" style="0" width="11.52"/>
    <col collapsed="false" customWidth="false" hidden="false" outlineLevel="0" max="168" min="168" style="0" width="11.52"/>
    <col collapsed="false" customWidth="false" hidden="false" outlineLevel="0" max="169" min="169" style="0" width="11.52"/>
    <col collapsed="false" customWidth="false" hidden="false" outlineLevel="0" max="170" min="170" style="0" width="11.52"/>
    <col collapsed="false" customWidth="false" hidden="false" outlineLevel="0" max="171" min="171" style="0" width="11.52"/>
    <col collapsed="false" customWidth="false" hidden="false" outlineLevel="0" max="172" min="172" style="0" width="11.52"/>
    <col collapsed="false" customWidth="false" hidden="false" outlineLevel="0" max="173" min="173" style="0" width="11.52"/>
    <col collapsed="false" customWidth="false" hidden="false" outlineLevel="0" max="174" min="174" style="0" width="11.52"/>
    <col collapsed="false" customWidth="false" hidden="false" outlineLevel="0" max="175" min="175" style="0" width="11.52"/>
    <col collapsed="false" customWidth="false" hidden="false" outlineLevel="0" max="176" min="176" style="0" width="11.52"/>
    <col collapsed="false" customWidth="false" hidden="false" outlineLevel="0" max="177" min="177" style="0" width="11.52"/>
    <col collapsed="false" customWidth="false" hidden="false" outlineLevel="0" max="178" min="178" style="0" width="11.52"/>
    <col collapsed="false" customWidth="false" hidden="false" outlineLevel="0" max="179" min="179" style="0" width="11.52"/>
    <col collapsed="false" customWidth="false" hidden="false" outlineLevel="0" max="180" min="180" style="0" width="11.52"/>
    <col collapsed="false" customWidth="false" hidden="false" outlineLevel="0" max="181" min="181" style="0" width="11.52"/>
    <col collapsed="false" customWidth="false" hidden="false" outlineLevel="0" max="182" min="182" style="0" width="11.52"/>
    <col collapsed="false" customWidth="false" hidden="false" outlineLevel="0" max="183" min="183" style="0" width="11.52"/>
    <col collapsed="false" customWidth="false" hidden="false" outlineLevel="0" max="184" min="184" style="0" width="11.52"/>
    <col collapsed="false" customWidth="false" hidden="false" outlineLevel="0" max="185" min="185" style="0" width="11.52"/>
    <col collapsed="false" customWidth="false" hidden="false" outlineLevel="0" max="186" min="186" style="0" width="11.52"/>
    <col collapsed="false" customWidth="false" hidden="false" outlineLevel="0" max="187" min="187" style="0" width="11.52"/>
    <col collapsed="false" customWidth="false" hidden="false" outlineLevel="0" max="188" min="188" style="0" width="11.52"/>
    <col collapsed="false" customWidth="false" hidden="false" outlineLevel="0" max="189" min="189" style="0" width="11.52"/>
    <col collapsed="false" customWidth="false" hidden="false" outlineLevel="0" max="190" min="190" style="0" width="11.52"/>
    <col collapsed="false" customWidth="false" hidden="false" outlineLevel="0" max="191" min="191" style="0" width="11.52"/>
    <col collapsed="false" customWidth="false" hidden="false" outlineLevel="0" max="192" min="192" style="0" width="11.52"/>
    <col collapsed="false" customWidth="false" hidden="false" outlineLevel="0" max="193" min="193" style="0" width="11.52"/>
    <col collapsed="false" customWidth="false" hidden="false" outlineLevel="0" max="194" min="194" style="0" width="11.52"/>
    <col collapsed="false" customWidth="false" hidden="false" outlineLevel="0" max="195" min="195" style="0" width="11.52"/>
    <col collapsed="false" customWidth="false" hidden="false" outlineLevel="0" max="196" min="196" style="0" width="11.52"/>
    <col collapsed="false" customWidth="false" hidden="false" outlineLevel="0" max="197" min="197" style="0" width="11.52"/>
    <col collapsed="false" customWidth="false" hidden="false" outlineLevel="0" max="198" min="198" style="0" width="11.52"/>
    <col collapsed="false" customWidth="false" hidden="false" outlineLevel="0" max="199" min="199" style="0" width="11.52"/>
    <col collapsed="false" customWidth="false" hidden="false" outlineLevel="0" max="200" min="200" style="0" width="11.52"/>
    <col collapsed="false" customWidth="false" hidden="false" outlineLevel="0" max="201" min="201" style="0" width="11.52"/>
    <col collapsed="false" customWidth="false" hidden="false" outlineLevel="0" max="202" min="202" style="0" width="11.52"/>
    <col collapsed="false" customWidth="false" hidden="false" outlineLevel="0" max="203" min="203" style="0" width="11.52"/>
    <col collapsed="false" customWidth="false" hidden="false" outlineLevel="0" max="204" min="204" style="0" width="11.52"/>
    <col collapsed="false" customWidth="false" hidden="false" outlineLevel="0" max="205" min="205" style="0" width="11.52"/>
    <col collapsed="false" customWidth="false" hidden="false" outlineLevel="0" max="206" min="206" style="0" width="11.52"/>
    <col collapsed="false" customWidth="false" hidden="false" outlineLevel="0" max="207" min="207" style="0" width="11.52"/>
    <col collapsed="false" customWidth="false" hidden="false" outlineLevel="0" max="208" min="208" style="0" width="11.52"/>
    <col collapsed="false" customWidth="false" hidden="false" outlineLevel="0" max="209" min="209" style="0" width="11.52"/>
    <col collapsed="false" customWidth="false" hidden="false" outlineLevel="0" max="210" min="210" style="0" width="11.52"/>
    <col collapsed="false" customWidth="false" hidden="false" outlineLevel="0" max="211" min="211" style="0" width="11.52"/>
    <col collapsed="false" customWidth="false" hidden="false" outlineLevel="0" max="212" min="212" style="0" width="11.52"/>
    <col collapsed="false" customWidth="false" hidden="false" outlineLevel="0" max="213" min="213" style="0" width="11.52"/>
    <col collapsed="false" customWidth="false" hidden="false" outlineLevel="0" max="214" min="214" style="0" width="11.52"/>
    <col collapsed="false" customWidth="false" hidden="false" outlineLevel="0" max="215" min="215" style="0" width="11.52"/>
    <col collapsed="false" customWidth="false" hidden="false" outlineLevel="0" max="216" min="216" style="0" width="11.52"/>
    <col collapsed="false" customWidth="false" hidden="false" outlineLevel="0" max="217" min="217" style="0" width="11.52"/>
    <col collapsed="false" customWidth="false" hidden="false" outlineLevel="0" max="218" min="218" style="0" width="11.52"/>
    <col collapsed="false" customWidth="false" hidden="false" outlineLevel="0" max="219" min="219" style="0" width="11.52"/>
    <col collapsed="false" customWidth="false" hidden="false" outlineLevel="0" max="220" min="220" style="0" width="11.52"/>
    <col collapsed="false" customWidth="false" hidden="false" outlineLevel="0" max="221" min="221" style="0" width="11.52"/>
    <col collapsed="false" customWidth="false" hidden="false" outlineLevel="0" max="222" min="222" style="0" width="11.52"/>
    <col collapsed="false" customWidth="false" hidden="false" outlineLevel="0" max="223" min="223" style="0" width="11.52"/>
    <col collapsed="false" customWidth="false" hidden="false" outlineLevel="0" max="224" min="224" style="0" width="11.52"/>
    <col collapsed="false" customWidth="false" hidden="false" outlineLevel="0" max="225" min="225" style="0" width="11.52"/>
    <col collapsed="false" customWidth="false" hidden="false" outlineLevel="0" max="226" min="226" style="0" width="11.52"/>
    <col collapsed="false" customWidth="false" hidden="false" outlineLevel="0" max="227" min="227" style="0" width="11.52"/>
    <col collapsed="false" customWidth="false" hidden="false" outlineLevel="0" max="228" min="228" style="0" width="11.52"/>
    <col collapsed="false" customWidth="false" hidden="false" outlineLevel="0" max="229" min="229" style="0" width="11.52"/>
    <col collapsed="false" customWidth="false" hidden="false" outlineLevel="0" max="230" min="230" style="0" width="11.52"/>
    <col collapsed="false" customWidth="false" hidden="false" outlineLevel="0" max="231" min="231" style="0" width="11.52"/>
    <col collapsed="false" customWidth="false" hidden="false" outlineLevel="0" max="232" min="232" style="0" width="11.52"/>
    <col collapsed="false" customWidth="false" hidden="false" outlineLevel="0" max="233" min="233" style="0" width="11.52"/>
    <col collapsed="false" customWidth="false" hidden="false" outlineLevel="0" max="234" min="234" style="0" width="11.52"/>
    <col collapsed="false" customWidth="false" hidden="false" outlineLevel="0" max="235" min="235" style="0" width="11.52"/>
    <col collapsed="false" customWidth="false" hidden="false" outlineLevel="0" max="236" min="236" style="0" width="11.52"/>
    <col collapsed="false" customWidth="false" hidden="false" outlineLevel="0" max="237" min="237" style="0" width="11.52"/>
    <col collapsed="false" customWidth="false" hidden="false" outlineLevel="0" max="238" min="238" style="0" width="11.52"/>
    <col collapsed="false" customWidth="false" hidden="false" outlineLevel="0" max="239" min="239" style="0" width="11.52"/>
    <col collapsed="false" customWidth="false" hidden="false" outlineLevel="0" max="240" min="240" style="0" width="11.52"/>
    <col collapsed="false" customWidth="false" hidden="false" outlineLevel="0" max="241" min="241" style="0" width="11.52"/>
    <col collapsed="false" customWidth="false" hidden="false" outlineLevel="0" max="242" min="242" style="0" width="11.52"/>
    <col collapsed="false" customWidth="false" hidden="false" outlineLevel="0" max="243" min="243" style="0" width="11.52"/>
    <col collapsed="false" customWidth="false" hidden="false" outlineLevel="0" max="244" min="244" style="0" width="11.52"/>
    <col collapsed="false" customWidth="false" hidden="false" outlineLevel="0" max="245" min="245" style="0" width="11.52"/>
    <col collapsed="false" customWidth="false" hidden="false" outlineLevel="0" max="246" min="246" style="0" width="11.52"/>
    <col collapsed="false" customWidth="false" hidden="false" outlineLevel="0" max="247" min="247" style="0" width="11.52"/>
    <col collapsed="false" customWidth="false" hidden="false" outlineLevel="0" max="248" min="248" style="0" width="11.52"/>
    <col collapsed="false" customWidth="false" hidden="false" outlineLevel="0" max="249" min="249" style="0" width="11.52"/>
    <col collapsed="false" customWidth="false" hidden="false" outlineLevel="0" max="250" min="250" style="0" width="11.52"/>
    <col collapsed="false" customWidth="false" hidden="false" outlineLevel="0" max="251" min="251" style="0" width="11.52"/>
    <col collapsed="false" customWidth="false" hidden="false" outlineLevel="0" max="252" min="252" style="0" width="11.52"/>
    <col collapsed="false" customWidth="false" hidden="false" outlineLevel="0" max="253" min="253" style="0" width="11.52"/>
    <col collapsed="false" customWidth="false" hidden="false" outlineLevel="0" max="254" min="254" style="0" width="11.52"/>
    <col collapsed="false" customWidth="false" hidden="false" outlineLevel="0" max="255" min="255" style="0" width="11.52"/>
    <col collapsed="false" customWidth="false" hidden="false" outlineLevel="0" max="256" min="256" style="0" width="11.52"/>
    <col collapsed="false" customWidth="false" hidden="false" outlineLevel="0" max="257" min="257" style="0" width="11.52"/>
    <col collapsed="false" customWidth="false" hidden="false" outlineLevel="0" max="258" min="258" style="0" width="11.52"/>
    <col collapsed="false" customWidth="false" hidden="false" outlineLevel="0" max="259" min="259" style="0" width="11.52"/>
    <col collapsed="false" customWidth="false" hidden="false" outlineLevel="0" max="260" min="260" style="0" width="11.52"/>
    <col collapsed="false" customWidth="false" hidden="false" outlineLevel="0" max="261" min="261" style="0" width="11.52"/>
    <col collapsed="false" customWidth="false" hidden="false" outlineLevel="0" max="262" min="262" style="0" width="11.52"/>
    <col collapsed="false" customWidth="false" hidden="false" outlineLevel="0" max="263" min="263" style="0" width="11.52"/>
    <col collapsed="false" customWidth="false" hidden="false" outlineLevel="0" max="264" min="264" style="0" width="11.52"/>
    <col collapsed="false" customWidth="false" hidden="false" outlineLevel="0" max="265" min="265" style="0" width="11.52"/>
    <col collapsed="false" customWidth="false" hidden="false" outlineLevel="0" max="266" min="266" style="0" width="11.52"/>
    <col collapsed="false" customWidth="false" hidden="false" outlineLevel="0" max="267" min="267" style="0" width="11.52"/>
    <col collapsed="false" customWidth="false" hidden="false" outlineLevel="0" max="268" min="268" style="0" width="11.52"/>
    <col collapsed="false" customWidth="false" hidden="false" outlineLevel="0" max="269" min="269" style="0" width="11.52"/>
    <col collapsed="false" customWidth="false" hidden="false" outlineLevel="0" max="270" min="270" style="0" width="11.52"/>
    <col collapsed="false" customWidth="false" hidden="false" outlineLevel="0" max="271" min="271" style="0" width="11.52"/>
    <col collapsed="false" customWidth="false" hidden="false" outlineLevel="0" max="272" min="272" style="0" width="11.52"/>
    <col collapsed="false" customWidth="false" hidden="false" outlineLevel="0" max="273" min="273" style="0" width="11.52"/>
    <col collapsed="false" customWidth="false" hidden="false" outlineLevel="0" max="274" min="274" style="0" width="11.52"/>
    <col collapsed="false" customWidth="false" hidden="false" outlineLevel="0" max="275" min="275" style="0" width="11.52"/>
    <col collapsed="false" customWidth="false" hidden="false" outlineLevel="0" max="276" min="276" style="0" width="11.52"/>
    <col collapsed="false" customWidth="false" hidden="false" outlineLevel="0" max="277" min="277" style="0" width="11.52"/>
    <col collapsed="false" customWidth="false" hidden="false" outlineLevel="0" max="278" min="278" style="0" width="11.52"/>
    <col collapsed="false" customWidth="false" hidden="false" outlineLevel="0" max="279" min="279" style="0" width="11.52"/>
    <col collapsed="false" customWidth="false" hidden="false" outlineLevel="0" max="280" min="280" style="0" width="11.52"/>
    <col collapsed="false" customWidth="false" hidden="false" outlineLevel="0" max="281" min="281" style="0" width="11.52"/>
    <col collapsed="false" customWidth="false" hidden="false" outlineLevel="0" max="282" min="282" style="0" width="11.52"/>
    <col collapsed="false" customWidth="false" hidden="false" outlineLevel="0" max="283" min="283" style="0" width="11.52"/>
    <col collapsed="false" customWidth="false" hidden="false" outlineLevel="0" max="284" min="284" style="0" width="11.52"/>
    <col collapsed="false" customWidth="false" hidden="false" outlineLevel="0" max="285" min="285" style="0" width="11.52"/>
    <col collapsed="false" customWidth="false" hidden="false" outlineLevel="0" max="286" min="286" style="0" width="11.52"/>
    <col collapsed="false" customWidth="false" hidden="false" outlineLevel="0" max="287" min="287" style="0" width="11.52"/>
    <col collapsed="false" customWidth="false" hidden="false" outlineLevel="0" max="288" min="288" style="0" width="11.52"/>
    <col collapsed="false" customWidth="false" hidden="false" outlineLevel="0" max="289" min="289" style="0" width="11.52"/>
    <col collapsed="false" customWidth="false" hidden="false" outlineLevel="0" max="290" min="290" style="0" width="11.52"/>
    <col collapsed="false" customWidth="false" hidden="false" outlineLevel="0" max="291" min="291" style="0" width="11.52"/>
    <col collapsed="false" customWidth="false" hidden="false" outlineLevel="0" max="292" min="292" style="0" width="11.52"/>
    <col collapsed="false" customWidth="false" hidden="false" outlineLevel="0" max="293" min="293" style="0" width="11.52"/>
    <col collapsed="false" customWidth="false" hidden="false" outlineLevel="0" max="294" min="294" style="0" width="11.52"/>
    <col collapsed="false" customWidth="false" hidden="false" outlineLevel="0" max="295" min="295" style="0" width="11.52"/>
    <col collapsed="false" customWidth="false" hidden="false" outlineLevel="0" max="296" min="296" style="0" width="11.52"/>
    <col collapsed="false" customWidth="false" hidden="false" outlineLevel="0" max="297" min="297" style="0" width="11.52"/>
    <col collapsed="false" customWidth="false" hidden="false" outlineLevel="0" max="298" min="298" style="0" width="11.52"/>
    <col collapsed="false" customWidth="false" hidden="false" outlineLevel="0" max="299" min="299" style="0" width="11.52"/>
    <col collapsed="false" customWidth="false" hidden="false" outlineLevel="0" max="300" min="300" style="0" width="11.52"/>
    <col collapsed="false" customWidth="false" hidden="false" outlineLevel="0" max="301" min="301" style="0" width="11.52"/>
    <col collapsed="false" customWidth="false" hidden="false" outlineLevel="0" max="302" min="302" style="0" width="11.52"/>
    <col collapsed="false" customWidth="false" hidden="false" outlineLevel="0" max="303" min="303" style="0" width="11.52"/>
    <col collapsed="false" customWidth="false" hidden="false" outlineLevel="0" max="304" min="304" style="0" width="11.52"/>
    <col collapsed="false" customWidth="false" hidden="false" outlineLevel="0" max="305" min="305" style="0" width="11.52"/>
    <col collapsed="false" customWidth="false" hidden="false" outlineLevel="0" max="306" min="306" style="0" width="11.52"/>
    <col collapsed="false" customWidth="false" hidden="false" outlineLevel="0" max="307" min="307" style="0" width="11.52"/>
    <col collapsed="false" customWidth="false" hidden="false" outlineLevel="0" max="308" min="308" style="0" width="11.52"/>
    <col collapsed="false" customWidth="false" hidden="false" outlineLevel="0" max="309" min="309" style="0" width="11.52"/>
    <col collapsed="false" customWidth="false" hidden="false" outlineLevel="0" max="310" min="310" style="0" width="11.52"/>
    <col collapsed="false" customWidth="false" hidden="false" outlineLevel="0" max="311" min="311" style="0" width="11.52"/>
    <col collapsed="false" customWidth="false" hidden="false" outlineLevel="0" max="312" min="312" style="0" width="11.52"/>
    <col collapsed="false" customWidth="false" hidden="false" outlineLevel="0" max="313" min="313" style="0" width="11.52"/>
    <col collapsed="false" customWidth="false" hidden="false" outlineLevel="0" max="314" min="314" style="0" width="11.52"/>
    <col collapsed="false" customWidth="false" hidden="false" outlineLevel="0" max="315" min="315" style="0" width="11.52"/>
    <col collapsed="false" customWidth="false" hidden="false" outlineLevel="0" max="316" min="316" style="0" width="11.52"/>
    <col collapsed="false" customWidth="false" hidden="false" outlineLevel="0" max="317" min="317" style="0" width="11.52"/>
    <col collapsed="false" customWidth="false" hidden="false" outlineLevel="0" max="318" min="318" style="0" width="11.52"/>
    <col collapsed="false" customWidth="false" hidden="false" outlineLevel="0" max="319" min="319" style="0" width="11.52"/>
    <col collapsed="false" customWidth="false" hidden="false" outlineLevel="0" max="320" min="320" style="0" width="11.52"/>
    <col collapsed="false" customWidth="false" hidden="false" outlineLevel="0" max="321" min="321" style="0" width="11.52"/>
    <col collapsed="false" customWidth="false" hidden="false" outlineLevel="0" max="322" min="322" style="0" width="11.52"/>
    <col collapsed="false" customWidth="false" hidden="false" outlineLevel="0" max="323" min="323" style="0" width="11.52"/>
    <col collapsed="false" customWidth="false" hidden="false" outlineLevel="0" max="324" min="324" style="0" width="11.52"/>
    <col collapsed="false" customWidth="false" hidden="false" outlineLevel="0" max="325" min="325" style="0" width="11.52"/>
    <col collapsed="false" customWidth="false" hidden="false" outlineLevel="0" max="326" min="326" style="0" width="11.52"/>
    <col collapsed="false" customWidth="false" hidden="false" outlineLevel="0" max="327" min="327" style="0" width="11.52"/>
    <col collapsed="false" customWidth="false" hidden="false" outlineLevel="0" max="328" min="328" style="0" width="11.52"/>
    <col collapsed="false" customWidth="false" hidden="false" outlineLevel="0" max="329" min="329" style="0" width="11.52"/>
    <col collapsed="false" customWidth="false" hidden="false" outlineLevel="0" max="330" min="330" style="0" width="11.52"/>
    <col collapsed="false" customWidth="false" hidden="false" outlineLevel="0" max="331" min="331" style="0" width="11.52"/>
    <col collapsed="false" customWidth="false" hidden="false" outlineLevel="0" max="332" min="332" style="0" width="11.52"/>
    <col collapsed="false" customWidth="false" hidden="false" outlineLevel="0" max="333" min="333" style="0" width="11.52"/>
    <col collapsed="false" customWidth="false" hidden="false" outlineLevel="0" max="334" min="334" style="0" width="11.52"/>
    <col collapsed="false" customWidth="false" hidden="false" outlineLevel="0" max="335" min="335" style="0" width="11.52"/>
    <col collapsed="false" customWidth="false" hidden="false" outlineLevel="0" max="336" min="336" style="0" width="11.52"/>
    <col collapsed="false" customWidth="false" hidden="false" outlineLevel="0" max="337" min="337" style="0" width="11.52"/>
    <col collapsed="false" customWidth="false" hidden="false" outlineLevel="0" max="338" min="338" style="0" width="11.52"/>
    <col collapsed="false" customWidth="false" hidden="false" outlineLevel="0" max="339" min="339" style="0" width="11.52"/>
    <col collapsed="false" customWidth="false" hidden="false" outlineLevel="0" max="340" min="340" style="0" width="11.52"/>
    <col collapsed="false" customWidth="false" hidden="false" outlineLevel="0" max="341" min="341" style="0" width="11.52"/>
    <col collapsed="false" customWidth="false" hidden="false" outlineLevel="0" max="342" min="342" style="0" width="11.52"/>
    <col collapsed="false" customWidth="false" hidden="false" outlineLevel="0" max="343" min="343" style="0" width="11.52"/>
    <col collapsed="false" customWidth="false" hidden="false" outlineLevel="0" max="344" min="344" style="0" width="11.52"/>
    <col collapsed="false" customWidth="false" hidden="false" outlineLevel="0" max="345" min="345" style="0" width="11.52"/>
    <col collapsed="false" customWidth="false" hidden="false" outlineLevel="0" max="346" min="346" style="0" width="11.52"/>
    <col collapsed="false" customWidth="false" hidden="false" outlineLevel="0" max="347" min="347" style="0" width="11.52"/>
    <col collapsed="false" customWidth="false" hidden="false" outlineLevel="0" max="348" min="348" style="0" width="11.52"/>
    <col collapsed="false" customWidth="false" hidden="false" outlineLevel="0" max="349" min="349" style="0" width="11.52"/>
    <col collapsed="false" customWidth="false" hidden="false" outlineLevel="0" max="350" min="350" style="0" width="11.52"/>
    <col collapsed="false" customWidth="false" hidden="false" outlineLevel="0" max="351" min="351" style="0" width="11.52"/>
    <col collapsed="false" customWidth="false" hidden="false" outlineLevel="0" max="352" min="352" style="0" width="11.52"/>
    <col collapsed="false" customWidth="false" hidden="false" outlineLevel="0" max="353" min="353" style="0" width="11.52"/>
    <col collapsed="false" customWidth="false" hidden="false" outlineLevel="0" max="354" min="354" style="0" width="11.52"/>
    <col collapsed="false" customWidth="false" hidden="false" outlineLevel="0" max="355" min="355" style="0" width="11.52"/>
    <col collapsed="false" customWidth="false" hidden="false" outlineLevel="0" max="356" min="356" style="0" width="11.52"/>
    <col collapsed="false" customWidth="false" hidden="false" outlineLevel="0" max="357" min="357" style="0" width="11.52"/>
    <col collapsed="false" customWidth="false" hidden="false" outlineLevel="0" max="358" min="358" style="0" width="11.52"/>
    <col collapsed="false" customWidth="false" hidden="false" outlineLevel="0" max="359" min="359" style="0" width="11.52"/>
    <col collapsed="false" customWidth="false" hidden="false" outlineLevel="0" max="360" min="360" style="0" width="11.52"/>
    <col collapsed="false" customWidth="false" hidden="false" outlineLevel="0" max="361" min="361" style="0" width="11.52"/>
    <col collapsed="false" customWidth="false" hidden="false" outlineLevel="0" max="362" min="362" style="0" width="11.52"/>
    <col collapsed="false" customWidth="false" hidden="false" outlineLevel="0" max="363" min="363" style="0" width="11.52"/>
    <col collapsed="false" customWidth="false" hidden="false" outlineLevel="0" max="364" min="364" style="0" width="11.52"/>
    <col collapsed="false" customWidth="false" hidden="false" outlineLevel="0" max="365" min="365" style="0" width="11.52"/>
    <col collapsed="false" customWidth="false" hidden="false" outlineLevel="0" max="366" min="366" style="0" width="11.52"/>
    <col collapsed="false" customWidth="false" hidden="false" outlineLevel="0" max="367" min="367" style="0" width="11.52"/>
    <col collapsed="false" customWidth="false" hidden="false" outlineLevel="0" max="368" min="368" style="0" width="11.52"/>
    <col collapsed="false" customWidth="false" hidden="false" outlineLevel="0" max="369" min="369" style="0" width="11.52"/>
    <col collapsed="false" customWidth="false" hidden="false" outlineLevel="0" max="370" min="370" style="0" width="11.52"/>
    <col collapsed="false" customWidth="false" hidden="false" outlineLevel="0" max="371" min="371" style="0" width="11.52"/>
    <col collapsed="false" customWidth="false" hidden="false" outlineLevel="0" max="372" min="372" style="0" width="11.52"/>
    <col collapsed="false" customWidth="false" hidden="false" outlineLevel="0" max="373" min="373" style="0" width="11.52"/>
    <col collapsed="false" customWidth="false" hidden="false" outlineLevel="0" max="374" min="374" style="0" width="11.52"/>
    <col collapsed="false" customWidth="false" hidden="false" outlineLevel="0" max="375" min="375" style="0" width="11.52"/>
    <col collapsed="false" customWidth="false" hidden="false" outlineLevel="0" max="376" min="376" style="0" width="11.52"/>
    <col collapsed="false" customWidth="false" hidden="false" outlineLevel="0" max="377" min="377" style="0" width="11.52"/>
    <col collapsed="false" customWidth="false" hidden="false" outlineLevel="0" max="378" min="378" style="0" width="11.52"/>
    <col collapsed="false" customWidth="false" hidden="false" outlineLevel="0" max="379" min="379" style="0" width="11.52"/>
    <col collapsed="false" customWidth="false" hidden="false" outlineLevel="0" max="380" min="380" style="0" width="11.52"/>
    <col collapsed="false" customWidth="false" hidden="false" outlineLevel="0" max="381" min="381" style="0" width="11.52"/>
    <col collapsed="false" customWidth="false" hidden="false" outlineLevel="0" max="382" min="382" style="0" width="11.52"/>
    <col collapsed="false" customWidth="false" hidden="false" outlineLevel="0" max="383" min="383" style="0" width="11.52"/>
    <col collapsed="false" customWidth="false" hidden="false" outlineLevel="0" max="384" min="384" style="0" width="11.52"/>
    <col collapsed="false" customWidth="false" hidden="false" outlineLevel="0" max="385" min="385" style="0" width="11.52"/>
    <col collapsed="false" customWidth="false" hidden="false" outlineLevel="0" max="386" min="386" style="0" width="11.52"/>
    <col collapsed="false" customWidth="false" hidden="false" outlineLevel="0" max="387" min="387" style="0" width="11.52"/>
    <col collapsed="false" customWidth="false" hidden="false" outlineLevel="0" max="388" min="388" style="0" width="11.52"/>
    <col collapsed="false" customWidth="false" hidden="false" outlineLevel="0" max="389" min="389" style="0" width="11.52"/>
    <col collapsed="false" customWidth="false" hidden="false" outlineLevel="0" max="390" min="390" style="0" width="11.52"/>
    <col collapsed="false" customWidth="false" hidden="false" outlineLevel="0" max="391" min="391" style="0" width="11.52"/>
    <col collapsed="false" customWidth="false" hidden="false" outlineLevel="0" max="392" min="392" style="0" width="11.52"/>
    <col collapsed="false" customWidth="false" hidden="false" outlineLevel="0" max="393" min="393" style="0" width="11.52"/>
    <col collapsed="false" customWidth="false" hidden="false" outlineLevel="0" max="394" min="394" style="0" width="11.52"/>
    <col collapsed="false" customWidth="false" hidden="false" outlineLevel="0" max="395" min="395" style="0" width="11.52"/>
    <col collapsed="false" customWidth="false" hidden="false" outlineLevel="0" max="396" min="396" style="0" width="11.52"/>
    <col collapsed="false" customWidth="false" hidden="false" outlineLevel="0" max="397" min="397" style="0" width="11.52"/>
    <col collapsed="false" customWidth="false" hidden="false" outlineLevel="0" max="398" min="398" style="0" width="11.52"/>
    <col collapsed="false" customWidth="false" hidden="false" outlineLevel="0" max="399" min="399" style="0" width="11.52"/>
    <col collapsed="false" customWidth="false" hidden="false" outlineLevel="0" max="400" min="400" style="0" width="11.52"/>
    <col collapsed="false" customWidth="false" hidden="false" outlineLevel="0" max="401" min="401" style="0" width="11.52"/>
    <col collapsed="false" customWidth="false" hidden="false" outlineLevel="0" max="402" min="402" style="0" width="11.52"/>
    <col collapsed="false" customWidth="false" hidden="false" outlineLevel="0" max="403" min="403" style="0" width="11.52"/>
    <col collapsed="false" customWidth="false" hidden="false" outlineLevel="0" max="404" min="404" style="0" width="11.52"/>
    <col collapsed="false" customWidth="false" hidden="false" outlineLevel="0" max="405" min="405" style="0" width="11.52"/>
    <col collapsed="false" customWidth="false" hidden="false" outlineLevel="0" max="406" min="406" style="0" width="11.52"/>
    <col collapsed="false" customWidth="false" hidden="false" outlineLevel="0" max="407" min="407" style="0" width="11.52"/>
    <col collapsed="false" customWidth="false" hidden="false" outlineLevel="0" max="408" min="408" style="0" width="11.52"/>
    <col collapsed="false" customWidth="false" hidden="false" outlineLevel="0" max="409" min="409" style="0" width="11.52"/>
    <col collapsed="false" customWidth="false" hidden="false" outlineLevel="0" max="410" min="410" style="0" width="11.52"/>
    <col collapsed="false" customWidth="false" hidden="false" outlineLevel="0" max="411" min="411" style="0" width="11.52"/>
    <col collapsed="false" customWidth="false" hidden="false" outlineLevel="0" max="412" min="412" style="0" width="11.52"/>
    <col collapsed="false" customWidth="false" hidden="false" outlineLevel="0" max="413" min="413" style="0" width="11.52"/>
    <col collapsed="false" customWidth="false" hidden="false" outlineLevel="0" max="414" min="414" style="0" width="11.52"/>
    <col collapsed="false" customWidth="false" hidden="false" outlineLevel="0" max="415" min="415" style="0" width="11.52"/>
    <col collapsed="false" customWidth="false" hidden="false" outlineLevel="0" max="416" min="416" style="0" width="11.52"/>
    <col collapsed="false" customWidth="false" hidden="false" outlineLevel="0" max="417" min="417" style="0" width="11.52"/>
    <col collapsed="false" customWidth="false" hidden="false" outlineLevel="0" max="418" min="418" style="0" width="11.52"/>
    <col collapsed="false" customWidth="false" hidden="false" outlineLevel="0" max="419" min="419" style="0" width="11.52"/>
    <col collapsed="false" customWidth="false" hidden="false" outlineLevel="0" max="420" min="420" style="0" width="11.52"/>
    <col collapsed="false" customWidth="false" hidden="false" outlineLevel="0" max="421" min="421" style="0" width="11.52"/>
    <col collapsed="false" customWidth="false" hidden="false" outlineLevel="0" max="422" min="422" style="0" width="11.52"/>
    <col collapsed="false" customWidth="false" hidden="false" outlineLevel="0" max="423" min="423" style="0" width="11.52"/>
    <col collapsed="false" customWidth="false" hidden="false" outlineLevel="0" max="424" min="424" style="0" width="11.52"/>
    <col collapsed="false" customWidth="false" hidden="false" outlineLevel="0" max="425" min="425" style="0" width="11.52"/>
    <col collapsed="false" customWidth="false" hidden="false" outlineLevel="0" max="426" min="426" style="0" width="11.52"/>
    <col collapsed="false" customWidth="false" hidden="false" outlineLevel="0" max="427" min="427" style="0" width="11.52"/>
    <col collapsed="false" customWidth="false" hidden="false" outlineLevel="0" max="428" min="428" style="0" width="11.52"/>
    <col collapsed="false" customWidth="false" hidden="false" outlineLevel="0" max="429" min="429" style="0" width="11.52"/>
    <col collapsed="false" customWidth="false" hidden="false" outlineLevel="0" max="430" min="430" style="0" width="11.52"/>
    <col collapsed="false" customWidth="false" hidden="false" outlineLevel="0" max="431" min="431" style="0" width="11.52"/>
    <col collapsed="false" customWidth="false" hidden="false" outlineLevel="0" max="432" min="432" style="0" width="11.52"/>
    <col collapsed="false" customWidth="false" hidden="false" outlineLevel="0" max="433" min="433" style="0" width="11.52"/>
    <col collapsed="false" customWidth="false" hidden="false" outlineLevel="0" max="434" min="434" style="0" width="11.52"/>
    <col collapsed="false" customWidth="false" hidden="false" outlineLevel="0" max="435" min="435" style="0" width="11.52"/>
    <col collapsed="false" customWidth="false" hidden="false" outlineLevel="0" max="436" min="436" style="0" width="11.52"/>
    <col collapsed="false" customWidth="false" hidden="false" outlineLevel="0" max="437" min="437" style="0" width="11.52"/>
    <col collapsed="false" customWidth="false" hidden="false" outlineLevel="0" max="438" min="438" style="0" width="11.52"/>
    <col collapsed="false" customWidth="false" hidden="false" outlineLevel="0" max="439" min="439" style="0" width="11.52"/>
    <col collapsed="false" customWidth="false" hidden="false" outlineLevel="0" max="440" min="440" style="0" width="11.52"/>
    <col collapsed="false" customWidth="false" hidden="false" outlineLevel="0" max="441" min="441" style="0" width="11.52"/>
    <col collapsed="false" customWidth="false" hidden="false" outlineLevel="0" max="442" min="442" style="0" width="11.52"/>
    <col collapsed="false" customWidth="false" hidden="false" outlineLevel="0" max="443" min="443" style="0" width="11.52"/>
    <col collapsed="false" customWidth="false" hidden="false" outlineLevel="0" max="444" min="444" style="0" width="11.52"/>
    <col collapsed="false" customWidth="false" hidden="false" outlineLevel="0" max="445" min="445" style="0" width="11.52"/>
    <col collapsed="false" customWidth="false" hidden="false" outlineLevel="0" max="446" min="446" style="0" width="11.52"/>
    <col collapsed="false" customWidth="false" hidden="false" outlineLevel="0" max="447" min="447" style="0" width="11.52"/>
    <col collapsed="false" customWidth="false" hidden="false" outlineLevel="0" max="448" min="448" style="0" width="11.52"/>
    <col collapsed="false" customWidth="false" hidden="false" outlineLevel="0" max="449" min="449" style="0" width="11.52"/>
    <col collapsed="false" customWidth="false" hidden="false" outlineLevel="0" max="450" min="450" style="0" width="11.52"/>
    <col collapsed="false" customWidth="false" hidden="false" outlineLevel="0" max="451" min="451" style="0" width="11.52"/>
    <col collapsed="false" customWidth="false" hidden="false" outlineLevel="0" max="452" min="452" style="0" width="11.52"/>
    <col collapsed="false" customWidth="false" hidden="false" outlineLevel="0" max="453" min="453" style="0" width="11.52"/>
    <col collapsed="false" customWidth="false" hidden="false" outlineLevel="0" max="454" min="454" style="0" width="11.52"/>
    <col collapsed="false" customWidth="false" hidden="false" outlineLevel="0" max="455" min="455" style="0" width="11.52"/>
    <col collapsed="false" customWidth="false" hidden="false" outlineLevel="0" max="456" min="456" style="0" width="11.52"/>
    <col collapsed="false" customWidth="false" hidden="false" outlineLevel="0" max="457" min="457" style="0" width="11.52"/>
    <col collapsed="false" customWidth="false" hidden="false" outlineLevel="0" max="458" min="458" style="0" width="11.52"/>
    <col collapsed="false" customWidth="false" hidden="false" outlineLevel="0" max="459" min="459" style="0" width="11.52"/>
    <col collapsed="false" customWidth="false" hidden="false" outlineLevel="0" max="460" min="460" style="0" width="11.52"/>
    <col collapsed="false" customWidth="false" hidden="false" outlineLevel="0" max="461" min="461" style="0" width="11.52"/>
    <col collapsed="false" customWidth="false" hidden="false" outlineLevel="0" max="462" min="462" style="0" width="11.52"/>
    <col collapsed="false" customWidth="false" hidden="false" outlineLevel="0" max="463" min="463" style="0" width="11.52"/>
    <col collapsed="false" customWidth="false" hidden="false" outlineLevel="0" max="464" min="464" style="0" width="11.52"/>
    <col collapsed="false" customWidth="false" hidden="false" outlineLevel="0" max="465" min="465" style="0" width="11.52"/>
    <col collapsed="false" customWidth="false" hidden="false" outlineLevel="0" max="466" min="466" style="0" width="11.52"/>
    <col collapsed="false" customWidth="false" hidden="false" outlineLevel="0" max="467" min="467" style="0" width="11.52"/>
    <col collapsed="false" customWidth="false" hidden="false" outlineLevel="0" max="468" min="468" style="0" width="11.52"/>
    <col collapsed="false" customWidth="false" hidden="false" outlineLevel="0" max="469" min="469" style="0" width="11.52"/>
    <col collapsed="false" customWidth="false" hidden="false" outlineLevel="0" max="470" min="470" style="0" width="11.52"/>
    <col collapsed="false" customWidth="false" hidden="false" outlineLevel="0" max="471" min="471" style="0" width="11.52"/>
    <col collapsed="false" customWidth="false" hidden="false" outlineLevel="0" max="472" min="472" style="0" width="11.52"/>
    <col collapsed="false" customWidth="false" hidden="false" outlineLevel="0" max="473" min="473" style="0" width="11.52"/>
    <col collapsed="false" customWidth="false" hidden="false" outlineLevel="0" max="474" min="474" style="0" width="11.52"/>
    <col collapsed="false" customWidth="false" hidden="false" outlineLevel="0" max="475" min="475" style="0" width="11.52"/>
    <col collapsed="false" customWidth="false" hidden="false" outlineLevel="0" max="476" min="476" style="0" width="11.52"/>
    <col collapsed="false" customWidth="false" hidden="false" outlineLevel="0" max="477" min="477" style="0" width="11.52"/>
    <col collapsed="false" customWidth="false" hidden="false" outlineLevel="0" max="478" min="478" style="0" width="11.52"/>
    <col collapsed="false" customWidth="false" hidden="false" outlineLevel="0" max="479" min="479" style="0" width="11.52"/>
    <col collapsed="false" customWidth="false" hidden="false" outlineLevel="0" max="480" min="480" style="0" width="11.52"/>
    <col collapsed="false" customWidth="false" hidden="false" outlineLevel="0" max="481" min="481" style="0" width="11.52"/>
    <col collapsed="false" customWidth="false" hidden="false" outlineLevel="0" max="482" min="482" style="0" width="11.52"/>
    <col collapsed="false" customWidth="false" hidden="false" outlineLevel="0" max="483" min="483" style="0" width="11.52"/>
    <col collapsed="false" customWidth="false" hidden="false" outlineLevel="0" max="484" min="484" style="0" width="11.52"/>
    <col collapsed="false" customWidth="false" hidden="false" outlineLevel="0" max="485" min="485" style="0" width="11.52"/>
    <col collapsed="false" customWidth="false" hidden="false" outlineLevel="0" max="486" min="486" style="0" width="11.52"/>
    <col collapsed="false" customWidth="false" hidden="false" outlineLevel="0" max="487" min="487" style="0" width="11.52"/>
    <col collapsed="false" customWidth="false" hidden="false" outlineLevel="0" max="488" min="488" style="0" width="11.52"/>
    <col collapsed="false" customWidth="false" hidden="false" outlineLevel="0" max="489" min="489" style="0" width="11.52"/>
    <col collapsed="false" customWidth="false" hidden="false" outlineLevel="0" max="490" min="490" style="0" width="11.52"/>
    <col collapsed="false" customWidth="false" hidden="false" outlineLevel="0" max="491" min="491" style="0" width="11.52"/>
    <col collapsed="false" customWidth="false" hidden="false" outlineLevel="0" max="492" min="492" style="0" width="11.52"/>
    <col collapsed="false" customWidth="false" hidden="false" outlineLevel="0" max="493" min="493" style="0" width="11.52"/>
    <col collapsed="false" customWidth="false" hidden="false" outlineLevel="0" max="494" min="494" style="0" width="11.52"/>
    <col collapsed="false" customWidth="false" hidden="false" outlineLevel="0" max="495" min="495" style="0" width="11.52"/>
    <col collapsed="false" customWidth="false" hidden="false" outlineLevel="0" max="496" min="496" style="0" width="11.52"/>
    <col collapsed="false" customWidth="false" hidden="false" outlineLevel="0" max="497" min="497" style="0" width="11.52"/>
    <col collapsed="false" customWidth="false" hidden="false" outlineLevel="0" max="498" min="498" style="0" width="11.52"/>
    <col collapsed="false" customWidth="false" hidden="false" outlineLevel="0" max="499" min="499" style="0" width="11.52"/>
    <col collapsed="false" customWidth="false" hidden="false" outlineLevel="0" max="500" min="500" style="0" width="11.52"/>
    <col collapsed="false" customWidth="false" hidden="false" outlineLevel="0" max="501" min="501" style="0" width="11.52"/>
    <col collapsed="false" customWidth="false" hidden="false" outlineLevel="0" max="502" min="502" style="0" width="11.52"/>
    <col collapsed="false" customWidth="false" hidden="false" outlineLevel="0" max="503" min="503" style="0" width="11.52"/>
    <col collapsed="false" customWidth="false" hidden="false" outlineLevel="0" max="504" min="504" style="0" width="11.52"/>
    <col collapsed="false" customWidth="false" hidden="false" outlineLevel="0" max="505" min="505" style="0" width="11.52"/>
    <col collapsed="false" customWidth="false" hidden="false" outlineLevel="0" max="506" min="506" style="0" width="11.52"/>
    <col collapsed="false" customWidth="false" hidden="false" outlineLevel="0" max="507" min="507" style="0" width="11.52"/>
    <col collapsed="false" customWidth="false" hidden="false" outlineLevel="0" max="508" min="508" style="0" width="11.52"/>
    <col collapsed="false" customWidth="false" hidden="false" outlineLevel="0" max="509" min="509" style="0" width="11.52"/>
    <col collapsed="false" customWidth="false" hidden="false" outlineLevel="0" max="510" min="510" style="0" width="11.52"/>
    <col collapsed="false" customWidth="false" hidden="false" outlineLevel="0" max="511" min="511" style="0" width="11.52"/>
    <col collapsed="false" customWidth="false" hidden="false" outlineLevel="0" max="512" min="512" style="0" width="11.52"/>
    <col collapsed="false" customWidth="false" hidden="false" outlineLevel="0" max="513" min="513" style="0" width="11.52"/>
    <col collapsed="false" customWidth="false" hidden="false" outlineLevel="0" max="514" min="514" style="0" width="11.52"/>
    <col collapsed="false" customWidth="false" hidden="false" outlineLevel="0" max="515" min="515" style="0" width="11.52"/>
    <col collapsed="false" customWidth="false" hidden="false" outlineLevel="0" max="516" min="516" style="0" width="11.52"/>
    <col collapsed="false" customWidth="false" hidden="false" outlineLevel="0" max="517" min="517" style="0" width="11.52"/>
    <col collapsed="false" customWidth="false" hidden="false" outlineLevel="0" max="518" min="518" style="0" width="11.52"/>
    <col collapsed="false" customWidth="false" hidden="false" outlineLevel="0" max="519" min="519" style="0" width="11.52"/>
    <col collapsed="false" customWidth="false" hidden="false" outlineLevel="0" max="520" min="520" style="0" width="11.52"/>
    <col collapsed="false" customWidth="false" hidden="false" outlineLevel="0" max="521" min="521" style="0" width="11.52"/>
    <col collapsed="false" customWidth="false" hidden="false" outlineLevel="0" max="522" min="522" style="0" width="11.52"/>
    <col collapsed="false" customWidth="false" hidden="false" outlineLevel="0" max="523" min="523" style="0" width="11.52"/>
    <col collapsed="false" customWidth="false" hidden="false" outlineLevel="0" max="524" min="524" style="0" width="11.52"/>
    <col collapsed="false" customWidth="false" hidden="false" outlineLevel="0" max="525" min="525" style="0" width="11.52"/>
    <col collapsed="false" customWidth="false" hidden="false" outlineLevel="0" max="526" min="526" style="0" width="11.52"/>
    <col collapsed="false" customWidth="false" hidden="false" outlineLevel="0" max="527" min="527" style="0" width="11.52"/>
    <col collapsed="false" customWidth="false" hidden="false" outlineLevel="0" max="528" min="528" style="0" width="11.52"/>
    <col collapsed="false" customWidth="false" hidden="false" outlineLevel="0" max="529" min="529" style="0" width="11.52"/>
    <col collapsed="false" customWidth="false" hidden="false" outlineLevel="0" max="530" min="530" style="0" width="11.52"/>
    <col collapsed="false" customWidth="false" hidden="false" outlineLevel="0" max="531" min="531" style="0" width="11.52"/>
    <col collapsed="false" customWidth="false" hidden="false" outlineLevel="0" max="532" min="532" style="0" width="11.52"/>
    <col collapsed="false" customWidth="false" hidden="false" outlineLevel="0" max="533" min="533" style="0" width="11.52"/>
    <col collapsed="false" customWidth="false" hidden="false" outlineLevel="0" max="534" min="534" style="0" width="11.52"/>
    <col collapsed="false" customWidth="false" hidden="false" outlineLevel="0" max="535" min="535" style="0" width="11.52"/>
    <col collapsed="false" customWidth="false" hidden="false" outlineLevel="0" max="536" min="536" style="0" width="11.52"/>
    <col collapsed="false" customWidth="false" hidden="false" outlineLevel="0" max="537" min="537" style="0" width="11.52"/>
    <col collapsed="false" customWidth="false" hidden="false" outlineLevel="0" max="538" min="538" style="0" width="11.52"/>
    <col collapsed="false" customWidth="false" hidden="false" outlineLevel="0" max="539" min="539" style="0" width="11.52"/>
    <col collapsed="false" customWidth="false" hidden="false" outlineLevel="0" max="540" min="540" style="0" width="11.52"/>
    <col collapsed="false" customWidth="false" hidden="false" outlineLevel="0" max="541" min="541" style="0" width="11.52"/>
    <col collapsed="false" customWidth="false" hidden="false" outlineLevel="0" max="542" min="542" style="0" width="11.52"/>
    <col collapsed="false" customWidth="false" hidden="false" outlineLevel="0" max="543" min="543" style="0" width="11.52"/>
    <col collapsed="false" customWidth="false" hidden="false" outlineLevel="0" max="544" min="544" style="0" width="11.52"/>
    <col collapsed="false" customWidth="false" hidden="false" outlineLevel="0" max="545" min="545" style="0" width="11.52"/>
    <col collapsed="false" customWidth="false" hidden="false" outlineLevel="0" max="546" min="546" style="0" width="11.52"/>
    <col collapsed="false" customWidth="false" hidden="false" outlineLevel="0" max="547" min="547" style="0" width="11.52"/>
    <col collapsed="false" customWidth="false" hidden="false" outlineLevel="0" max="548" min="548" style="0" width="11.52"/>
    <col collapsed="false" customWidth="false" hidden="false" outlineLevel="0" max="549" min="549" style="0" width="11.52"/>
    <col collapsed="false" customWidth="false" hidden="false" outlineLevel="0" max="550" min="550" style="0" width="11.52"/>
    <col collapsed="false" customWidth="false" hidden="false" outlineLevel="0" max="551" min="551" style="0" width="11.52"/>
    <col collapsed="false" customWidth="false" hidden="false" outlineLevel="0" max="552" min="552" style="0" width="11.52"/>
    <col collapsed="false" customWidth="false" hidden="false" outlineLevel="0" max="553" min="553" style="0" width="11.52"/>
    <col collapsed="false" customWidth="false" hidden="false" outlineLevel="0" max="554" min="554" style="0" width="11.52"/>
    <col collapsed="false" customWidth="false" hidden="false" outlineLevel="0" max="555" min="555" style="0" width="11.52"/>
    <col collapsed="false" customWidth="false" hidden="false" outlineLevel="0" max="556" min="556" style="0" width="11.52"/>
    <col collapsed="false" customWidth="false" hidden="false" outlineLevel="0" max="557" min="557" style="0" width="11.52"/>
    <col collapsed="false" customWidth="false" hidden="false" outlineLevel="0" max="558" min="558" style="0" width="11.52"/>
    <col collapsed="false" customWidth="false" hidden="false" outlineLevel="0" max="559" min="559" style="0" width="11.52"/>
    <col collapsed="false" customWidth="false" hidden="false" outlineLevel="0" max="560" min="560" style="0" width="11.52"/>
    <col collapsed="false" customWidth="false" hidden="false" outlineLevel="0" max="561" min="561" style="0" width="11.52"/>
    <col collapsed="false" customWidth="false" hidden="false" outlineLevel="0" max="562" min="562" style="0" width="11.52"/>
    <col collapsed="false" customWidth="false" hidden="false" outlineLevel="0" max="563" min="563" style="0" width="11.52"/>
    <col collapsed="false" customWidth="false" hidden="false" outlineLevel="0" max="564" min="564" style="0" width="11.52"/>
    <col collapsed="false" customWidth="false" hidden="false" outlineLevel="0" max="565" min="565" style="0" width="11.52"/>
    <col collapsed="false" customWidth="false" hidden="false" outlineLevel="0" max="566" min="566" style="0" width="11.52"/>
    <col collapsed="false" customWidth="false" hidden="false" outlineLevel="0" max="567" min="567" style="0" width="11.52"/>
    <col collapsed="false" customWidth="false" hidden="false" outlineLevel="0" max="568" min="568" style="0" width="11.52"/>
    <col collapsed="false" customWidth="false" hidden="false" outlineLevel="0" max="569" min="569" style="0" width="11.52"/>
    <col collapsed="false" customWidth="false" hidden="false" outlineLevel="0" max="570" min="570" style="0" width="11.52"/>
    <col collapsed="false" customWidth="false" hidden="false" outlineLevel="0" max="571" min="571" style="0" width="11.52"/>
    <col collapsed="false" customWidth="false" hidden="false" outlineLevel="0" max="572" min="572" style="0" width="11.52"/>
    <col collapsed="false" customWidth="false" hidden="false" outlineLevel="0" max="573" min="573" style="0" width="11.52"/>
    <col collapsed="false" customWidth="false" hidden="false" outlineLevel="0" max="574" min="574" style="0" width="11.52"/>
    <col collapsed="false" customWidth="false" hidden="false" outlineLevel="0" max="575" min="575" style="0" width="11.52"/>
    <col collapsed="false" customWidth="false" hidden="false" outlineLevel="0" max="576" min="576" style="0" width="11.52"/>
    <col collapsed="false" customWidth="false" hidden="false" outlineLevel="0" max="577" min="577" style="0" width="11.52"/>
    <col collapsed="false" customWidth="false" hidden="false" outlineLevel="0" max="578" min="578" style="0" width="11.52"/>
    <col collapsed="false" customWidth="false" hidden="false" outlineLevel="0" max="579" min="579" style="0" width="11.52"/>
    <col collapsed="false" customWidth="false" hidden="false" outlineLevel="0" max="580" min="580" style="0" width="11.52"/>
    <col collapsed="false" customWidth="false" hidden="false" outlineLevel="0" max="581" min="581" style="0" width="11.52"/>
    <col collapsed="false" customWidth="false" hidden="false" outlineLevel="0" max="582" min="582" style="0" width="11.52"/>
    <col collapsed="false" customWidth="false" hidden="false" outlineLevel="0" max="583" min="583" style="0" width="11.52"/>
    <col collapsed="false" customWidth="false" hidden="false" outlineLevel="0" max="584" min="584" style="0" width="11.52"/>
    <col collapsed="false" customWidth="false" hidden="false" outlineLevel="0" max="585" min="585" style="0" width="11.52"/>
    <col collapsed="false" customWidth="false" hidden="false" outlineLevel="0" max="586" min="586" style="0" width="11.52"/>
    <col collapsed="false" customWidth="false" hidden="false" outlineLevel="0" max="587" min="587" style="0" width="11.52"/>
    <col collapsed="false" customWidth="false" hidden="false" outlineLevel="0" max="588" min="588" style="0" width="11.52"/>
    <col collapsed="false" customWidth="false" hidden="false" outlineLevel="0" max="589" min="589" style="0" width="11.52"/>
    <col collapsed="false" customWidth="false" hidden="false" outlineLevel="0" max="590" min="590" style="0" width="11.52"/>
    <col collapsed="false" customWidth="false" hidden="false" outlineLevel="0" max="591" min="591" style="0" width="11.52"/>
    <col collapsed="false" customWidth="false" hidden="false" outlineLevel="0" max="592" min="592" style="0" width="11.52"/>
    <col collapsed="false" customWidth="false" hidden="false" outlineLevel="0" max="593" min="593" style="0" width="11.52"/>
    <col collapsed="false" customWidth="false" hidden="false" outlineLevel="0" max="594" min="594" style="0" width="11.52"/>
    <col collapsed="false" customWidth="false" hidden="false" outlineLevel="0" max="595" min="595" style="0" width="11.52"/>
    <col collapsed="false" customWidth="false" hidden="false" outlineLevel="0" max="596" min="596" style="0" width="11.52"/>
    <col collapsed="false" customWidth="false" hidden="false" outlineLevel="0" max="597" min="597" style="0" width="11.52"/>
    <col collapsed="false" customWidth="false" hidden="false" outlineLevel="0" max="598" min="598" style="0" width="11.52"/>
    <col collapsed="false" customWidth="false" hidden="false" outlineLevel="0" max="599" min="599" style="0" width="11.52"/>
    <col collapsed="false" customWidth="false" hidden="false" outlineLevel="0" max="600" min="600" style="0" width="11.52"/>
    <col collapsed="false" customWidth="false" hidden="false" outlineLevel="0" max="601" min="601" style="0" width="11.52"/>
    <col collapsed="false" customWidth="false" hidden="false" outlineLevel="0" max="602" min="602" style="0" width="11.52"/>
    <col collapsed="false" customWidth="false" hidden="false" outlineLevel="0" max="603" min="603" style="0" width="11.52"/>
    <col collapsed="false" customWidth="false" hidden="false" outlineLevel="0" max="604" min="604" style="0" width="11.52"/>
    <col collapsed="false" customWidth="false" hidden="false" outlineLevel="0" max="605" min="605" style="0" width="11.52"/>
    <col collapsed="false" customWidth="false" hidden="false" outlineLevel="0" max="606" min="606" style="0" width="11.52"/>
    <col collapsed="false" customWidth="false" hidden="false" outlineLevel="0" max="607" min="607" style="0" width="11.52"/>
    <col collapsed="false" customWidth="false" hidden="false" outlineLevel="0" max="608" min="608" style="0" width="11.52"/>
    <col collapsed="false" customWidth="false" hidden="false" outlineLevel="0" max="609" min="609" style="0" width="11.52"/>
    <col collapsed="false" customWidth="false" hidden="false" outlineLevel="0" max="610" min="610" style="0" width="11.52"/>
    <col collapsed="false" customWidth="false" hidden="false" outlineLevel="0" max="611" min="611" style="0" width="11.52"/>
    <col collapsed="false" customWidth="false" hidden="false" outlineLevel="0" max="612" min="612" style="0" width="11.52"/>
    <col collapsed="false" customWidth="false" hidden="false" outlineLevel="0" max="613" min="613" style="0" width="11.52"/>
    <col collapsed="false" customWidth="false" hidden="false" outlineLevel="0" max="614" min="614" style="0" width="11.52"/>
    <col collapsed="false" customWidth="false" hidden="false" outlineLevel="0" max="615" min="615" style="0" width="11.52"/>
    <col collapsed="false" customWidth="false" hidden="false" outlineLevel="0" max="616" min="616" style="0" width="11.52"/>
    <col collapsed="false" customWidth="false" hidden="false" outlineLevel="0" max="617" min="617" style="0" width="11.52"/>
    <col collapsed="false" customWidth="false" hidden="false" outlineLevel="0" max="618" min="618" style="0" width="11.52"/>
    <col collapsed="false" customWidth="false" hidden="false" outlineLevel="0" max="619" min="619" style="0" width="11.52"/>
    <col collapsed="false" customWidth="false" hidden="false" outlineLevel="0" max="620" min="620" style="0" width="11.52"/>
    <col collapsed="false" customWidth="false" hidden="false" outlineLevel="0" max="621" min="621" style="0" width="11.52"/>
    <col collapsed="false" customWidth="false" hidden="false" outlineLevel="0" max="622" min="622" style="0" width="11.52"/>
    <col collapsed="false" customWidth="false" hidden="false" outlineLevel="0" max="623" min="623" style="0" width="11.52"/>
    <col collapsed="false" customWidth="false" hidden="false" outlineLevel="0" max="624" min="624" style="0" width="11.52"/>
    <col collapsed="false" customWidth="false" hidden="false" outlineLevel="0" max="625" min="625" style="0" width="11.52"/>
    <col collapsed="false" customWidth="false" hidden="false" outlineLevel="0" max="626" min="626" style="0" width="11.52"/>
    <col collapsed="false" customWidth="false" hidden="false" outlineLevel="0" max="627" min="627" style="0" width="11.52"/>
    <col collapsed="false" customWidth="false" hidden="false" outlineLevel="0" max="628" min="628" style="0" width="11.52"/>
    <col collapsed="false" customWidth="false" hidden="false" outlineLevel="0" max="629" min="629" style="0" width="11.52"/>
    <col collapsed="false" customWidth="false" hidden="false" outlineLevel="0" max="630" min="630" style="0" width="11.52"/>
    <col collapsed="false" customWidth="false" hidden="false" outlineLevel="0" max="631" min="631" style="0" width="11.52"/>
    <col collapsed="false" customWidth="false" hidden="false" outlineLevel="0" max="632" min="632" style="0" width="11.52"/>
    <col collapsed="false" customWidth="false" hidden="false" outlineLevel="0" max="633" min="633" style="0" width="11.52"/>
    <col collapsed="false" customWidth="false" hidden="false" outlineLevel="0" max="634" min="634" style="0" width="11.52"/>
    <col collapsed="false" customWidth="false" hidden="false" outlineLevel="0" max="635" min="635" style="0" width="11.52"/>
    <col collapsed="false" customWidth="false" hidden="false" outlineLevel="0" max="636" min="636" style="0" width="11.52"/>
    <col collapsed="false" customWidth="false" hidden="false" outlineLevel="0" max="637" min="637" style="0" width="11.52"/>
    <col collapsed="false" customWidth="false" hidden="false" outlineLevel="0" max="638" min="638" style="0" width="11.52"/>
    <col collapsed="false" customWidth="false" hidden="false" outlineLevel="0" max="639" min="639" style="0" width="11.52"/>
    <col collapsed="false" customWidth="false" hidden="false" outlineLevel="0" max="640" min="640" style="0" width="11.52"/>
    <col collapsed="false" customWidth="false" hidden="false" outlineLevel="0" max="641" min="641" style="0" width="11.52"/>
    <col collapsed="false" customWidth="false" hidden="false" outlineLevel="0" max="642" min="642" style="0" width="11.52"/>
    <col collapsed="false" customWidth="false" hidden="false" outlineLevel="0" max="643" min="643" style="0" width="11.52"/>
    <col collapsed="false" customWidth="false" hidden="false" outlineLevel="0" max="644" min="644" style="0" width="11.52"/>
    <col collapsed="false" customWidth="false" hidden="false" outlineLevel="0" max="645" min="645" style="0" width="11.52"/>
    <col collapsed="false" customWidth="false" hidden="false" outlineLevel="0" max="646" min="646" style="0" width="11.52"/>
    <col collapsed="false" customWidth="false" hidden="false" outlineLevel="0" max="647" min="647" style="0" width="11.52"/>
    <col collapsed="false" customWidth="false" hidden="false" outlineLevel="0" max="648" min="648" style="0" width="11.52"/>
    <col collapsed="false" customWidth="false" hidden="false" outlineLevel="0" max="649" min="649" style="0" width="11.52"/>
    <col collapsed="false" customWidth="false" hidden="false" outlineLevel="0" max="650" min="650" style="0" width="11.52"/>
    <col collapsed="false" customWidth="false" hidden="false" outlineLevel="0" max="651" min="651" style="0" width="11.52"/>
    <col collapsed="false" customWidth="false" hidden="false" outlineLevel="0" max="652" min="652" style="0" width="11.52"/>
    <col collapsed="false" customWidth="false" hidden="false" outlineLevel="0" max="653" min="653" style="0" width="11.52"/>
    <col collapsed="false" customWidth="false" hidden="false" outlineLevel="0" max="654" min="654" style="0" width="11.52"/>
    <col collapsed="false" customWidth="false" hidden="false" outlineLevel="0" max="655" min="655" style="0" width="11.52"/>
    <col collapsed="false" customWidth="false" hidden="false" outlineLevel="0" max="656" min="656" style="0" width="11.52"/>
    <col collapsed="false" customWidth="false" hidden="false" outlineLevel="0" max="657" min="657" style="0" width="11.52"/>
    <col collapsed="false" customWidth="false" hidden="false" outlineLevel="0" max="658" min="658" style="0" width="11.52"/>
    <col collapsed="false" customWidth="false" hidden="false" outlineLevel="0" max="659" min="659" style="0" width="11.52"/>
    <col collapsed="false" customWidth="false" hidden="false" outlineLevel="0" max="660" min="660" style="0" width="11.52"/>
    <col collapsed="false" customWidth="false" hidden="false" outlineLevel="0" max="661" min="661" style="0" width="11.52"/>
    <col collapsed="false" customWidth="false" hidden="false" outlineLevel="0" max="662" min="662" style="0" width="11.52"/>
    <col collapsed="false" customWidth="false" hidden="false" outlineLevel="0" max="663" min="663" style="0" width="11.52"/>
    <col collapsed="false" customWidth="false" hidden="false" outlineLevel="0" max="664" min="664" style="0" width="11.52"/>
    <col collapsed="false" customWidth="false" hidden="false" outlineLevel="0" max="665" min="665" style="0" width="11.52"/>
    <col collapsed="false" customWidth="false" hidden="false" outlineLevel="0" max="666" min="666" style="0" width="11.52"/>
    <col collapsed="false" customWidth="false" hidden="false" outlineLevel="0" max="667" min="667" style="0" width="11.52"/>
    <col collapsed="false" customWidth="false" hidden="false" outlineLevel="0" max="668" min="668" style="0" width="11.52"/>
    <col collapsed="false" customWidth="false" hidden="false" outlineLevel="0" max="669" min="669" style="0" width="11.52"/>
    <col collapsed="false" customWidth="false" hidden="false" outlineLevel="0" max="670" min="670" style="0" width="11.52"/>
    <col collapsed="false" customWidth="false" hidden="false" outlineLevel="0" max="671" min="671" style="0" width="11.52"/>
    <col collapsed="false" customWidth="false" hidden="false" outlineLevel="0" max="672" min="672" style="0" width="11.52"/>
    <col collapsed="false" customWidth="false" hidden="false" outlineLevel="0" max="673" min="673" style="0" width="11.52"/>
    <col collapsed="false" customWidth="false" hidden="false" outlineLevel="0" max="674" min="674" style="0" width="11.52"/>
    <col collapsed="false" customWidth="false" hidden="false" outlineLevel="0" max="675" min="675" style="0" width="11.52"/>
    <col collapsed="false" customWidth="false" hidden="false" outlineLevel="0" max="676" min="676" style="0" width="11.52"/>
    <col collapsed="false" customWidth="false" hidden="false" outlineLevel="0" max="677" min="677" style="0" width="11.52"/>
    <col collapsed="false" customWidth="false" hidden="false" outlineLevel="0" max="678" min="678" style="0" width="11.52"/>
    <col collapsed="false" customWidth="false" hidden="false" outlineLevel="0" max="679" min="679" style="0" width="11.52"/>
    <col collapsed="false" customWidth="false" hidden="false" outlineLevel="0" max="680" min="680" style="0" width="11.52"/>
    <col collapsed="false" customWidth="false" hidden="false" outlineLevel="0" max="681" min="681" style="0" width="11.52"/>
    <col collapsed="false" customWidth="false" hidden="false" outlineLevel="0" max="682" min="682" style="0" width="11.52"/>
    <col collapsed="false" customWidth="false" hidden="false" outlineLevel="0" max="683" min="683" style="0" width="11.52"/>
    <col collapsed="false" customWidth="false" hidden="false" outlineLevel="0" max="684" min="684" style="0" width="11.52"/>
    <col collapsed="false" customWidth="false" hidden="false" outlineLevel="0" max="685" min="685" style="0" width="11.52"/>
    <col collapsed="false" customWidth="false" hidden="false" outlineLevel="0" max="686" min="686" style="0" width="11.52"/>
    <col collapsed="false" customWidth="false" hidden="false" outlineLevel="0" max="687" min="687" style="0" width="11.52"/>
    <col collapsed="false" customWidth="false" hidden="false" outlineLevel="0" max="688" min="688" style="0" width="11.52"/>
    <col collapsed="false" customWidth="false" hidden="false" outlineLevel="0" max="689" min="689" style="0" width="11.52"/>
    <col collapsed="false" customWidth="false" hidden="false" outlineLevel="0" max="690" min="690" style="0" width="11.52"/>
    <col collapsed="false" customWidth="false" hidden="false" outlineLevel="0" max="691" min="691" style="0" width="11.52"/>
    <col collapsed="false" customWidth="false" hidden="false" outlineLevel="0" max="692" min="692" style="0" width="11.52"/>
    <col collapsed="false" customWidth="false" hidden="false" outlineLevel="0" max="693" min="693" style="0" width="11.52"/>
    <col collapsed="false" customWidth="false" hidden="false" outlineLevel="0" max="694" min="694" style="0" width="11.52"/>
    <col collapsed="false" customWidth="false" hidden="false" outlineLevel="0" max="695" min="695" style="0" width="11.52"/>
    <col collapsed="false" customWidth="false" hidden="false" outlineLevel="0" max="696" min="696" style="0" width="11.52"/>
    <col collapsed="false" customWidth="false" hidden="false" outlineLevel="0" max="697" min="697" style="0" width="11.52"/>
    <col collapsed="false" customWidth="false" hidden="false" outlineLevel="0" max="698" min="698" style="0" width="11.52"/>
    <col collapsed="false" customWidth="false" hidden="false" outlineLevel="0" max="699" min="699" style="0" width="11.52"/>
    <col collapsed="false" customWidth="false" hidden="false" outlineLevel="0" max="700" min="700" style="0" width="11.52"/>
    <col collapsed="false" customWidth="false" hidden="false" outlineLevel="0" max="701" min="701" style="0" width="11.52"/>
    <col collapsed="false" customWidth="false" hidden="false" outlineLevel="0" max="702" min="702" style="0" width="11.52"/>
    <col collapsed="false" customWidth="false" hidden="false" outlineLevel="0" max="703" min="703" style="0" width="11.52"/>
    <col collapsed="false" customWidth="false" hidden="false" outlineLevel="0" max="704" min="704" style="0" width="11.52"/>
    <col collapsed="false" customWidth="false" hidden="false" outlineLevel="0" max="705" min="705" style="0" width="11.52"/>
    <col collapsed="false" customWidth="false" hidden="false" outlineLevel="0" max="706" min="706" style="0" width="11.52"/>
    <col collapsed="false" customWidth="false" hidden="false" outlineLevel="0" max="707" min="707" style="0" width="11.52"/>
    <col collapsed="false" customWidth="false" hidden="false" outlineLevel="0" max="708" min="708" style="0" width="11.52"/>
    <col collapsed="false" customWidth="false" hidden="false" outlineLevel="0" max="709" min="709" style="0" width="11.52"/>
    <col collapsed="false" customWidth="false" hidden="false" outlineLevel="0" max="710" min="710" style="0" width="11.52"/>
    <col collapsed="false" customWidth="false" hidden="false" outlineLevel="0" max="711" min="711" style="0" width="11.52"/>
    <col collapsed="false" customWidth="false" hidden="false" outlineLevel="0" max="712" min="712" style="0" width="11.52"/>
    <col collapsed="false" customWidth="false" hidden="false" outlineLevel="0" max="713" min="713" style="0" width="11.52"/>
    <col collapsed="false" customWidth="false" hidden="false" outlineLevel="0" max="714" min="714" style="0" width="11.52"/>
    <col collapsed="false" customWidth="false" hidden="false" outlineLevel="0" max="715" min="715" style="0" width="11.52"/>
    <col collapsed="false" customWidth="false" hidden="false" outlineLevel="0" max="716" min="716" style="0" width="11.52"/>
    <col collapsed="false" customWidth="false" hidden="false" outlineLevel="0" max="717" min="717" style="0" width="11.52"/>
    <col collapsed="false" customWidth="false" hidden="false" outlineLevel="0" max="718" min="718" style="0" width="11.52"/>
    <col collapsed="false" customWidth="false" hidden="false" outlineLevel="0" max="719" min="719" style="0" width="11.52"/>
    <col collapsed="false" customWidth="false" hidden="false" outlineLevel="0" max="720" min="720" style="0" width="11.52"/>
    <col collapsed="false" customWidth="false" hidden="false" outlineLevel="0" max="721" min="721" style="0" width="11.52"/>
    <col collapsed="false" customWidth="false" hidden="false" outlineLevel="0" max="722" min="722" style="0" width="11.52"/>
    <col collapsed="false" customWidth="false" hidden="false" outlineLevel="0" max="723" min="723" style="0" width="11.52"/>
    <col collapsed="false" customWidth="false" hidden="false" outlineLevel="0" max="724" min="724" style="0" width="11.52"/>
    <col collapsed="false" customWidth="false" hidden="false" outlineLevel="0" max="725" min="725" style="0" width="11.52"/>
    <col collapsed="false" customWidth="false" hidden="false" outlineLevel="0" max="726" min="726" style="0" width="11.52"/>
    <col collapsed="false" customWidth="false" hidden="false" outlineLevel="0" max="727" min="727" style="0" width="11.52"/>
    <col collapsed="false" customWidth="false" hidden="false" outlineLevel="0" max="728" min="728" style="0" width="11.52"/>
    <col collapsed="false" customWidth="false" hidden="false" outlineLevel="0" max="729" min="729" style="0" width="11.52"/>
    <col collapsed="false" customWidth="false" hidden="false" outlineLevel="0" max="730" min="730" style="0" width="11.52"/>
    <col collapsed="false" customWidth="false" hidden="false" outlineLevel="0" max="731" min="731" style="0" width="11.52"/>
    <col collapsed="false" customWidth="false" hidden="false" outlineLevel="0" max="732" min="732" style="0" width="11.52"/>
    <col collapsed="false" customWidth="false" hidden="false" outlineLevel="0" max="733" min="733" style="0" width="11.52"/>
    <col collapsed="false" customWidth="false" hidden="false" outlineLevel="0" max="734" min="734" style="0" width="11.52"/>
    <col collapsed="false" customWidth="false" hidden="false" outlineLevel="0" max="735" min="735" style="0" width="11.52"/>
    <col collapsed="false" customWidth="false" hidden="false" outlineLevel="0" max="736" min="736" style="0" width="11.52"/>
    <col collapsed="false" customWidth="false" hidden="false" outlineLevel="0" max="737" min="737" style="0" width="11.52"/>
    <col collapsed="false" customWidth="false" hidden="false" outlineLevel="0" max="738" min="738" style="0" width="11.52"/>
    <col collapsed="false" customWidth="false" hidden="false" outlineLevel="0" max="739" min="739" style="0" width="11.52"/>
    <col collapsed="false" customWidth="false" hidden="false" outlineLevel="0" max="740" min="740" style="0" width="11.52"/>
    <col collapsed="false" customWidth="false" hidden="false" outlineLevel="0" max="741" min="741" style="0" width="11.52"/>
    <col collapsed="false" customWidth="false" hidden="false" outlineLevel="0" max="742" min="742" style="0" width="11.52"/>
    <col collapsed="false" customWidth="false" hidden="false" outlineLevel="0" max="743" min="743" style="0" width="11.52"/>
    <col collapsed="false" customWidth="false" hidden="false" outlineLevel="0" max="744" min="744" style="0" width="11.52"/>
    <col collapsed="false" customWidth="false" hidden="false" outlineLevel="0" max="745" min="745" style="0" width="11.52"/>
    <col collapsed="false" customWidth="false" hidden="false" outlineLevel="0" max="746" min="746" style="0" width="11.52"/>
    <col collapsed="false" customWidth="false" hidden="false" outlineLevel="0" max="747" min="747" style="0" width="11.52"/>
    <col collapsed="false" customWidth="false" hidden="false" outlineLevel="0" max="748" min="748" style="0" width="11.52"/>
    <col collapsed="false" customWidth="false" hidden="false" outlineLevel="0" max="749" min="749" style="0" width="11.52"/>
    <col collapsed="false" customWidth="false" hidden="false" outlineLevel="0" max="750" min="750" style="0" width="11.52"/>
    <col collapsed="false" customWidth="false" hidden="false" outlineLevel="0" max="751" min="751" style="0" width="11.52"/>
    <col collapsed="false" customWidth="false" hidden="false" outlineLevel="0" max="752" min="752" style="0" width="11.52"/>
    <col collapsed="false" customWidth="false" hidden="false" outlineLevel="0" max="753" min="753" style="0" width="11.52"/>
    <col collapsed="false" customWidth="false" hidden="false" outlineLevel="0" max="754" min="754" style="0" width="11.52"/>
    <col collapsed="false" customWidth="false" hidden="false" outlineLevel="0" max="755" min="755" style="0" width="11.52"/>
    <col collapsed="false" customWidth="false" hidden="false" outlineLevel="0" max="756" min="756" style="0" width="11.52"/>
    <col collapsed="false" customWidth="false" hidden="false" outlineLevel="0" max="757" min="757" style="0" width="11.52"/>
    <col collapsed="false" customWidth="false" hidden="false" outlineLevel="0" max="758" min="758" style="0" width="11.52"/>
    <col collapsed="false" customWidth="false" hidden="false" outlineLevel="0" max="759" min="759" style="0" width="11.52"/>
    <col collapsed="false" customWidth="false" hidden="false" outlineLevel="0" max="760" min="760" style="0" width="11.52"/>
    <col collapsed="false" customWidth="false" hidden="false" outlineLevel="0" max="761" min="761" style="0" width="11.52"/>
    <col collapsed="false" customWidth="false" hidden="false" outlineLevel="0" max="762" min="762" style="0" width="11.52"/>
    <col collapsed="false" customWidth="false" hidden="false" outlineLevel="0" max="763" min="763" style="0" width="11.52"/>
    <col collapsed="false" customWidth="false" hidden="false" outlineLevel="0" max="764" min="764" style="0" width="11.52"/>
    <col collapsed="false" customWidth="false" hidden="false" outlineLevel="0" max="765" min="765" style="0" width="11.52"/>
    <col collapsed="false" customWidth="false" hidden="false" outlineLevel="0" max="766" min="766" style="0" width="11.52"/>
    <col collapsed="false" customWidth="false" hidden="false" outlineLevel="0" max="767" min="767" style="0" width="11.52"/>
    <col collapsed="false" customWidth="false" hidden="false" outlineLevel="0" max="768" min="768" style="0" width="11.52"/>
    <col collapsed="false" customWidth="false" hidden="false" outlineLevel="0" max="769" min="769" style="0" width="11.52"/>
    <col collapsed="false" customWidth="false" hidden="false" outlineLevel="0" max="770" min="770" style="0" width="11.52"/>
    <col collapsed="false" customWidth="false" hidden="false" outlineLevel="0" max="771" min="771" style="0" width="11.52"/>
    <col collapsed="false" customWidth="false" hidden="false" outlineLevel="0" max="772" min="772" style="0" width="11.52"/>
    <col collapsed="false" customWidth="false" hidden="false" outlineLevel="0" max="773" min="773" style="0" width="11.52"/>
    <col collapsed="false" customWidth="false" hidden="false" outlineLevel="0" max="774" min="774" style="0" width="11.52"/>
    <col collapsed="false" customWidth="false" hidden="false" outlineLevel="0" max="775" min="775" style="0" width="11.52"/>
    <col collapsed="false" customWidth="false" hidden="false" outlineLevel="0" max="776" min="776" style="0" width="11.52"/>
    <col collapsed="false" customWidth="false" hidden="false" outlineLevel="0" max="777" min="777" style="0" width="11.52"/>
    <col collapsed="false" customWidth="false" hidden="false" outlineLevel="0" max="778" min="778" style="0" width="11.52"/>
    <col collapsed="false" customWidth="false" hidden="false" outlineLevel="0" max="779" min="779" style="0" width="11.52"/>
    <col collapsed="false" customWidth="false" hidden="false" outlineLevel="0" max="780" min="780" style="0" width="11.52"/>
    <col collapsed="false" customWidth="false" hidden="false" outlineLevel="0" max="781" min="781" style="0" width="11.52"/>
    <col collapsed="false" customWidth="false" hidden="false" outlineLevel="0" max="782" min="782" style="0" width="11.52"/>
    <col collapsed="false" customWidth="false" hidden="false" outlineLevel="0" max="783" min="783" style="0" width="11.52"/>
    <col collapsed="false" customWidth="false" hidden="false" outlineLevel="0" max="784" min="784" style="0" width="11.52"/>
    <col collapsed="false" customWidth="false" hidden="false" outlineLevel="0" max="785" min="785" style="0" width="11.52"/>
    <col collapsed="false" customWidth="false" hidden="false" outlineLevel="0" max="786" min="786" style="0" width="11.52"/>
    <col collapsed="false" customWidth="false" hidden="false" outlineLevel="0" max="787" min="787" style="0" width="11.52"/>
    <col collapsed="false" customWidth="false" hidden="false" outlineLevel="0" max="788" min="788" style="0" width="11.52"/>
    <col collapsed="false" customWidth="false" hidden="false" outlineLevel="0" max="789" min="789" style="0" width="11.52"/>
    <col collapsed="false" customWidth="false" hidden="false" outlineLevel="0" max="790" min="790" style="0" width="11.52"/>
    <col collapsed="false" customWidth="false" hidden="false" outlineLevel="0" max="791" min="791" style="0" width="11.52"/>
    <col collapsed="false" customWidth="false" hidden="false" outlineLevel="0" max="792" min="792" style="0" width="11.52"/>
    <col collapsed="false" customWidth="false" hidden="false" outlineLevel="0" max="793" min="793" style="0" width="11.52"/>
    <col collapsed="false" customWidth="false" hidden="false" outlineLevel="0" max="794" min="794" style="0" width="11.52"/>
    <col collapsed="false" customWidth="false" hidden="false" outlineLevel="0" max="795" min="795" style="0" width="11.52"/>
    <col collapsed="false" customWidth="false" hidden="false" outlineLevel="0" max="796" min="796" style="0" width="11.52"/>
    <col collapsed="false" customWidth="false" hidden="false" outlineLevel="0" max="797" min="797" style="0" width="11.52"/>
    <col collapsed="false" customWidth="false" hidden="false" outlineLevel="0" max="798" min="798" style="0" width="11.52"/>
    <col collapsed="false" customWidth="false" hidden="false" outlineLevel="0" max="799" min="799" style="0" width="11.52"/>
    <col collapsed="false" customWidth="false" hidden="false" outlineLevel="0" max="800" min="800" style="0" width="11.52"/>
    <col collapsed="false" customWidth="false" hidden="false" outlineLevel="0" max="801" min="801" style="0" width="11.52"/>
    <col collapsed="false" customWidth="false" hidden="false" outlineLevel="0" max="802" min="802" style="0" width="11.52"/>
    <col collapsed="false" customWidth="false" hidden="false" outlineLevel="0" max="803" min="803" style="0" width="11.52"/>
    <col collapsed="false" customWidth="false" hidden="false" outlineLevel="0" max="804" min="804" style="0" width="11.52"/>
    <col collapsed="false" customWidth="false" hidden="false" outlineLevel="0" max="805" min="805" style="0" width="11.52"/>
    <col collapsed="false" customWidth="false" hidden="false" outlineLevel="0" max="806" min="806" style="0" width="11.52"/>
    <col collapsed="false" customWidth="false" hidden="false" outlineLevel="0" max="807" min="807" style="0" width="11.52"/>
    <col collapsed="false" customWidth="false" hidden="false" outlineLevel="0" max="808" min="808" style="0" width="11.52"/>
    <col collapsed="false" customWidth="false" hidden="false" outlineLevel="0" max="809" min="809" style="0" width="11.52"/>
    <col collapsed="false" customWidth="false" hidden="false" outlineLevel="0" max="810" min="810" style="0" width="11.52"/>
    <col collapsed="false" customWidth="false" hidden="false" outlineLevel="0" max="811" min="811" style="0" width="11.52"/>
    <col collapsed="false" customWidth="false" hidden="false" outlineLevel="0" max="812" min="812" style="0" width="11.52"/>
    <col collapsed="false" customWidth="false" hidden="false" outlineLevel="0" max="813" min="813" style="0" width="11.52"/>
    <col collapsed="false" customWidth="false" hidden="false" outlineLevel="0" max="814" min="814" style="0" width="11.52"/>
    <col collapsed="false" customWidth="false" hidden="false" outlineLevel="0" max="815" min="815" style="0" width="11.52"/>
    <col collapsed="false" customWidth="false" hidden="false" outlineLevel="0" max="816" min="816" style="0" width="11.52"/>
    <col collapsed="false" customWidth="false" hidden="false" outlineLevel="0" max="817" min="817" style="0" width="11.52"/>
    <col collapsed="false" customWidth="false" hidden="false" outlineLevel="0" max="818" min="818" style="0" width="11.52"/>
    <col collapsed="false" customWidth="false" hidden="false" outlineLevel="0" max="819" min="819" style="0" width="11.52"/>
    <col collapsed="false" customWidth="false" hidden="false" outlineLevel="0" max="820" min="820" style="0" width="11.52"/>
    <col collapsed="false" customWidth="false" hidden="false" outlineLevel="0" max="821" min="821" style="0" width="11.52"/>
    <col collapsed="false" customWidth="false" hidden="false" outlineLevel="0" max="822" min="822" style="0" width="11.52"/>
    <col collapsed="false" customWidth="false" hidden="false" outlineLevel="0" max="823" min="823" style="0" width="11.52"/>
    <col collapsed="false" customWidth="false" hidden="false" outlineLevel="0" max="824" min="824" style="0" width="11.52"/>
    <col collapsed="false" customWidth="false" hidden="false" outlineLevel="0" max="825" min="825" style="0" width="11.52"/>
    <col collapsed="false" customWidth="false" hidden="false" outlineLevel="0" max="826" min="826" style="0" width="11.52"/>
    <col collapsed="false" customWidth="false" hidden="false" outlineLevel="0" max="827" min="827" style="0" width="11.52"/>
    <col collapsed="false" customWidth="false" hidden="false" outlineLevel="0" max="828" min="828" style="0" width="11.52"/>
    <col collapsed="false" customWidth="false" hidden="false" outlineLevel="0" max="829" min="829" style="0" width="11.52"/>
    <col collapsed="false" customWidth="false" hidden="false" outlineLevel="0" max="830" min="830" style="0" width="11.52"/>
    <col collapsed="false" customWidth="false" hidden="false" outlineLevel="0" max="831" min="831" style="0" width="11.52"/>
    <col collapsed="false" customWidth="false" hidden="false" outlineLevel="0" max="832" min="832" style="0" width="11.52"/>
    <col collapsed="false" customWidth="false" hidden="false" outlineLevel="0" max="833" min="833" style="0" width="11.52"/>
    <col collapsed="false" customWidth="false" hidden="false" outlineLevel="0" max="834" min="834" style="0" width="11.52"/>
    <col collapsed="false" customWidth="false" hidden="false" outlineLevel="0" max="835" min="835" style="0" width="11.52"/>
    <col collapsed="false" customWidth="false" hidden="false" outlineLevel="0" max="836" min="836" style="0" width="11.52"/>
    <col collapsed="false" customWidth="false" hidden="false" outlineLevel="0" max="837" min="837" style="0" width="11.52"/>
    <col collapsed="false" customWidth="false" hidden="false" outlineLevel="0" max="838" min="838" style="0" width="11.52"/>
    <col collapsed="false" customWidth="false" hidden="false" outlineLevel="0" max="839" min="839" style="0" width="11.52"/>
    <col collapsed="false" customWidth="false" hidden="false" outlineLevel="0" max="840" min="840" style="0" width="11.52"/>
    <col collapsed="false" customWidth="false" hidden="false" outlineLevel="0" max="841" min="841" style="0" width="11.52"/>
    <col collapsed="false" customWidth="false" hidden="false" outlineLevel="0" max="842" min="842" style="0" width="11.52"/>
    <col collapsed="false" customWidth="false" hidden="false" outlineLevel="0" max="843" min="843" style="0" width="11.52"/>
    <col collapsed="false" customWidth="false" hidden="false" outlineLevel="0" max="844" min="844" style="0" width="11.52"/>
    <col collapsed="false" customWidth="false" hidden="false" outlineLevel="0" max="845" min="845" style="0" width="11.52"/>
    <col collapsed="false" customWidth="false" hidden="false" outlineLevel="0" max="846" min="846" style="0" width="11.52"/>
    <col collapsed="false" customWidth="false" hidden="false" outlineLevel="0" max="847" min="847" style="0" width="11.52"/>
    <col collapsed="false" customWidth="false" hidden="false" outlineLevel="0" max="848" min="848" style="0" width="11.52"/>
    <col collapsed="false" customWidth="false" hidden="false" outlineLevel="0" max="849" min="849" style="0" width="11.52"/>
    <col collapsed="false" customWidth="false" hidden="false" outlineLevel="0" max="850" min="850" style="0" width="11.52"/>
    <col collapsed="false" customWidth="false" hidden="false" outlineLevel="0" max="851" min="851" style="0" width="11.52"/>
    <col collapsed="false" customWidth="false" hidden="false" outlineLevel="0" max="852" min="852" style="0" width="11.52"/>
    <col collapsed="false" customWidth="false" hidden="false" outlineLevel="0" max="853" min="853" style="0" width="11.52"/>
    <col collapsed="false" customWidth="false" hidden="false" outlineLevel="0" max="854" min="854" style="0" width="11.52"/>
    <col collapsed="false" customWidth="false" hidden="false" outlineLevel="0" max="855" min="855" style="0" width="11.52"/>
    <col collapsed="false" customWidth="false" hidden="false" outlineLevel="0" max="856" min="856" style="0" width="11.52"/>
    <col collapsed="false" customWidth="false" hidden="false" outlineLevel="0" max="857" min="857" style="0" width="11.52"/>
    <col collapsed="false" customWidth="false" hidden="false" outlineLevel="0" max="858" min="858" style="0" width="11.52"/>
    <col collapsed="false" customWidth="false" hidden="false" outlineLevel="0" max="859" min="859" style="0" width="11.52"/>
    <col collapsed="false" customWidth="false" hidden="false" outlineLevel="0" max="860" min="860" style="0" width="11.52"/>
    <col collapsed="false" customWidth="false" hidden="false" outlineLevel="0" max="861" min="861" style="0" width="11.52"/>
    <col collapsed="false" customWidth="false" hidden="false" outlineLevel="0" max="862" min="862" style="0" width="11.52"/>
    <col collapsed="false" customWidth="false" hidden="false" outlineLevel="0" max="863" min="863" style="0" width="11.52"/>
    <col collapsed="false" customWidth="false" hidden="false" outlineLevel="0" max="864" min="864" style="0" width="11.52"/>
    <col collapsed="false" customWidth="false" hidden="false" outlineLevel="0" max="865" min="865" style="0" width="11.52"/>
    <col collapsed="false" customWidth="false" hidden="false" outlineLevel="0" max="866" min="866" style="0" width="11.52"/>
    <col collapsed="false" customWidth="false" hidden="false" outlineLevel="0" max="867" min="867" style="0" width="11.52"/>
    <col collapsed="false" customWidth="false" hidden="false" outlineLevel="0" max="868" min="868" style="0" width="11.52"/>
    <col collapsed="false" customWidth="false" hidden="false" outlineLevel="0" max="869" min="869" style="0" width="11.52"/>
    <col collapsed="false" customWidth="false" hidden="false" outlineLevel="0" max="870" min="870" style="0" width="11.52"/>
    <col collapsed="false" customWidth="false" hidden="false" outlineLevel="0" max="871" min="871" style="0" width="11.52"/>
    <col collapsed="false" customWidth="false" hidden="false" outlineLevel="0" max="872" min="872" style="0" width="11.52"/>
    <col collapsed="false" customWidth="false" hidden="false" outlineLevel="0" max="873" min="873" style="0" width="11.52"/>
    <col collapsed="false" customWidth="false" hidden="false" outlineLevel="0" max="874" min="874" style="0" width="11.52"/>
    <col collapsed="false" customWidth="false" hidden="false" outlineLevel="0" max="875" min="875" style="0" width="11.52"/>
    <col collapsed="false" customWidth="false" hidden="false" outlineLevel="0" max="876" min="876" style="0" width="11.52"/>
    <col collapsed="false" customWidth="false" hidden="false" outlineLevel="0" max="877" min="877" style="0" width="11.52"/>
    <col collapsed="false" customWidth="false" hidden="false" outlineLevel="0" max="878" min="878" style="0" width="11.52"/>
    <col collapsed="false" customWidth="false" hidden="false" outlineLevel="0" max="879" min="879" style="0" width="11.52"/>
    <col collapsed="false" customWidth="false" hidden="false" outlineLevel="0" max="880" min="880" style="0" width="11.52"/>
    <col collapsed="false" customWidth="false" hidden="false" outlineLevel="0" max="881" min="881" style="0" width="11.52"/>
    <col collapsed="false" customWidth="false" hidden="false" outlineLevel="0" max="882" min="882" style="0" width="11.52"/>
    <col collapsed="false" customWidth="false" hidden="false" outlineLevel="0" max="883" min="883" style="0" width="11.52"/>
    <col collapsed="false" customWidth="false" hidden="false" outlineLevel="0" max="884" min="884" style="0" width="11.52"/>
    <col collapsed="false" customWidth="false" hidden="false" outlineLevel="0" max="885" min="885" style="0" width="11.52"/>
    <col collapsed="false" customWidth="false" hidden="false" outlineLevel="0" max="886" min="886" style="0" width="11.52"/>
    <col collapsed="false" customWidth="false" hidden="false" outlineLevel="0" max="887" min="887" style="0" width="11.52"/>
    <col collapsed="false" customWidth="false" hidden="false" outlineLevel="0" max="888" min="888" style="0" width="11.52"/>
    <col collapsed="false" customWidth="false" hidden="false" outlineLevel="0" max="889" min="889" style="0" width="11.52"/>
    <col collapsed="false" customWidth="false" hidden="false" outlineLevel="0" max="890" min="890" style="0" width="11.52"/>
    <col collapsed="false" customWidth="false" hidden="false" outlineLevel="0" max="891" min="891" style="0" width="11.52"/>
    <col collapsed="false" customWidth="false" hidden="false" outlineLevel="0" max="892" min="892" style="0" width="11.52"/>
    <col collapsed="false" customWidth="false" hidden="false" outlineLevel="0" max="893" min="893" style="0" width="11.52"/>
    <col collapsed="false" customWidth="false" hidden="false" outlineLevel="0" max="894" min="894" style="0" width="11.52"/>
    <col collapsed="false" customWidth="false" hidden="false" outlineLevel="0" max="895" min="895" style="0" width="11.52"/>
    <col collapsed="false" customWidth="false" hidden="false" outlineLevel="0" max="896" min="896" style="0" width="11.52"/>
    <col collapsed="false" customWidth="false" hidden="false" outlineLevel="0" max="897" min="897" style="0" width="11.52"/>
    <col collapsed="false" customWidth="false" hidden="false" outlineLevel="0" max="898" min="898" style="0" width="11.52"/>
    <col collapsed="false" customWidth="false" hidden="false" outlineLevel="0" max="899" min="899" style="0" width="11.52"/>
    <col collapsed="false" customWidth="false" hidden="false" outlineLevel="0" max="900" min="900" style="0" width="11.52"/>
    <col collapsed="false" customWidth="false" hidden="false" outlineLevel="0" max="901" min="901" style="0" width="11.52"/>
    <col collapsed="false" customWidth="false" hidden="false" outlineLevel="0" max="902" min="902" style="0" width="11.52"/>
    <col collapsed="false" customWidth="false" hidden="false" outlineLevel="0" max="903" min="903" style="0" width="11.52"/>
    <col collapsed="false" customWidth="false" hidden="false" outlineLevel="0" max="904" min="904" style="0" width="11.52"/>
    <col collapsed="false" customWidth="false" hidden="false" outlineLevel="0" max="905" min="905" style="0" width="11.52"/>
    <col collapsed="false" customWidth="false" hidden="false" outlineLevel="0" max="906" min="906" style="0" width="11.52"/>
    <col collapsed="false" customWidth="false" hidden="false" outlineLevel="0" max="907" min="907" style="0" width="11.52"/>
    <col collapsed="false" customWidth="false" hidden="false" outlineLevel="0" max="908" min="908" style="0" width="11.52"/>
    <col collapsed="false" customWidth="false" hidden="false" outlineLevel="0" max="909" min="909" style="0" width="11.52"/>
    <col collapsed="false" customWidth="false" hidden="false" outlineLevel="0" max="910" min="910" style="0" width="11.52"/>
    <col collapsed="false" customWidth="false" hidden="false" outlineLevel="0" max="911" min="911" style="0" width="11.52"/>
    <col collapsed="false" customWidth="false" hidden="false" outlineLevel="0" max="912" min="912" style="0" width="11.52"/>
    <col collapsed="false" customWidth="false" hidden="false" outlineLevel="0" max="913" min="913" style="0" width="11.52"/>
    <col collapsed="false" customWidth="false" hidden="false" outlineLevel="0" max="914" min="914" style="0" width="11.52"/>
    <col collapsed="false" customWidth="false" hidden="false" outlineLevel="0" max="915" min="915" style="0" width="11.52"/>
    <col collapsed="false" customWidth="false" hidden="false" outlineLevel="0" max="916" min="916" style="0" width="11.52"/>
    <col collapsed="false" customWidth="false" hidden="false" outlineLevel="0" max="917" min="917" style="0" width="11.52"/>
    <col collapsed="false" customWidth="false" hidden="false" outlineLevel="0" max="918" min="918" style="0" width="11.52"/>
    <col collapsed="false" customWidth="false" hidden="false" outlineLevel="0" max="919" min="919" style="0" width="11.52"/>
    <col collapsed="false" customWidth="false" hidden="false" outlineLevel="0" max="920" min="920" style="0" width="11.52"/>
    <col collapsed="false" customWidth="false" hidden="false" outlineLevel="0" max="921" min="921" style="0" width="11.52"/>
    <col collapsed="false" customWidth="false" hidden="false" outlineLevel="0" max="922" min="922" style="0" width="11.52"/>
    <col collapsed="false" customWidth="false" hidden="false" outlineLevel="0" max="923" min="923" style="0" width="11.52"/>
    <col collapsed="false" customWidth="false" hidden="false" outlineLevel="0" max="924" min="924" style="0" width="11.52"/>
    <col collapsed="false" customWidth="false" hidden="false" outlineLevel="0" max="925" min="925" style="0" width="11.52"/>
    <col collapsed="false" customWidth="false" hidden="false" outlineLevel="0" max="926" min="926" style="0" width="11.52"/>
    <col collapsed="false" customWidth="false" hidden="false" outlineLevel="0" max="927" min="927" style="0" width="11.52"/>
    <col collapsed="false" customWidth="false" hidden="false" outlineLevel="0" max="928" min="928" style="0" width="11.52"/>
    <col collapsed="false" customWidth="false" hidden="false" outlineLevel="0" max="929" min="929" style="0" width="11.52"/>
    <col collapsed="false" customWidth="false" hidden="false" outlineLevel="0" max="930" min="930" style="0" width="11.52"/>
    <col collapsed="false" customWidth="false" hidden="false" outlineLevel="0" max="931" min="931" style="0" width="11.52"/>
    <col collapsed="false" customWidth="false" hidden="false" outlineLevel="0" max="932" min="932" style="0" width="11.52"/>
    <col collapsed="false" customWidth="false" hidden="false" outlineLevel="0" max="933" min="933" style="0" width="11.52"/>
    <col collapsed="false" customWidth="false" hidden="false" outlineLevel="0" max="934" min="934" style="0" width="11.52"/>
    <col collapsed="false" customWidth="false" hidden="false" outlineLevel="0" max="935" min="935" style="0" width="11.52"/>
    <col collapsed="false" customWidth="false" hidden="false" outlineLevel="0" max="936" min="936" style="0" width="11.52"/>
    <col collapsed="false" customWidth="false" hidden="false" outlineLevel="0" max="937" min="937" style="0" width="11.52"/>
    <col collapsed="false" customWidth="false" hidden="false" outlineLevel="0" max="938" min="938" style="0" width="11.52"/>
    <col collapsed="false" customWidth="false" hidden="false" outlineLevel="0" max="939" min="939" style="0" width="11.52"/>
    <col collapsed="false" customWidth="false" hidden="false" outlineLevel="0" max="940" min="940" style="0" width="11.52"/>
    <col collapsed="false" customWidth="false" hidden="false" outlineLevel="0" max="941" min="941" style="0" width="11.52"/>
    <col collapsed="false" customWidth="false" hidden="false" outlineLevel="0" max="942" min="942" style="0" width="11.52"/>
    <col collapsed="false" customWidth="false" hidden="false" outlineLevel="0" max="943" min="943" style="0" width="11.52"/>
    <col collapsed="false" customWidth="false" hidden="false" outlineLevel="0" max="944" min="944" style="0" width="11.52"/>
    <col collapsed="false" customWidth="false" hidden="false" outlineLevel="0" max="945" min="945" style="0" width="11.52"/>
    <col collapsed="false" customWidth="false" hidden="false" outlineLevel="0" max="946" min="946" style="0" width="11.52"/>
    <col collapsed="false" customWidth="false" hidden="false" outlineLevel="0" max="947" min="947" style="0" width="11.52"/>
    <col collapsed="false" customWidth="false" hidden="false" outlineLevel="0" max="948" min="948" style="0" width="11.52"/>
    <col collapsed="false" customWidth="false" hidden="false" outlineLevel="0" max="949" min="949" style="0" width="11.52"/>
    <col collapsed="false" customWidth="false" hidden="false" outlineLevel="0" max="950" min="950" style="0" width="11.52"/>
    <col collapsed="false" customWidth="false" hidden="false" outlineLevel="0" max="951" min="951" style="0" width="11.52"/>
    <col collapsed="false" customWidth="false" hidden="false" outlineLevel="0" max="952" min="952" style="0" width="11.52"/>
    <col collapsed="false" customWidth="false" hidden="false" outlineLevel="0" max="953" min="953" style="0" width="11.52"/>
    <col collapsed="false" customWidth="false" hidden="false" outlineLevel="0" max="954" min="954" style="0" width="11.52"/>
    <col collapsed="false" customWidth="false" hidden="false" outlineLevel="0" max="955" min="955" style="0" width="11.52"/>
    <col collapsed="false" customWidth="false" hidden="false" outlineLevel="0" max="956" min="956" style="0" width="11.52"/>
    <col collapsed="false" customWidth="false" hidden="false" outlineLevel="0" max="957" min="957" style="0" width="11.52"/>
    <col collapsed="false" customWidth="false" hidden="false" outlineLevel="0" max="958" min="958" style="0" width="11.52"/>
    <col collapsed="false" customWidth="false" hidden="false" outlineLevel="0" max="959" min="959" style="0" width="11.52"/>
    <col collapsed="false" customWidth="false" hidden="false" outlineLevel="0" max="960" min="960" style="0" width="11.52"/>
    <col collapsed="false" customWidth="false" hidden="false" outlineLevel="0" max="961" min="961" style="0" width="11.52"/>
    <col collapsed="false" customWidth="false" hidden="false" outlineLevel="0" max="962" min="962" style="0" width="11.52"/>
    <col collapsed="false" customWidth="false" hidden="false" outlineLevel="0" max="963" min="963" style="0" width="11.52"/>
    <col collapsed="false" customWidth="false" hidden="false" outlineLevel="0" max="964" min="964" style="0" width="11.52"/>
    <col collapsed="false" customWidth="false" hidden="false" outlineLevel="0" max="965" min="965" style="0" width="11.52"/>
    <col collapsed="false" customWidth="false" hidden="false" outlineLevel="0" max="966" min="966" style="0" width="11.52"/>
    <col collapsed="false" customWidth="false" hidden="false" outlineLevel="0" max="967" min="967" style="0" width="11.52"/>
    <col collapsed="false" customWidth="false" hidden="false" outlineLevel="0" max="968" min="968" style="0" width="11.52"/>
    <col collapsed="false" customWidth="false" hidden="false" outlineLevel="0" max="969" min="969" style="0" width="11.52"/>
    <col collapsed="false" customWidth="false" hidden="false" outlineLevel="0" max="970" min="970" style="0" width="11.52"/>
    <col collapsed="false" customWidth="false" hidden="false" outlineLevel="0" max="971" min="971" style="0" width="11.52"/>
    <col collapsed="false" customWidth="false" hidden="false" outlineLevel="0" max="972" min="972" style="0" width="11.52"/>
    <col collapsed="false" customWidth="false" hidden="false" outlineLevel="0" max="973" min="973" style="0" width="11.52"/>
    <col collapsed="false" customWidth="false" hidden="false" outlineLevel="0" max="974" min="974" style="0" width="11.52"/>
    <col collapsed="false" customWidth="false" hidden="false" outlineLevel="0" max="975" min="975" style="0" width="11.52"/>
    <col collapsed="false" customWidth="false" hidden="false" outlineLevel="0" max="976" min="976" style="0" width="11.52"/>
    <col collapsed="false" customWidth="false" hidden="false" outlineLevel="0" max="977" min="977" style="0" width="11.52"/>
    <col collapsed="false" customWidth="false" hidden="false" outlineLevel="0" max="978" min="978" style="0" width="11.52"/>
    <col collapsed="false" customWidth="false" hidden="false" outlineLevel="0" max="979" min="979" style="0" width="11.52"/>
    <col collapsed="false" customWidth="false" hidden="false" outlineLevel="0" max="980" min="980" style="0" width="11.52"/>
    <col collapsed="false" customWidth="false" hidden="false" outlineLevel="0" max="981" min="981" style="0" width="11.52"/>
    <col collapsed="false" customWidth="false" hidden="false" outlineLevel="0" max="982" min="982" style="0" width="11.52"/>
    <col collapsed="false" customWidth="false" hidden="false" outlineLevel="0" max="983" min="983" style="0" width="11.52"/>
    <col collapsed="false" customWidth="false" hidden="false" outlineLevel="0" max="984" min="984" style="0" width="11.52"/>
    <col collapsed="false" customWidth="false" hidden="false" outlineLevel="0" max="985" min="985" style="0" width="11.52"/>
    <col collapsed="false" customWidth="false" hidden="false" outlineLevel="0" max="986" min="986" style="0" width="11.52"/>
    <col collapsed="false" customWidth="false" hidden="false" outlineLevel="0" max="987" min="987" style="0" width="11.52"/>
    <col collapsed="false" customWidth="false" hidden="false" outlineLevel="0" max="988" min="988" style="0" width="11.52"/>
    <col collapsed="false" customWidth="false" hidden="false" outlineLevel="0" max="989" min="989" style="0" width="11.52"/>
    <col collapsed="false" customWidth="false" hidden="false" outlineLevel="0" max="990" min="990" style="0" width="11.52"/>
    <col collapsed="false" customWidth="false" hidden="false" outlineLevel="0" max="991" min="991" style="0" width="11.52"/>
    <col collapsed="false" customWidth="false" hidden="false" outlineLevel="0" max="992" min="992" style="0" width="11.52"/>
    <col collapsed="false" customWidth="false" hidden="false" outlineLevel="0" max="993" min="993" style="0" width="11.52"/>
    <col collapsed="false" customWidth="false" hidden="false" outlineLevel="0" max="994" min="994" style="0" width="11.52"/>
    <col collapsed="false" customWidth="false" hidden="false" outlineLevel="0" max="995" min="995" style="0" width="11.52"/>
    <col collapsed="false" customWidth="false" hidden="false" outlineLevel="0" max="996" min="996" style="0" width="11.52"/>
    <col collapsed="false" customWidth="false" hidden="false" outlineLevel="0" max="997" min="997" style="0" width="11.52"/>
    <col collapsed="false" customWidth="false" hidden="false" outlineLevel="0" max="998" min="998" style="0" width="11.52"/>
    <col collapsed="false" customWidth="false" hidden="false" outlineLevel="0" max="999" min="999" style="0" width="11.52"/>
    <col collapsed="false" customWidth="false" hidden="false" outlineLevel="0" max="1000" min="1000" style="0" width="11.52"/>
    <col collapsed="false" customWidth="false" hidden="false" outlineLevel="0" max="1001" min="1001" style="0" width="11.52"/>
    <col collapsed="false" customWidth="false" hidden="false" outlineLevel="0" max="1002" min="1002" style="0" width="11.52"/>
    <col collapsed="false" customWidth="false" hidden="false" outlineLevel="0" max="1003" min="1003" style="0" width="11.52"/>
    <col collapsed="false" customWidth="false" hidden="false" outlineLevel="0" max="1004" min="1004" style="0" width="11.52"/>
    <col collapsed="false" customWidth="false" hidden="false" outlineLevel="0" max="1005" min="1005" style="0" width="11.52"/>
    <col collapsed="false" customWidth="false" hidden="false" outlineLevel="0" max="1006" min="1006" style="0" width="11.52"/>
    <col collapsed="false" customWidth="false" hidden="false" outlineLevel="0" max="1007" min="1007" style="0" width="11.52"/>
    <col collapsed="false" customWidth="false" hidden="false" outlineLevel="0" max="1008" min="1008" style="0" width="11.52"/>
    <col collapsed="false" customWidth="false" hidden="false" outlineLevel="0" max="1009" min="1009" style="0" width="11.52"/>
    <col collapsed="false" customWidth="false" hidden="false" outlineLevel="0" max="1010" min="1010" style="0" width="11.52"/>
    <col collapsed="false" customWidth="false" hidden="false" outlineLevel="0" max="1011" min="1011" style="0" width="11.52"/>
    <col collapsed="false" customWidth="false" hidden="false" outlineLevel="0" max="1012" min="1012" style="0" width="11.52"/>
    <col collapsed="false" customWidth="false" hidden="false" outlineLevel="0" max="1013" min="1013" style="0" width="11.52"/>
    <col collapsed="false" customWidth="false" hidden="false" outlineLevel="0" max="1014" min="1014" style="0" width="11.52"/>
    <col collapsed="false" customWidth="false" hidden="false" outlineLevel="0" max="1015" min="1015" style="0" width="11.52"/>
    <col collapsed="false" customWidth="false" hidden="false" outlineLevel="0" max="1016" min="1016" style="0" width="11.52"/>
    <col collapsed="false" customWidth="false" hidden="false" outlineLevel="0" max="1017" min="1017" style="0" width="11.52"/>
    <col collapsed="false" customWidth="false" hidden="false" outlineLevel="0" max="1018" min="1018" style="0" width="11.52"/>
    <col collapsed="false" customWidth="false" hidden="false" outlineLevel="0" max="1019" min="1019" style="0" width="11.52"/>
    <col collapsed="false" customWidth="false" hidden="false" outlineLevel="0" max="1020" min="1020" style="0" width="11.52"/>
    <col collapsed="false" customWidth="false" hidden="false" outlineLevel="0" max="1021" min="1021" style="0" width="11.52"/>
    <col collapsed="false" customWidth="false" hidden="false" outlineLevel="0" max="1022" min="1022" style="0" width="11.52"/>
    <col collapsed="false" customWidth="false" hidden="false" outlineLevel="0" max="1023" min="1023" style="0" width="11.52"/>
    <col collapsed="false" customWidth="false" hidden="false" outlineLevel="0" max="1024" min="1024" style="0" width="11.52"/>
    <col collapsed="false" customWidth="false" hidden="false" outlineLevel="0" max="1025" min="1025" style="0" width="11.52"/>
  </cols>
  <sheetData>
    <row r="2" ht="16">
      <c r="B2" s="1" t="s">
        <v>0</v>
      </c>
      <c r="C2" s="2" t="s">
        <v>1</v>
      </c>
      <c r="D2" s="2"/>
      <c r="E2" s="2"/>
      <c r="F2" s="3">
        <v>43608</v>
      </c>
      <c r="I2" s="0" t="s">
        <v>2</v>
      </c>
      <c r="J2" s="4">
        <f>J3+(3*'Hired swords'!B5)+H47+I47+J47</f>
        <v>3</v>
      </c>
    </row>
    <row r="3" ht="16">
      <c r="B3" s="1" t="s">
        <v>3</v>
      </c>
      <c r="E3" s="5"/>
      <c r="F3" s="6"/>
      <c r="I3" s="0" t="s">
        <v>4</v>
      </c>
      <c r="J3" s="7">
        <f>E18+'Hired swords'!B19</f>
        <v>3</v>
      </c>
      <c r="N3" s="0" t="s">
        <v>5</v>
      </c>
    </row>
    <row r="4" ht="12">
      <c r="I4" s="0" t="s">
        <v>6</v>
      </c>
      <c r="J4" s="8">
        <f>'Characteristic analysis'!J29+'Hired swords'!O19</f>
        <v>239</v>
      </c>
      <c r="N4" s="0" t="s">
        <v>7</v>
      </c>
      <c r="O4" s="0">
        <v>1</v>
      </c>
      <c r="Q4" s="0" t="s">
        <v>8</v>
      </c>
      <c r="R4" s="0">
        <f>J50</f>
        <v>1</v>
      </c>
    </row>
    <row r="5">
      <c r="B5" s="9" t="s">
        <v>9</v>
      </c>
      <c r="C5" s="10">
        <v>500</v>
      </c>
      <c r="I5" s="0" t="s">
        <v>10</v>
      </c>
      <c r="J5" s="4">
        <v>10</v>
      </c>
      <c r="N5" s="0" t="s">
        <v>11</v>
      </c>
      <c r="O5" s="0">
        <v>1</v>
      </c>
      <c r="Q5" s="0" t="s">
        <v>12</v>
      </c>
      <c r="R5" s="0">
        <f>J62+J66</f>
        <v>1</v>
      </c>
    </row>
    <row r="6">
      <c r="B6" s="9" t="s">
        <v>13</v>
      </c>
      <c r="C6" s="9">
        <f>G18+N76+'Hired swords'!G19+R78</f>
        <v>465</v>
      </c>
      <c r="I6" s="1" t="s">
        <v>14</v>
      </c>
      <c r="J6" s="9">
        <f>5*(E18-E17)+E11*F11+E12*F12+E13*F13+E14*F14+E15*F15+E16*F16+E17*20+SUM(H47:J47)*10+'Hired swords'!I19</f>
        <v>35</v>
      </c>
      <c r="N6" s="0" t="s">
        <v>15</v>
      </c>
      <c r="O6" s="11">
        <f>J41</f>
        <v>0</v>
      </c>
      <c r="Q6" s="0" t="s">
        <v>16</v>
      </c>
      <c r="R6" s="0">
        <f>J37+J42+J52</f>
        <v>0</v>
      </c>
    </row>
    <row r="7">
      <c r="B7" s="9" t="s">
        <v>17</v>
      </c>
      <c r="C7" s="12">
        <f>C5-C6</f>
        <v>35</v>
      </c>
      <c r="I7" s="0" t="s">
        <v>18</v>
      </c>
      <c r="J7" s="9">
        <f>ROUNDUP(J3/4,0)</f>
        <v>1</v>
      </c>
      <c r="N7" s="0" t="s">
        <v>19</v>
      </c>
      <c r="O7" s="0">
        <f>J40+J46+J58</f>
        <v>0</v>
      </c>
    </row>
    <row r="8" ht="12">
      <c r="B8" s="4" t="s">
        <v>20</v>
      </c>
      <c r="C8" s="0">
        <f>'Hired swords'!H19</f>
        <v>0</v>
      </c>
      <c r="I8" s="13" t="s">
        <v>21</v>
      </c>
      <c r="J8" s="14">
        <f>Q76</f>
        <v>22</v>
      </c>
      <c r="K8" s="0">
        <f>Q77</f>
        <v>10</v>
      </c>
      <c r="L8" s="0">
        <f>Q78</f>
        <v>12</v>
      </c>
      <c r="N8" s="0" t="s">
        <v>22</v>
      </c>
      <c r="O8" s="0">
        <f>J44+J49+J57</f>
        <v>0</v>
      </c>
    </row>
    <row r="9">
      <c r="J9" s="7">
        <f>(J4+J5+J6+J8)*J7</f>
        <v>306</v>
      </c>
      <c r="O9" s="4">
        <f>SUM(O4:O8)</f>
        <v>2</v>
      </c>
    </row>
    <row r="10" ht="12">
      <c r="C10" s="15" t="s">
        <v>23</v>
      </c>
      <c r="D10" s="15" t="s">
        <v>24</v>
      </c>
      <c r="E10" s="15" t="s">
        <v>25</v>
      </c>
      <c r="F10" s="15" t="s">
        <v>26</v>
      </c>
      <c r="G10" s="15" t="s">
        <v>27</v>
      </c>
    </row>
    <row r="11" ht="12">
      <c r="B11" s="16" t="s">
        <v>28</v>
      </c>
      <c r="C11" s="0" t="s">
        <v>29</v>
      </c>
      <c r="D11" s="0">
        <v>70</v>
      </c>
      <c r="E11" s="17">
        <v>1</v>
      </c>
      <c r="F11" s="18">
        <v>20</v>
      </c>
      <c r="G11" s="0">
        <f>E11*D11</f>
        <v>70</v>
      </c>
    </row>
    <row r="12" ht="12">
      <c r="B12" s="16"/>
      <c r="C12" s="1" t="s">
        <v>30</v>
      </c>
      <c r="D12" s="0">
        <v>90</v>
      </c>
      <c r="E12" s="17">
        <v>0</v>
      </c>
      <c r="F12" s="18">
        <v>8</v>
      </c>
      <c r="G12" s="0">
        <f>E12*D12</f>
        <v>0</v>
      </c>
      <c r="I12" s="19" t="s">
        <v>31</v>
      </c>
      <c r="J12" s="19"/>
      <c r="K12" s="4" t="s">
        <v>32</v>
      </c>
      <c r="M12" s="0">
        <v>1</v>
      </c>
      <c r="N12" s="0" t="s">
        <v>33</v>
      </c>
    </row>
    <row r="13" ht="12">
      <c r="B13" s="16"/>
      <c r="C13" s="20" t="s">
        <v>34</v>
      </c>
      <c r="D13" s="0">
        <v>25</v>
      </c>
      <c r="E13" s="17">
        <v>1</v>
      </c>
      <c r="F13" s="18">
        <v>0</v>
      </c>
      <c r="G13" s="0">
        <f>E13*D13</f>
        <v>25</v>
      </c>
      <c r="I13" s="0">
        <f>J6+J6*50%</f>
        <v>52.5</v>
      </c>
      <c r="J13" s="1" t="s">
        <v>35</v>
      </c>
      <c r="K13" s="0">
        <v>172</v>
      </c>
      <c r="M13" s="0">
        <v>2</v>
      </c>
      <c r="N13" s="0" t="s">
        <v>1</v>
      </c>
    </row>
    <row r="14" ht="12">
      <c r="B14" s="16" t="s">
        <v>36</v>
      </c>
      <c r="C14" s="20" t="s">
        <v>37</v>
      </c>
      <c r="D14" s="0">
        <v>35</v>
      </c>
      <c r="E14" s="17">
        <v>0</v>
      </c>
      <c r="F14" s="18">
        <v>0</v>
      </c>
      <c r="G14" s="0">
        <f>E14*D14</f>
        <v>0</v>
      </c>
      <c r="I14" s="1">
        <f>J6+J6*75%</f>
        <v>61.25</v>
      </c>
      <c r="J14" s="1" t="s">
        <v>38</v>
      </c>
      <c r="M14" s="0">
        <v>3</v>
      </c>
      <c r="N14" s="0" t="s">
        <v>39</v>
      </c>
    </row>
    <row r="15" ht="12">
      <c r="B15" s="16"/>
      <c r="C15" s="20" t="s">
        <v>40</v>
      </c>
      <c r="D15" s="0">
        <v>25</v>
      </c>
      <c r="E15" s="17">
        <v>0</v>
      </c>
      <c r="F15" s="18">
        <v>0</v>
      </c>
      <c r="G15" s="0">
        <f>E15*D15</f>
        <v>0</v>
      </c>
      <c r="I15" s="1">
        <f>J6+J6*100%</f>
        <v>70</v>
      </c>
      <c r="J15" s="1" t="s">
        <v>41</v>
      </c>
      <c r="M15" s="0">
        <v>4</v>
      </c>
      <c r="N15" s="0" t="s">
        <v>37</v>
      </c>
    </row>
    <row r="16" ht="12">
      <c r="B16" s="16"/>
      <c r="C16" s="20" t="s">
        <v>42</v>
      </c>
      <c r="D16" s="0">
        <v>45</v>
      </c>
      <c r="E16" s="17">
        <v>1</v>
      </c>
      <c r="F16" s="18">
        <v>0</v>
      </c>
      <c r="G16" s="0">
        <f>E16*D16</f>
        <v>45</v>
      </c>
      <c r="I16" s="1">
        <f>J6+J6*150%</f>
        <v>87.5</v>
      </c>
      <c r="J16" s="1" t="s">
        <v>43</v>
      </c>
      <c r="M16" s="0">
        <v>5</v>
      </c>
      <c r="N16" s="0" t="s">
        <v>40</v>
      </c>
    </row>
    <row r="17" ht="12">
      <c r="B17" s="16"/>
      <c r="C17" s="13"/>
      <c r="D17" s="21"/>
      <c r="E17" s="22"/>
      <c r="F17" s="22"/>
      <c r="G17" s="21"/>
      <c r="I17" s="0">
        <f>J6+J6*300%</f>
        <v>140</v>
      </c>
      <c r="J17" s="20" t="s">
        <v>44</v>
      </c>
      <c r="M17" s="0">
        <v>6</v>
      </c>
      <c r="N17" s="0" t="s">
        <v>42</v>
      </c>
    </row>
    <row r="18">
      <c r="C18" s="23" t="s">
        <v>45</v>
      </c>
      <c r="E18" s="7">
        <f>SUM(E11:E17)+C78</f>
        <v>3</v>
      </c>
      <c r="G18" s="7">
        <f>SUM(G11:G17)</f>
        <v>140</v>
      </c>
    </row>
    <row r="19" ht="12">
      <c r="B19" s="25"/>
      <c r="F19" s="26"/>
      <c r="I19" s="27" t="s">
        <v>46</v>
      </c>
      <c r="J19" s="27"/>
      <c r="K19" s="27"/>
      <c r="L19" s="27"/>
      <c r="M19" s="27"/>
      <c r="N19" s="27"/>
    </row>
    <row r="20">
      <c r="B20" s="7"/>
      <c r="C20" s="7"/>
      <c r="I20" s="27" t="s">
        <v>47</v>
      </c>
      <c r="J20" s="27"/>
      <c r="K20" s="27"/>
      <c r="L20" s="27" t="s">
        <v>36</v>
      </c>
      <c r="M20" s="27"/>
      <c r="N20" s="27"/>
    </row>
    <row r="21" ht="12">
      <c r="B21" s="28" t="s">
        <v>48</v>
      </c>
      <c r="C21" s="29" t="s">
        <v>49</v>
      </c>
      <c r="D21" s="29" t="s">
        <v>50</v>
      </c>
      <c r="E21" s="29" t="s">
        <v>51</v>
      </c>
      <c r="F21" s="29" t="s">
        <v>52</v>
      </c>
      <c r="G21" s="28" t="s">
        <v>53</v>
      </c>
      <c r="H21" s="28" t="str">
        <f>C11</f>
        <v>Magister</v>
      </c>
      <c r="I21" s="28" t="str">
        <f>C12</f>
        <v>Posessed (0-2)</v>
      </c>
      <c r="J21" s="28" t="str">
        <f>C13</f>
        <v>Mutants (0-2)</v>
      </c>
      <c r="K21" s="28" t="str">
        <f>C14</f>
        <v>Darksouls</v>
      </c>
      <c r="L21" s="28" t="str">
        <f>C15</f>
        <v>Bretheren</v>
      </c>
      <c r="M21" s="28" t="str">
        <f>C16</f>
        <v>Beastmen</v>
      </c>
      <c r="N21" s="28" t="s">
        <v>54</v>
      </c>
      <c r="O21" s="28" t="s">
        <v>55</v>
      </c>
      <c r="P21" s="28" t="s">
        <v>56</v>
      </c>
      <c r="Q21" s="28" t="s">
        <v>57</v>
      </c>
      <c r="R21" s="30" t="s">
        <v>58</v>
      </c>
      <c r="S21" s="30" t="s">
        <v>59</v>
      </c>
    </row>
    <row r="22" ht="12">
      <c r="B22" s="1" t="s">
        <v>60</v>
      </c>
      <c r="C22" s="1" t="s">
        <v>61</v>
      </c>
      <c r="D22" s="20"/>
      <c r="E22" s="31"/>
      <c r="F22" s="20" t="s">
        <v>62</v>
      </c>
      <c r="G22" s="0">
        <v>5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f>M19</f>
        <v>0</v>
      </c>
      <c r="N22" s="0">
        <f>SUM(H22:M22)*G22</f>
        <v>0</v>
      </c>
      <c r="O22" s="32" t="s">
        <v>63</v>
      </c>
      <c r="P22" s="0">
        <v>1</v>
      </c>
      <c r="Q22" s="1">
        <f>P22*SUM(H22:M22)</f>
        <v>0</v>
      </c>
      <c r="S22" s="0">
        <f>SUM(H22:M22)</f>
        <v>0</v>
      </c>
    </row>
    <row r="23" ht="12">
      <c r="B23" s="1" t="s">
        <v>64</v>
      </c>
      <c r="C23" s="1" t="s">
        <v>61</v>
      </c>
      <c r="D23" s="20"/>
      <c r="E23" s="31"/>
      <c r="F23" s="20" t="s">
        <v>65</v>
      </c>
      <c r="G23" s="0">
        <v>10</v>
      </c>
      <c r="H23" s="0">
        <v>0</v>
      </c>
      <c r="I23" s="0">
        <v>0</v>
      </c>
      <c r="J23" s="11">
        <f>E13</f>
        <v>1</v>
      </c>
      <c r="K23" s="0">
        <v>0</v>
      </c>
      <c r="L23" s="0">
        <v>0</v>
      </c>
      <c r="M23" s="0">
        <v>0</v>
      </c>
      <c r="N23" s="0">
        <f>SUM(H23:M23)*G23</f>
        <v>10</v>
      </c>
      <c r="O23" s="32" t="s">
        <v>63</v>
      </c>
      <c r="P23" s="0">
        <v>2</v>
      </c>
      <c r="Q23" s="1">
        <f>P23*SUM(H23:M23)</f>
        <v>2</v>
      </c>
      <c r="S23" s="0">
        <f>SUM(H23:M23)</f>
        <v>1</v>
      </c>
    </row>
    <row r="24" ht="12">
      <c r="B24" s="1" t="s">
        <v>66</v>
      </c>
      <c r="C24" s="1" t="s">
        <v>61</v>
      </c>
      <c r="E24" s="1"/>
      <c r="F24" s="32" t="s">
        <v>67</v>
      </c>
      <c r="G24" s="0">
        <v>20</v>
      </c>
      <c r="H24" s="0">
        <v>0</v>
      </c>
      <c r="I24" s="0">
        <v>0</v>
      </c>
      <c r="J24" s="11">
        <v>0</v>
      </c>
      <c r="K24" s="0">
        <v>0</v>
      </c>
      <c r="L24" s="0">
        <v>0</v>
      </c>
      <c r="M24" s="0">
        <f>M11</f>
        <v>0</v>
      </c>
      <c r="N24" s="0">
        <f>SUM(H24:M24)*G24</f>
        <v>0</v>
      </c>
      <c r="O24" s="32" t="s">
        <v>63</v>
      </c>
      <c r="P24" s="0">
        <v>3</v>
      </c>
      <c r="Q24" s="1">
        <f>P24*SUM(H24:M24)</f>
        <v>0</v>
      </c>
      <c r="S24" s="0">
        <f>SUM(H24:M24)</f>
        <v>0</v>
      </c>
    </row>
    <row r="25" ht="12">
      <c r="B25" s="1" t="s">
        <v>68</v>
      </c>
      <c r="C25" s="1" t="s">
        <v>61</v>
      </c>
      <c r="E25" s="1"/>
      <c r="F25" s="32" t="s">
        <v>69</v>
      </c>
      <c r="G25" s="0">
        <v>50</v>
      </c>
      <c r="H25" s="0">
        <v>0</v>
      </c>
      <c r="I25" s="0">
        <v>0</v>
      </c>
      <c r="J25" s="0">
        <f>E13</f>
        <v>1</v>
      </c>
      <c r="K25" s="0">
        <v>0</v>
      </c>
      <c r="L25" s="0">
        <v>0</v>
      </c>
      <c r="M25" s="0">
        <v>0</v>
      </c>
      <c r="N25" s="0">
        <f>SUM(H25:M25)*G25</f>
        <v>50</v>
      </c>
      <c r="O25" s="32" t="s">
        <v>63</v>
      </c>
      <c r="P25" s="0">
        <v>4</v>
      </c>
      <c r="Q25" s="1">
        <f>P25*SUM(H25:M25)</f>
        <v>4</v>
      </c>
      <c r="S25" s="0">
        <f>SUM(H25:M25)</f>
        <v>1</v>
      </c>
    </row>
    <row r="26" ht="12">
      <c r="B26" s="1" t="s">
        <v>70</v>
      </c>
      <c r="C26" s="0" t="s">
        <v>71</v>
      </c>
      <c r="D26" s="1"/>
      <c r="E26" s="32" t="s">
        <v>72</v>
      </c>
      <c r="F26" s="1" t="s">
        <v>73</v>
      </c>
      <c r="G26" s="0">
        <v>0</v>
      </c>
      <c r="H26" s="0">
        <f>E11</f>
        <v>1</v>
      </c>
      <c r="I26" s="0">
        <v>0</v>
      </c>
      <c r="J26" s="0">
        <f>E13</f>
        <v>1</v>
      </c>
      <c r="K26" s="0">
        <v>0</v>
      </c>
      <c r="L26" s="0">
        <f>E15</f>
        <v>0</v>
      </c>
      <c r="M26" s="0">
        <f>E16</f>
        <v>1</v>
      </c>
      <c r="N26" s="0">
        <f>SUM(H26:M26)*G26</f>
        <v>0</v>
      </c>
      <c r="O26" s="32" t="s">
        <v>63</v>
      </c>
      <c r="P26" s="0">
        <v>1</v>
      </c>
      <c r="Q26" s="1">
        <f>P26*SUM(H26:M26)</f>
        <v>3</v>
      </c>
      <c r="S26" s="0">
        <f>SUM(H26:M26)</f>
        <v>3</v>
      </c>
    </row>
    <row r="27" ht="12">
      <c r="B27" s="1" t="s">
        <v>74</v>
      </c>
      <c r="C27" s="0" t="s">
        <v>71</v>
      </c>
      <c r="D27" s="1"/>
      <c r="E27" s="32" t="s">
        <v>72</v>
      </c>
      <c r="F27" s="1" t="s">
        <v>73</v>
      </c>
      <c r="G27" s="0">
        <v>2</v>
      </c>
      <c r="H27" s="0">
        <v>0</v>
      </c>
      <c r="I27" s="0">
        <v>0</v>
      </c>
      <c r="J27" s="0">
        <v>0</v>
      </c>
      <c r="K27" s="0">
        <v>0</v>
      </c>
      <c r="L27" s="0">
        <v>0</v>
      </c>
      <c r="M27" s="0">
        <v>0</v>
      </c>
      <c r="N27" s="0">
        <f>SUM(H27:M27)*G27</f>
        <v>0</v>
      </c>
      <c r="O27" s="32" t="s">
        <v>63</v>
      </c>
      <c r="P27" s="0">
        <v>1</v>
      </c>
      <c r="Q27" s="1">
        <f>P27*SUM(H27:M27)</f>
        <v>0</v>
      </c>
      <c r="S27" s="0">
        <f>SUM(H27:M27)</f>
        <v>0</v>
      </c>
    </row>
    <row r="28" ht="12">
      <c r="B28" s="1" t="s">
        <v>75</v>
      </c>
      <c r="C28" s="1" t="s">
        <v>71</v>
      </c>
      <c r="D28" s="1"/>
      <c r="E28" s="32" t="s">
        <v>72</v>
      </c>
      <c r="F28" s="32"/>
      <c r="G28" s="0">
        <v>3</v>
      </c>
      <c r="H28" s="0">
        <v>0</v>
      </c>
      <c r="I28" s="0">
        <v>0</v>
      </c>
      <c r="J28" s="0">
        <v>0</v>
      </c>
      <c r="K28" s="0">
        <v>0</v>
      </c>
      <c r="L28" s="0">
        <v>0</v>
      </c>
      <c r="M28" s="0">
        <v>0</v>
      </c>
      <c r="N28" s="0">
        <f>SUM(H28:M28)*G28</f>
        <v>0</v>
      </c>
      <c r="O28" s="32" t="s">
        <v>63</v>
      </c>
      <c r="P28" s="0">
        <v>2</v>
      </c>
      <c r="Q28" s="1">
        <f>P28*SUM(H28:M28)</f>
        <v>0</v>
      </c>
      <c r="S28" s="0">
        <f>SUM(H28:M28)</f>
        <v>0</v>
      </c>
    </row>
    <row r="29" ht="12">
      <c r="B29" s="1" t="s">
        <v>76</v>
      </c>
      <c r="C29" s="1" t="s">
        <v>71</v>
      </c>
      <c r="D29" s="1"/>
      <c r="E29" s="32" t="s">
        <v>72</v>
      </c>
      <c r="F29" s="32" t="s">
        <v>77</v>
      </c>
      <c r="G29" s="0">
        <v>5</v>
      </c>
      <c r="H29" s="0">
        <v>0</v>
      </c>
      <c r="I29" s="0">
        <v>0</v>
      </c>
      <c r="J29" s="0">
        <v>0</v>
      </c>
      <c r="K29" s="0">
        <v>0</v>
      </c>
      <c r="L29" s="0">
        <f>E15</f>
        <v>0</v>
      </c>
      <c r="M29" s="11">
        <f>E16</f>
        <v>1</v>
      </c>
      <c r="N29" s="0">
        <f>SUM(H29:M29)*G29</f>
        <v>5</v>
      </c>
      <c r="O29" s="32" t="s">
        <v>63</v>
      </c>
      <c r="P29" s="0">
        <v>3</v>
      </c>
      <c r="Q29" s="1">
        <f>P29*SUM(H29:M29)</f>
        <v>3</v>
      </c>
      <c r="S29" s="0">
        <f>SUM(H29:M29)</f>
        <v>1</v>
      </c>
    </row>
    <row r="30" ht="12">
      <c r="B30" s="1" t="s">
        <v>78</v>
      </c>
      <c r="C30" s="1" t="s">
        <v>71</v>
      </c>
      <c r="E30" s="32" t="s">
        <v>72</v>
      </c>
      <c r="F30" s="32"/>
      <c r="G30" s="0">
        <v>5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f>SUM(H30:M30)*G30</f>
        <v>0</v>
      </c>
      <c r="O30" s="32" t="s">
        <v>79</v>
      </c>
      <c r="P30" s="0">
        <v>3</v>
      </c>
      <c r="Q30" s="1">
        <f>P30*SUM(H30:M30)</f>
        <v>0</v>
      </c>
      <c r="S30" s="0">
        <f>SUM(H30:M30)</f>
        <v>0</v>
      </c>
    </row>
    <row r="31" ht="12">
      <c r="B31" s="1" t="s">
        <v>80</v>
      </c>
      <c r="C31" s="1" t="s">
        <v>71</v>
      </c>
      <c r="E31" s="32"/>
      <c r="F31" s="1" t="s">
        <v>81</v>
      </c>
      <c r="G31" s="0">
        <v>5</v>
      </c>
      <c r="H31" s="0">
        <v>0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f>SUM(H31:M31)*G31</f>
        <v>0</v>
      </c>
      <c r="O31" s="32" t="s">
        <v>63</v>
      </c>
      <c r="P31" s="0">
        <v>3</v>
      </c>
      <c r="Q31" s="1">
        <f>P31*SUM(H31:M31)</f>
        <v>0</v>
      </c>
      <c r="S31" s="0">
        <f>SUM(H31:M31)</f>
        <v>0</v>
      </c>
    </row>
    <row r="32" ht="12">
      <c r="B32" s="1" t="s">
        <v>82</v>
      </c>
      <c r="C32" s="1" t="s">
        <v>71</v>
      </c>
      <c r="D32" s="1"/>
      <c r="E32" s="32" t="s">
        <v>72</v>
      </c>
      <c r="F32" s="32" t="s">
        <v>83</v>
      </c>
      <c r="G32" s="0">
        <v>10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f>SUM(H32:M32)*G32</f>
        <v>0</v>
      </c>
      <c r="O32" s="32" t="s">
        <v>63</v>
      </c>
      <c r="P32" s="0">
        <v>3</v>
      </c>
      <c r="Q32" s="1">
        <f>P32*SUM(H32:M32)</f>
        <v>0</v>
      </c>
      <c r="S32" s="0">
        <f>SUM(H32:M32)</f>
        <v>0</v>
      </c>
    </row>
    <row r="33" ht="12">
      <c r="B33" s="1" t="s">
        <v>84</v>
      </c>
      <c r="C33" s="1" t="s">
        <v>71</v>
      </c>
      <c r="E33" s="32" t="s">
        <v>72</v>
      </c>
      <c r="F33" s="32" t="s">
        <v>85</v>
      </c>
      <c r="G33" s="0">
        <v>15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f>SUM(H33:M33)*G33</f>
        <v>0</v>
      </c>
      <c r="O33" s="32" t="s">
        <v>63</v>
      </c>
      <c r="P33" s="0">
        <v>4</v>
      </c>
      <c r="Q33" s="1">
        <f>P33*SUM(H33:M33)</f>
        <v>0</v>
      </c>
      <c r="S33" s="0">
        <f>SUM(H33:M33)</f>
        <v>0</v>
      </c>
    </row>
    <row r="34" ht="12">
      <c r="B34" s="1" t="s">
        <v>86</v>
      </c>
      <c r="C34" s="20" t="s">
        <v>71</v>
      </c>
      <c r="D34" s="20"/>
      <c r="E34" s="32"/>
      <c r="F34" s="20" t="s">
        <v>87</v>
      </c>
      <c r="G34" s="0">
        <v>15</v>
      </c>
      <c r="H34" s="0">
        <v>0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f>SUM(H34:M34)*G34</f>
        <v>0</v>
      </c>
      <c r="O34" s="32" t="s">
        <v>63</v>
      </c>
      <c r="P34" s="0">
        <v>5</v>
      </c>
      <c r="Q34" s="1">
        <f>P34*SUM(H34:M34)</f>
        <v>0</v>
      </c>
      <c r="S34" s="0">
        <f>SUM(H34:M34)</f>
        <v>0</v>
      </c>
    </row>
    <row r="35" ht="12">
      <c r="B35" s="1" t="s">
        <v>88</v>
      </c>
      <c r="C35" s="1" t="s">
        <v>89</v>
      </c>
      <c r="E35" s="32"/>
      <c r="F35" s="1" t="s">
        <v>90</v>
      </c>
      <c r="G35" s="0">
        <v>20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f>SUM(H35:M35)*G35</f>
        <v>0</v>
      </c>
      <c r="O35" s="32">
        <v>2.3</v>
      </c>
      <c r="P35" s="0">
        <v>5</v>
      </c>
      <c r="Q35" s="1">
        <f>P35*SUM(H35:M35)</f>
        <v>0</v>
      </c>
      <c r="R35" s="0">
        <f>G35*J35</f>
        <v>0</v>
      </c>
      <c r="S35" s="0">
        <f>SUM(H35:M35)</f>
        <v>0</v>
      </c>
    </row>
    <row r="36" ht="12">
      <c r="B36" s="1" t="s">
        <v>91</v>
      </c>
      <c r="C36" s="1" t="s">
        <v>89</v>
      </c>
      <c r="E36" s="32"/>
      <c r="F36" s="1" t="s">
        <v>92</v>
      </c>
      <c r="G36" s="0">
        <v>30</v>
      </c>
      <c r="H36" s="0">
        <v>0</v>
      </c>
      <c r="I36" s="0">
        <v>0</v>
      </c>
      <c r="J36" s="0">
        <v>0</v>
      </c>
      <c r="K36" s="0">
        <v>0</v>
      </c>
      <c r="L36" s="0">
        <v>0</v>
      </c>
      <c r="M36" s="0">
        <f>0</f>
        <v>0</v>
      </c>
      <c r="N36" s="0">
        <f>SUM(H36:M36)*G36</f>
        <v>0</v>
      </c>
      <c r="O36" s="32">
        <v>2.3</v>
      </c>
      <c r="P36" s="0">
        <v>3</v>
      </c>
      <c r="Q36" s="1">
        <f>P36*SUM(H36:M36)</f>
        <v>0</v>
      </c>
      <c r="R36" s="0">
        <f>G36*J36</f>
        <v>0</v>
      </c>
      <c r="S36" s="0">
        <f>SUM(H36:M36)</f>
        <v>0</v>
      </c>
    </row>
    <row r="37" ht="12">
      <c r="B37" s="1" t="s">
        <v>93</v>
      </c>
      <c r="C37" s="1" t="s">
        <v>89</v>
      </c>
      <c r="E37" s="32"/>
      <c r="F37" s="1" t="s">
        <v>94</v>
      </c>
      <c r="G37" s="0">
        <v>35</v>
      </c>
      <c r="H37" s="0">
        <v>0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f>SUM(H37:M37)*G37</f>
        <v>0</v>
      </c>
      <c r="O37" s="32">
        <v>2.3</v>
      </c>
      <c r="P37" s="0">
        <v>4</v>
      </c>
      <c r="Q37" s="1">
        <f>P37*SUM(H37:M37)</f>
        <v>0</v>
      </c>
      <c r="R37" s="0">
        <f>G37*J37</f>
        <v>0</v>
      </c>
      <c r="S37" s="0">
        <f>SUM(H37:M37)</f>
        <v>0</v>
      </c>
    </row>
    <row r="38" ht="12">
      <c r="B38" s="1" t="s">
        <v>95</v>
      </c>
      <c r="C38" s="1" t="s">
        <v>89</v>
      </c>
      <c r="D38" s="1"/>
      <c r="E38" s="32"/>
      <c r="F38" s="1" t="s">
        <v>96</v>
      </c>
      <c r="G38" s="0">
        <v>35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f>SUM(H38:M38)*G38</f>
        <v>0</v>
      </c>
      <c r="O38" s="32">
        <v>2.3</v>
      </c>
      <c r="P38" s="0">
        <v>2</v>
      </c>
      <c r="Q38" s="1">
        <f>P38*SUM(H38:M38)</f>
        <v>0</v>
      </c>
      <c r="R38" s="0">
        <f>G38*J38</f>
        <v>0</v>
      </c>
      <c r="S38" s="0">
        <f>SUM(H38:M38)</f>
        <v>0</v>
      </c>
    </row>
    <row r="39" ht="12">
      <c r="B39" s="1" t="s">
        <v>97</v>
      </c>
      <c r="C39" s="1" t="s">
        <v>89</v>
      </c>
      <c r="E39" s="32"/>
      <c r="F39" s="1" t="s">
        <v>98</v>
      </c>
      <c r="G39" s="0">
        <v>40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f>SUM(H39:M39)*G39</f>
        <v>0</v>
      </c>
      <c r="O39" s="32">
        <v>2.3</v>
      </c>
      <c r="P39" s="0">
        <v>2</v>
      </c>
      <c r="Q39" s="1">
        <f>P39*SUM(H39:M39)</f>
        <v>0</v>
      </c>
      <c r="R39" s="0">
        <f>G39*J39</f>
        <v>0</v>
      </c>
      <c r="S39" s="0">
        <f>SUM(H39:M39)</f>
        <v>0</v>
      </c>
    </row>
    <row r="40" ht="12">
      <c r="B40" s="1" t="s">
        <v>99</v>
      </c>
      <c r="C40" s="1" t="s">
        <v>89</v>
      </c>
      <c r="D40" s="1"/>
      <c r="E40" s="32"/>
      <c r="F40" s="1" t="s">
        <v>100</v>
      </c>
      <c r="G40" s="0">
        <v>40</v>
      </c>
      <c r="H40" s="0">
        <v>0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f>SUM(H40:M40)*G40</f>
        <v>0</v>
      </c>
      <c r="O40" s="32">
        <v>2.3</v>
      </c>
      <c r="P40" s="0">
        <v>5</v>
      </c>
      <c r="Q40" s="1">
        <f>P40*SUM(H40:M40)</f>
        <v>0</v>
      </c>
      <c r="R40" s="0">
        <f>G40*J40</f>
        <v>0</v>
      </c>
      <c r="S40" s="0">
        <f>SUM(H40:M40)</f>
        <v>0</v>
      </c>
    </row>
    <row r="41" ht="12">
      <c r="B41" s="1" t="s">
        <v>101</v>
      </c>
      <c r="C41" s="1" t="s">
        <v>89</v>
      </c>
      <c r="D41" s="1"/>
      <c r="E41" s="32"/>
      <c r="F41" s="1" t="s">
        <v>102</v>
      </c>
      <c r="G41" s="0">
        <v>40</v>
      </c>
      <c r="H41" s="0">
        <v>0</v>
      </c>
      <c r="I41" s="0">
        <v>0</v>
      </c>
      <c r="J41" s="0">
        <v>0</v>
      </c>
      <c r="K41" s="0">
        <f>K32</f>
        <v>0</v>
      </c>
      <c r="L41" s="0">
        <v>0</v>
      </c>
      <c r="M41" s="0">
        <v>0</v>
      </c>
      <c r="N41" s="0">
        <f>SUM(H41:M41)*G41</f>
        <v>0</v>
      </c>
      <c r="O41" s="32">
        <v>2.3</v>
      </c>
      <c r="P41" s="0">
        <v>5</v>
      </c>
      <c r="Q41" s="1">
        <f>P41*SUM(H41:M41)</f>
        <v>0</v>
      </c>
      <c r="R41" s="0">
        <f>G41*J41</f>
        <v>0</v>
      </c>
      <c r="S41" s="0">
        <f>SUM(H41:M41)</f>
        <v>0</v>
      </c>
    </row>
    <row r="42" ht="12">
      <c r="B42" s="1" t="s">
        <v>103</v>
      </c>
      <c r="C42" s="1" t="s">
        <v>89</v>
      </c>
      <c r="E42" s="32"/>
      <c r="F42" s="1" t="s">
        <v>104</v>
      </c>
      <c r="G42" s="0">
        <v>40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f>SUM(H42:M42)*G42</f>
        <v>0</v>
      </c>
      <c r="O42" s="32">
        <v>2.3</v>
      </c>
      <c r="P42" s="0">
        <v>6</v>
      </c>
      <c r="Q42" s="1">
        <f>P42*SUM(H42:M42)</f>
        <v>0</v>
      </c>
      <c r="R42" s="0">
        <f>G42*J42</f>
        <v>0</v>
      </c>
      <c r="S42" s="0">
        <f>SUM(H42:M42)</f>
        <v>0</v>
      </c>
    </row>
    <row r="43" ht="12">
      <c r="B43" s="1" t="s">
        <v>105</v>
      </c>
      <c r="C43" s="0" t="s">
        <v>89</v>
      </c>
      <c r="D43" s="1"/>
      <c r="E43" s="1"/>
      <c r="F43" s="32" t="s">
        <v>106</v>
      </c>
      <c r="G43" s="0">
        <v>45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f>SUM(H43:M43)*G43</f>
        <v>0</v>
      </c>
      <c r="O43" s="32">
        <v>2.3</v>
      </c>
      <c r="P43" s="0">
        <v>1</v>
      </c>
      <c r="Q43" s="1">
        <f>P43*SUM(H43:M43)</f>
        <v>0</v>
      </c>
      <c r="R43" s="0">
        <f>G43*J43</f>
        <v>0</v>
      </c>
      <c r="S43" s="0">
        <f>SUM(H43:M43)</f>
        <v>0</v>
      </c>
    </row>
    <row r="44" ht="12">
      <c r="B44" s="1" t="s">
        <v>107</v>
      </c>
      <c r="C44" s="0" t="s">
        <v>89</v>
      </c>
      <c r="D44" s="1"/>
      <c r="E44" s="32"/>
      <c r="F44" s="1" t="s">
        <v>108</v>
      </c>
      <c r="G44" s="0">
        <v>50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f>SUM(H44:M44)*G44</f>
        <v>0</v>
      </c>
      <c r="O44" s="32">
        <v>2.3</v>
      </c>
      <c r="P44" s="0">
        <v>5</v>
      </c>
      <c r="Q44" s="1">
        <f>P44*SUM(H44:M44)</f>
        <v>0</v>
      </c>
      <c r="R44" s="0">
        <f>G44*J44</f>
        <v>0</v>
      </c>
      <c r="S44" s="0">
        <f>SUM(H44:M44)</f>
        <v>0</v>
      </c>
    </row>
    <row r="45" ht="12">
      <c r="B45" s="1" t="s">
        <v>109</v>
      </c>
      <c r="C45" s="1" t="s">
        <v>89</v>
      </c>
      <c r="D45" s="1"/>
      <c r="E45" s="32"/>
      <c r="F45" s="1" t="s">
        <v>110</v>
      </c>
      <c r="G45" s="0">
        <v>50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f>SUM(H45:M45)*G45</f>
        <v>0</v>
      </c>
      <c r="O45" s="32">
        <v>2.3</v>
      </c>
      <c r="P45" s="0">
        <v>4</v>
      </c>
      <c r="Q45" s="1">
        <f>P45*SUM(H45:M45)</f>
        <v>0</v>
      </c>
      <c r="R45" s="0">
        <f>G45*J45</f>
        <v>0</v>
      </c>
      <c r="S45" s="0">
        <f>SUM(H45:M45)</f>
        <v>0</v>
      </c>
    </row>
    <row r="46" ht="12">
      <c r="B46" s="1" t="s">
        <v>111</v>
      </c>
      <c r="C46" s="0" t="s">
        <v>89</v>
      </c>
      <c r="D46" s="1"/>
      <c r="E46" s="32"/>
      <c r="F46" s="1" t="s">
        <v>112</v>
      </c>
      <c r="G46" s="0">
        <v>50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f>SUM(H46:M46)*G46</f>
        <v>0</v>
      </c>
      <c r="O46" s="32">
        <v>2.3</v>
      </c>
      <c r="P46" s="0">
        <v>5</v>
      </c>
      <c r="Q46" s="1">
        <f>P46*SUM(H46:M46)</f>
        <v>0</v>
      </c>
      <c r="R46" s="0">
        <f>G46*J46</f>
        <v>0</v>
      </c>
      <c r="S46" s="0">
        <f>SUM(H46:M46)</f>
        <v>0</v>
      </c>
    </row>
    <row r="47" ht="12">
      <c r="B47" s="1" t="s">
        <v>113</v>
      </c>
      <c r="C47" s="0" t="s">
        <v>89</v>
      </c>
      <c r="E47" s="32"/>
      <c r="F47" s="1" t="s">
        <v>114</v>
      </c>
      <c r="G47" s="0">
        <v>60</v>
      </c>
      <c r="H47" s="0">
        <v>0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f>SUM(H47:M47)*G47</f>
        <v>0</v>
      </c>
      <c r="O47" s="32">
        <v>2.3</v>
      </c>
      <c r="P47" s="0">
        <v>4</v>
      </c>
      <c r="Q47" s="1">
        <f>P47*SUM(H47:M47)</f>
        <v>0</v>
      </c>
      <c r="R47" s="0">
        <f>G47*J47</f>
        <v>0</v>
      </c>
      <c r="S47" s="0">
        <f>SUM(H47:M47)</f>
        <v>0</v>
      </c>
    </row>
    <row r="48" ht="12">
      <c r="B48" s="1" t="s">
        <v>115</v>
      </c>
      <c r="C48" s="0" t="s">
        <v>89</v>
      </c>
      <c r="D48" s="20"/>
      <c r="E48" s="31"/>
      <c r="F48" s="20" t="s">
        <v>116</v>
      </c>
      <c r="G48" s="0">
        <v>60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f>SUM(H48:M48)*G48</f>
        <v>0</v>
      </c>
      <c r="O48" s="32">
        <v>2.3</v>
      </c>
      <c r="P48" s="0">
        <v>4</v>
      </c>
      <c r="Q48" s="1">
        <f>P48*SUM(H48:M48)</f>
        <v>0</v>
      </c>
      <c r="R48" s="0">
        <f>G48*J48</f>
        <v>0</v>
      </c>
      <c r="S48" s="0">
        <f>SUM(H48:M48)</f>
        <v>0</v>
      </c>
    </row>
    <row r="49" ht="12">
      <c r="B49" s="1" t="s">
        <v>117</v>
      </c>
      <c r="C49" s="0" t="s">
        <v>89</v>
      </c>
      <c r="D49" s="20"/>
      <c r="E49" s="31" t="s">
        <v>72</v>
      </c>
      <c r="F49" s="20" t="s">
        <v>118</v>
      </c>
      <c r="G49" s="0">
        <v>35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f>SUM(H49:M49)*G49</f>
        <v>0</v>
      </c>
      <c r="O49" s="32">
        <v>2.3</v>
      </c>
      <c r="P49" s="0">
        <v>2</v>
      </c>
      <c r="Q49" s="1">
        <f>P49*SUM(H49:M49)</f>
        <v>0</v>
      </c>
      <c r="R49" s="0">
        <f>G49*J49</f>
        <v>0</v>
      </c>
      <c r="S49" s="0">
        <f>SUM(H49:M49)</f>
        <v>0</v>
      </c>
    </row>
    <row r="50" ht="12">
      <c r="B50" s="1" t="s">
        <v>119</v>
      </c>
      <c r="C50" s="0" t="s">
        <v>89</v>
      </c>
      <c r="D50" s="20"/>
      <c r="E50" s="31"/>
      <c r="F50" s="20" t="s">
        <v>120</v>
      </c>
      <c r="G50" s="0">
        <v>40</v>
      </c>
      <c r="H50" s="0">
        <v>0</v>
      </c>
      <c r="I50" s="0">
        <v>0</v>
      </c>
      <c r="J50" s="0">
        <f>E13</f>
        <v>1</v>
      </c>
      <c r="K50" s="0">
        <v>0</v>
      </c>
      <c r="L50" s="0">
        <v>0</v>
      </c>
      <c r="M50" s="0">
        <v>0</v>
      </c>
      <c r="N50" s="0">
        <f>SUM(H50:M50)*G50</f>
        <v>40</v>
      </c>
      <c r="O50" s="32">
        <v>2.3</v>
      </c>
      <c r="P50" s="0">
        <v>4</v>
      </c>
      <c r="Q50" s="1">
        <f>P50*SUM(H50:M50)</f>
        <v>4</v>
      </c>
      <c r="R50" s="0">
        <f>G50*J50</f>
        <v>40</v>
      </c>
      <c r="S50" s="0">
        <f>SUM(H50:M50)</f>
        <v>1</v>
      </c>
    </row>
    <row r="51" ht="12">
      <c r="B51" s="1" t="s">
        <v>121</v>
      </c>
      <c r="C51" s="0" t="s">
        <v>89</v>
      </c>
      <c r="D51" s="20"/>
      <c r="E51" s="31"/>
      <c r="F51" s="20" t="s">
        <v>122</v>
      </c>
      <c r="G51" s="0">
        <v>45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f>SUM(H51:M51)*G51</f>
        <v>0</v>
      </c>
      <c r="O51" s="32">
        <v>2.3</v>
      </c>
      <c r="P51" s="0">
        <v>3</v>
      </c>
      <c r="Q51" s="1">
        <f>P51*SUM(H51:M51)</f>
        <v>0</v>
      </c>
      <c r="R51" s="0">
        <f>G51*J51</f>
        <v>0</v>
      </c>
      <c r="S51" s="0">
        <f>SUM(H51:M51)</f>
        <v>0</v>
      </c>
    </row>
    <row r="52" ht="12">
      <c r="B52" s="1" t="s">
        <v>123</v>
      </c>
      <c r="C52" s="0" t="s">
        <v>89</v>
      </c>
      <c r="D52" s="20"/>
      <c r="E52" s="31"/>
      <c r="F52" s="20" t="s">
        <v>124</v>
      </c>
      <c r="G52" s="0">
        <v>45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f>SUM(H52:M52)*G52</f>
        <v>0</v>
      </c>
      <c r="O52" s="32">
        <v>2.3</v>
      </c>
      <c r="P52" s="0">
        <v>2</v>
      </c>
      <c r="Q52" s="1">
        <f>P52*SUM(H52:M52)</f>
        <v>0</v>
      </c>
      <c r="R52" s="0">
        <f>G52*J52</f>
        <v>0</v>
      </c>
      <c r="S52" s="0">
        <f>SUM(H52:M52)</f>
        <v>0</v>
      </c>
    </row>
    <row r="53" ht="12">
      <c r="B53" s="1" t="s">
        <v>125</v>
      </c>
      <c r="C53" s="0" t="s">
        <v>89</v>
      </c>
      <c r="D53" s="20"/>
      <c r="E53" s="31"/>
      <c r="F53" s="20" t="s">
        <v>126</v>
      </c>
      <c r="G53" s="0">
        <v>25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f>SUM(H53:M53)*G53</f>
        <v>0</v>
      </c>
      <c r="O53" s="32">
        <v>2.3</v>
      </c>
      <c r="P53" s="0">
        <v>1</v>
      </c>
      <c r="Q53" s="1">
        <f>P53*SUM(H53:M53)</f>
        <v>0</v>
      </c>
      <c r="R53" s="0">
        <f>G53*J53</f>
        <v>0</v>
      </c>
      <c r="S53" s="0">
        <f>SUM(H53:M53)</f>
        <v>0</v>
      </c>
    </row>
    <row r="54" ht="12">
      <c r="B54" s="1" t="s">
        <v>127</v>
      </c>
      <c r="C54" s="0" t="s">
        <v>89</v>
      </c>
      <c r="D54" s="20"/>
      <c r="E54" s="31"/>
      <c r="F54" s="20" t="s">
        <v>128</v>
      </c>
      <c r="G54" s="0">
        <v>30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f>SUM(H54:M54)*G54</f>
        <v>0</v>
      </c>
      <c r="O54" s="32">
        <v>2.3</v>
      </c>
      <c r="P54" s="0">
        <v>2</v>
      </c>
      <c r="Q54" s="1">
        <f>P54*SUM(H54:M54)</f>
        <v>0</v>
      </c>
      <c r="R54" s="0">
        <f>G54*J54</f>
        <v>0</v>
      </c>
      <c r="S54" s="0">
        <f>SUM(H54:M54)</f>
        <v>0</v>
      </c>
    </row>
    <row r="55" ht="12">
      <c r="B55" s="1" t="s">
        <v>129</v>
      </c>
      <c r="C55" s="0" t="s">
        <v>89</v>
      </c>
      <c r="D55" s="20"/>
      <c r="E55" s="31"/>
      <c r="F55" s="20" t="s">
        <v>130</v>
      </c>
      <c r="G55" s="0">
        <v>80</v>
      </c>
      <c r="H55" s="0">
        <v>0</v>
      </c>
      <c r="I55" s="0">
        <v>0</v>
      </c>
      <c r="J55" s="0">
        <f>E13</f>
        <v>1</v>
      </c>
      <c r="K55" s="0">
        <v>0</v>
      </c>
      <c r="L55" s="0">
        <v>0</v>
      </c>
      <c r="M55" s="0">
        <v>0</v>
      </c>
      <c r="N55" s="0">
        <f>SUM(H55:M55)*G55</f>
        <v>80</v>
      </c>
      <c r="O55" s="32">
        <v>2.3</v>
      </c>
      <c r="P55" s="0">
        <v>3</v>
      </c>
      <c r="Q55" s="1">
        <f>P55*SUM(H55:M55)</f>
        <v>3</v>
      </c>
      <c r="R55" s="0">
        <f>G55*J55</f>
        <v>80</v>
      </c>
      <c r="S55" s="0">
        <f>SUM(H55:M55)</f>
        <v>1</v>
      </c>
    </row>
    <row r="56" ht="12">
      <c r="B56" s="1" t="s">
        <v>131</v>
      </c>
      <c r="C56" s="0" t="s">
        <v>89</v>
      </c>
      <c r="D56" s="20"/>
      <c r="E56" s="31"/>
      <c r="F56" s="20" t="s">
        <v>132</v>
      </c>
      <c r="G56" s="0">
        <v>45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f>SUM(H56:M56)*G56</f>
        <v>0</v>
      </c>
      <c r="O56" s="32">
        <v>2.3</v>
      </c>
      <c r="P56" s="0">
        <v>1</v>
      </c>
      <c r="Q56" s="1">
        <f>P56*SUM(H56:M56)</f>
        <v>0</v>
      </c>
      <c r="R56" s="0">
        <f>G56*J56</f>
        <v>0</v>
      </c>
      <c r="S56" s="0">
        <f>SUM(H56:M56)</f>
        <v>0</v>
      </c>
    </row>
    <row r="57" ht="12">
      <c r="B57" s="1" t="s">
        <v>133</v>
      </c>
      <c r="C57" s="0" t="s">
        <v>89</v>
      </c>
      <c r="D57" s="20"/>
      <c r="E57" s="31"/>
      <c r="F57" s="20" t="s">
        <v>134</v>
      </c>
      <c r="G57" s="0">
        <v>35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f>SUM(H57:M57)*G57</f>
        <v>0</v>
      </c>
      <c r="O57" s="32">
        <v>2.3</v>
      </c>
      <c r="P57" s="0">
        <v>2</v>
      </c>
      <c r="Q57" s="1">
        <f>P57*SUM(H57:M57)</f>
        <v>0</v>
      </c>
      <c r="R57" s="0">
        <f>G57*J57</f>
        <v>0</v>
      </c>
      <c r="S57" s="0">
        <f>SUM(H57:M57)</f>
        <v>0</v>
      </c>
    </row>
    <row r="58" ht="12">
      <c r="B58" s="1" t="s">
        <v>135</v>
      </c>
      <c r="C58" s="0" t="s">
        <v>89</v>
      </c>
      <c r="D58" s="20"/>
      <c r="E58" s="31"/>
      <c r="F58" s="20" t="s">
        <v>136</v>
      </c>
      <c r="G58" s="0">
        <v>50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f>SUM(H58:M58)*G58</f>
        <v>0</v>
      </c>
      <c r="O58" s="32">
        <v>2.3</v>
      </c>
      <c r="P58" s="0">
        <v>4</v>
      </c>
      <c r="Q58" s="1">
        <f>P58*SUM(H58:M58)</f>
        <v>0</v>
      </c>
      <c r="R58" s="0">
        <f>G58*J58</f>
        <v>0</v>
      </c>
      <c r="S58" s="0">
        <f>SUM(H58:M58)</f>
        <v>0</v>
      </c>
    </row>
    <row r="59" ht="12">
      <c r="B59" s="1" t="s">
        <v>137</v>
      </c>
      <c r="C59" s="0" t="s">
        <v>89</v>
      </c>
      <c r="D59" s="20"/>
      <c r="E59" s="31"/>
      <c r="F59" s="20" t="s">
        <v>138</v>
      </c>
      <c r="G59" s="0">
        <v>60</v>
      </c>
      <c r="H59" s="0">
        <v>0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f>SUM(H59:M59)*G59</f>
        <v>0</v>
      </c>
      <c r="O59" s="32">
        <v>2.3</v>
      </c>
      <c r="P59" s="0">
        <v>5</v>
      </c>
      <c r="Q59" s="1">
        <f>P59*SUM(H59:M59)</f>
        <v>0</v>
      </c>
      <c r="R59" s="0">
        <f>G59*J59</f>
        <v>0</v>
      </c>
      <c r="S59" s="0">
        <f>SUM(H59:M59)</f>
        <v>0</v>
      </c>
    </row>
    <row r="60" ht="12">
      <c r="B60" s="1" t="s">
        <v>139</v>
      </c>
      <c r="C60" s="0" t="s">
        <v>89</v>
      </c>
      <c r="D60" s="20" t="s">
        <v>140</v>
      </c>
      <c r="E60" s="31">
        <v>4</v>
      </c>
      <c r="F60" s="20"/>
      <c r="G60" s="0">
        <v>35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f>SUM(H60:M60)*G60</f>
        <v>0</v>
      </c>
      <c r="O60" s="32">
        <v>2.3</v>
      </c>
      <c r="P60" s="0">
        <v>3</v>
      </c>
      <c r="Q60" s="1">
        <f>P60*SUM(H60:M60)</f>
        <v>0</v>
      </c>
      <c r="R60" s="0">
        <f>G60*J60</f>
        <v>0</v>
      </c>
      <c r="S60" s="0">
        <f>SUM(H60:M60)</f>
        <v>0</v>
      </c>
    </row>
    <row r="61" ht="12">
      <c r="B61" s="1" t="s">
        <v>141</v>
      </c>
      <c r="C61" s="0" t="s">
        <v>89</v>
      </c>
      <c r="D61" s="20" t="s">
        <v>142</v>
      </c>
      <c r="E61" s="31">
        <v>3</v>
      </c>
      <c r="F61" s="20"/>
      <c r="G61" s="0">
        <v>25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f>SUM(H61:M61)*G61</f>
        <v>0</v>
      </c>
      <c r="O61" s="32">
        <v>2.3</v>
      </c>
      <c r="P61" s="0">
        <v>2</v>
      </c>
      <c r="Q61" s="1">
        <f>P61*SUM(H61:M61)</f>
        <v>0</v>
      </c>
      <c r="R61" s="0">
        <f>G61*J61</f>
        <v>0</v>
      </c>
      <c r="S61" s="0">
        <f>SUM(H61:M61)</f>
        <v>0</v>
      </c>
    </row>
    <row r="62" ht="12">
      <c r="B62" s="1" t="s">
        <v>143</v>
      </c>
      <c r="C62" s="0" t="s">
        <v>89</v>
      </c>
      <c r="D62" s="20"/>
      <c r="F62" s="32" t="s">
        <v>144</v>
      </c>
      <c r="G62" s="0">
        <v>50</v>
      </c>
      <c r="H62" s="0">
        <v>0</v>
      </c>
      <c r="I62" s="0">
        <v>0</v>
      </c>
      <c r="J62" s="0">
        <f>E13</f>
        <v>1</v>
      </c>
      <c r="K62" s="0">
        <v>0</v>
      </c>
      <c r="L62" s="0">
        <v>0</v>
      </c>
      <c r="M62" s="0">
        <v>0</v>
      </c>
      <c r="N62" s="0">
        <f>SUM(H62:M62)*G62</f>
        <v>50</v>
      </c>
      <c r="O62" s="32">
        <v>2.3</v>
      </c>
      <c r="P62" s="0">
        <v>3</v>
      </c>
      <c r="Q62" s="1">
        <f>P62*SUM(H62:M62)</f>
        <v>3</v>
      </c>
      <c r="R62" s="0">
        <f>G62*J62</f>
        <v>50</v>
      </c>
      <c r="S62" s="0">
        <f>SUM(H62:M62)</f>
        <v>1</v>
      </c>
    </row>
    <row r="63" ht="12">
      <c r="B63" s="1" t="s">
        <v>145</v>
      </c>
      <c r="C63" s="0" t="s">
        <v>89</v>
      </c>
      <c r="D63" s="20"/>
      <c r="F63" s="32" t="s">
        <v>146</v>
      </c>
      <c r="G63" s="0">
        <v>25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f>SUM(H63:M63)*G63</f>
        <v>0</v>
      </c>
      <c r="O63" s="32">
        <v>2.3</v>
      </c>
      <c r="P63" s="0">
        <v>2</v>
      </c>
      <c r="Q63" s="1">
        <f>P63*SUM(H63:M63)</f>
        <v>0</v>
      </c>
      <c r="R63" s="0">
        <f>G63*J63</f>
        <v>0</v>
      </c>
      <c r="S63" s="0">
        <f>SUM(H63:M63)</f>
        <v>0</v>
      </c>
    </row>
    <row r="64" ht="12">
      <c r="B64" s="1" t="s">
        <v>147</v>
      </c>
      <c r="C64" s="0" t="s">
        <v>89</v>
      </c>
      <c r="D64" s="20"/>
      <c r="F64" s="33" t="s">
        <v>148</v>
      </c>
      <c r="G64" s="0">
        <v>40</v>
      </c>
      <c r="H64" s="0">
        <v>0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f>SUM(H64:M64)*G64</f>
        <v>0</v>
      </c>
      <c r="O64" s="32">
        <v>2.3</v>
      </c>
      <c r="P64" s="0">
        <v>2</v>
      </c>
      <c r="Q64" s="1">
        <f>P64*SUM(H64:M64)</f>
        <v>0</v>
      </c>
      <c r="R64" s="0">
        <f>G64*J64</f>
        <v>0</v>
      </c>
      <c r="S64" s="0">
        <f>SUM(H64:M64)</f>
        <v>0</v>
      </c>
    </row>
    <row r="65" ht="12">
      <c r="B65" s="1" t="s">
        <v>149</v>
      </c>
      <c r="C65" s="0" t="s">
        <v>89</v>
      </c>
      <c r="D65" s="20"/>
      <c r="F65" s="32" t="s">
        <v>150</v>
      </c>
      <c r="G65" s="0">
        <v>25</v>
      </c>
      <c r="H65" s="0">
        <v>0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f>SUM(H65:M65)*G65</f>
        <v>0</v>
      </c>
      <c r="O65" s="32">
        <v>2.3</v>
      </c>
      <c r="P65" s="0">
        <v>2</v>
      </c>
      <c r="Q65" s="1">
        <f>P65*SUM(H65:M65)</f>
        <v>0</v>
      </c>
      <c r="R65" s="0">
        <f>G65*J65</f>
        <v>0</v>
      </c>
      <c r="S65" s="0">
        <f>SUM(H65:M65)</f>
        <v>0</v>
      </c>
    </row>
    <row r="66" ht="12">
      <c r="B66" s="1" t="s">
        <v>151</v>
      </c>
      <c r="C66" s="0" t="s">
        <v>89</v>
      </c>
      <c r="D66" s="20"/>
      <c r="F66" s="32" t="s">
        <v>152</v>
      </c>
      <c r="G66" s="0">
        <v>25</v>
      </c>
      <c r="H66" s="0">
        <v>0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f>SUM(H66:M66)*G66</f>
        <v>0</v>
      </c>
      <c r="O66" s="32">
        <v>2.3</v>
      </c>
      <c r="P66" s="0">
        <v>2</v>
      </c>
      <c r="Q66" s="1">
        <f>P66*SUM(H66:M66)</f>
        <v>0</v>
      </c>
      <c r="R66" s="0">
        <f>G66*J66</f>
        <v>0</v>
      </c>
      <c r="S66" s="0">
        <f>SUM(H66:M66)</f>
        <v>0</v>
      </c>
    </row>
    <row r="67" ht="12">
      <c r="B67" s="1" t="s">
        <v>153</v>
      </c>
      <c r="C67" s="0" t="s">
        <v>89</v>
      </c>
      <c r="D67" s="20"/>
      <c r="E67" s="31"/>
      <c r="F67" s="20" t="s">
        <v>154</v>
      </c>
      <c r="G67" s="0">
        <v>50</v>
      </c>
      <c r="H67" s="0">
        <v>0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f>SUM(H67:M67)*G67</f>
        <v>0</v>
      </c>
      <c r="O67" s="32">
        <v>2.3</v>
      </c>
      <c r="P67" s="0">
        <v>3</v>
      </c>
      <c r="Q67" s="1">
        <f>P67*SUM(H67:M67)</f>
        <v>0</v>
      </c>
      <c r="R67" s="0">
        <f>G67*J67</f>
        <v>0</v>
      </c>
      <c r="S67" s="0">
        <f>SUM(H67:M67)</f>
        <v>0</v>
      </c>
    </row>
    <row r="68" ht="12">
      <c r="B68" s="1" t="s">
        <v>155</v>
      </c>
      <c r="C68" s="0" t="s">
        <v>89</v>
      </c>
      <c r="D68" s="20"/>
      <c r="E68" s="31"/>
      <c r="F68" s="20" t="s">
        <v>156</v>
      </c>
      <c r="G68" s="0">
        <v>45</v>
      </c>
      <c r="H68" s="0">
        <v>0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f>SUM(H68:M68)*G68</f>
        <v>0</v>
      </c>
      <c r="O68" s="32">
        <v>2.3</v>
      </c>
      <c r="P68" s="0">
        <v>1</v>
      </c>
      <c r="Q68" s="1">
        <f>P68*SUM(H68:M68)</f>
        <v>0</v>
      </c>
      <c r="R68" s="0">
        <f>G68*J68</f>
        <v>0</v>
      </c>
      <c r="S68" s="0">
        <f>SUM(H68:M68)</f>
        <v>0</v>
      </c>
    </row>
    <row r="69" ht="12">
      <c r="B69" s="1" t="s">
        <v>157</v>
      </c>
      <c r="C69" s="0" t="s">
        <v>89</v>
      </c>
      <c r="D69" s="20"/>
      <c r="E69" s="31"/>
      <c r="F69" s="20" t="s">
        <v>158</v>
      </c>
      <c r="G69" s="0">
        <v>35</v>
      </c>
      <c r="H69" s="0">
        <v>0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f>SUM(H69:M69)*G69</f>
        <v>0</v>
      </c>
      <c r="O69" s="32">
        <v>2.3</v>
      </c>
      <c r="P69" s="0">
        <v>2</v>
      </c>
      <c r="Q69" s="1">
        <f>P69*SUM(H69:M69)</f>
        <v>0</v>
      </c>
      <c r="R69" s="0">
        <f>G69*J69</f>
        <v>0</v>
      </c>
      <c r="S69" s="0">
        <f>SUM(H69:M69)</f>
        <v>0</v>
      </c>
    </row>
    <row r="70" ht="12">
      <c r="B70" s="1" t="s">
        <v>159</v>
      </c>
      <c r="C70" s="0" t="s">
        <v>89</v>
      </c>
      <c r="D70" s="20" t="s">
        <v>142</v>
      </c>
      <c r="E70" s="31" t="s">
        <v>72</v>
      </c>
      <c r="F70" s="20" t="s">
        <v>160</v>
      </c>
      <c r="G70" s="0">
        <v>40</v>
      </c>
      <c r="H70" s="0">
        <v>0</v>
      </c>
      <c r="I70" s="0">
        <v>0</v>
      </c>
      <c r="J70" s="0">
        <v>0</v>
      </c>
      <c r="K70" s="0">
        <v>0</v>
      </c>
      <c r="L70" s="0">
        <v>0</v>
      </c>
      <c r="M70" s="0">
        <v>0</v>
      </c>
      <c r="N70" s="0">
        <f>SUM(H70:M70)*G70</f>
        <v>0</v>
      </c>
      <c r="O70" s="32">
        <v>2.3</v>
      </c>
      <c r="P70" s="0">
        <v>1</v>
      </c>
      <c r="Q70" s="1">
        <f>P70*SUM(H70:M70)</f>
        <v>0</v>
      </c>
      <c r="R70" s="0">
        <f>G70*J70</f>
        <v>0</v>
      </c>
      <c r="S70" s="0">
        <f>SUM(H70:M70)</f>
        <v>0</v>
      </c>
    </row>
    <row r="71" ht="12">
      <c r="B71" s="1" t="s">
        <v>161</v>
      </c>
      <c r="C71" s="0" t="s">
        <v>89</v>
      </c>
      <c r="D71" s="20" t="s">
        <v>162</v>
      </c>
      <c r="E71" s="31" t="s">
        <v>72</v>
      </c>
      <c r="F71" s="20" t="s">
        <v>163</v>
      </c>
      <c r="G71" s="0">
        <v>30</v>
      </c>
      <c r="H71" s="0">
        <v>0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f>SUM(H71:M71)*G71</f>
        <v>0</v>
      </c>
      <c r="O71" s="32">
        <v>2.3</v>
      </c>
      <c r="P71" s="0">
        <v>1</v>
      </c>
      <c r="Q71" s="1">
        <f>P71*SUM(H71:M71)</f>
        <v>0</v>
      </c>
      <c r="R71" s="0">
        <f>G71*J71</f>
        <v>0</v>
      </c>
      <c r="S71" s="0">
        <f>SUM(H71:M71)</f>
        <v>0</v>
      </c>
    </row>
    <row r="72" ht="12">
      <c r="B72" s="1" t="s">
        <v>164</v>
      </c>
      <c r="C72" s="0" t="s">
        <v>89</v>
      </c>
      <c r="D72" s="20"/>
      <c r="E72" s="31"/>
      <c r="F72" s="20" t="s">
        <v>165</v>
      </c>
      <c r="G72" s="0">
        <v>60</v>
      </c>
      <c r="H72" s="0">
        <v>0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f>SUM(H72:M72)*G72</f>
        <v>0</v>
      </c>
      <c r="O72" s="32">
        <v>3.3</v>
      </c>
      <c r="P72" s="0">
        <v>4</v>
      </c>
      <c r="Q72" s="1">
        <f>P72*SUM(H72:M72)</f>
        <v>0</v>
      </c>
      <c r="R72" s="0">
        <f>G72*J72</f>
        <v>0</v>
      </c>
      <c r="S72" s="0">
        <f>SUM(H72:M72)</f>
        <v>0</v>
      </c>
    </row>
    <row r="73" ht="12">
      <c r="B73" s="1" t="s">
        <v>166</v>
      </c>
      <c r="C73" s="1" t="s">
        <v>167</v>
      </c>
      <c r="D73" s="0" t="s">
        <v>168</v>
      </c>
      <c r="E73" s="1" t="s">
        <v>169</v>
      </c>
      <c r="F73" s="32"/>
      <c r="G73" s="0">
        <v>10</v>
      </c>
      <c r="H73" s="0">
        <v>0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f>SUM(H73:M73)*G73</f>
        <v>0</v>
      </c>
      <c r="O73" s="32" t="s">
        <v>63</v>
      </c>
      <c r="P73" s="0">
        <v>2</v>
      </c>
      <c r="Q73" s="1">
        <f>P73*SUM(H73:M73)</f>
        <v>0</v>
      </c>
      <c r="R73" s="0">
        <f>G73*J73</f>
        <v>0</v>
      </c>
      <c r="S73" s="0">
        <f>SUM(H73:M73)</f>
        <v>0</v>
      </c>
    </row>
    <row r="74" ht="12">
      <c r="B74" s="1" t="s">
        <v>170</v>
      </c>
      <c r="C74" s="1" t="s">
        <v>167</v>
      </c>
      <c r="D74" s="1" t="s">
        <v>171</v>
      </c>
      <c r="E74" s="1" t="s">
        <v>169</v>
      </c>
      <c r="F74" s="32"/>
      <c r="G74" s="0">
        <v>15</v>
      </c>
      <c r="H74" s="0">
        <v>0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f>SUM(H74:M74)*G74</f>
        <v>0</v>
      </c>
      <c r="O74" s="32" t="s">
        <v>63</v>
      </c>
      <c r="P74" s="0">
        <v>3</v>
      </c>
      <c r="Q74" s="1">
        <f>P74*SUM(H74:M74)</f>
        <v>0</v>
      </c>
      <c r="R74" s="0">
        <f>G74*J74</f>
        <v>0</v>
      </c>
      <c r="S74" s="0">
        <f>SUM(H74:M74)</f>
        <v>0</v>
      </c>
    </row>
    <row r="75" ht="12">
      <c r="B75" s="20"/>
      <c r="D75" s="20"/>
      <c r="E75" s="31"/>
      <c r="F75" s="20"/>
      <c r="O75" s="32"/>
      <c r="Q75" s="1"/>
    </row>
    <row r="76">
      <c r="E76" s="32"/>
      <c r="H76" s="34">
        <f>H22*$G22+H23*$G23+H24*$G24+H25*$G25+H26*$G26+H27*$G27+H28*$G28+H29*$G29+H30*$G30+H31*$G31+H32*$G32+H33*$G33+H34*$G34+H35*$G35+H36*$G36+H37*$G37+H47*$G47+H48*$G48+$G49*H49+$G38*H38+$G39*H39+$G40*H40+$G41*H41+$G42*H42+$G43*H43+$G44*H44+$G45*H45+$G46*H46+$G50*H50+$G51*H51+$G52*H52+$G53*H53+$G54*H54+$G55*H55+$G56*H56+$G58*H58+$G59*H59+$G60*H60+$G61*H61+$G62*H62+$G63*H63+$G64*H64+$G65*H65+$G67*H67+$G66*H66+$G57*H57+$G67*H67+$G68*H68+$G69*H69+$G70*H70+$G71*H71+$G72*H72+$G73*H73+$G74*H74</f>
        <v>0</v>
      </c>
      <c r="I76" s="34">
        <f>I22*$G22+I23*$G23+I24*$G24+I25*$G25+I26*$G26+I27*$G27+I28*$G28+I29*$G29+I30*$G30+I31*$G31+I32*$G32+I33*$G33+I34*$G34+I35*$G35+I36*$G36+I37*$G37+I47*$G47+I48*$G48+$G49*I49+$G38*I38+$G39*I39+$G40*I40+$G41*I41+$G42*I42+$G43*I43+$G44*I44+$G45*I45+$G46*I46+$G50*I50+$G51*I51+$G52*I52+$G53*I53+$G54*I54+$G55*I55+$G56*I56+$G58*I58+$G59*I59+$G60*I60+$G61*I61+$G62*I62+$G63*I63+$G64*I64+$G65*I65+$G67*I67+$G66*I66+$G57*I57+$G67*I67+$G68*I68+$G69*I69+$G70*I70+$G71*I71+$G72*I72+$G73*I73+$G74*I74</f>
        <v>0</v>
      </c>
      <c r="J76" s="34">
        <f>J22*$G22+J23*$G23+J24*$G24+J25*$G25+J26*$G26+J27*$G27+J28*$G28+J29*$G29+J30*$G30+J31*$G31+J32*$G32+J33*$G33+J34*$G34+J35*$G35+J36*$G36+J37*$G37+J47*$G47+J48*$G48+$G49*J49+$G38*J38+$G39*J39+$G40*J40+$G41*J41+$G42*J42+$G43*J43+$G44*J44+$G45*J45+$G46*J46+$G50*J50+$G51*J51+$G52*J52+$G53*J53+$G54*J54+$G55*J55+$G56*J56+$G58*J58+$G59*J59+$G60*J60+$G61*J61+$G62*J62+$G63*J63+$G64*J64+$G65*J65+$G67*J67+$G66*J66+$G57*J57+$G67*J67+$G68*J68+$G69*J69+$G70*J70+$G71*J71+$G72*J72+$G73*J73+$G74*J74</f>
        <v>230</v>
      </c>
      <c r="K76" s="34">
        <f>K22*$G22+K23*$G23+K24*$G24+K25*$G25+K26*$G26+K27*$G27+K28*$G28+K29*$G29+K30*$G30+K31*$G31+K32*$G32+K33*$G33+K34*$G34+K35*$G35+K36*$G36+K37*$G37+K47*$G47+K48*$G48+$G49*K49+$G38*K38+$G39*K39+$G40*K40+$G41*K41+$G42*K42+$G43*K43+$G44*K44+$G45*K45+$G46*K46+$G50*K50+$G51*K51+$G52*K52+$G53*K53+$G54*K54+$G55*K55+$G56*K56+$G58*K58+$G59*K59+$G60*K60+$G61*K61+$G62*K62+$G63*K63+$G64*K64+$G65*K65+$G67*K67+$G66*K66+$G57*K57+$G67*K67+$G68*K68+$G69*K69+$G70*K70+$G71*K71+$G72*K72+$G73*K73+$G74*K74</f>
        <v>0</v>
      </c>
      <c r="L76" s="34">
        <f>L22*$G22+L23*$G23+L24*$G24+L25*$G25+L26*$G26+L27*$G27+L28*$G28+L29*$G29+L30*$G30+L31*$G31+L32*$G32+L33*$G33+L34*$G34+L35*$G35+L36*$G36+L37*$G37+L47*$G47+L48*$G48+$G49*L49+$G38*L38+$G39*L39+$G40*L40+$G41*L41+$G42*L42+$G43*L43+$G44*L44+$G45*L45+$G46*L46+$G50*L50+$G51*L51+$G52*L52+$G53*L53+$G54*L54+$G55*L55+$G56*L56+$G58*L58+$G59*L59+$G60*L60+$G61*L61+$G62*L62+$G63*L63+$G64*L64+$G65*L65+$G67*L67+$G66*L66+$G57*L57+$G67*L67+$G68*L68+$G69*L69+$G70*L70+$G71*L71+$G72*L72+$G73*L73+$G74*L74</f>
        <v>0</v>
      </c>
      <c r="M76" s="34">
        <f>M22*$G22+M23*$G23+M24*$G24+M25*$G25+M26*$G26+M27*$G27+M28*$G28+M29*$G29+M30*$G30+M31*$G31+M32*$G32+M33*$G33+M34*$G34+M35*$G35+M36*$G36+M37*$G37+M47*$G47+M48*$G48+$G49*M49+$G38*M38+$G39*M39+$G40*M40+$G41*M41+$G42*M42+$G43*M43+$G44*M44+$G45*M45+$G46*M46+$G50*M50+$G51*M51+$G52*M52+$G53*M53+$G54*M54+$G55*M55+$G56*M56+$G58*M58+$G59*M59+$G60*M60+$G61*M61+$G62*M62+$G63*M63+$G64*M64+$G65*M65+$G67*M67+$G66*M66+$G57*M57+$G67*M67+$G68*M68+$G69*M69+$G70*M70+$G71*M71+$G72*M72+$G73*M73+$G74*M74</f>
        <v>5</v>
      </c>
      <c r="N76" s="34">
        <f>SUM(Tabelle2[cost])</f>
        <v>235</v>
      </c>
      <c r="O76" s="35"/>
      <c r="P76" s="0" t="s">
        <v>172</v>
      </c>
      <c r="Q76" s="7">
        <f>SUM(Tabelle2[Warband Equip Rating])</f>
        <v>22</v>
      </c>
      <c r="R76" s="0">
        <f>SUM(R35:R74)</f>
        <v>170</v>
      </c>
    </row>
    <row r="77" ht="12">
      <c r="B77" s="20"/>
      <c r="C77" s="20"/>
      <c r="D77" s="20"/>
      <c r="E77" s="31"/>
      <c r="F77" s="20"/>
      <c r="G77" s="35"/>
      <c r="J77" s="0">
        <f>SUM(J22:J74)</f>
        <v>6</v>
      </c>
      <c r="O77" s="1"/>
      <c r="P77" s="0" t="s">
        <v>173</v>
      </c>
      <c r="Q77" s="0">
        <f>SUM(Q22:Q74)-Q78</f>
        <v>10</v>
      </c>
      <c r="R77" s="0">
        <f>MAX(R22:R74)</f>
        <v>80</v>
      </c>
    </row>
    <row r="78" ht="12">
      <c r="O78" s="1"/>
      <c r="P78" s="0" t="s">
        <v>174</v>
      </c>
      <c r="Q78" s="1">
        <f>Q68+Q64+Q63+Q62+Q59+Q56+Q55+Q52+Q48+Q47+Q42+Q37+Q32+Q25+Q24+Q23+Q22</f>
        <v>12</v>
      </c>
      <c r="R78" s="0">
        <f>R76-R77</f>
        <v>90</v>
      </c>
    </row>
  </sheetData>
  <mergeCells count="6">
    <mergeCell ref="B11:B13"/>
    <mergeCell ref="I12:J12"/>
    <mergeCell ref="B14:B17"/>
    <mergeCell ref="I19:N19"/>
    <mergeCell ref="I20:K20"/>
    <mergeCell ref="L20:N20"/>
  </mergeCells>
  <conditionalFormatting sqref="B22">
    <cfRule type="expression" priority="2" aboveAverage="0" equalAverage="0" bottom="0" percent="0" rank="0" text="" dxfId="0">
      <formula>'cost calculation'!$S22&gt;0</formula>
    </cfRule>
  </conditionalFormatting>
  <conditionalFormatting sqref="B23">
    <cfRule type="expression" priority="3" aboveAverage="0" equalAverage="0" bottom="0" percent="0" rank="0" text="" dxfId="0">
      <formula>'cost calculation'!$S23&gt;0</formula>
    </cfRule>
  </conditionalFormatting>
  <conditionalFormatting sqref="B24">
    <cfRule type="expression" priority="4" aboveAverage="0" equalAverage="0" bottom="0" percent="0" rank="0" text="" dxfId="0">
      <formula>'cost calculation'!$S24&gt;0</formula>
    </cfRule>
  </conditionalFormatting>
  <conditionalFormatting sqref="B25">
    <cfRule type="expression" priority="5" aboveAverage="0" equalAverage="0" bottom="0" percent="0" rank="0" text="" dxfId="0">
      <formula>'cost calculation'!$S25&gt;0</formula>
    </cfRule>
  </conditionalFormatting>
  <conditionalFormatting sqref="B26">
    <cfRule type="expression" priority="6" aboveAverage="0" equalAverage="0" bottom="0" percent="0" rank="0" text="" dxfId="0">
      <formula>'cost calculation'!$S26&gt;0</formula>
    </cfRule>
  </conditionalFormatting>
  <conditionalFormatting sqref="B27">
    <cfRule type="expression" priority="7" aboveAverage="0" equalAverage="0" bottom="0" percent="0" rank="0" text="" dxfId="0">
      <formula>'cost calculation'!$S27&gt;0</formula>
    </cfRule>
  </conditionalFormatting>
  <conditionalFormatting sqref="B28">
    <cfRule type="expression" priority="8" aboveAverage="0" equalAverage="0" bottom="0" percent="0" rank="0" text="" dxfId="0">
      <formula>'cost calculation'!$S28&gt;0</formula>
    </cfRule>
  </conditionalFormatting>
  <conditionalFormatting sqref="B29">
    <cfRule type="expression" priority="9" aboveAverage="0" equalAverage="0" bottom="0" percent="0" rank="0" text="" dxfId="0">
      <formula>'cost calculation'!$S29&gt;0</formula>
    </cfRule>
  </conditionalFormatting>
  <conditionalFormatting sqref="B30">
    <cfRule type="expression" priority="10" aboveAverage="0" equalAverage="0" bottom="0" percent="0" rank="0" text="" dxfId="0">
      <formula>'cost calculation'!$S30&gt;0</formula>
    </cfRule>
  </conditionalFormatting>
  <conditionalFormatting sqref="B31">
    <cfRule type="expression" priority="11" aboveAverage="0" equalAverage="0" bottom="0" percent="0" rank="0" text="" dxfId="0">
      <formula>'cost calculation'!$S31&gt;0</formula>
    </cfRule>
  </conditionalFormatting>
  <conditionalFormatting sqref="B32">
    <cfRule type="expression" priority="12" aboveAverage="0" equalAverage="0" bottom="0" percent="0" rank="0" text="" dxfId="0">
      <formula>'cost calculation'!$S32&gt;0</formula>
    </cfRule>
  </conditionalFormatting>
  <conditionalFormatting sqref="B33">
    <cfRule type="expression" priority="13" aboveAverage="0" equalAverage="0" bottom="0" percent="0" rank="0" text="" dxfId="0">
      <formula>'cost calculation'!$S33&gt;0</formula>
    </cfRule>
  </conditionalFormatting>
  <conditionalFormatting sqref="B34">
    <cfRule type="expression" priority="14" aboveAverage="0" equalAverage="0" bottom="0" percent="0" rank="0" text="" dxfId="0">
      <formula>'cost calculation'!$S34&gt;0</formula>
    </cfRule>
  </conditionalFormatting>
  <conditionalFormatting sqref="B35">
    <cfRule type="expression" priority="15" aboveAverage="0" equalAverage="0" bottom="0" percent="0" rank="0" text="" dxfId="0">
      <formula>'cost calculation'!$S35&gt;0</formula>
    </cfRule>
  </conditionalFormatting>
  <conditionalFormatting sqref="B36">
    <cfRule type="expression" priority="16" aboveAverage="0" equalAverage="0" bottom="0" percent="0" rank="0" text="" dxfId="0">
      <formula>'cost calculation'!$S36&gt;0</formula>
    </cfRule>
  </conditionalFormatting>
  <conditionalFormatting sqref="B37">
    <cfRule type="expression" priority="17" aboveAverage="0" equalAverage="0" bottom="0" percent="0" rank="0" text="" dxfId="0">
      <formula>'cost calculation'!$S37&gt;0</formula>
    </cfRule>
  </conditionalFormatting>
  <conditionalFormatting sqref="B38">
    <cfRule type="expression" priority="18" aboveAverage="0" equalAverage="0" bottom="0" percent="0" rank="0" text="" dxfId="0">
      <formula>'cost calculation'!$S38&gt;0</formula>
    </cfRule>
  </conditionalFormatting>
  <conditionalFormatting sqref="B39">
    <cfRule type="expression" priority="19" aboveAverage="0" equalAverage="0" bottom="0" percent="0" rank="0" text="" dxfId="0">
      <formula>'cost calculation'!$S39&gt;0</formula>
    </cfRule>
  </conditionalFormatting>
  <conditionalFormatting sqref="B40">
    <cfRule type="expression" priority="20" aboveAverage="0" equalAverage="0" bottom="0" percent="0" rank="0" text="" dxfId="0">
      <formula>'cost calculation'!$S40&gt;0</formula>
    </cfRule>
  </conditionalFormatting>
  <conditionalFormatting sqref="B41">
    <cfRule type="expression" priority="21" aboveAverage="0" equalAverage="0" bottom="0" percent="0" rank="0" text="" dxfId="0">
      <formula>'cost calculation'!$S41&gt;0</formula>
    </cfRule>
  </conditionalFormatting>
  <conditionalFormatting sqref="B42">
    <cfRule type="expression" priority="22" aboveAverage="0" equalAverage="0" bottom="0" percent="0" rank="0" text="" dxfId="0">
      <formula>'cost calculation'!$S42&gt;0</formula>
    </cfRule>
  </conditionalFormatting>
  <conditionalFormatting sqref="B43">
    <cfRule type="expression" priority="23" aboveAverage="0" equalAverage="0" bottom="0" percent="0" rank="0" text="" dxfId="0">
      <formula>'cost calculation'!$S43&gt;0</formula>
    </cfRule>
  </conditionalFormatting>
  <conditionalFormatting sqref="B44">
    <cfRule type="expression" priority="24" aboveAverage="0" equalAverage="0" bottom="0" percent="0" rank="0" text="" dxfId="0">
      <formula>'cost calculation'!$S44&gt;0</formula>
    </cfRule>
  </conditionalFormatting>
  <conditionalFormatting sqref="B45">
    <cfRule type="expression" priority="25" aboveAverage="0" equalAverage="0" bottom="0" percent="0" rank="0" text="" dxfId="0">
      <formula>'cost calculation'!$S45&gt;0</formula>
    </cfRule>
  </conditionalFormatting>
  <conditionalFormatting sqref="B46">
    <cfRule type="expression" priority="26" aboveAverage="0" equalAverage="0" bottom="0" percent="0" rank="0" text="" dxfId="0">
      <formula>'cost calculation'!$S46&gt;0</formula>
    </cfRule>
  </conditionalFormatting>
  <conditionalFormatting sqref="B47">
    <cfRule type="expression" priority="27" aboveAverage="0" equalAverage="0" bottom="0" percent="0" rank="0" text="" dxfId="0">
      <formula>'cost calculation'!$S47&gt;0</formula>
    </cfRule>
  </conditionalFormatting>
  <conditionalFormatting sqref="B48">
    <cfRule type="expression" priority="28" aboveAverage="0" equalAverage="0" bottom="0" percent="0" rank="0" text="" dxfId="0">
      <formula>'cost calculation'!$S48&gt;0</formula>
    </cfRule>
  </conditionalFormatting>
  <conditionalFormatting sqref="B49">
    <cfRule type="expression" priority="29" aboveAverage="0" equalAverage="0" bottom="0" percent="0" rank="0" text="" dxfId="0">
      <formula>'cost calculation'!$S49&gt;0</formula>
    </cfRule>
  </conditionalFormatting>
  <conditionalFormatting sqref="B50">
    <cfRule type="expression" priority="30" aboveAverage="0" equalAverage="0" bottom="0" percent="0" rank="0" text="" dxfId="0">
      <formula>'cost calculation'!$S50&gt;0</formula>
    </cfRule>
  </conditionalFormatting>
  <conditionalFormatting sqref="B51">
    <cfRule type="expression" priority="31" aboveAverage="0" equalAverage="0" bottom="0" percent="0" rank="0" text="" dxfId="0">
      <formula>'cost calculation'!$S51&gt;0</formula>
    </cfRule>
  </conditionalFormatting>
  <conditionalFormatting sqref="B52">
    <cfRule type="expression" priority="32" aboveAverage="0" equalAverage="0" bottom="0" percent="0" rank="0" text="" dxfId="0">
      <formula>'cost calculation'!$S52&gt;0</formula>
    </cfRule>
  </conditionalFormatting>
  <conditionalFormatting sqref="B53">
    <cfRule type="expression" priority="33" aboveAverage="0" equalAverage="0" bottom="0" percent="0" rank="0" text="" dxfId="0">
      <formula>'cost calculation'!$S53&gt;0</formula>
    </cfRule>
  </conditionalFormatting>
  <conditionalFormatting sqref="B54">
    <cfRule type="expression" priority="34" aboveAverage="0" equalAverage="0" bottom="0" percent="0" rank="0" text="" dxfId="0">
      <formula>'cost calculation'!$S54&gt;0</formula>
    </cfRule>
  </conditionalFormatting>
  <conditionalFormatting sqref="B55">
    <cfRule type="expression" priority="35" aboveAverage="0" equalAverage="0" bottom="0" percent="0" rank="0" text="" dxfId="0">
      <formula>'cost calculation'!$S55&gt;0</formula>
    </cfRule>
  </conditionalFormatting>
  <conditionalFormatting sqref="B56">
    <cfRule type="expression" priority="36" aboveAverage="0" equalAverage="0" bottom="0" percent="0" rank="0" text="" dxfId="0">
      <formula>'cost calculation'!$S56&gt;0</formula>
    </cfRule>
  </conditionalFormatting>
  <conditionalFormatting sqref="B57">
    <cfRule type="expression" priority="37" aboveAverage="0" equalAverage="0" bottom="0" percent="0" rank="0" text="" dxfId="0">
      <formula>'cost calculation'!$S57&gt;0</formula>
    </cfRule>
  </conditionalFormatting>
  <conditionalFormatting sqref="B58">
    <cfRule type="expression" priority="38" aboveAverage="0" equalAverage="0" bottom="0" percent="0" rank="0" text="" dxfId="0">
      <formula>'cost calculation'!$S58&gt;0</formula>
    </cfRule>
  </conditionalFormatting>
  <conditionalFormatting sqref="B59">
    <cfRule type="expression" priority="39" aboveAverage="0" equalAverage="0" bottom="0" percent="0" rank="0" text="" dxfId="0">
      <formula>'cost calculation'!$S59&gt;0</formula>
    </cfRule>
  </conditionalFormatting>
  <conditionalFormatting sqref="B60">
    <cfRule type="expression" priority="40" aboveAverage="0" equalAverage="0" bottom="0" percent="0" rank="0" text="" dxfId="0">
      <formula>'cost calculation'!$S60&gt;0</formula>
    </cfRule>
  </conditionalFormatting>
  <conditionalFormatting sqref="B61">
    <cfRule type="expression" priority="41" aboveAverage="0" equalAverage="0" bottom="0" percent="0" rank="0" text="" dxfId="0">
      <formula>'cost calculation'!$S61&gt;0</formula>
    </cfRule>
  </conditionalFormatting>
  <conditionalFormatting sqref="B62">
    <cfRule type="expression" priority="42" aboveAverage="0" equalAverage="0" bottom="0" percent="0" rank="0" text="" dxfId="0">
      <formula>'cost calculation'!$S62&gt;0</formula>
    </cfRule>
  </conditionalFormatting>
  <conditionalFormatting sqref="B63">
    <cfRule type="expression" priority="43" aboveAverage="0" equalAverage="0" bottom="0" percent="0" rank="0" text="" dxfId="0">
      <formula>'cost calculation'!$S63&gt;0</formula>
    </cfRule>
  </conditionalFormatting>
  <conditionalFormatting sqref="B64">
    <cfRule type="expression" priority="44" aboveAverage="0" equalAverage="0" bottom="0" percent="0" rank="0" text="" dxfId="0">
      <formula>'cost calculation'!$S64&gt;0</formula>
    </cfRule>
  </conditionalFormatting>
  <conditionalFormatting sqref="B65">
    <cfRule type="expression" priority="45" aboveAverage="0" equalAverage="0" bottom="0" percent="0" rank="0" text="" dxfId="0">
      <formula>'cost calculation'!$S65&gt;0</formula>
    </cfRule>
  </conditionalFormatting>
  <conditionalFormatting sqref="B66">
    <cfRule type="expression" priority="46" aboveAverage="0" equalAverage="0" bottom="0" percent="0" rank="0" text="" dxfId="0">
      <formula>'cost calculation'!$S66&gt;0</formula>
    </cfRule>
  </conditionalFormatting>
  <conditionalFormatting sqref="B67">
    <cfRule type="expression" priority="47" aboveAverage="0" equalAverage="0" bottom="0" percent="0" rank="0" text="" dxfId="0">
      <formula>'cost calculation'!$S67&gt;0</formula>
    </cfRule>
  </conditionalFormatting>
  <conditionalFormatting sqref="B68">
    <cfRule type="expression" priority="48" aboveAverage="0" equalAverage="0" bottom="0" percent="0" rank="0" text="" dxfId="0">
      <formula>'cost calculation'!$S68&gt;0</formula>
    </cfRule>
  </conditionalFormatting>
  <conditionalFormatting sqref="B69">
    <cfRule type="expression" priority="49" aboveAverage="0" equalAverage="0" bottom="0" percent="0" rank="0" text="" dxfId="0">
      <formula>'cost calculation'!$S69&gt;0</formula>
    </cfRule>
  </conditionalFormatting>
  <conditionalFormatting sqref="B70">
    <cfRule type="expression" priority="50" aboveAverage="0" equalAverage="0" bottom="0" percent="0" rank="0" text="" dxfId="0">
      <formula>'cost calculation'!$S70&gt;0</formula>
    </cfRule>
  </conditionalFormatting>
  <conditionalFormatting sqref="B71">
    <cfRule type="expression" priority="51" aboveAverage="0" equalAverage="0" bottom="0" percent="0" rank="0" text="" dxfId="0">
      <formula>'cost calculation'!$S71&gt;0</formula>
    </cfRule>
  </conditionalFormatting>
  <conditionalFormatting sqref="B72">
    <cfRule type="expression" priority="52" aboveAverage="0" equalAverage="0" bottom="0" percent="0" rank="0" text="" dxfId="0">
      <formula>'cost calculation'!$S72&gt;0</formula>
    </cfRule>
  </conditionalFormatting>
  <conditionalFormatting sqref="B73">
    <cfRule type="expression" priority="53" aboveAverage="0" equalAverage="0" bottom="0" percent="0" rank="0" text="" dxfId="0">
      <formula>'cost calculation'!$S73&gt;0</formula>
    </cfRule>
  </conditionalFormatting>
  <conditionalFormatting sqref="B74">
    <cfRule type="expression" priority="54" aboveAverage="0" equalAverage="0" bottom="0" percent="0" rank="0" text="" dxfId="0">
      <formula>'cost calculation'!$S74&gt;0</formula>
    </cfRule>
  </conditionalFormatting>
  <conditionalFormatting sqref="H22:M22 H24:M74 H23:I23 K23:M23">
    <cfRule type="cellIs" priority="55" operator="greaterThan" aboveAverage="0" equalAverage="0" bottom="0" percent="0" rank="0" text="" dxfId="0">
      <formula>0</formula>
    </cfRule>
  </conditionalFormatting>
  <conditionalFormatting sqref="J23">
    <cfRule type="cellIs" priority="56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11"/>
  <sheetViews>
    <sheetView showFormulas="false" showGridLines="true" showRowColHeaders="true" showZeros="true" rightToLeft="false" showOutlineSymbols="true" defaultGridColor="true" view="normal" topLeftCell="A1" colorId="64" zoomScale="65" zoomScaleNormal="65" zoomScalePageLayoutView="100" workbookViewId="0">
      <selection pane="topLeft" activeCell="E13" activeCellId="0" sqref="E13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0.71"/>
    <col collapsed="false" customWidth="true" hidden="false" outlineLevel="0" max="3" min="3" style="0" width="10.71"/>
    <col collapsed="false" customWidth="true" hidden="false" outlineLevel="0" max="4" min="4" style="0" width="10.71"/>
    <col collapsed="false" customWidth="true" hidden="false" outlineLevel="0" max="5" min="5" style="0" width="10.71"/>
    <col collapsed="false" customWidth="true" hidden="false" outlineLevel="0" max="6" min="6" style="0" width="10.71"/>
    <col collapsed="false" customWidth="true" hidden="false" outlineLevel="0" max="7" min="7" style="0" width="10.71"/>
    <col collapsed="false" customWidth="true" hidden="false" outlineLevel="0" max="8" min="8" style="0" width="10.71"/>
    <col collapsed="false" customWidth="true" hidden="false" outlineLevel="0" max="9" min="9" style="0" width="10.71"/>
    <col collapsed="false" customWidth="true" hidden="false" outlineLevel="0" max="10" min="10" style="0" width="10.71"/>
    <col collapsed="false" customWidth="true" hidden="false" outlineLevel="0" max="11" min="11" style="0" width="10.71"/>
    <col collapsed="false" customWidth="true" hidden="false" outlineLevel="0" max="12" min="12" style="0" width="10.71"/>
    <col collapsed="false" customWidth="true" hidden="false" outlineLevel="0" max="13" min="13" style="0" width="10.71"/>
    <col collapsed="false" customWidth="true" hidden="false" outlineLevel="0" max="14" min="14" style="0" width="10.71"/>
    <col collapsed="false" customWidth="true" hidden="false" outlineLevel="0" max="15" min="15" style="0" width="10.71"/>
    <col collapsed="false" customWidth="true" hidden="false" outlineLevel="0" max="16" min="16" style="0" width="10.71"/>
    <col collapsed="false" customWidth="true" hidden="false" outlineLevel="0" max="17" min="17" style="0" width="10.71"/>
    <col collapsed="false" customWidth="true" hidden="false" outlineLevel="0" max="18" min="18" style="0" width="10.71"/>
    <col collapsed="false" customWidth="true" hidden="false" outlineLevel="0" max="19" min="19" style="0" width="10.71"/>
    <col collapsed="false" customWidth="true" hidden="false" outlineLevel="0" max="20" min="20" style="0" width="10.71"/>
    <col collapsed="false" customWidth="true" hidden="false" outlineLevel="0" max="21" min="21" style="0" width="10.71"/>
    <col collapsed="false" customWidth="true" hidden="false" outlineLevel="0" max="22" min="22" style="0" width="10.71"/>
    <col collapsed="false" customWidth="true" hidden="false" outlineLevel="0" max="23" min="23" style="0" width="10.71"/>
    <col collapsed="false" customWidth="true" hidden="false" outlineLevel="0" max="24" min="24" style="0" width="10.71"/>
    <col collapsed="false" customWidth="true" hidden="false" outlineLevel="0" max="25" min="25" style="0" width="10.71"/>
    <col collapsed="false" customWidth="true" hidden="false" outlineLevel="0" max="26" min="26" style="0" width="10.71"/>
    <col collapsed="false" customWidth="true" hidden="false" outlineLevel="0" max="27" min="27" style="0" width="10.71"/>
    <col collapsed="false" customWidth="true" hidden="false" outlineLevel="0" max="28" min="28" style="0" width="10.71"/>
    <col collapsed="false" customWidth="true" hidden="false" outlineLevel="0" max="29" min="29" style="0" width="10.71"/>
    <col collapsed="false" customWidth="true" hidden="false" outlineLevel="0" max="30" min="30" style="0" width="10.71"/>
    <col collapsed="false" customWidth="true" hidden="false" outlineLevel="0" max="31" min="31" style="0" width="10.71"/>
    <col collapsed="false" customWidth="true" hidden="false" outlineLevel="0" max="32" min="32" style="0" width="10.71"/>
    <col collapsed="false" customWidth="true" hidden="false" outlineLevel="0" max="33" min="33" style="0" width="10.71"/>
    <col collapsed="false" customWidth="true" hidden="false" outlineLevel="0" max="34" min="34" style="0" width="10.71"/>
    <col collapsed="false" customWidth="true" hidden="false" outlineLevel="0" max="35" min="35" style="0" width="10.71"/>
    <col collapsed="false" customWidth="true" hidden="false" outlineLevel="0" max="36" min="36" style="0" width="10.71"/>
    <col collapsed="false" customWidth="true" hidden="false" outlineLevel="0" max="37" min="37" style="0" width="10.71"/>
    <col collapsed="false" customWidth="true" hidden="false" outlineLevel="0" max="38" min="38" style="0" width="10.71"/>
    <col collapsed="false" customWidth="true" hidden="false" outlineLevel="0" max="39" min="39" style="0" width="10.71"/>
    <col collapsed="false" customWidth="true" hidden="false" outlineLevel="0" max="40" min="40" style="0" width="10.71"/>
    <col collapsed="false" customWidth="true" hidden="false" outlineLevel="0" max="41" min="41" style="0" width="10.71"/>
    <col collapsed="false" customWidth="true" hidden="false" outlineLevel="0" max="42" min="42" style="0" width="10.71"/>
    <col collapsed="false" customWidth="true" hidden="false" outlineLevel="0" max="43" min="43" style="0" width="10.71"/>
    <col collapsed="false" customWidth="true" hidden="false" outlineLevel="0" max="44" min="44" style="0" width="10.71"/>
    <col collapsed="false" customWidth="true" hidden="false" outlineLevel="0" max="45" min="45" style="0" width="10.71"/>
    <col collapsed="false" customWidth="true" hidden="false" outlineLevel="0" max="46" min="46" style="0" width="10.71"/>
    <col collapsed="false" customWidth="true" hidden="false" outlineLevel="0" max="47" min="47" style="0" width="10.71"/>
    <col collapsed="false" customWidth="true" hidden="false" outlineLevel="0" max="48" min="48" style="0" width="10.71"/>
    <col collapsed="false" customWidth="true" hidden="false" outlineLevel="0" max="49" min="49" style="0" width="10.71"/>
    <col collapsed="false" customWidth="true" hidden="false" outlineLevel="0" max="50" min="50" style="0" width="10.71"/>
    <col collapsed="false" customWidth="true" hidden="false" outlineLevel="0" max="51" min="51" style="0" width="10.71"/>
    <col collapsed="false" customWidth="true" hidden="false" outlineLevel="0" max="52" min="52" style="0" width="10.71"/>
    <col collapsed="false" customWidth="true" hidden="false" outlineLevel="0" max="53" min="53" style="0" width="10.71"/>
    <col collapsed="false" customWidth="true" hidden="false" outlineLevel="0" max="54" min="54" style="0" width="10.71"/>
    <col collapsed="false" customWidth="true" hidden="false" outlineLevel="0" max="55" min="55" style="0" width="10.71"/>
    <col collapsed="false" customWidth="true" hidden="false" outlineLevel="0" max="56" min="56" style="0" width="10.71"/>
    <col collapsed="false" customWidth="true" hidden="false" outlineLevel="0" max="57" min="57" style="0" width="10.71"/>
    <col collapsed="false" customWidth="true" hidden="false" outlineLevel="0" max="58" min="58" style="0" width="10.71"/>
    <col collapsed="false" customWidth="true" hidden="false" outlineLevel="0" max="59" min="59" style="0" width="10.71"/>
    <col collapsed="false" customWidth="true" hidden="false" outlineLevel="0" max="60" min="60" style="0" width="10.71"/>
    <col collapsed="false" customWidth="true" hidden="false" outlineLevel="0" max="61" min="61" style="0" width="10.71"/>
    <col collapsed="false" customWidth="true" hidden="false" outlineLevel="0" max="62" min="62" style="0" width="10.71"/>
    <col collapsed="false" customWidth="true" hidden="false" outlineLevel="0" max="63" min="63" style="0" width="10.71"/>
    <col collapsed="false" customWidth="true" hidden="false" outlineLevel="0" max="64" min="64" style="0" width="10.71"/>
    <col collapsed="false" customWidth="true" hidden="false" outlineLevel="0" max="65" min="65" style="0" width="10.71"/>
    <col collapsed="false" customWidth="true" hidden="false" outlineLevel="0" max="66" min="66" style="0" width="10.71"/>
    <col collapsed="false" customWidth="true" hidden="false" outlineLevel="0" max="67" min="67" style="0" width="10.71"/>
    <col collapsed="false" customWidth="true" hidden="false" outlineLevel="0" max="68" min="68" style="0" width="10.71"/>
    <col collapsed="false" customWidth="true" hidden="false" outlineLevel="0" max="69" min="69" style="0" width="10.71"/>
    <col collapsed="false" customWidth="true" hidden="false" outlineLevel="0" max="70" min="70" style="0" width="10.71"/>
    <col collapsed="false" customWidth="true" hidden="false" outlineLevel="0" max="71" min="71" style="0" width="10.71"/>
    <col collapsed="false" customWidth="true" hidden="false" outlineLevel="0" max="72" min="72" style="0" width="10.71"/>
    <col collapsed="false" customWidth="true" hidden="false" outlineLevel="0" max="73" min="73" style="0" width="10.71"/>
    <col collapsed="false" customWidth="true" hidden="false" outlineLevel="0" max="74" min="74" style="0" width="10.71"/>
    <col collapsed="false" customWidth="true" hidden="false" outlineLevel="0" max="75" min="75" style="0" width="10.71"/>
    <col collapsed="false" customWidth="true" hidden="false" outlineLevel="0" max="76" min="76" style="0" width="10.71"/>
    <col collapsed="false" customWidth="true" hidden="false" outlineLevel="0" max="77" min="77" style="0" width="10.71"/>
    <col collapsed="false" customWidth="true" hidden="false" outlineLevel="0" max="78" min="78" style="0" width="10.71"/>
    <col collapsed="false" customWidth="true" hidden="false" outlineLevel="0" max="79" min="79" style="0" width="10.71"/>
    <col collapsed="false" customWidth="true" hidden="false" outlineLevel="0" max="80" min="80" style="0" width="10.71"/>
    <col collapsed="false" customWidth="true" hidden="false" outlineLevel="0" max="81" min="81" style="0" width="10.71"/>
    <col collapsed="false" customWidth="true" hidden="false" outlineLevel="0" max="82" min="82" style="0" width="10.71"/>
    <col collapsed="false" customWidth="true" hidden="false" outlineLevel="0" max="83" min="83" style="0" width="10.71"/>
    <col collapsed="false" customWidth="true" hidden="false" outlineLevel="0" max="84" min="84" style="0" width="10.71"/>
    <col collapsed="false" customWidth="true" hidden="false" outlineLevel="0" max="85" min="85" style="0" width="10.71"/>
    <col collapsed="false" customWidth="true" hidden="false" outlineLevel="0" max="86" min="86" style="0" width="10.71"/>
    <col collapsed="false" customWidth="true" hidden="false" outlineLevel="0" max="87" min="87" style="0" width="10.71"/>
    <col collapsed="false" customWidth="true" hidden="false" outlineLevel="0" max="88" min="88" style="0" width="10.71"/>
    <col collapsed="false" customWidth="true" hidden="false" outlineLevel="0" max="89" min="89" style="0" width="10.71"/>
    <col collapsed="false" customWidth="true" hidden="false" outlineLevel="0" max="90" min="90" style="0" width="10.71"/>
    <col collapsed="false" customWidth="true" hidden="false" outlineLevel="0" max="91" min="91" style="0" width="10.71"/>
    <col collapsed="false" customWidth="true" hidden="false" outlineLevel="0" max="92" min="92" style="0" width="10.71"/>
    <col collapsed="false" customWidth="true" hidden="false" outlineLevel="0" max="93" min="93" style="0" width="10.71"/>
    <col collapsed="false" customWidth="true" hidden="false" outlineLevel="0" max="94" min="94" style="0" width="10.71"/>
    <col collapsed="false" customWidth="true" hidden="false" outlineLevel="0" max="95" min="95" style="0" width="10.71"/>
    <col collapsed="false" customWidth="true" hidden="false" outlineLevel="0" max="96" min="96" style="0" width="10.71"/>
    <col collapsed="false" customWidth="true" hidden="false" outlineLevel="0" max="97" min="97" style="0" width="10.71"/>
    <col collapsed="false" customWidth="true" hidden="false" outlineLevel="0" max="98" min="98" style="0" width="10.71"/>
    <col collapsed="false" customWidth="true" hidden="false" outlineLevel="0" max="99" min="99" style="0" width="10.71"/>
    <col collapsed="false" customWidth="true" hidden="false" outlineLevel="0" max="100" min="100" style="0" width="10.71"/>
    <col collapsed="false" customWidth="true" hidden="false" outlineLevel="0" max="101" min="101" style="0" width="10.71"/>
    <col collapsed="false" customWidth="true" hidden="false" outlineLevel="0" max="102" min="102" style="0" width="10.71"/>
    <col collapsed="false" customWidth="true" hidden="false" outlineLevel="0" max="103" min="103" style="0" width="10.71"/>
    <col collapsed="false" customWidth="true" hidden="false" outlineLevel="0" max="104" min="104" style="0" width="10.71"/>
    <col collapsed="false" customWidth="true" hidden="false" outlineLevel="0" max="105" min="105" style="0" width="10.71"/>
    <col collapsed="false" customWidth="true" hidden="false" outlineLevel="0" max="106" min="106" style="0" width="10.71"/>
    <col collapsed="false" customWidth="true" hidden="false" outlineLevel="0" max="107" min="107" style="0" width="10.71"/>
    <col collapsed="false" customWidth="true" hidden="false" outlineLevel="0" max="108" min="108" style="0" width="10.71"/>
    <col collapsed="false" customWidth="true" hidden="false" outlineLevel="0" max="109" min="109" style="0" width="10.71"/>
    <col collapsed="false" customWidth="true" hidden="false" outlineLevel="0" max="110" min="110" style="0" width="10.71"/>
    <col collapsed="false" customWidth="true" hidden="false" outlineLevel="0" max="111" min="111" style="0" width="10.71"/>
    <col collapsed="false" customWidth="true" hidden="false" outlineLevel="0" max="112" min="112" style="0" width="10.71"/>
    <col collapsed="false" customWidth="true" hidden="false" outlineLevel="0" max="113" min="113" style="0" width="10.71"/>
    <col collapsed="false" customWidth="true" hidden="false" outlineLevel="0" max="114" min="114" style="0" width="10.71"/>
    <col collapsed="false" customWidth="true" hidden="false" outlineLevel="0" max="115" min="115" style="0" width="10.71"/>
    <col collapsed="false" customWidth="true" hidden="false" outlineLevel="0" max="116" min="116" style="0" width="10.71"/>
    <col collapsed="false" customWidth="true" hidden="false" outlineLevel="0" max="117" min="117" style="0" width="10.71"/>
    <col collapsed="false" customWidth="true" hidden="false" outlineLevel="0" max="118" min="118" style="0" width="10.71"/>
    <col collapsed="false" customWidth="true" hidden="false" outlineLevel="0" max="119" min="119" style="0" width="10.71"/>
    <col collapsed="false" customWidth="true" hidden="false" outlineLevel="0" max="120" min="120" style="0" width="10.71"/>
    <col collapsed="false" customWidth="true" hidden="false" outlineLevel="0" max="121" min="121" style="0" width="10.71"/>
    <col collapsed="false" customWidth="true" hidden="false" outlineLevel="0" max="122" min="122" style="0" width="10.71"/>
    <col collapsed="false" customWidth="true" hidden="false" outlineLevel="0" max="123" min="123" style="0" width="10.71"/>
    <col collapsed="false" customWidth="true" hidden="false" outlineLevel="0" max="124" min="124" style="0" width="10.71"/>
    <col collapsed="false" customWidth="true" hidden="false" outlineLevel="0" max="125" min="125" style="0" width="10.71"/>
    <col collapsed="false" customWidth="true" hidden="false" outlineLevel="0" max="126" min="126" style="0" width="10.71"/>
    <col collapsed="false" customWidth="true" hidden="false" outlineLevel="0" max="127" min="127" style="0" width="10.71"/>
    <col collapsed="false" customWidth="true" hidden="false" outlineLevel="0" max="128" min="128" style="0" width="10.71"/>
    <col collapsed="false" customWidth="true" hidden="false" outlineLevel="0" max="129" min="129" style="0" width="10.71"/>
    <col collapsed="false" customWidth="true" hidden="false" outlineLevel="0" max="130" min="130" style="0" width="10.71"/>
    <col collapsed="false" customWidth="true" hidden="false" outlineLevel="0" max="131" min="131" style="0" width="10.71"/>
    <col collapsed="false" customWidth="true" hidden="false" outlineLevel="0" max="132" min="132" style="0" width="10.71"/>
    <col collapsed="false" customWidth="true" hidden="false" outlineLevel="0" max="133" min="133" style="0" width="10.71"/>
    <col collapsed="false" customWidth="true" hidden="false" outlineLevel="0" max="134" min="134" style="0" width="10.71"/>
    <col collapsed="false" customWidth="true" hidden="false" outlineLevel="0" max="135" min="135" style="0" width="10.71"/>
    <col collapsed="false" customWidth="true" hidden="false" outlineLevel="0" max="136" min="136" style="0" width="10.71"/>
    <col collapsed="false" customWidth="true" hidden="false" outlineLevel="0" max="137" min="137" style="0" width="10.71"/>
    <col collapsed="false" customWidth="true" hidden="false" outlineLevel="0" max="138" min="138" style="0" width="10.71"/>
    <col collapsed="false" customWidth="true" hidden="false" outlineLevel="0" max="139" min="139" style="0" width="10.71"/>
    <col collapsed="false" customWidth="true" hidden="false" outlineLevel="0" max="140" min="140" style="0" width="10.71"/>
    <col collapsed="false" customWidth="true" hidden="false" outlineLevel="0" max="141" min="141" style="0" width="10.71"/>
    <col collapsed="false" customWidth="true" hidden="false" outlineLevel="0" max="142" min="142" style="0" width="10.71"/>
    <col collapsed="false" customWidth="true" hidden="false" outlineLevel="0" max="143" min="143" style="0" width="10.71"/>
    <col collapsed="false" customWidth="true" hidden="false" outlineLevel="0" max="144" min="144" style="0" width="10.71"/>
    <col collapsed="false" customWidth="true" hidden="false" outlineLevel="0" max="145" min="145" style="0" width="10.71"/>
    <col collapsed="false" customWidth="true" hidden="false" outlineLevel="0" max="146" min="146" style="0" width="10.71"/>
    <col collapsed="false" customWidth="true" hidden="false" outlineLevel="0" max="147" min="147" style="0" width="10.71"/>
    <col collapsed="false" customWidth="true" hidden="false" outlineLevel="0" max="148" min="148" style="0" width="10.71"/>
    <col collapsed="false" customWidth="true" hidden="false" outlineLevel="0" max="149" min="149" style="0" width="10.71"/>
    <col collapsed="false" customWidth="true" hidden="false" outlineLevel="0" max="150" min="150" style="0" width="10.71"/>
    <col collapsed="false" customWidth="true" hidden="false" outlineLevel="0" max="151" min="151" style="0" width="10.71"/>
    <col collapsed="false" customWidth="true" hidden="false" outlineLevel="0" max="152" min="152" style="0" width="10.71"/>
    <col collapsed="false" customWidth="true" hidden="false" outlineLevel="0" max="153" min="153" style="0" width="10.71"/>
    <col collapsed="false" customWidth="true" hidden="false" outlineLevel="0" max="154" min="154" style="0" width="10.71"/>
    <col collapsed="false" customWidth="true" hidden="false" outlineLevel="0" max="155" min="155" style="0" width="10.71"/>
    <col collapsed="false" customWidth="true" hidden="false" outlineLevel="0" max="156" min="156" style="0" width="10.71"/>
    <col collapsed="false" customWidth="true" hidden="false" outlineLevel="0" max="157" min="157" style="0" width="10.71"/>
    <col collapsed="false" customWidth="true" hidden="false" outlineLevel="0" max="158" min="158" style="0" width="10.71"/>
    <col collapsed="false" customWidth="true" hidden="false" outlineLevel="0" max="159" min="159" style="0" width="10.71"/>
    <col collapsed="false" customWidth="true" hidden="false" outlineLevel="0" max="160" min="160" style="0" width="10.71"/>
    <col collapsed="false" customWidth="true" hidden="false" outlineLevel="0" max="161" min="161" style="0" width="10.71"/>
    <col collapsed="false" customWidth="true" hidden="false" outlineLevel="0" max="162" min="162" style="0" width="10.71"/>
    <col collapsed="false" customWidth="true" hidden="false" outlineLevel="0" max="163" min="163" style="0" width="10.71"/>
    <col collapsed="false" customWidth="true" hidden="false" outlineLevel="0" max="164" min="164" style="0" width="10.71"/>
    <col collapsed="false" customWidth="true" hidden="false" outlineLevel="0" max="165" min="165" style="0" width="10.71"/>
    <col collapsed="false" customWidth="true" hidden="false" outlineLevel="0" max="166" min="166" style="0" width="10.71"/>
    <col collapsed="false" customWidth="true" hidden="false" outlineLevel="0" max="167" min="167" style="0" width="10.71"/>
    <col collapsed="false" customWidth="true" hidden="false" outlineLevel="0" max="168" min="168" style="0" width="10.71"/>
    <col collapsed="false" customWidth="true" hidden="false" outlineLevel="0" max="169" min="169" style="0" width="10.71"/>
    <col collapsed="false" customWidth="true" hidden="false" outlineLevel="0" max="170" min="170" style="0" width="10.71"/>
    <col collapsed="false" customWidth="true" hidden="false" outlineLevel="0" max="171" min="171" style="0" width="10.71"/>
    <col collapsed="false" customWidth="true" hidden="false" outlineLevel="0" max="172" min="172" style="0" width="10.71"/>
    <col collapsed="false" customWidth="true" hidden="false" outlineLevel="0" max="173" min="173" style="0" width="10.71"/>
    <col collapsed="false" customWidth="true" hidden="false" outlineLevel="0" max="174" min="174" style="0" width="10.71"/>
    <col collapsed="false" customWidth="true" hidden="false" outlineLevel="0" max="175" min="175" style="0" width="10.71"/>
    <col collapsed="false" customWidth="true" hidden="false" outlineLevel="0" max="176" min="176" style="0" width="10.71"/>
    <col collapsed="false" customWidth="true" hidden="false" outlineLevel="0" max="177" min="177" style="0" width="10.71"/>
    <col collapsed="false" customWidth="true" hidden="false" outlineLevel="0" max="178" min="178" style="0" width="10.71"/>
    <col collapsed="false" customWidth="true" hidden="false" outlineLevel="0" max="179" min="179" style="0" width="10.71"/>
    <col collapsed="false" customWidth="true" hidden="false" outlineLevel="0" max="180" min="180" style="0" width="10.71"/>
    <col collapsed="false" customWidth="true" hidden="false" outlineLevel="0" max="181" min="181" style="0" width="10.71"/>
    <col collapsed="false" customWidth="true" hidden="false" outlineLevel="0" max="182" min="182" style="0" width="10.71"/>
    <col collapsed="false" customWidth="true" hidden="false" outlineLevel="0" max="183" min="183" style="0" width="10.71"/>
    <col collapsed="false" customWidth="true" hidden="false" outlineLevel="0" max="184" min="184" style="0" width="10.71"/>
    <col collapsed="false" customWidth="true" hidden="false" outlineLevel="0" max="185" min="185" style="0" width="10.71"/>
    <col collapsed="false" customWidth="true" hidden="false" outlineLevel="0" max="186" min="186" style="0" width="10.71"/>
    <col collapsed="false" customWidth="true" hidden="false" outlineLevel="0" max="187" min="187" style="0" width="10.71"/>
    <col collapsed="false" customWidth="true" hidden="false" outlineLevel="0" max="188" min="188" style="0" width="10.71"/>
    <col collapsed="false" customWidth="true" hidden="false" outlineLevel="0" max="189" min="189" style="0" width="10.71"/>
    <col collapsed="false" customWidth="true" hidden="false" outlineLevel="0" max="190" min="190" style="0" width="10.71"/>
    <col collapsed="false" customWidth="true" hidden="false" outlineLevel="0" max="191" min="191" style="0" width="10.71"/>
    <col collapsed="false" customWidth="true" hidden="false" outlineLevel="0" max="192" min="192" style="0" width="10.71"/>
    <col collapsed="false" customWidth="true" hidden="false" outlineLevel="0" max="193" min="193" style="0" width="10.71"/>
    <col collapsed="false" customWidth="true" hidden="false" outlineLevel="0" max="194" min="194" style="0" width="10.71"/>
    <col collapsed="false" customWidth="true" hidden="false" outlineLevel="0" max="195" min="195" style="0" width="10.71"/>
    <col collapsed="false" customWidth="true" hidden="false" outlineLevel="0" max="196" min="196" style="0" width="10.71"/>
    <col collapsed="false" customWidth="true" hidden="false" outlineLevel="0" max="197" min="197" style="0" width="10.71"/>
    <col collapsed="false" customWidth="true" hidden="false" outlineLevel="0" max="198" min="198" style="0" width="10.71"/>
    <col collapsed="false" customWidth="true" hidden="false" outlineLevel="0" max="199" min="199" style="0" width="10.71"/>
    <col collapsed="false" customWidth="true" hidden="false" outlineLevel="0" max="200" min="200" style="0" width="10.71"/>
    <col collapsed="false" customWidth="true" hidden="false" outlineLevel="0" max="201" min="201" style="0" width="10.71"/>
    <col collapsed="false" customWidth="true" hidden="false" outlineLevel="0" max="202" min="202" style="0" width="10.71"/>
    <col collapsed="false" customWidth="true" hidden="false" outlineLevel="0" max="203" min="203" style="0" width="10.71"/>
    <col collapsed="false" customWidth="true" hidden="false" outlineLevel="0" max="204" min="204" style="0" width="10.71"/>
    <col collapsed="false" customWidth="true" hidden="false" outlineLevel="0" max="205" min="205" style="0" width="10.71"/>
    <col collapsed="false" customWidth="true" hidden="false" outlineLevel="0" max="206" min="206" style="0" width="10.71"/>
    <col collapsed="false" customWidth="true" hidden="false" outlineLevel="0" max="207" min="207" style="0" width="10.71"/>
    <col collapsed="false" customWidth="true" hidden="false" outlineLevel="0" max="208" min="208" style="0" width="10.71"/>
    <col collapsed="false" customWidth="true" hidden="false" outlineLevel="0" max="209" min="209" style="0" width="10.71"/>
    <col collapsed="false" customWidth="true" hidden="false" outlineLevel="0" max="210" min="210" style="0" width="10.71"/>
    <col collapsed="false" customWidth="true" hidden="false" outlineLevel="0" max="211" min="211" style="0" width="10.71"/>
    <col collapsed="false" customWidth="true" hidden="false" outlineLevel="0" max="212" min="212" style="0" width="10.71"/>
    <col collapsed="false" customWidth="true" hidden="false" outlineLevel="0" max="213" min="213" style="0" width="10.71"/>
    <col collapsed="false" customWidth="true" hidden="false" outlineLevel="0" max="214" min="214" style="0" width="10.71"/>
    <col collapsed="false" customWidth="true" hidden="false" outlineLevel="0" max="215" min="215" style="0" width="10.71"/>
    <col collapsed="false" customWidth="true" hidden="false" outlineLevel="0" max="216" min="216" style="0" width="10.71"/>
    <col collapsed="false" customWidth="true" hidden="false" outlineLevel="0" max="217" min="217" style="0" width="10.71"/>
    <col collapsed="false" customWidth="true" hidden="false" outlineLevel="0" max="218" min="218" style="0" width="10.71"/>
    <col collapsed="false" customWidth="true" hidden="false" outlineLevel="0" max="219" min="219" style="0" width="10.71"/>
    <col collapsed="false" customWidth="true" hidden="false" outlineLevel="0" max="220" min="220" style="0" width="10.71"/>
    <col collapsed="false" customWidth="true" hidden="false" outlineLevel="0" max="221" min="221" style="0" width="10.71"/>
    <col collapsed="false" customWidth="true" hidden="false" outlineLevel="0" max="222" min="222" style="0" width="10.71"/>
    <col collapsed="false" customWidth="true" hidden="false" outlineLevel="0" max="223" min="223" style="0" width="10.71"/>
    <col collapsed="false" customWidth="true" hidden="false" outlineLevel="0" max="224" min="224" style="0" width="10.71"/>
    <col collapsed="false" customWidth="true" hidden="false" outlineLevel="0" max="225" min="225" style="0" width="10.71"/>
    <col collapsed="false" customWidth="true" hidden="false" outlineLevel="0" max="226" min="226" style="0" width="10.71"/>
    <col collapsed="false" customWidth="true" hidden="false" outlineLevel="0" max="227" min="227" style="0" width="10.71"/>
    <col collapsed="false" customWidth="true" hidden="false" outlineLevel="0" max="228" min="228" style="0" width="10.71"/>
    <col collapsed="false" customWidth="true" hidden="false" outlineLevel="0" max="229" min="229" style="0" width="10.71"/>
    <col collapsed="false" customWidth="true" hidden="false" outlineLevel="0" max="230" min="230" style="0" width="10.71"/>
    <col collapsed="false" customWidth="true" hidden="false" outlineLevel="0" max="231" min="231" style="0" width="10.71"/>
    <col collapsed="false" customWidth="true" hidden="false" outlineLevel="0" max="232" min="232" style="0" width="10.71"/>
    <col collapsed="false" customWidth="true" hidden="false" outlineLevel="0" max="233" min="233" style="0" width="10.71"/>
    <col collapsed="false" customWidth="true" hidden="false" outlineLevel="0" max="234" min="234" style="0" width="10.71"/>
    <col collapsed="false" customWidth="true" hidden="false" outlineLevel="0" max="235" min="235" style="0" width="10.71"/>
    <col collapsed="false" customWidth="true" hidden="false" outlineLevel="0" max="236" min="236" style="0" width="10.71"/>
    <col collapsed="false" customWidth="true" hidden="false" outlineLevel="0" max="237" min="237" style="0" width="10.71"/>
    <col collapsed="false" customWidth="true" hidden="false" outlineLevel="0" max="238" min="238" style="0" width="10.71"/>
    <col collapsed="false" customWidth="true" hidden="false" outlineLevel="0" max="239" min="239" style="0" width="10.71"/>
    <col collapsed="false" customWidth="true" hidden="false" outlineLevel="0" max="240" min="240" style="0" width="10.71"/>
    <col collapsed="false" customWidth="true" hidden="false" outlineLevel="0" max="241" min="241" style="0" width="10.71"/>
    <col collapsed="false" customWidth="true" hidden="false" outlineLevel="0" max="242" min="242" style="0" width="10.71"/>
    <col collapsed="false" customWidth="true" hidden="false" outlineLevel="0" max="243" min="243" style="0" width="10.71"/>
    <col collapsed="false" customWidth="true" hidden="false" outlineLevel="0" max="244" min="244" style="0" width="10.71"/>
    <col collapsed="false" customWidth="true" hidden="false" outlineLevel="0" max="245" min="245" style="0" width="10.71"/>
    <col collapsed="false" customWidth="true" hidden="false" outlineLevel="0" max="246" min="246" style="0" width="10.71"/>
    <col collapsed="false" customWidth="true" hidden="false" outlineLevel="0" max="247" min="247" style="0" width="10.71"/>
    <col collapsed="false" customWidth="true" hidden="false" outlineLevel="0" max="248" min="248" style="0" width="10.71"/>
    <col collapsed="false" customWidth="true" hidden="false" outlineLevel="0" max="249" min="249" style="0" width="10.71"/>
    <col collapsed="false" customWidth="true" hidden="false" outlineLevel="0" max="250" min="250" style="0" width="10.71"/>
    <col collapsed="false" customWidth="true" hidden="false" outlineLevel="0" max="251" min="251" style="0" width="10.71"/>
    <col collapsed="false" customWidth="true" hidden="false" outlineLevel="0" max="252" min="252" style="0" width="10.71"/>
    <col collapsed="false" customWidth="true" hidden="false" outlineLevel="0" max="253" min="253" style="0" width="10.71"/>
    <col collapsed="false" customWidth="true" hidden="false" outlineLevel="0" max="254" min="254" style="0" width="10.71"/>
    <col collapsed="false" customWidth="true" hidden="false" outlineLevel="0" max="255" min="255" style="0" width="10.71"/>
    <col collapsed="false" customWidth="true" hidden="false" outlineLevel="0" max="256" min="256" style="0" width="10.71"/>
    <col collapsed="false" customWidth="true" hidden="false" outlineLevel="0" max="257" min="257" style="0" width="10.71"/>
    <col collapsed="false" customWidth="true" hidden="false" outlineLevel="0" max="258" min="258" style="0" width="10.71"/>
    <col collapsed="false" customWidth="true" hidden="false" outlineLevel="0" max="259" min="259" style="0" width="10.71"/>
    <col collapsed="false" customWidth="true" hidden="false" outlineLevel="0" max="260" min="260" style="0" width="10.71"/>
    <col collapsed="false" customWidth="true" hidden="false" outlineLevel="0" max="261" min="261" style="0" width="10.71"/>
    <col collapsed="false" customWidth="true" hidden="false" outlineLevel="0" max="262" min="262" style="0" width="10.71"/>
    <col collapsed="false" customWidth="true" hidden="false" outlineLevel="0" max="263" min="263" style="0" width="10.71"/>
    <col collapsed="false" customWidth="true" hidden="false" outlineLevel="0" max="264" min="264" style="0" width="10.71"/>
    <col collapsed="false" customWidth="true" hidden="false" outlineLevel="0" max="265" min="265" style="0" width="10.71"/>
    <col collapsed="false" customWidth="true" hidden="false" outlineLevel="0" max="266" min="266" style="0" width="10.71"/>
    <col collapsed="false" customWidth="true" hidden="false" outlineLevel="0" max="267" min="267" style="0" width="10.71"/>
    <col collapsed="false" customWidth="true" hidden="false" outlineLevel="0" max="268" min="268" style="0" width="10.71"/>
    <col collapsed="false" customWidth="true" hidden="false" outlineLevel="0" max="269" min="269" style="0" width="10.71"/>
    <col collapsed="false" customWidth="true" hidden="false" outlineLevel="0" max="270" min="270" style="0" width="10.71"/>
    <col collapsed="false" customWidth="true" hidden="false" outlineLevel="0" max="271" min="271" style="0" width="10.71"/>
    <col collapsed="false" customWidth="true" hidden="false" outlineLevel="0" max="272" min="272" style="0" width="10.71"/>
    <col collapsed="false" customWidth="true" hidden="false" outlineLevel="0" max="273" min="273" style="0" width="10.71"/>
    <col collapsed="false" customWidth="true" hidden="false" outlineLevel="0" max="274" min="274" style="0" width="10.71"/>
    <col collapsed="false" customWidth="true" hidden="false" outlineLevel="0" max="275" min="275" style="0" width="10.71"/>
    <col collapsed="false" customWidth="true" hidden="false" outlineLevel="0" max="276" min="276" style="0" width="10.71"/>
    <col collapsed="false" customWidth="true" hidden="false" outlineLevel="0" max="277" min="277" style="0" width="10.71"/>
    <col collapsed="false" customWidth="true" hidden="false" outlineLevel="0" max="278" min="278" style="0" width="10.71"/>
    <col collapsed="false" customWidth="true" hidden="false" outlineLevel="0" max="279" min="279" style="0" width="10.71"/>
    <col collapsed="false" customWidth="true" hidden="false" outlineLevel="0" max="280" min="280" style="0" width="10.71"/>
    <col collapsed="false" customWidth="true" hidden="false" outlineLevel="0" max="281" min="281" style="0" width="10.71"/>
    <col collapsed="false" customWidth="true" hidden="false" outlineLevel="0" max="282" min="282" style="0" width="10.71"/>
    <col collapsed="false" customWidth="true" hidden="false" outlineLevel="0" max="283" min="283" style="0" width="10.71"/>
    <col collapsed="false" customWidth="true" hidden="false" outlineLevel="0" max="284" min="284" style="0" width="10.71"/>
    <col collapsed="false" customWidth="true" hidden="false" outlineLevel="0" max="285" min="285" style="0" width="10.71"/>
    <col collapsed="false" customWidth="true" hidden="false" outlineLevel="0" max="286" min="286" style="0" width="10.71"/>
    <col collapsed="false" customWidth="true" hidden="false" outlineLevel="0" max="287" min="287" style="0" width="10.71"/>
    <col collapsed="false" customWidth="true" hidden="false" outlineLevel="0" max="288" min="288" style="0" width="10.71"/>
    <col collapsed="false" customWidth="true" hidden="false" outlineLevel="0" max="289" min="289" style="0" width="10.71"/>
    <col collapsed="false" customWidth="true" hidden="false" outlineLevel="0" max="290" min="290" style="0" width="10.71"/>
    <col collapsed="false" customWidth="true" hidden="false" outlineLevel="0" max="291" min="291" style="0" width="10.71"/>
    <col collapsed="false" customWidth="true" hidden="false" outlineLevel="0" max="292" min="292" style="0" width="10.71"/>
    <col collapsed="false" customWidth="true" hidden="false" outlineLevel="0" max="293" min="293" style="0" width="10.71"/>
    <col collapsed="false" customWidth="true" hidden="false" outlineLevel="0" max="294" min="294" style="0" width="10.71"/>
    <col collapsed="false" customWidth="true" hidden="false" outlineLevel="0" max="295" min="295" style="0" width="10.71"/>
    <col collapsed="false" customWidth="true" hidden="false" outlineLevel="0" max="296" min="296" style="0" width="10.71"/>
    <col collapsed="false" customWidth="true" hidden="false" outlineLevel="0" max="297" min="297" style="0" width="10.71"/>
    <col collapsed="false" customWidth="true" hidden="false" outlineLevel="0" max="298" min="298" style="0" width="10.71"/>
    <col collapsed="false" customWidth="true" hidden="false" outlineLevel="0" max="299" min="299" style="0" width="10.71"/>
    <col collapsed="false" customWidth="true" hidden="false" outlineLevel="0" max="300" min="300" style="0" width="10.71"/>
    <col collapsed="false" customWidth="true" hidden="false" outlineLevel="0" max="301" min="301" style="0" width="10.71"/>
    <col collapsed="false" customWidth="true" hidden="false" outlineLevel="0" max="302" min="302" style="0" width="10.71"/>
    <col collapsed="false" customWidth="true" hidden="false" outlineLevel="0" max="303" min="303" style="0" width="10.71"/>
    <col collapsed="false" customWidth="true" hidden="false" outlineLevel="0" max="304" min="304" style="0" width="10.71"/>
    <col collapsed="false" customWidth="true" hidden="false" outlineLevel="0" max="305" min="305" style="0" width="10.71"/>
    <col collapsed="false" customWidth="true" hidden="false" outlineLevel="0" max="306" min="306" style="0" width="10.71"/>
    <col collapsed="false" customWidth="true" hidden="false" outlineLevel="0" max="307" min="307" style="0" width="10.71"/>
    <col collapsed="false" customWidth="true" hidden="false" outlineLevel="0" max="308" min="308" style="0" width="10.71"/>
    <col collapsed="false" customWidth="true" hidden="false" outlineLevel="0" max="309" min="309" style="0" width="10.71"/>
    <col collapsed="false" customWidth="true" hidden="false" outlineLevel="0" max="310" min="310" style="0" width="10.71"/>
    <col collapsed="false" customWidth="true" hidden="false" outlineLevel="0" max="311" min="311" style="0" width="10.71"/>
    <col collapsed="false" customWidth="true" hidden="false" outlineLevel="0" max="312" min="312" style="0" width="10.71"/>
    <col collapsed="false" customWidth="true" hidden="false" outlineLevel="0" max="313" min="313" style="0" width="10.71"/>
    <col collapsed="false" customWidth="true" hidden="false" outlineLevel="0" max="314" min="314" style="0" width="10.71"/>
    <col collapsed="false" customWidth="true" hidden="false" outlineLevel="0" max="315" min="315" style="0" width="10.71"/>
    <col collapsed="false" customWidth="true" hidden="false" outlineLevel="0" max="316" min="316" style="0" width="10.71"/>
    <col collapsed="false" customWidth="true" hidden="false" outlineLevel="0" max="317" min="317" style="0" width="10.71"/>
    <col collapsed="false" customWidth="true" hidden="false" outlineLevel="0" max="318" min="318" style="0" width="10.71"/>
    <col collapsed="false" customWidth="true" hidden="false" outlineLevel="0" max="319" min="319" style="0" width="10.71"/>
    <col collapsed="false" customWidth="true" hidden="false" outlineLevel="0" max="320" min="320" style="0" width="10.71"/>
    <col collapsed="false" customWidth="true" hidden="false" outlineLevel="0" max="321" min="321" style="0" width="10.71"/>
    <col collapsed="false" customWidth="true" hidden="false" outlineLevel="0" max="322" min="322" style="0" width="10.71"/>
    <col collapsed="false" customWidth="true" hidden="false" outlineLevel="0" max="323" min="323" style="0" width="10.71"/>
    <col collapsed="false" customWidth="true" hidden="false" outlineLevel="0" max="324" min="324" style="0" width="10.71"/>
    <col collapsed="false" customWidth="true" hidden="false" outlineLevel="0" max="325" min="325" style="0" width="10.71"/>
    <col collapsed="false" customWidth="true" hidden="false" outlineLevel="0" max="326" min="326" style="0" width="10.71"/>
    <col collapsed="false" customWidth="true" hidden="false" outlineLevel="0" max="327" min="327" style="0" width="10.71"/>
    <col collapsed="false" customWidth="true" hidden="false" outlineLevel="0" max="328" min="328" style="0" width="10.71"/>
    <col collapsed="false" customWidth="true" hidden="false" outlineLevel="0" max="329" min="329" style="0" width="10.71"/>
    <col collapsed="false" customWidth="true" hidden="false" outlineLevel="0" max="330" min="330" style="0" width="10.71"/>
    <col collapsed="false" customWidth="true" hidden="false" outlineLevel="0" max="331" min="331" style="0" width="10.71"/>
    <col collapsed="false" customWidth="true" hidden="false" outlineLevel="0" max="332" min="332" style="0" width="10.71"/>
    <col collapsed="false" customWidth="true" hidden="false" outlineLevel="0" max="333" min="333" style="0" width="10.71"/>
    <col collapsed="false" customWidth="true" hidden="false" outlineLevel="0" max="334" min="334" style="0" width="10.71"/>
    <col collapsed="false" customWidth="true" hidden="false" outlineLevel="0" max="335" min="335" style="0" width="10.71"/>
    <col collapsed="false" customWidth="true" hidden="false" outlineLevel="0" max="336" min="336" style="0" width="10.71"/>
    <col collapsed="false" customWidth="true" hidden="false" outlineLevel="0" max="337" min="337" style="0" width="10.71"/>
    <col collapsed="false" customWidth="true" hidden="false" outlineLevel="0" max="338" min="338" style="0" width="10.71"/>
    <col collapsed="false" customWidth="true" hidden="false" outlineLevel="0" max="339" min="339" style="0" width="10.71"/>
    <col collapsed="false" customWidth="true" hidden="false" outlineLevel="0" max="340" min="340" style="0" width="10.71"/>
    <col collapsed="false" customWidth="true" hidden="false" outlineLevel="0" max="341" min="341" style="0" width="10.71"/>
    <col collapsed="false" customWidth="true" hidden="false" outlineLevel="0" max="342" min="342" style="0" width="10.71"/>
    <col collapsed="false" customWidth="true" hidden="false" outlineLevel="0" max="343" min="343" style="0" width="10.71"/>
    <col collapsed="false" customWidth="true" hidden="false" outlineLevel="0" max="344" min="344" style="0" width="10.71"/>
    <col collapsed="false" customWidth="true" hidden="false" outlineLevel="0" max="345" min="345" style="0" width="10.71"/>
    <col collapsed="false" customWidth="true" hidden="false" outlineLevel="0" max="346" min="346" style="0" width="10.71"/>
    <col collapsed="false" customWidth="true" hidden="false" outlineLevel="0" max="347" min="347" style="0" width="10.71"/>
    <col collapsed="false" customWidth="true" hidden="false" outlineLevel="0" max="348" min="348" style="0" width="10.71"/>
    <col collapsed="false" customWidth="true" hidden="false" outlineLevel="0" max="349" min="349" style="0" width="10.71"/>
    <col collapsed="false" customWidth="true" hidden="false" outlineLevel="0" max="350" min="350" style="0" width="10.71"/>
    <col collapsed="false" customWidth="true" hidden="false" outlineLevel="0" max="351" min="351" style="0" width="10.71"/>
    <col collapsed="false" customWidth="true" hidden="false" outlineLevel="0" max="352" min="352" style="0" width="10.71"/>
    <col collapsed="false" customWidth="true" hidden="false" outlineLevel="0" max="353" min="353" style="0" width="10.71"/>
    <col collapsed="false" customWidth="true" hidden="false" outlineLevel="0" max="354" min="354" style="0" width="10.71"/>
    <col collapsed="false" customWidth="true" hidden="false" outlineLevel="0" max="355" min="355" style="0" width="10.71"/>
    <col collapsed="false" customWidth="true" hidden="false" outlineLevel="0" max="356" min="356" style="0" width="10.71"/>
    <col collapsed="false" customWidth="true" hidden="false" outlineLevel="0" max="357" min="357" style="0" width="10.71"/>
    <col collapsed="false" customWidth="true" hidden="false" outlineLevel="0" max="358" min="358" style="0" width="10.71"/>
    <col collapsed="false" customWidth="true" hidden="false" outlineLevel="0" max="359" min="359" style="0" width="10.71"/>
    <col collapsed="false" customWidth="true" hidden="false" outlineLevel="0" max="360" min="360" style="0" width="10.71"/>
    <col collapsed="false" customWidth="true" hidden="false" outlineLevel="0" max="361" min="361" style="0" width="10.71"/>
    <col collapsed="false" customWidth="true" hidden="false" outlineLevel="0" max="362" min="362" style="0" width="10.71"/>
    <col collapsed="false" customWidth="true" hidden="false" outlineLevel="0" max="363" min="363" style="0" width="10.71"/>
    <col collapsed="false" customWidth="true" hidden="false" outlineLevel="0" max="364" min="364" style="0" width="10.71"/>
    <col collapsed="false" customWidth="true" hidden="false" outlineLevel="0" max="365" min="365" style="0" width="10.71"/>
    <col collapsed="false" customWidth="true" hidden="false" outlineLevel="0" max="366" min="366" style="0" width="10.71"/>
    <col collapsed="false" customWidth="true" hidden="false" outlineLevel="0" max="367" min="367" style="0" width="10.71"/>
    <col collapsed="false" customWidth="true" hidden="false" outlineLevel="0" max="368" min="368" style="0" width="10.71"/>
    <col collapsed="false" customWidth="true" hidden="false" outlineLevel="0" max="369" min="369" style="0" width="10.71"/>
    <col collapsed="false" customWidth="true" hidden="false" outlineLevel="0" max="370" min="370" style="0" width="10.71"/>
    <col collapsed="false" customWidth="true" hidden="false" outlineLevel="0" max="371" min="371" style="0" width="10.71"/>
    <col collapsed="false" customWidth="true" hidden="false" outlineLevel="0" max="372" min="372" style="0" width="10.71"/>
    <col collapsed="false" customWidth="true" hidden="false" outlineLevel="0" max="373" min="373" style="0" width="10.71"/>
    <col collapsed="false" customWidth="true" hidden="false" outlineLevel="0" max="374" min="374" style="0" width="10.71"/>
    <col collapsed="false" customWidth="true" hidden="false" outlineLevel="0" max="375" min="375" style="0" width="10.71"/>
    <col collapsed="false" customWidth="true" hidden="false" outlineLevel="0" max="376" min="376" style="0" width="10.71"/>
    <col collapsed="false" customWidth="true" hidden="false" outlineLevel="0" max="377" min="377" style="0" width="10.71"/>
    <col collapsed="false" customWidth="true" hidden="false" outlineLevel="0" max="378" min="378" style="0" width="10.71"/>
    <col collapsed="false" customWidth="true" hidden="false" outlineLevel="0" max="379" min="379" style="0" width="10.71"/>
    <col collapsed="false" customWidth="true" hidden="false" outlineLevel="0" max="380" min="380" style="0" width="10.71"/>
    <col collapsed="false" customWidth="true" hidden="false" outlineLevel="0" max="381" min="381" style="0" width="10.71"/>
    <col collapsed="false" customWidth="true" hidden="false" outlineLevel="0" max="382" min="382" style="0" width="10.71"/>
    <col collapsed="false" customWidth="true" hidden="false" outlineLevel="0" max="383" min="383" style="0" width="10.71"/>
    <col collapsed="false" customWidth="true" hidden="false" outlineLevel="0" max="384" min="384" style="0" width="10.71"/>
    <col collapsed="false" customWidth="true" hidden="false" outlineLevel="0" max="385" min="385" style="0" width="10.71"/>
    <col collapsed="false" customWidth="true" hidden="false" outlineLevel="0" max="386" min="386" style="0" width="10.71"/>
    <col collapsed="false" customWidth="true" hidden="false" outlineLevel="0" max="387" min="387" style="0" width="10.71"/>
    <col collapsed="false" customWidth="true" hidden="false" outlineLevel="0" max="388" min="388" style="0" width="10.71"/>
    <col collapsed="false" customWidth="true" hidden="false" outlineLevel="0" max="389" min="389" style="0" width="10.71"/>
    <col collapsed="false" customWidth="true" hidden="false" outlineLevel="0" max="390" min="390" style="0" width="10.71"/>
    <col collapsed="false" customWidth="true" hidden="false" outlineLevel="0" max="391" min="391" style="0" width="10.71"/>
    <col collapsed="false" customWidth="true" hidden="false" outlineLevel="0" max="392" min="392" style="0" width="10.71"/>
    <col collapsed="false" customWidth="true" hidden="false" outlineLevel="0" max="393" min="393" style="0" width="10.71"/>
    <col collapsed="false" customWidth="true" hidden="false" outlineLevel="0" max="394" min="394" style="0" width="10.71"/>
    <col collapsed="false" customWidth="true" hidden="false" outlineLevel="0" max="395" min="395" style="0" width="10.71"/>
    <col collapsed="false" customWidth="true" hidden="false" outlineLevel="0" max="396" min="396" style="0" width="10.71"/>
    <col collapsed="false" customWidth="true" hidden="false" outlineLevel="0" max="397" min="397" style="0" width="10.71"/>
    <col collapsed="false" customWidth="true" hidden="false" outlineLevel="0" max="398" min="398" style="0" width="10.71"/>
    <col collapsed="false" customWidth="true" hidden="false" outlineLevel="0" max="399" min="399" style="0" width="10.71"/>
    <col collapsed="false" customWidth="true" hidden="false" outlineLevel="0" max="400" min="400" style="0" width="10.71"/>
    <col collapsed="false" customWidth="true" hidden="false" outlineLevel="0" max="401" min="401" style="0" width="10.71"/>
    <col collapsed="false" customWidth="true" hidden="false" outlineLevel="0" max="402" min="402" style="0" width="10.71"/>
    <col collapsed="false" customWidth="true" hidden="false" outlineLevel="0" max="403" min="403" style="0" width="10.71"/>
    <col collapsed="false" customWidth="true" hidden="false" outlineLevel="0" max="404" min="404" style="0" width="10.71"/>
    <col collapsed="false" customWidth="true" hidden="false" outlineLevel="0" max="405" min="405" style="0" width="10.71"/>
    <col collapsed="false" customWidth="true" hidden="false" outlineLevel="0" max="406" min="406" style="0" width="10.71"/>
    <col collapsed="false" customWidth="true" hidden="false" outlineLevel="0" max="407" min="407" style="0" width="10.71"/>
    <col collapsed="false" customWidth="true" hidden="false" outlineLevel="0" max="408" min="408" style="0" width="10.71"/>
    <col collapsed="false" customWidth="true" hidden="false" outlineLevel="0" max="409" min="409" style="0" width="10.71"/>
    <col collapsed="false" customWidth="true" hidden="false" outlineLevel="0" max="410" min="410" style="0" width="10.71"/>
    <col collapsed="false" customWidth="true" hidden="false" outlineLevel="0" max="411" min="411" style="0" width="10.71"/>
    <col collapsed="false" customWidth="true" hidden="false" outlineLevel="0" max="412" min="412" style="0" width="10.71"/>
    <col collapsed="false" customWidth="true" hidden="false" outlineLevel="0" max="413" min="413" style="0" width="10.71"/>
    <col collapsed="false" customWidth="true" hidden="false" outlineLevel="0" max="414" min="414" style="0" width="10.71"/>
    <col collapsed="false" customWidth="true" hidden="false" outlineLevel="0" max="415" min="415" style="0" width="10.71"/>
    <col collapsed="false" customWidth="true" hidden="false" outlineLevel="0" max="416" min="416" style="0" width="10.71"/>
    <col collapsed="false" customWidth="true" hidden="false" outlineLevel="0" max="417" min="417" style="0" width="10.71"/>
    <col collapsed="false" customWidth="true" hidden="false" outlineLevel="0" max="418" min="418" style="0" width="10.71"/>
    <col collapsed="false" customWidth="true" hidden="false" outlineLevel="0" max="419" min="419" style="0" width="10.71"/>
    <col collapsed="false" customWidth="true" hidden="false" outlineLevel="0" max="420" min="420" style="0" width="10.71"/>
    <col collapsed="false" customWidth="true" hidden="false" outlineLevel="0" max="421" min="421" style="0" width="10.71"/>
    <col collapsed="false" customWidth="true" hidden="false" outlineLevel="0" max="422" min="422" style="0" width="10.71"/>
    <col collapsed="false" customWidth="true" hidden="false" outlineLevel="0" max="423" min="423" style="0" width="10.71"/>
    <col collapsed="false" customWidth="true" hidden="false" outlineLevel="0" max="424" min="424" style="0" width="10.71"/>
    <col collapsed="false" customWidth="true" hidden="false" outlineLevel="0" max="425" min="425" style="0" width="10.71"/>
    <col collapsed="false" customWidth="true" hidden="false" outlineLevel="0" max="426" min="426" style="0" width="10.71"/>
    <col collapsed="false" customWidth="true" hidden="false" outlineLevel="0" max="427" min="427" style="0" width="10.71"/>
    <col collapsed="false" customWidth="true" hidden="false" outlineLevel="0" max="428" min="428" style="0" width="10.71"/>
    <col collapsed="false" customWidth="true" hidden="false" outlineLevel="0" max="429" min="429" style="0" width="10.71"/>
    <col collapsed="false" customWidth="true" hidden="false" outlineLevel="0" max="430" min="430" style="0" width="10.71"/>
    <col collapsed="false" customWidth="true" hidden="false" outlineLevel="0" max="431" min="431" style="0" width="10.71"/>
    <col collapsed="false" customWidth="true" hidden="false" outlineLevel="0" max="432" min="432" style="0" width="10.71"/>
    <col collapsed="false" customWidth="true" hidden="false" outlineLevel="0" max="433" min="433" style="0" width="10.71"/>
    <col collapsed="false" customWidth="true" hidden="false" outlineLevel="0" max="434" min="434" style="0" width="10.71"/>
    <col collapsed="false" customWidth="true" hidden="false" outlineLevel="0" max="435" min="435" style="0" width="10.71"/>
    <col collapsed="false" customWidth="true" hidden="false" outlineLevel="0" max="436" min="436" style="0" width="10.71"/>
    <col collapsed="false" customWidth="true" hidden="false" outlineLevel="0" max="437" min="437" style="0" width="10.71"/>
    <col collapsed="false" customWidth="true" hidden="false" outlineLevel="0" max="438" min="438" style="0" width="10.71"/>
    <col collapsed="false" customWidth="true" hidden="false" outlineLevel="0" max="439" min="439" style="0" width="10.71"/>
    <col collapsed="false" customWidth="true" hidden="false" outlineLevel="0" max="440" min="440" style="0" width="10.71"/>
    <col collapsed="false" customWidth="true" hidden="false" outlineLevel="0" max="441" min="441" style="0" width="10.71"/>
    <col collapsed="false" customWidth="true" hidden="false" outlineLevel="0" max="442" min="442" style="0" width="10.71"/>
    <col collapsed="false" customWidth="true" hidden="false" outlineLevel="0" max="443" min="443" style="0" width="10.71"/>
    <col collapsed="false" customWidth="true" hidden="false" outlineLevel="0" max="444" min="444" style="0" width="10.71"/>
    <col collapsed="false" customWidth="true" hidden="false" outlineLevel="0" max="445" min="445" style="0" width="10.71"/>
    <col collapsed="false" customWidth="true" hidden="false" outlineLevel="0" max="446" min="446" style="0" width="10.71"/>
    <col collapsed="false" customWidth="true" hidden="false" outlineLevel="0" max="447" min="447" style="0" width="10.71"/>
    <col collapsed="false" customWidth="true" hidden="false" outlineLevel="0" max="448" min="448" style="0" width="10.71"/>
    <col collapsed="false" customWidth="true" hidden="false" outlineLevel="0" max="449" min="449" style="0" width="10.71"/>
    <col collapsed="false" customWidth="true" hidden="false" outlineLevel="0" max="450" min="450" style="0" width="10.71"/>
    <col collapsed="false" customWidth="true" hidden="false" outlineLevel="0" max="451" min="451" style="0" width="10.71"/>
    <col collapsed="false" customWidth="true" hidden="false" outlineLevel="0" max="452" min="452" style="0" width="10.71"/>
    <col collapsed="false" customWidth="true" hidden="false" outlineLevel="0" max="453" min="453" style="0" width="10.71"/>
    <col collapsed="false" customWidth="true" hidden="false" outlineLevel="0" max="454" min="454" style="0" width="10.71"/>
    <col collapsed="false" customWidth="true" hidden="false" outlineLevel="0" max="455" min="455" style="0" width="10.71"/>
    <col collapsed="false" customWidth="true" hidden="false" outlineLevel="0" max="456" min="456" style="0" width="10.71"/>
    <col collapsed="false" customWidth="true" hidden="false" outlineLevel="0" max="457" min="457" style="0" width="10.71"/>
    <col collapsed="false" customWidth="true" hidden="false" outlineLevel="0" max="458" min="458" style="0" width="10.71"/>
    <col collapsed="false" customWidth="true" hidden="false" outlineLevel="0" max="459" min="459" style="0" width="10.71"/>
    <col collapsed="false" customWidth="true" hidden="false" outlineLevel="0" max="460" min="460" style="0" width="10.71"/>
    <col collapsed="false" customWidth="true" hidden="false" outlineLevel="0" max="461" min="461" style="0" width="10.71"/>
    <col collapsed="false" customWidth="true" hidden="false" outlineLevel="0" max="462" min="462" style="0" width="10.71"/>
    <col collapsed="false" customWidth="true" hidden="false" outlineLevel="0" max="463" min="463" style="0" width="10.71"/>
    <col collapsed="false" customWidth="true" hidden="false" outlineLevel="0" max="464" min="464" style="0" width="10.71"/>
    <col collapsed="false" customWidth="true" hidden="false" outlineLevel="0" max="465" min="465" style="0" width="10.71"/>
    <col collapsed="false" customWidth="true" hidden="false" outlineLevel="0" max="466" min="466" style="0" width="10.71"/>
    <col collapsed="false" customWidth="true" hidden="false" outlineLevel="0" max="467" min="467" style="0" width="10.71"/>
    <col collapsed="false" customWidth="true" hidden="false" outlineLevel="0" max="468" min="468" style="0" width="10.71"/>
    <col collapsed="false" customWidth="true" hidden="false" outlineLevel="0" max="469" min="469" style="0" width="10.71"/>
    <col collapsed="false" customWidth="true" hidden="false" outlineLevel="0" max="470" min="470" style="0" width="10.71"/>
    <col collapsed="false" customWidth="true" hidden="false" outlineLevel="0" max="471" min="471" style="0" width="10.71"/>
    <col collapsed="false" customWidth="true" hidden="false" outlineLevel="0" max="472" min="472" style="0" width="10.71"/>
    <col collapsed="false" customWidth="true" hidden="false" outlineLevel="0" max="473" min="473" style="0" width="10.71"/>
    <col collapsed="false" customWidth="true" hidden="false" outlineLevel="0" max="474" min="474" style="0" width="10.71"/>
    <col collapsed="false" customWidth="true" hidden="false" outlineLevel="0" max="475" min="475" style="0" width="10.71"/>
    <col collapsed="false" customWidth="true" hidden="false" outlineLevel="0" max="476" min="476" style="0" width="10.71"/>
    <col collapsed="false" customWidth="true" hidden="false" outlineLevel="0" max="477" min="477" style="0" width="10.71"/>
    <col collapsed="false" customWidth="true" hidden="false" outlineLevel="0" max="478" min="478" style="0" width="10.71"/>
    <col collapsed="false" customWidth="true" hidden="false" outlineLevel="0" max="479" min="479" style="0" width="10.71"/>
    <col collapsed="false" customWidth="true" hidden="false" outlineLevel="0" max="480" min="480" style="0" width="10.71"/>
    <col collapsed="false" customWidth="true" hidden="false" outlineLevel="0" max="481" min="481" style="0" width="10.71"/>
    <col collapsed="false" customWidth="true" hidden="false" outlineLevel="0" max="482" min="482" style="0" width="10.71"/>
    <col collapsed="false" customWidth="true" hidden="false" outlineLevel="0" max="483" min="483" style="0" width="10.71"/>
    <col collapsed="false" customWidth="true" hidden="false" outlineLevel="0" max="484" min="484" style="0" width="10.71"/>
    <col collapsed="false" customWidth="true" hidden="false" outlineLevel="0" max="485" min="485" style="0" width="10.71"/>
    <col collapsed="false" customWidth="true" hidden="false" outlineLevel="0" max="486" min="486" style="0" width="10.71"/>
    <col collapsed="false" customWidth="true" hidden="false" outlineLevel="0" max="487" min="487" style="0" width="10.71"/>
    <col collapsed="false" customWidth="true" hidden="false" outlineLevel="0" max="488" min="488" style="0" width="10.71"/>
    <col collapsed="false" customWidth="true" hidden="false" outlineLevel="0" max="489" min="489" style="0" width="10.71"/>
    <col collapsed="false" customWidth="true" hidden="false" outlineLevel="0" max="490" min="490" style="0" width="10.71"/>
    <col collapsed="false" customWidth="true" hidden="false" outlineLevel="0" max="491" min="491" style="0" width="10.71"/>
    <col collapsed="false" customWidth="true" hidden="false" outlineLevel="0" max="492" min="492" style="0" width="10.71"/>
    <col collapsed="false" customWidth="true" hidden="false" outlineLevel="0" max="493" min="493" style="0" width="10.71"/>
    <col collapsed="false" customWidth="true" hidden="false" outlineLevel="0" max="494" min="494" style="0" width="10.71"/>
    <col collapsed="false" customWidth="true" hidden="false" outlineLevel="0" max="495" min="495" style="0" width="10.71"/>
    <col collapsed="false" customWidth="true" hidden="false" outlineLevel="0" max="496" min="496" style="0" width="10.71"/>
    <col collapsed="false" customWidth="true" hidden="false" outlineLevel="0" max="497" min="497" style="0" width="10.71"/>
    <col collapsed="false" customWidth="true" hidden="false" outlineLevel="0" max="498" min="498" style="0" width="10.71"/>
    <col collapsed="false" customWidth="true" hidden="false" outlineLevel="0" max="499" min="499" style="0" width="10.71"/>
    <col collapsed="false" customWidth="true" hidden="false" outlineLevel="0" max="500" min="500" style="0" width="10.71"/>
    <col collapsed="false" customWidth="true" hidden="false" outlineLevel="0" max="501" min="501" style="0" width="10.71"/>
    <col collapsed="false" customWidth="true" hidden="false" outlineLevel="0" max="502" min="502" style="0" width="10.71"/>
    <col collapsed="false" customWidth="true" hidden="false" outlineLevel="0" max="503" min="503" style="0" width="10.71"/>
    <col collapsed="false" customWidth="true" hidden="false" outlineLevel="0" max="504" min="504" style="0" width="10.71"/>
    <col collapsed="false" customWidth="true" hidden="false" outlineLevel="0" max="505" min="505" style="0" width="10.71"/>
    <col collapsed="false" customWidth="true" hidden="false" outlineLevel="0" max="506" min="506" style="0" width="10.71"/>
    <col collapsed="false" customWidth="true" hidden="false" outlineLevel="0" max="507" min="507" style="0" width="10.71"/>
    <col collapsed="false" customWidth="true" hidden="false" outlineLevel="0" max="508" min="508" style="0" width="10.71"/>
    <col collapsed="false" customWidth="true" hidden="false" outlineLevel="0" max="509" min="509" style="0" width="10.71"/>
    <col collapsed="false" customWidth="true" hidden="false" outlineLevel="0" max="510" min="510" style="0" width="10.71"/>
    <col collapsed="false" customWidth="true" hidden="false" outlineLevel="0" max="511" min="511" style="0" width="10.71"/>
    <col collapsed="false" customWidth="true" hidden="false" outlineLevel="0" max="512" min="512" style="0" width="10.71"/>
    <col collapsed="false" customWidth="true" hidden="false" outlineLevel="0" max="513" min="513" style="0" width="10.71"/>
    <col collapsed="false" customWidth="true" hidden="false" outlineLevel="0" max="514" min="514" style="0" width="10.71"/>
    <col collapsed="false" customWidth="true" hidden="false" outlineLevel="0" max="515" min="515" style="0" width="10.71"/>
    <col collapsed="false" customWidth="true" hidden="false" outlineLevel="0" max="516" min="516" style="0" width="10.71"/>
    <col collapsed="false" customWidth="true" hidden="false" outlineLevel="0" max="517" min="517" style="0" width="10.71"/>
    <col collapsed="false" customWidth="true" hidden="false" outlineLevel="0" max="518" min="518" style="0" width="10.71"/>
    <col collapsed="false" customWidth="true" hidden="false" outlineLevel="0" max="519" min="519" style="0" width="10.71"/>
    <col collapsed="false" customWidth="true" hidden="false" outlineLevel="0" max="520" min="520" style="0" width="10.71"/>
    <col collapsed="false" customWidth="true" hidden="false" outlineLevel="0" max="521" min="521" style="0" width="10.71"/>
    <col collapsed="false" customWidth="true" hidden="false" outlineLevel="0" max="522" min="522" style="0" width="10.71"/>
    <col collapsed="false" customWidth="true" hidden="false" outlineLevel="0" max="523" min="523" style="0" width="10.71"/>
    <col collapsed="false" customWidth="true" hidden="false" outlineLevel="0" max="524" min="524" style="0" width="10.71"/>
    <col collapsed="false" customWidth="true" hidden="false" outlineLevel="0" max="525" min="525" style="0" width="10.71"/>
    <col collapsed="false" customWidth="true" hidden="false" outlineLevel="0" max="526" min="526" style="0" width="10.71"/>
    <col collapsed="false" customWidth="true" hidden="false" outlineLevel="0" max="527" min="527" style="0" width="10.71"/>
    <col collapsed="false" customWidth="true" hidden="false" outlineLevel="0" max="528" min="528" style="0" width="10.71"/>
    <col collapsed="false" customWidth="true" hidden="false" outlineLevel="0" max="529" min="529" style="0" width="10.71"/>
    <col collapsed="false" customWidth="true" hidden="false" outlineLevel="0" max="530" min="530" style="0" width="10.71"/>
    <col collapsed="false" customWidth="true" hidden="false" outlineLevel="0" max="531" min="531" style="0" width="10.71"/>
    <col collapsed="false" customWidth="true" hidden="false" outlineLevel="0" max="532" min="532" style="0" width="10.71"/>
    <col collapsed="false" customWidth="true" hidden="false" outlineLevel="0" max="533" min="533" style="0" width="10.71"/>
    <col collapsed="false" customWidth="true" hidden="false" outlineLevel="0" max="534" min="534" style="0" width="10.71"/>
    <col collapsed="false" customWidth="true" hidden="false" outlineLevel="0" max="535" min="535" style="0" width="10.71"/>
    <col collapsed="false" customWidth="true" hidden="false" outlineLevel="0" max="536" min="536" style="0" width="10.71"/>
    <col collapsed="false" customWidth="true" hidden="false" outlineLevel="0" max="537" min="537" style="0" width="10.71"/>
    <col collapsed="false" customWidth="true" hidden="false" outlineLevel="0" max="538" min="538" style="0" width="10.71"/>
    <col collapsed="false" customWidth="true" hidden="false" outlineLevel="0" max="539" min="539" style="0" width="10.71"/>
    <col collapsed="false" customWidth="true" hidden="false" outlineLevel="0" max="540" min="540" style="0" width="10.71"/>
    <col collapsed="false" customWidth="true" hidden="false" outlineLevel="0" max="541" min="541" style="0" width="10.71"/>
    <col collapsed="false" customWidth="true" hidden="false" outlineLevel="0" max="542" min="542" style="0" width="10.71"/>
    <col collapsed="false" customWidth="true" hidden="false" outlineLevel="0" max="543" min="543" style="0" width="10.71"/>
    <col collapsed="false" customWidth="true" hidden="false" outlineLevel="0" max="544" min="544" style="0" width="10.71"/>
    <col collapsed="false" customWidth="true" hidden="false" outlineLevel="0" max="545" min="545" style="0" width="10.71"/>
    <col collapsed="false" customWidth="true" hidden="false" outlineLevel="0" max="546" min="546" style="0" width="10.71"/>
    <col collapsed="false" customWidth="true" hidden="false" outlineLevel="0" max="547" min="547" style="0" width="10.71"/>
    <col collapsed="false" customWidth="true" hidden="false" outlineLevel="0" max="548" min="548" style="0" width="10.71"/>
    <col collapsed="false" customWidth="true" hidden="false" outlineLevel="0" max="549" min="549" style="0" width="10.71"/>
    <col collapsed="false" customWidth="true" hidden="false" outlineLevel="0" max="550" min="550" style="0" width="10.71"/>
    <col collapsed="false" customWidth="true" hidden="false" outlineLevel="0" max="551" min="551" style="0" width="10.71"/>
    <col collapsed="false" customWidth="true" hidden="false" outlineLevel="0" max="552" min="552" style="0" width="10.71"/>
    <col collapsed="false" customWidth="true" hidden="false" outlineLevel="0" max="553" min="553" style="0" width="10.71"/>
    <col collapsed="false" customWidth="true" hidden="false" outlineLevel="0" max="554" min="554" style="0" width="10.71"/>
    <col collapsed="false" customWidth="true" hidden="false" outlineLevel="0" max="555" min="555" style="0" width="10.71"/>
    <col collapsed="false" customWidth="true" hidden="false" outlineLevel="0" max="556" min="556" style="0" width="10.71"/>
    <col collapsed="false" customWidth="true" hidden="false" outlineLevel="0" max="557" min="557" style="0" width="10.71"/>
    <col collapsed="false" customWidth="true" hidden="false" outlineLevel="0" max="558" min="558" style="0" width="10.71"/>
    <col collapsed="false" customWidth="true" hidden="false" outlineLevel="0" max="559" min="559" style="0" width="10.71"/>
    <col collapsed="false" customWidth="true" hidden="false" outlineLevel="0" max="560" min="560" style="0" width="10.71"/>
    <col collapsed="false" customWidth="true" hidden="false" outlineLevel="0" max="561" min="561" style="0" width="10.71"/>
    <col collapsed="false" customWidth="true" hidden="false" outlineLevel="0" max="562" min="562" style="0" width="10.71"/>
    <col collapsed="false" customWidth="true" hidden="false" outlineLevel="0" max="563" min="563" style="0" width="10.71"/>
    <col collapsed="false" customWidth="true" hidden="false" outlineLevel="0" max="564" min="564" style="0" width="10.71"/>
    <col collapsed="false" customWidth="true" hidden="false" outlineLevel="0" max="565" min="565" style="0" width="10.71"/>
    <col collapsed="false" customWidth="true" hidden="false" outlineLevel="0" max="566" min="566" style="0" width="10.71"/>
    <col collapsed="false" customWidth="true" hidden="false" outlineLevel="0" max="567" min="567" style="0" width="10.71"/>
    <col collapsed="false" customWidth="true" hidden="false" outlineLevel="0" max="568" min="568" style="0" width="10.71"/>
    <col collapsed="false" customWidth="true" hidden="false" outlineLevel="0" max="569" min="569" style="0" width="10.71"/>
    <col collapsed="false" customWidth="true" hidden="false" outlineLevel="0" max="570" min="570" style="0" width="10.71"/>
    <col collapsed="false" customWidth="true" hidden="false" outlineLevel="0" max="571" min="571" style="0" width="10.71"/>
    <col collapsed="false" customWidth="true" hidden="false" outlineLevel="0" max="572" min="572" style="0" width="10.71"/>
    <col collapsed="false" customWidth="true" hidden="false" outlineLevel="0" max="573" min="573" style="0" width="10.71"/>
    <col collapsed="false" customWidth="true" hidden="false" outlineLevel="0" max="574" min="574" style="0" width="10.71"/>
    <col collapsed="false" customWidth="true" hidden="false" outlineLevel="0" max="575" min="575" style="0" width="10.71"/>
    <col collapsed="false" customWidth="true" hidden="false" outlineLevel="0" max="576" min="576" style="0" width="10.71"/>
    <col collapsed="false" customWidth="true" hidden="false" outlineLevel="0" max="577" min="577" style="0" width="10.71"/>
    <col collapsed="false" customWidth="true" hidden="false" outlineLevel="0" max="578" min="578" style="0" width="10.71"/>
    <col collapsed="false" customWidth="true" hidden="false" outlineLevel="0" max="579" min="579" style="0" width="10.71"/>
    <col collapsed="false" customWidth="true" hidden="false" outlineLevel="0" max="580" min="580" style="0" width="10.71"/>
    <col collapsed="false" customWidth="true" hidden="false" outlineLevel="0" max="581" min="581" style="0" width="10.71"/>
    <col collapsed="false" customWidth="true" hidden="false" outlineLevel="0" max="582" min="582" style="0" width="10.71"/>
    <col collapsed="false" customWidth="true" hidden="false" outlineLevel="0" max="583" min="583" style="0" width="10.71"/>
    <col collapsed="false" customWidth="true" hidden="false" outlineLevel="0" max="584" min="584" style="0" width="10.71"/>
    <col collapsed="false" customWidth="true" hidden="false" outlineLevel="0" max="585" min="585" style="0" width="10.71"/>
    <col collapsed="false" customWidth="true" hidden="false" outlineLevel="0" max="586" min="586" style="0" width="10.71"/>
    <col collapsed="false" customWidth="true" hidden="false" outlineLevel="0" max="587" min="587" style="0" width="10.71"/>
    <col collapsed="false" customWidth="true" hidden="false" outlineLevel="0" max="588" min="588" style="0" width="10.71"/>
    <col collapsed="false" customWidth="true" hidden="false" outlineLevel="0" max="589" min="589" style="0" width="10.71"/>
    <col collapsed="false" customWidth="true" hidden="false" outlineLevel="0" max="590" min="590" style="0" width="10.71"/>
    <col collapsed="false" customWidth="true" hidden="false" outlineLevel="0" max="591" min="591" style="0" width="10.71"/>
    <col collapsed="false" customWidth="true" hidden="false" outlineLevel="0" max="592" min="592" style="0" width="10.71"/>
    <col collapsed="false" customWidth="true" hidden="false" outlineLevel="0" max="593" min="593" style="0" width="10.71"/>
    <col collapsed="false" customWidth="true" hidden="false" outlineLevel="0" max="594" min="594" style="0" width="10.71"/>
    <col collapsed="false" customWidth="true" hidden="false" outlineLevel="0" max="595" min="595" style="0" width="10.71"/>
    <col collapsed="false" customWidth="true" hidden="false" outlineLevel="0" max="596" min="596" style="0" width="10.71"/>
    <col collapsed="false" customWidth="true" hidden="false" outlineLevel="0" max="597" min="597" style="0" width="10.71"/>
    <col collapsed="false" customWidth="true" hidden="false" outlineLevel="0" max="598" min="598" style="0" width="10.71"/>
    <col collapsed="false" customWidth="true" hidden="false" outlineLevel="0" max="599" min="599" style="0" width="10.71"/>
    <col collapsed="false" customWidth="true" hidden="false" outlineLevel="0" max="600" min="600" style="0" width="10.71"/>
    <col collapsed="false" customWidth="true" hidden="false" outlineLevel="0" max="601" min="601" style="0" width="10.71"/>
    <col collapsed="false" customWidth="true" hidden="false" outlineLevel="0" max="602" min="602" style="0" width="10.71"/>
    <col collapsed="false" customWidth="true" hidden="false" outlineLevel="0" max="603" min="603" style="0" width="10.71"/>
    <col collapsed="false" customWidth="true" hidden="false" outlineLevel="0" max="604" min="604" style="0" width="10.71"/>
    <col collapsed="false" customWidth="true" hidden="false" outlineLevel="0" max="605" min="605" style="0" width="10.71"/>
    <col collapsed="false" customWidth="true" hidden="false" outlineLevel="0" max="606" min="606" style="0" width="10.71"/>
    <col collapsed="false" customWidth="true" hidden="false" outlineLevel="0" max="607" min="607" style="0" width="10.71"/>
    <col collapsed="false" customWidth="true" hidden="false" outlineLevel="0" max="608" min="608" style="0" width="10.71"/>
    <col collapsed="false" customWidth="true" hidden="false" outlineLevel="0" max="609" min="609" style="0" width="10.71"/>
    <col collapsed="false" customWidth="true" hidden="false" outlineLevel="0" max="610" min="610" style="0" width="10.71"/>
    <col collapsed="false" customWidth="true" hidden="false" outlineLevel="0" max="611" min="611" style="0" width="10.71"/>
    <col collapsed="false" customWidth="true" hidden="false" outlineLevel="0" max="612" min="612" style="0" width="10.71"/>
    <col collapsed="false" customWidth="true" hidden="false" outlineLevel="0" max="613" min="613" style="0" width="10.71"/>
    <col collapsed="false" customWidth="true" hidden="false" outlineLevel="0" max="614" min="614" style="0" width="10.71"/>
    <col collapsed="false" customWidth="true" hidden="false" outlineLevel="0" max="615" min="615" style="0" width="10.71"/>
    <col collapsed="false" customWidth="true" hidden="false" outlineLevel="0" max="616" min="616" style="0" width="10.71"/>
    <col collapsed="false" customWidth="true" hidden="false" outlineLevel="0" max="617" min="617" style="0" width="10.71"/>
    <col collapsed="false" customWidth="true" hidden="false" outlineLevel="0" max="618" min="618" style="0" width="10.71"/>
    <col collapsed="false" customWidth="true" hidden="false" outlineLevel="0" max="619" min="619" style="0" width="10.71"/>
    <col collapsed="false" customWidth="true" hidden="false" outlineLevel="0" max="620" min="620" style="0" width="10.71"/>
    <col collapsed="false" customWidth="true" hidden="false" outlineLevel="0" max="621" min="621" style="0" width="10.71"/>
    <col collapsed="false" customWidth="true" hidden="false" outlineLevel="0" max="622" min="622" style="0" width="10.71"/>
    <col collapsed="false" customWidth="true" hidden="false" outlineLevel="0" max="623" min="623" style="0" width="10.71"/>
    <col collapsed="false" customWidth="true" hidden="false" outlineLevel="0" max="624" min="624" style="0" width="10.71"/>
    <col collapsed="false" customWidth="true" hidden="false" outlineLevel="0" max="625" min="625" style="0" width="10.71"/>
    <col collapsed="false" customWidth="true" hidden="false" outlineLevel="0" max="626" min="626" style="0" width="10.71"/>
    <col collapsed="false" customWidth="true" hidden="false" outlineLevel="0" max="627" min="627" style="0" width="10.71"/>
    <col collapsed="false" customWidth="true" hidden="false" outlineLevel="0" max="628" min="628" style="0" width="10.71"/>
    <col collapsed="false" customWidth="true" hidden="false" outlineLevel="0" max="629" min="629" style="0" width="10.71"/>
    <col collapsed="false" customWidth="true" hidden="false" outlineLevel="0" max="630" min="630" style="0" width="10.71"/>
    <col collapsed="false" customWidth="true" hidden="false" outlineLevel="0" max="631" min="631" style="0" width="10.71"/>
    <col collapsed="false" customWidth="true" hidden="false" outlineLevel="0" max="632" min="632" style="0" width="10.71"/>
    <col collapsed="false" customWidth="true" hidden="false" outlineLevel="0" max="633" min="633" style="0" width="10.71"/>
    <col collapsed="false" customWidth="true" hidden="false" outlineLevel="0" max="634" min="634" style="0" width="10.71"/>
    <col collapsed="false" customWidth="true" hidden="false" outlineLevel="0" max="635" min="635" style="0" width="10.71"/>
    <col collapsed="false" customWidth="true" hidden="false" outlineLevel="0" max="636" min="636" style="0" width="10.71"/>
    <col collapsed="false" customWidth="true" hidden="false" outlineLevel="0" max="637" min="637" style="0" width="10.71"/>
    <col collapsed="false" customWidth="true" hidden="false" outlineLevel="0" max="638" min="638" style="0" width="10.71"/>
    <col collapsed="false" customWidth="true" hidden="false" outlineLevel="0" max="639" min="639" style="0" width="10.71"/>
    <col collapsed="false" customWidth="true" hidden="false" outlineLevel="0" max="640" min="640" style="0" width="10.71"/>
    <col collapsed="false" customWidth="true" hidden="false" outlineLevel="0" max="641" min="641" style="0" width="10.71"/>
    <col collapsed="false" customWidth="true" hidden="false" outlineLevel="0" max="642" min="642" style="0" width="10.71"/>
    <col collapsed="false" customWidth="true" hidden="false" outlineLevel="0" max="643" min="643" style="0" width="10.71"/>
    <col collapsed="false" customWidth="true" hidden="false" outlineLevel="0" max="644" min="644" style="0" width="10.71"/>
    <col collapsed="false" customWidth="true" hidden="false" outlineLevel="0" max="645" min="645" style="0" width="10.71"/>
    <col collapsed="false" customWidth="true" hidden="false" outlineLevel="0" max="646" min="646" style="0" width="10.71"/>
    <col collapsed="false" customWidth="true" hidden="false" outlineLevel="0" max="647" min="647" style="0" width="10.71"/>
    <col collapsed="false" customWidth="true" hidden="false" outlineLevel="0" max="648" min="648" style="0" width="10.71"/>
    <col collapsed="false" customWidth="true" hidden="false" outlineLevel="0" max="649" min="649" style="0" width="10.71"/>
    <col collapsed="false" customWidth="true" hidden="false" outlineLevel="0" max="650" min="650" style="0" width="10.71"/>
    <col collapsed="false" customWidth="true" hidden="false" outlineLevel="0" max="651" min="651" style="0" width="10.71"/>
    <col collapsed="false" customWidth="true" hidden="false" outlineLevel="0" max="652" min="652" style="0" width="10.71"/>
    <col collapsed="false" customWidth="true" hidden="false" outlineLevel="0" max="653" min="653" style="0" width="10.71"/>
    <col collapsed="false" customWidth="true" hidden="false" outlineLevel="0" max="654" min="654" style="0" width="10.71"/>
    <col collapsed="false" customWidth="true" hidden="false" outlineLevel="0" max="655" min="655" style="0" width="10.71"/>
    <col collapsed="false" customWidth="true" hidden="false" outlineLevel="0" max="656" min="656" style="0" width="10.71"/>
    <col collapsed="false" customWidth="true" hidden="false" outlineLevel="0" max="657" min="657" style="0" width="10.71"/>
    <col collapsed="false" customWidth="true" hidden="false" outlineLevel="0" max="658" min="658" style="0" width="10.71"/>
    <col collapsed="false" customWidth="true" hidden="false" outlineLevel="0" max="659" min="659" style="0" width="10.71"/>
    <col collapsed="false" customWidth="true" hidden="false" outlineLevel="0" max="660" min="660" style="0" width="10.71"/>
    <col collapsed="false" customWidth="true" hidden="false" outlineLevel="0" max="661" min="661" style="0" width="10.71"/>
    <col collapsed="false" customWidth="true" hidden="false" outlineLevel="0" max="662" min="662" style="0" width="10.71"/>
    <col collapsed="false" customWidth="true" hidden="false" outlineLevel="0" max="663" min="663" style="0" width="10.71"/>
    <col collapsed="false" customWidth="true" hidden="false" outlineLevel="0" max="664" min="664" style="0" width="10.71"/>
    <col collapsed="false" customWidth="true" hidden="false" outlineLevel="0" max="665" min="665" style="0" width="10.71"/>
    <col collapsed="false" customWidth="true" hidden="false" outlineLevel="0" max="666" min="666" style="0" width="10.71"/>
    <col collapsed="false" customWidth="true" hidden="false" outlineLevel="0" max="667" min="667" style="0" width="10.71"/>
    <col collapsed="false" customWidth="true" hidden="false" outlineLevel="0" max="668" min="668" style="0" width="10.71"/>
    <col collapsed="false" customWidth="true" hidden="false" outlineLevel="0" max="669" min="669" style="0" width="10.71"/>
    <col collapsed="false" customWidth="true" hidden="false" outlineLevel="0" max="670" min="670" style="0" width="10.71"/>
    <col collapsed="false" customWidth="true" hidden="false" outlineLevel="0" max="671" min="671" style="0" width="10.71"/>
    <col collapsed="false" customWidth="true" hidden="false" outlineLevel="0" max="672" min="672" style="0" width="10.71"/>
    <col collapsed="false" customWidth="true" hidden="false" outlineLevel="0" max="673" min="673" style="0" width="10.71"/>
    <col collapsed="false" customWidth="true" hidden="false" outlineLevel="0" max="674" min="674" style="0" width="10.71"/>
    <col collapsed="false" customWidth="true" hidden="false" outlineLevel="0" max="675" min="675" style="0" width="10.71"/>
    <col collapsed="false" customWidth="true" hidden="false" outlineLevel="0" max="676" min="676" style="0" width="10.71"/>
    <col collapsed="false" customWidth="true" hidden="false" outlineLevel="0" max="677" min="677" style="0" width="10.71"/>
    <col collapsed="false" customWidth="true" hidden="false" outlineLevel="0" max="678" min="678" style="0" width="10.71"/>
    <col collapsed="false" customWidth="true" hidden="false" outlineLevel="0" max="679" min="679" style="0" width="10.71"/>
    <col collapsed="false" customWidth="true" hidden="false" outlineLevel="0" max="680" min="680" style="0" width="10.71"/>
    <col collapsed="false" customWidth="true" hidden="false" outlineLevel="0" max="681" min="681" style="0" width="10.71"/>
    <col collapsed="false" customWidth="true" hidden="false" outlineLevel="0" max="682" min="682" style="0" width="10.71"/>
    <col collapsed="false" customWidth="true" hidden="false" outlineLevel="0" max="683" min="683" style="0" width="10.71"/>
    <col collapsed="false" customWidth="true" hidden="false" outlineLevel="0" max="684" min="684" style="0" width="10.71"/>
    <col collapsed="false" customWidth="true" hidden="false" outlineLevel="0" max="685" min="685" style="0" width="10.71"/>
    <col collapsed="false" customWidth="true" hidden="false" outlineLevel="0" max="686" min="686" style="0" width="10.71"/>
    <col collapsed="false" customWidth="true" hidden="false" outlineLevel="0" max="687" min="687" style="0" width="10.71"/>
    <col collapsed="false" customWidth="true" hidden="false" outlineLevel="0" max="688" min="688" style="0" width="10.71"/>
    <col collapsed="false" customWidth="true" hidden="false" outlineLevel="0" max="689" min="689" style="0" width="10.71"/>
    <col collapsed="false" customWidth="true" hidden="false" outlineLevel="0" max="690" min="690" style="0" width="10.71"/>
    <col collapsed="false" customWidth="true" hidden="false" outlineLevel="0" max="691" min="691" style="0" width="10.71"/>
    <col collapsed="false" customWidth="true" hidden="false" outlineLevel="0" max="692" min="692" style="0" width="10.71"/>
    <col collapsed="false" customWidth="true" hidden="false" outlineLevel="0" max="693" min="693" style="0" width="10.71"/>
    <col collapsed="false" customWidth="true" hidden="false" outlineLevel="0" max="694" min="694" style="0" width="10.71"/>
    <col collapsed="false" customWidth="true" hidden="false" outlineLevel="0" max="695" min="695" style="0" width="10.71"/>
    <col collapsed="false" customWidth="true" hidden="false" outlineLevel="0" max="696" min="696" style="0" width="10.71"/>
    <col collapsed="false" customWidth="true" hidden="false" outlineLevel="0" max="697" min="697" style="0" width="10.71"/>
    <col collapsed="false" customWidth="true" hidden="false" outlineLevel="0" max="698" min="698" style="0" width="10.71"/>
    <col collapsed="false" customWidth="true" hidden="false" outlineLevel="0" max="699" min="699" style="0" width="10.71"/>
    <col collapsed="false" customWidth="true" hidden="false" outlineLevel="0" max="700" min="700" style="0" width="10.71"/>
    <col collapsed="false" customWidth="true" hidden="false" outlineLevel="0" max="701" min="701" style="0" width="10.71"/>
    <col collapsed="false" customWidth="true" hidden="false" outlineLevel="0" max="702" min="702" style="0" width="10.71"/>
    <col collapsed="false" customWidth="true" hidden="false" outlineLevel="0" max="703" min="703" style="0" width="10.71"/>
    <col collapsed="false" customWidth="true" hidden="false" outlineLevel="0" max="704" min="704" style="0" width="10.71"/>
    <col collapsed="false" customWidth="true" hidden="false" outlineLevel="0" max="705" min="705" style="0" width="10.71"/>
    <col collapsed="false" customWidth="true" hidden="false" outlineLevel="0" max="706" min="706" style="0" width="10.71"/>
    <col collapsed="false" customWidth="true" hidden="false" outlineLevel="0" max="707" min="707" style="0" width="10.71"/>
    <col collapsed="false" customWidth="true" hidden="false" outlineLevel="0" max="708" min="708" style="0" width="10.71"/>
    <col collapsed="false" customWidth="true" hidden="false" outlineLevel="0" max="709" min="709" style="0" width="10.71"/>
    <col collapsed="false" customWidth="true" hidden="false" outlineLevel="0" max="710" min="710" style="0" width="10.71"/>
    <col collapsed="false" customWidth="true" hidden="false" outlineLevel="0" max="711" min="711" style="0" width="10.71"/>
    <col collapsed="false" customWidth="true" hidden="false" outlineLevel="0" max="712" min="712" style="0" width="10.71"/>
    <col collapsed="false" customWidth="true" hidden="false" outlineLevel="0" max="713" min="713" style="0" width="10.71"/>
    <col collapsed="false" customWidth="true" hidden="false" outlineLevel="0" max="714" min="714" style="0" width="10.71"/>
    <col collapsed="false" customWidth="true" hidden="false" outlineLevel="0" max="715" min="715" style="0" width="10.71"/>
    <col collapsed="false" customWidth="true" hidden="false" outlineLevel="0" max="716" min="716" style="0" width="10.71"/>
    <col collapsed="false" customWidth="true" hidden="false" outlineLevel="0" max="717" min="717" style="0" width="10.71"/>
    <col collapsed="false" customWidth="true" hidden="false" outlineLevel="0" max="718" min="718" style="0" width="10.71"/>
    <col collapsed="false" customWidth="true" hidden="false" outlineLevel="0" max="719" min="719" style="0" width="10.71"/>
    <col collapsed="false" customWidth="true" hidden="false" outlineLevel="0" max="720" min="720" style="0" width="10.71"/>
    <col collapsed="false" customWidth="true" hidden="false" outlineLevel="0" max="721" min="721" style="0" width="10.71"/>
    <col collapsed="false" customWidth="true" hidden="false" outlineLevel="0" max="722" min="722" style="0" width="10.71"/>
    <col collapsed="false" customWidth="true" hidden="false" outlineLevel="0" max="723" min="723" style="0" width="10.71"/>
    <col collapsed="false" customWidth="true" hidden="false" outlineLevel="0" max="724" min="724" style="0" width="10.71"/>
    <col collapsed="false" customWidth="true" hidden="false" outlineLevel="0" max="725" min="725" style="0" width="10.71"/>
    <col collapsed="false" customWidth="true" hidden="false" outlineLevel="0" max="726" min="726" style="0" width="10.71"/>
    <col collapsed="false" customWidth="true" hidden="false" outlineLevel="0" max="727" min="727" style="0" width="10.71"/>
    <col collapsed="false" customWidth="true" hidden="false" outlineLevel="0" max="728" min="728" style="0" width="10.71"/>
    <col collapsed="false" customWidth="true" hidden="false" outlineLevel="0" max="729" min="729" style="0" width="10.71"/>
    <col collapsed="false" customWidth="true" hidden="false" outlineLevel="0" max="730" min="730" style="0" width="10.71"/>
    <col collapsed="false" customWidth="true" hidden="false" outlineLevel="0" max="731" min="731" style="0" width="10.71"/>
    <col collapsed="false" customWidth="true" hidden="false" outlineLevel="0" max="732" min="732" style="0" width="10.71"/>
    <col collapsed="false" customWidth="true" hidden="false" outlineLevel="0" max="733" min="733" style="0" width="10.71"/>
    <col collapsed="false" customWidth="true" hidden="false" outlineLevel="0" max="734" min="734" style="0" width="10.71"/>
    <col collapsed="false" customWidth="true" hidden="false" outlineLevel="0" max="735" min="735" style="0" width="10.71"/>
    <col collapsed="false" customWidth="true" hidden="false" outlineLevel="0" max="736" min="736" style="0" width="10.71"/>
    <col collapsed="false" customWidth="true" hidden="false" outlineLevel="0" max="737" min="737" style="0" width="10.71"/>
    <col collapsed="false" customWidth="true" hidden="false" outlineLevel="0" max="738" min="738" style="0" width="10.71"/>
    <col collapsed="false" customWidth="true" hidden="false" outlineLevel="0" max="739" min="739" style="0" width="10.71"/>
    <col collapsed="false" customWidth="true" hidden="false" outlineLevel="0" max="740" min="740" style="0" width="10.71"/>
    <col collapsed="false" customWidth="true" hidden="false" outlineLevel="0" max="741" min="741" style="0" width="10.71"/>
    <col collapsed="false" customWidth="true" hidden="false" outlineLevel="0" max="742" min="742" style="0" width="10.71"/>
    <col collapsed="false" customWidth="true" hidden="false" outlineLevel="0" max="743" min="743" style="0" width="10.71"/>
    <col collapsed="false" customWidth="true" hidden="false" outlineLevel="0" max="744" min="744" style="0" width="10.71"/>
    <col collapsed="false" customWidth="true" hidden="false" outlineLevel="0" max="745" min="745" style="0" width="10.71"/>
    <col collapsed="false" customWidth="true" hidden="false" outlineLevel="0" max="746" min="746" style="0" width="10.71"/>
    <col collapsed="false" customWidth="true" hidden="false" outlineLevel="0" max="747" min="747" style="0" width="10.71"/>
    <col collapsed="false" customWidth="true" hidden="false" outlineLevel="0" max="748" min="748" style="0" width="10.71"/>
    <col collapsed="false" customWidth="true" hidden="false" outlineLevel="0" max="749" min="749" style="0" width="10.71"/>
    <col collapsed="false" customWidth="true" hidden="false" outlineLevel="0" max="750" min="750" style="0" width="10.71"/>
    <col collapsed="false" customWidth="true" hidden="false" outlineLevel="0" max="751" min="751" style="0" width="10.71"/>
    <col collapsed="false" customWidth="true" hidden="false" outlineLevel="0" max="752" min="752" style="0" width="10.71"/>
    <col collapsed="false" customWidth="true" hidden="false" outlineLevel="0" max="753" min="753" style="0" width="10.71"/>
    <col collapsed="false" customWidth="true" hidden="false" outlineLevel="0" max="754" min="754" style="0" width="10.71"/>
    <col collapsed="false" customWidth="true" hidden="false" outlineLevel="0" max="755" min="755" style="0" width="10.71"/>
    <col collapsed="false" customWidth="true" hidden="false" outlineLevel="0" max="756" min="756" style="0" width="10.71"/>
    <col collapsed="false" customWidth="true" hidden="false" outlineLevel="0" max="757" min="757" style="0" width="10.71"/>
    <col collapsed="false" customWidth="true" hidden="false" outlineLevel="0" max="758" min="758" style="0" width="10.71"/>
    <col collapsed="false" customWidth="true" hidden="false" outlineLevel="0" max="759" min="759" style="0" width="10.71"/>
    <col collapsed="false" customWidth="true" hidden="false" outlineLevel="0" max="760" min="760" style="0" width="10.71"/>
    <col collapsed="false" customWidth="true" hidden="false" outlineLevel="0" max="761" min="761" style="0" width="10.71"/>
    <col collapsed="false" customWidth="true" hidden="false" outlineLevel="0" max="762" min="762" style="0" width="10.71"/>
    <col collapsed="false" customWidth="true" hidden="false" outlineLevel="0" max="763" min="763" style="0" width="10.71"/>
    <col collapsed="false" customWidth="true" hidden="false" outlineLevel="0" max="764" min="764" style="0" width="10.71"/>
    <col collapsed="false" customWidth="true" hidden="false" outlineLevel="0" max="765" min="765" style="0" width="10.71"/>
    <col collapsed="false" customWidth="true" hidden="false" outlineLevel="0" max="766" min="766" style="0" width="10.71"/>
    <col collapsed="false" customWidth="true" hidden="false" outlineLevel="0" max="767" min="767" style="0" width="10.71"/>
    <col collapsed="false" customWidth="true" hidden="false" outlineLevel="0" max="768" min="768" style="0" width="10.71"/>
    <col collapsed="false" customWidth="true" hidden="false" outlineLevel="0" max="769" min="769" style="0" width="10.71"/>
    <col collapsed="false" customWidth="true" hidden="false" outlineLevel="0" max="770" min="770" style="0" width="10.71"/>
    <col collapsed="false" customWidth="true" hidden="false" outlineLevel="0" max="771" min="771" style="0" width="10.71"/>
    <col collapsed="false" customWidth="true" hidden="false" outlineLevel="0" max="772" min="772" style="0" width="10.71"/>
    <col collapsed="false" customWidth="true" hidden="false" outlineLevel="0" max="773" min="773" style="0" width="10.71"/>
    <col collapsed="false" customWidth="true" hidden="false" outlineLevel="0" max="774" min="774" style="0" width="10.71"/>
    <col collapsed="false" customWidth="true" hidden="false" outlineLevel="0" max="775" min="775" style="0" width="10.71"/>
    <col collapsed="false" customWidth="true" hidden="false" outlineLevel="0" max="776" min="776" style="0" width="10.71"/>
    <col collapsed="false" customWidth="true" hidden="false" outlineLevel="0" max="777" min="777" style="0" width="10.71"/>
    <col collapsed="false" customWidth="true" hidden="false" outlineLevel="0" max="778" min="778" style="0" width="10.71"/>
    <col collapsed="false" customWidth="true" hidden="false" outlineLevel="0" max="779" min="779" style="0" width="10.71"/>
    <col collapsed="false" customWidth="true" hidden="false" outlineLevel="0" max="780" min="780" style="0" width="10.71"/>
    <col collapsed="false" customWidth="true" hidden="false" outlineLevel="0" max="781" min="781" style="0" width="10.71"/>
    <col collapsed="false" customWidth="true" hidden="false" outlineLevel="0" max="782" min="782" style="0" width="10.71"/>
    <col collapsed="false" customWidth="true" hidden="false" outlineLevel="0" max="783" min="783" style="0" width="10.71"/>
    <col collapsed="false" customWidth="true" hidden="false" outlineLevel="0" max="784" min="784" style="0" width="10.71"/>
    <col collapsed="false" customWidth="true" hidden="false" outlineLevel="0" max="785" min="785" style="0" width="10.71"/>
    <col collapsed="false" customWidth="true" hidden="false" outlineLevel="0" max="786" min="786" style="0" width="10.71"/>
    <col collapsed="false" customWidth="true" hidden="false" outlineLevel="0" max="787" min="787" style="0" width="10.71"/>
    <col collapsed="false" customWidth="true" hidden="false" outlineLevel="0" max="788" min="788" style="0" width="10.71"/>
    <col collapsed="false" customWidth="true" hidden="false" outlineLevel="0" max="789" min="789" style="0" width="10.71"/>
    <col collapsed="false" customWidth="true" hidden="false" outlineLevel="0" max="790" min="790" style="0" width="10.71"/>
    <col collapsed="false" customWidth="true" hidden="false" outlineLevel="0" max="791" min="791" style="0" width="10.71"/>
    <col collapsed="false" customWidth="true" hidden="false" outlineLevel="0" max="792" min="792" style="0" width="10.71"/>
    <col collapsed="false" customWidth="true" hidden="false" outlineLevel="0" max="793" min="793" style="0" width="10.71"/>
    <col collapsed="false" customWidth="true" hidden="false" outlineLevel="0" max="794" min="794" style="0" width="10.71"/>
    <col collapsed="false" customWidth="true" hidden="false" outlineLevel="0" max="795" min="795" style="0" width="10.71"/>
    <col collapsed="false" customWidth="true" hidden="false" outlineLevel="0" max="796" min="796" style="0" width="10.71"/>
    <col collapsed="false" customWidth="true" hidden="false" outlineLevel="0" max="797" min="797" style="0" width="10.71"/>
    <col collapsed="false" customWidth="true" hidden="false" outlineLevel="0" max="798" min="798" style="0" width="10.71"/>
    <col collapsed="false" customWidth="true" hidden="false" outlineLevel="0" max="799" min="799" style="0" width="10.71"/>
    <col collapsed="false" customWidth="true" hidden="false" outlineLevel="0" max="800" min="800" style="0" width="10.71"/>
    <col collapsed="false" customWidth="true" hidden="false" outlineLevel="0" max="801" min="801" style="0" width="10.71"/>
    <col collapsed="false" customWidth="true" hidden="false" outlineLevel="0" max="802" min="802" style="0" width="10.71"/>
    <col collapsed="false" customWidth="true" hidden="false" outlineLevel="0" max="803" min="803" style="0" width="10.71"/>
    <col collapsed="false" customWidth="true" hidden="false" outlineLevel="0" max="804" min="804" style="0" width="10.71"/>
    <col collapsed="false" customWidth="true" hidden="false" outlineLevel="0" max="805" min="805" style="0" width="10.71"/>
    <col collapsed="false" customWidth="true" hidden="false" outlineLevel="0" max="806" min="806" style="0" width="10.71"/>
    <col collapsed="false" customWidth="true" hidden="false" outlineLevel="0" max="807" min="807" style="0" width="10.71"/>
    <col collapsed="false" customWidth="true" hidden="false" outlineLevel="0" max="808" min="808" style="0" width="10.71"/>
    <col collapsed="false" customWidth="true" hidden="false" outlineLevel="0" max="809" min="809" style="0" width="10.71"/>
    <col collapsed="false" customWidth="true" hidden="false" outlineLevel="0" max="810" min="810" style="0" width="10.71"/>
    <col collapsed="false" customWidth="true" hidden="false" outlineLevel="0" max="811" min="811" style="0" width="10.71"/>
    <col collapsed="false" customWidth="true" hidden="false" outlineLevel="0" max="812" min="812" style="0" width="10.71"/>
    <col collapsed="false" customWidth="true" hidden="false" outlineLevel="0" max="813" min="813" style="0" width="10.71"/>
    <col collapsed="false" customWidth="true" hidden="false" outlineLevel="0" max="814" min="814" style="0" width="10.71"/>
    <col collapsed="false" customWidth="true" hidden="false" outlineLevel="0" max="815" min="815" style="0" width="10.71"/>
    <col collapsed="false" customWidth="true" hidden="false" outlineLevel="0" max="816" min="816" style="0" width="10.71"/>
    <col collapsed="false" customWidth="true" hidden="false" outlineLevel="0" max="817" min="817" style="0" width="10.71"/>
    <col collapsed="false" customWidth="true" hidden="false" outlineLevel="0" max="818" min="818" style="0" width="10.71"/>
    <col collapsed="false" customWidth="true" hidden="false" outlineLevel="0" max="819" min="819" style="0" width="10.71"/>
    <col collapsed="false" customWidth="true" hidden="false" outlineLevel="0" max="820" min="820" style="0" width="10.71"/>
    <col collapsed="false" customWidth="true" hidden="false" outlineLevel="0" max="821" min="821" style="0" width="10.71"/>
    <col collapsed="false" customWidth="true" hidden="false" outlineLevel="0" max="822" min="822" style="0" width="10.71"/>
    <col collapsed="false" customWidth="true" hidden="false" outlineLevel="0" max="823" min="823" style="0" width="10.71"/>
    <col collapsed="false" customWidth="true" hidden="false" outlineLevel="0" max="824" min="824" style="0" width="10.71"/>
    <col collapsed="false" customWidth="true" hidden="false" outlineLevel="0" max="825" min="825" style="0" width="10.71"/>
    <col collapsed="false" customWidth="true" hidden="false" outlineLevel="0" max="826" min="826" style="0" width="10.71"/>
    <col collapsed="false" customWidth="true" hidden="false" outlineLevel="0" max="827" min="827" style="0" width="10.71"/>
    <col collapsed="false" customWidth="true" hidden="false" outlineLevel="0" max="828" min="828" style="0" width="10.71"/>
    <col collapsed="false" customWidth="true" hidden="false" outlineLevel="0" max="829" min="829" style="0" width="10.71"/>
    <col collapsed="false" customWidth="true" hidden="false" outlineLevel="0" max="830" min="830" style="0" width="10.71"/>
    <col collapsed="false" customWidth="true" hidden="false" outlineLevel="0" max="831" min="831" style="0" width="10.71"/>
    <col collapsed="false" customWidth="true" hidden="false" outlineLevel="0" max="832" min="832" style="0" width="10.71"/>
    <col collapsed="false" customWidth="true" hidden="false" outlineLevel="0" max="833" min="833" style="0" width="10.71"/>
    <col collapsed="false" customWidth="true" hidden="false" outlineLevel="0" max="834" min="834" style="0" width="10.71"/>
    <col collapsed="false" customWidth="true" hidden="false" outlineLevel="0" max="835" min="835" style="0" width="10.71"/>
    <col collapsed="false" customWidth="true" hidden="false" outlineLevel="0" max="836" min="836" style="0" width="10.71"/>
    <col collapsed="false" customWidth="true" hidden="false" outlineLevel="0" max="837" min="837" style="0" width="10.71"/>
    <col collapsed="false" customWidth="true" hidden="false" outlineLevel="0" max="838" min="838" style="0" width="10.71"/>
    <col collapsed="false" customWidth="true" hidden="false" outlineLevel="0" max="839" min="839" style="0" width="10.71"/>
    <col collapsed="false" customWidth="true" hidden="false" outlineLevel="0" max="840" min="840" style="0" width="10.71"/>
    <col collapsed="false" customWidth="true" hidden="false" outlineLevel="0" max="841" min="841" style="0" width="10.71"/>
    <col collapsed="false" customWidth="true" hidden="false" outlineLevel="0" max="842" min="842" style="0" width="10.71"/>
    <col collapsed="false" customWidth="true" hidden="false" outlineLevel="0" max="843" min="843" style="0" width="10.71"/>
    <col collapsed="false" customWidth="true" hidden="false" outlineLevel="0" max="844" min="844" style="0" width="10.71"/>
    <col collapsed="false" customWidth="true" hidden="false" outlineLevel="0" max="845" min="845" style="0" width="10.71"/>
    <col collapsed="false" customWidth="true" hidden="false" outlineLevel="0" max="846" min="846" style="0" width="10.71"/>
    <col collapsed="false" customWidth="true" hidden="false" outlineLevel="0" max="847" min="847" style="0" width="10.71"/>
    <col collapsed="false" customWidth="true" hidden="false" outlineLevel="0" max="848" min="848" style="0" width="10.71"/>
    <col collapsed="false" customWidth="true" hidden="false" outlineLevel="0" max="849" min="849" style="0" width="10.71"/>
    <col collapsed="false" customWidth="true" hidden="false" outlineLevel="0" max="850" min="850" style="0" width="10.71"/>
    <col collapsed="false" customWidth="true" hidden="false" outlineLevel="0" max="851" min="851" style="0" width="10.71"/>
    <col collapsed="false" customWidth="true" hidden="false" outlineLevel="0" max="852" min="852" style="0" width="10.71"/>
    <col collapsed="false" customWidth="true" hidden="false" outlineLevel="0" max="853" min="853" style="0" width="10.71"/>
    <col collapsed="false" customWidth="true" hidden="false" outlineLevel="0" max="854" min="854" style="0" width="10.71"/>
    <col collapsed="false" customWidth="true" hidden="false" outlineLevel="0" max="855" min="855" style="0" width="10.71"/>
    <col collapsed="false" customWidth="true" hidden="false" outlineLevel="0" max="856" min="856" style="0" width="10.71"/>
    <col collapsed="false" customWidth="true" hidden="false" outlineLevel="0" max="857" min="857" style="0" width="10.71"/>
    <col collapsed="false" customWidth="true" hidden="false" outlineLevel="0" max="858" min="858" style="0" width="10.71"/>
    <col collapsed="false" customWidth="true" hidden="false" outlineLevel="0" max="859" min="859" style="0" width="10.71"/>
    <col collapsed="false" customWidth="true" hidden="false" outlineLevel="0" max="860" min="860" style="0" width="10.71"/>
    <col collapsed="false" customWidth="true" hidden="false" outlineLevel="0" max="861" min="861" style="0" width="10.71"/>
    <col collapsed="false" customWidth="true" hidden="false" outlineLevel="0" max="862" min="862" style="0" width="10.71"/>
    <col collapsed="false" customWidth="true" hidden="false" outlineLevel="0" max="863" min="863" style="0" width="10.71"/>
    <col collapsed="false" customWidth="true" hidden="false" outlineLevel="0" max="864" min="864" style="0" width="10.71"/>
    <col collapsed="false" customWidth="true" hidden="false" outlineLevel="0" max="865" min="865" style="0" width="10.71"/>
    <col collapsed="false" customWidth="true" hidden="false" outlineLevel="0" max="866" min="866" style="0" width="10.71"/>
    <col collapsed="false" customWidth="true" hidden="false" outlineLevel="0" max="867" min="867" style="0" width="10.71"/>
    <col collapsed="false" customWidth="true" hidden="false" outlineLevel="0" max="868" min="868" style="0" width="10.71"/>
    <col collapsed="false" customWidth="true" hidden="false" outlineLevel="0" max="869" min="869" style="0" width="10.71"/>
    <col collapsed="false" customWidth="true" hidden="false" outlineLevel="0" max="870" min="870" style="0" width="10.71"/>
    <col collapsed="false" customWidth="true" hidden="false" outlineLevel="0" max="871" min="871" style="0" width="10.71"/>
    <col collapsed="false" customWidth="true" hidden="false" outlineLevel="0" max="872" min="872" style="0" width="10.71"/>
    <col collapsed="false" customWidth="true" hidden="false" outlineLevel="0" max="873" min="873" style="0" width="10.71"/>
    <col collapsed="false" customWidth="true" hidden="false" outlineLevel="0" max="874" min="874" style="0" width="10.71"/>
    <col collapsed="false" customWidth="true" hidden="false" outlineLevel="0" max="875" min="875" style="0" width="10.71"/>
    <col collapsed="false" customWidth="true" hidden="false" outlineLevel="0" max="876" min="876" style="0" width="10.71"/>
    <col collapsed="false" customWidth="true" hidden="false" outlineLevel="0" max="877" min="877" style="0" width="10.71"/>
    <col collapsed="false" customWidth="true" hidden="false" outlineLevel="0" max="878" min="878" style="0" width="10.71"/>
    <col collapsed="false" customWidth="true" hidden="false" outlineLevel="0" max="879" min="879" style="0" width="10.71"/>
    <col collapsed="false" customWidth="true" hidden="false" outlineLevel="0" max="880" min="880" style="0" width="10.71"/>
    <col collapsed="false" customWidth="true" hidden="false" outlineLevel="0" max="881" min="881" style="0" width="10.71"/>
    <col collapsed="false" customWidth="true" hidden="false" outlineLevel="0" max="882" min="882" style="0" width="10.71"/>
    <col collapsed="false" customWidth="true" hidden="false" outlineLevel="0" max="883" min="883" style="0" width="10.71"/>
    <col collapsed="false" customWidth="true" hidden="false" outlineLevel="0" max="884" min="884" style="0" width="10.71"/>
    <col collapsed="false" customWidth="true" hidden="false" outlineLevel="0" max="885" min="885" style="0" width="10.71"/>
    <col collapsed="false" customWidth="true" hidden="false" outlineLevel="0" max="886" min="886" style="0" width="10.71"/>
    <col collapsed="false" customWidth="true" hidden="false" outlineLevel="0" max="887" min="887" style="0" width="10.71"/>
    <col collapsed="false" customWidth="true" hidden="false" outlineLevel="0" max="888" min="888" style="0" width="10.71"/>
    <col collapsed="false" customWidth="true" hidden="false" outlineLevel="0" max="889" min="889" style="0" width="10.71"/>
    <col collapsed="false" customWidth="true" hidden="false" outlineLevel="0" max="890" min="890" style="0" width="10.71"/>
    <col collapsed="false" customWidth="true" hidden="false" outlineLevel="0" max="891" min="891" style="0" width="10.71"/>
    <col collapsed="false" customWidth="true" hidden="false" outlineLevel="0" max="892" min="892" style="0" width="10.71"/>
    <col collapsed="false" customWidth="true" hidden="false" outlineLevel="0" max="893" min="893" style="0" width="10.71"/>
    <col collapsed="false" customWidth="true" hidden="false" outlineLevel="0" max="894" min="894" style="0" width="10.71"/>
    <col collapsed="false" customWidth="true" hidden="false" outlineLevel="0" max="895" min="895" style="0" width="10.71"/>
    <col collapsed="false" customWidth="true" hidden="false" outlineLevel="0" max="896" min="896" style="0" width="10.71"/>
    <col collapsed="false" customWidth="true" hidden="false" outlineLevel="0" max="897" min="897" style="0" width="10.71"/>
    <col collapsed="false" customWidth="true" hidden="false" outlineLevel="0" max="898" min="898" style="0" width="10.71"/>
    <col collapsed="false" customWidth="true" hidden="false" outlineLevel="0" max="899" min="899" style="0" width="10.71"/>
    <col collapsed="false" customWidth="true" hidden="false" outlineLevel="0" max="900" min="900" style="0" width="10.71"/>
    <col collapsed="false" customWidth="true" hidden="false" outlineLevel="0" max="901" min="901" style="0" width="10.71"/>
    <col collapsed="false" customWidth="true" hidden="false" outlineLevel="0" max="902" min="902" style="0" width="10.71"/>
    <col collapsed="false" customWidth="true" hidden="false" outlineLevel="0" max="903" min="903" style="0" width="10.71"/>
    <col collapsed="false" customWidth="true" hidden="false" outlineLevel="0" max="904" min="904" style="0" width="10.71"/>
    <col collapsed="false" customWidth="true" hidden="false" outlineLevel="0" max="905" min="905" style="0" width="10.71"/>
    <col collapsed="false" customWidth="true" hidden="false" outlineLevel="0" max="906" min="906" style="0" width="10.71"/>
    <col collapsed="false" customWidth="true" hidden="false" outlineLevel="0" max="907" min="907" style="0" width="10.71"/>
    <col collapsed="false" customWidth="true" hidden="false" outlineLevel="0" max="908" min="908" style="0" width="10.71"/>
    <col collapsed="false" customWidth="true" hidden="false" outlineLevel="0" max="909" min="909" style="0" width="10.71"/>
    <col collapsed="false" customWidth="true" hidden="false" outlineLevel="0" max="910" min="910" style="0" width="10.71"/>
    <col collapsed="false" customWidth="true" hidden="false" outlineLevel="0" max="911" min="911" style="0" width="10.71"/>
    <col collapsed="false" customWidth="true" hidden="false" outlineLevel="0" max="912" min="912" style="0" width="10.71"/>
    <col collapsed="false" customWidth="true" hidden="false" outlineLevel="0" max="913" min="913" style="0" width="10.71"/>
    <col collapsed="false" customWidth="true" hidden="false" outlineLevel="0" max="914" min="914" style="0" width="10.71"/>
    <col collapsed="false" customWidth="true" hidden="false" outlineLevel="0" max="915" min="915" style="0" width="10.71"/>
    <col collapsed="false" customWidth="true" hidden="false" outlineLevel="0" max="916" min="916" style="0" width="10.71"/>
    <col collapsed="false" customWidth="true" hidden="false" outlineLevel="0" max="917" min="917" style="0" width="10.71"/>
    <col collapsed="false" customWidth="true" hidden="false" outlineLevel="0" max="918" min="918" style="0" width="10.71"/>
    <col collapsed="false" customWidth="true" hidden="false" outlineLevel="0" max="919" min="919" style="0" width="10.71"/>
    <col collapsed="false" customWidth="true" hidden="false" outlineLevel="0" max="920" min="920" style="0" width="10.71"/>
    <col collapsed="false" customWidth="true" hidden="false" outlineLevel="0" max="921" min="921" style="0" width="10.71"/>
    <col collapsed="false" customWidth="true" hidden="false" outlineLevel="0" max="922" min="922" style="0" width="10.71"/>
    <col collapsed="false" customWidth="true" hidden="false" outlineLevel="0" max="923" min="923" style="0" width="10.71"/>
    <col collapsed="false" customWidth="true" hidden="false" outlineLevel="0" max="924" min="924" style="0" width="10.71"/>
    <col collapsed="false" customWidth="true" hidden="false" outlineLevel="0" max="925" min="925" style="0" width="10.71"/>
    <col collapsed="false" customWidth="true" hidden="false" outlineLevel="0" max="926" min="926" style="0" width="10.71"/>
    <col collapsed="false" customWidth="true" hidden="false" outlineLevel="0" max="927" min="927" style="0" width="10.71"/>
    <col collapsed="false" customWidth="true" hidden="false" outlineLevel="0" max="928" min="928" style="0" width="10.71"/>
    <col collapsed="false" customWidth="true" hidden="false" outlineLevel="0" max="929" min="929" style="0" width="10.71"/>
    <col collapsed="false" customWidth="true" hidden="false" outlineLevel="0" max="930" min="930" style="0" width="10.71"/>
    <col collapsed="false" customWidth="true" hidden="false" outlineLevel="0" max="931" min="931" style="0" width="10.71"/>
    <col collapsed="false" customWidth="true" hidden="false" outlineLevel="0" max="932" min="932" style="0" width="10.71"/>
    <col collapsed="false" customWidth="true" hidden="false" outlineLevel="0" max="933" min="933" style="0" width="10.71"/>
    <col collapsed="false" customWidth="true" hidden="false" outlineLevel="0" max="934" min="934" style="0" width="10.71"/>
    <col collapsed="false" customWidth="true" hidden="false" outlineLevel="0" max="935" min="935" style="0" width="10.71"/>
    <col collapsed="false" customWidth="true" hidden="false" outlineLevel="0" max="936" min="936" style="0" width="10.71"/>
    <col collapsed="false" customWidth="true" hidden="false" outlineLevel="0" max="937" min="937" style="0" width="10.71"/>
    <col collapsed="false" customWidth="true" hidden="false" outlineLevel="0" max="938" min="938" style="0" width="10.71"/>
    <col collapsed="false" customWidth="true" hidden="false" outlineLevel="0" max="939" min="939" style="0" width="10.71"/>
    <col collapsed="false" customWidth="true" hidden="false" outlineLevel="0" max="940" min="940" style="0" width="10.71"/>
    <col collapsed="false" customWidth="true" hidden="false" outlineLevel="0" max="941" min="941" style="0" width="10.71"/>
    <col collapsed="false" customWidth="true" hidden="false" outlineLevel="0" max="942" min="942" style="0" width="10.71"/>
    <col collapsed="false" customWidth="true" hidden="false" outlineLevel="0" max="943" min="943" style="0" width="10.71"/>
    <col collapsed="false" customWidth="true" hidden="false" outlineLevel="0" max="944" min="944" style="0" width="10.71"/>
    <col collapsed="false" customWidth="true" hidden="false" outlineLevel="0" max="945" min="945" style="0" width="10.71"/>
    <col collapsed="false" customWidth="true" hidden="false" outlineLevel="0" max="946" min="946" style="0" width="10.71"/>
    <col collapsed="false" customWidth="true" hidden="false" outlineLevel="0" max="947" min="947" style="0" width="10.71"/>
    <col collapsed="false" customWidth="true" hidden="false" outlineLevel="0" max="948" min="948" style="0" width="10.71"/>
    <col collapsed="false" customWidth="true" hidden="false" outlineLevel="0" max="949" min="949" style="0" width="10.71"/>
    <col collapsed="false" customWidth="true" hidden="false" outlineLevel="0" max="950" min="950" style="0" width="10.71"/>
    <col collapsed="false" customWidth="true" hidden="false" outlineLevel="0" max="951" min="951" style="0" width="10.71"/>
    <col collapsed="false" customWidth="true" hidden="false" outlineLevel="0" max="952" min="952" style="0" width="10.71"/>
    <col collapsed="false" customWidth="true" hidden="false" outlineLevel="0" max="953" min="953" style="0" width="10.71"/>
    <col collapsed="false" customWidth="true" hidden="false" outlineLevel="0" max="954" min="954" style="0" width="10.71"/>
    <col collapsed="false" customWidth="true" hidden="false" outlineLevel="0" max="955" min="955" style="0" width="10.71"/>
    <col collapsed="false" customWidth="true" hidden="false" outlineLevel="0" max="956" min="956" style="0" width="10.71"/>
    <col collapsed="false" customWidth="true" hidden="false" outlineLevel="0" max="957" min="957" style="0" width="10.71"/>
    <col collapsed="false" customWidth="true" hidden="false" outlineLevel="0" max="958" min="958" style="0" width="10.71"/>
    <col collapsed="false" customWidth="true" hidden="false" outlineLevel="0" max="959" min="959" style="0" width="10.71"/>
    <col collapsed="false" customWidth="true" hidden="false" outlineLevel="0" max="960" min="960" style="0" width="10.71"/>
    <col collapsed="false" customWidth="true" hidden="false" outlineLevel="0" max="961" min="961" style="0" width="10.71"/>
    <col collapsed="false" customWidth="true" hidden="false" outlineLevel="0" max="962" min="962" style="0" width="10.71"/>
    <col collapsed="false" customWidth="true" hidden="false" outlineLevel="0" max="963" min="963" style="0" width="10.71"/>
    <col collapsed="false" customWidth="true" hidden="false" outlineLevel="0" max="964" min="964" style="0" width="10.71"/>
    <col collapsed="false" customWidth="true" hidden="false" outlineLevel="0" max="965" min="965" style="0" width="10.71"/>
    <col collapsed="false" customWidth="true" hidden="false" outlineLevel="0" max="966" min="966" style="0" width="10.71"/>
    <col collapsed="false" customWidth="true" hidden="false" outlineLevel="0" max="967" min="967" style="0" width="10.71"/>
    <col collapsed="false" customWidth="true" hidden="false" outlineLevel="0" max="968" min="968" style="0" width="10.71"/>
    <col collapsed="false" customWidth="true" hidden="false" outlineLevel="0" max="969" min="969" style="0" width="10.71"/>
    <col collapsed="false" customWidth="true" hidden="false" outlineLevel="0" max="970" min="970" style="0" width="10.71"/>
    <col collapsed="false" customWidth="true" hidden="false" outlineLevel="0" max="971" min="971" style="0" width="10.71"/>
    <col collapsed="false" customWidth="true" hidden="false" outlineLevel="0" max="972" min="972" style="0" width="10.71"/>
    <col collapsed="false" customWidth="true" hidden="false" outlineLevel="0" max="973" min="973" style="0" width="10.71"/>
    <col collapsed="false" customWidth="true" hidden="false" outlineLevel="0" max="974" min="974" style="0" width="10.71"/>
    <col collapsed="false" customWidth="true" hidden="false" outlineLevel="0" max="975" min="975" style="0" width="10.71"/>
    <col collapsed="false" customWidth="true" hidden="false" outlineLevel="0" max="976" min="976" style="0" width="10.71"/>
    <col collapsed="false" customWidth="true" hidden="false" outlineLevel="0" max="977" min="977" style="0" width="10.71"/>
    <col collapsed="false" customWidth="true" hidden="false" outlineLevel="0" max="978" min="978" style="0" width="10.71"/>
    <col collapsed="false" customWidth="true" hidden="false" outlineLevel="0" max="979" min="979" style="0" width="10.71"/>
    <col collapsed="false" customWidth="true" hidden="false" outlineLevel="0" max="980" min="980" style="0" width="10.71"/>
    <col collapsed="false" customWidth="true" hidden="false" outlineLevel="0" max="981" min="981" style="0" width="10.71"/>
    <col collapsed="false" customWidth="true" hidden="false" outlineLevel="0" max="982" min="982" style="0" width="10.71"/>
    <col collapsed="false" customWidth="true" hidden="false" outlineLevel="0" max="983" min="983" style="0" width="10.71"/>
    <col collapsed="false" customWidth="true" hidden="false" outlineLevel="0" max="984" min="984" style="0" width="10.71"/>
    <col collapsed="false" customWidth="true" hidden="false" outlineLevel="0" max="985" min="985" style="0" width="10.71"/>
    <col collapsed="false" customWidth="true" hidden="false" outlineLevel="0" max="986" min="986" style="0" width="10.71"/>
    <col collapsed="false" customWidth="true" hidden="false" outlineLevel="0" max="987" min="987" style="0" width="10.71"/>
    <col collapsed="false" customWidth="true" hidden="false" outlineLevel="0" max="988" min="988" style="0" width="10.71"/>
    <col collapsed="false" customWidth="true" hidden="false" outlineLevel="0" max="989" min="989" style="0" width="10.71"/>
    <col collapsed="false" customWidth="true" hidden="false" outlineLevel="0" max="990" min="990" style="0" width="10.71"/>
    <col collapsed="false" customWidth="true" hidden="false" outlineLevel="0" max="991" min="991" style="0" width="10.71"/>
    <col collapsed="false" customWidth="true" hidden="false" outlineLevel="0" max="992" min="992" style="0" width="10.71"/>
    <col collapsed="false" customWidth="true" hidden="false" outlineLevel="0" max="993" min="993" style="0" width="10.71"/>
    <col collapsed="false" customWidth="true" hidden="false" outlineLevel="0" max="994" min="994" style="0" width="10.71"/>
    <col collapsed="false" customWidth="true" hidden="false" outlineLevel="0" max="995" min="995" style="0" width="10.71"/>
    <col collapsed="false" customWidth="true" hidden="false" outlineLevel="0" max="996" min="996" style="0" width="10.71"/>
    <col collapsed="false" customWidth="true" hidden="false" outlineLevel="0" max="997" min="997" style="0" width="10.71"/>
    <col collapsed="false" customWidth="true" hidden="false" outlineLevel="0" max="998" min="998" style="0" width="10.71"/>
    <col collapsed="false" customWidth="true" hidden="false" outlineLevel="0" max="999" min="999" style="0" width="10.71"/>
    <col collapsed="false" customWidth="true" hidden="false" outlineLevel="0" max="1000" min="1000" style="0" width="10.71"/>
    <col collapsed="false" customWidth="true" hidden="false" outlineLevel="0" max="1001" min="1001" style="0" width="10.71"/>
    <col collapsed="false" customWidth="true" hidden="false" outlineLevel="0" max="1002" min="1002" style="0" width="10.71"/>
    <col collapsed="false" customWidth="true" hidden="false" outlineLevel="0" max="1003" min="1003" style="0" width="10.71"/>
    <col collapsed="false" customWidth="true" hidden="false" outlineLevel="0" max="1004" min="1004" style="0" width="10.71"/>
    <col collapsed="false" customWidth="true" hidden="false" outlineLevel="0" max="1005" min="1005" style="0" width="10.71"/>
    <col collapsed="false" customWidth="true" hidden="false" outlineLevel="0" max="1006" min="1006" style="0" width="10.71"/>
    <col collapsed="false" customWidth="true" hidden="false" outlineLevel="0" max="1007" min="1007" style="0" width="10.71"/>
    <col collapsed="false" customWidth="true" hidden="false" outlineLevel="0" max="1008" min="1008" style="0" width="10.71"/>
    <col collapsed="false" customWidth="true" hidden="false" outlineLevel="0" max="1009" min="1009" style="0" width="10.71"/>
    <col collapsed="false" customWidth="true" hidden="false" outlineLevel="0" max="1010" min="1010" style="0" width="10.71"/>
    <col collapsed="false" customWidth="true" hidden="false" outlineLevel="0" max="1011" min="1011" style="0" width="10.71"/>
    <col collapsed="false" customWidth="true" hidden="false" outlineLevel="0" max="1012" min="1012" style="0" width="10.71"/>
    <col collapsed="false" customWidth="true" hidden="false" outlineLevel="0" max="1013" min="1013" style="0" width="10.71"/>
    <col collapsed="false" customWidth="true" hidden="false" outlineLevel="0" max="1014" min="1014" style="0" width="10.71"/>
    <col collapsed="false" customWidth="true" hidden="false" outlineLevel="0" max="1015" min="1015" style="0" width="10.71"/>
    <col collapsed="false" customWidth="true" hidden="false" outlineLevel="0" max="1016" min="1016" style="0" width="10.71"/>
    <col collapsed="false" customWidth="true" hidden="false" outlineLevel="0" max="1017" min="1017" style="0" width="10.71"/>
    <col collapsed="false" customWidth="true" hidden="false" outlineLevel="0" max="1018" min="1018" style="0" width="10.71"/>
    <col collapsed="false" customWidth="true" hidden="false" outlineLevel="0" max="1019" min="1019" style="0" width="10.71"/>
    <col collapsed="false" customWidth="true" hidden="false" outlineLevel="0" max="1020" min="1020" style="0" width="10.71"/>
    <col collapsed="false" customWidth="true" hidden="false" outlineLevel="0" max="1021" min="1021" style="0" width="10.71"/>
    <col collapsed="false" customWidth="true" hidden="false" outlineLevel="0" max="1022" min="1022" style="0" width="10.71"/>
    <col collapsed="false" customWidth="true" hidden="false" outlineLevel="0" max="1023" min="1023" style="0" width="10.71"/>
    <col collapsed="false" customWidth="true" hidden="false" outlineLevel="0" max="1024" min="1024" style="0" width="10.71"/>
    <col collapsed="false" customWidth="true" hidden="false" outlineLevel="0" max="1025" min="1025" style="0" width="10.71"/>
  </cols>
  <sheetData>
    <row r="2" ht="12">
      <c r="A2" s="1"/>
      <c r="B2" s="1"/>
      <c r="C2" s="4" t="s">
        <v>175</v>
      </c>
      <c r="D2" s="4" t="s">
        <v>176</v>
      </c>
      <c r="E2" s="4" t="s">
        <v>177</v>
      </c>
      <c r="F2" s="4" t="s">
        <v>178</v>
      </c>
      <c r="G2" s="4" t="s">
        <v>179</v>
      </c>
      <c r="H2" s="4" t="s">
        <v>180</v>
      </c>
      <c r="I2" s="4" t="s">
        <v>181</v>
      </c>
      <c r="J2" s="4" t="s">
        <v>182</v>
      </c>
      <c r="K2" s="4" t="s">
        <v>183</v>
      </c>
      <c r="L2" s="4" t="s">
        <v>184</v>
      </c>
      <c r="M2" s="4" t="s">
        <v>185</v>
      </c>
      <c r="N2" s="4" t="s">
        <v>186</v>
      </c>
      <c r="O2" s="4" t="s">
        <v>187</v>
      </c>
      <c r="P2" s="4" t="s">
        <v>188</v>
      </c>
      <c r="Q2" s="4" t="s">
        <v>189</v>
      </c>
      <c r="R2" s="4" t="s">
        <v>190</v>
      </c>
      <c r="S2" s="4" t="s">
        <v>191</v>
      </c>
      <c r="T2" s="4" t="s">
        <v>192</v>
      </c>
      <c r="U2" s="4" t="s">
        <v>193</v>
      </c>
      <c r="V2" s="4" t="s">
        <v>194</v>
      </c>
      <c r="W2" s="4" t="s">
        <v>195</v>
      </c>
      <c r="X2" s="4" t="s">
        <v>196</v>
      </c>
      <c r="Y2" s="4" t="s">
        <v>197</v>
      </c>
      <c r="Z2" s="4" t="s">
        <v>198</v>
      </c>
      <c r="AA2" s="4" t="s">
        <v>199</v>
      </c>
      <c r="AB2" s="4" t="s">
        <v>200</v>
      </c>
      <c r="AC2" s="4" t="s">
        <v>201</v>
      </c>
      <c r="AD2" s="4" t="s">
        <v>202</v>
      </c>
      <c r="AE2" s="4" t="s">
        <v>203</v>
      </c>
      <c r="AF2" s="4" t="s">
        <v>204</v>
      </c>
      <c r="AG2" s="4" t="s">
        <v>205</v>
      </c>
      <c r="AH2" s="4" t="s">
        <v>206</v>
      </c>
      <c r="AI2" s="4" t="s">
        <v>207</v>
      </c>
    </row>
    <row r="3" ht="12">
      <c r="C3" s="1">
        <f>'cost calculation'!K13</f>
        <v>172</v>
      </c>
      <c r="D3" s="1">
        <f>C3+15</f>
        <v>187</v>
      </c>
      <c r="E3" s="1">
        <f>D3+15</f>
        <v>202</v>
      </c>
      <c r="F3" s="1">
        <f>E3+15</f>
        <v>217</v>
      </c>
      <c r="G3" s="1">
        <f>F3+15</f>
        <v>232</v>
      </c>
      <c r="H3" s="1">
        <f>G3+15</f>
        <v>247</v>
      </c>
      <c r="I3" s="1">
        <f>H3+15</f>
        <v>262</v>
      </c>
      <c r="J3" s="1">
        <f>I3+15</f>
        <v>277</v>
      </c>
      <c r="K3" s="1">
        <f>J3+15</f>
        <v>292</v>
      </c>
      <c r="L3" s="1">
        <f>K3+15</f>
        <v>307</v>
      </c>
      <c r="M3" s="1">
        <f>L3+15</f>
        <v>322</v>
      </c>
      <c r="N3" s="1">
        <f>M3+15</f>
        <v>337</v>
      </c>
      <c r="O3" s="1">
        <f>N3+15</f>
        <v>352</v>
      </c>
      <c r="P3" s="1">
        <f>O3+15</f>
        <v>367</v>
      </c>
      <c r="Q3" s="1">
        <f>P3+15</f>
        <v>382</v>
      </c>
      <c r="R3" s="1">
        <f>Q3+15</f>
        <v>397</v>
      </c>
      <c r="S3" s="1">
        <f>R3+15</f>
        <v>412</v>
      </c>
      <c r="T3" s="1">
        <f>S3+15</f>
        <v>427</v>
      </c>
      <c r="U3" s="1">
        <f>T3+15</f>
        <v>442</v>
      </c>
      <c r="V3" s="1">
        <f>U3+15</f>
        <v>457</v>
      </c>
      <c r="W3" s="1">
        <f>V3+15</f>
        <v>472</v>
      </c>
      <c r="X3" s="1">
        <f>W3+15</f>
        <v>487</v>
      </c>
      <c r="Y3" s="1">
        <f>X3+15</f>
        <v>502</v>
      </c>
      <c r="Z3" s="1">
        <f>Y3+15</f>
        <v>517</v>
      </c>
      <c r="AA3" s="1">
        <f>Z3+15</f>
        <v>532</v>
      </c>
      <c r="AB3" s="1">
        <f>AA3+15</f>
        <v>547</v>
      </c>
      <c r="AC3" s="1">
        <f>AB3+15</f>
        <v>562</v>
      </c>
      <c r="AD3" s="1">
        <f>AC3+15</f>
        <v>577</v>
      </c>
      <c r="AE3" s="1">
        <f>AD3+15</f>
        <v>592</v>
      </c>
      <c r="AF3" s="1">
        <f>AE3+15</f>
        <v>607</v>
      </c>
      <c r="AG3" s="1">
        <f>AF3+15</f>
        <v>622</v>
      </c>
      <c r="AH3" s="1">
        <f>AG3+15</f>
        <v>637</v>
      </c>
      <c r="AI3" s="1">
        <f>AH3+15</f>
        <v>652</v>
      </c>
    </row>
    <row r="4" ht="12">
      <c r="A4" s="1"/>
      <c r="B4" s="1"/>
      <c r="C4" s="36">
        <f>IF(B10&lt;C3,$A10,IF(B9&lt;C3,$A9,IF(B8&lt;C3,$A8,IF(B7&lt;C3,$A7,IF(B6&lt;C3,$A6,1)))))</f>
        <v>6</v>
      </c>
      <c r="D4" s="36">
        <f>IF(C10&lt;D3,$A10,IF(C9&lt;D3,$A9,IF(C8&lt;D3,$A8,IF(C7&lt;D3,$A7,IF(C6&lt;D3,$A6,1)))))</f>
        <v>5</v>
      </c>
      <c r="E4" s="36">
        <f>IF(D10&lt;E3,$A10,IF(D9&lt;E3,$A9,IF(D8&lt;E3,$A8,IF(D7&lt;E3,$A7,IF(D6&lt;E3,$A6,1)))))</f>
        <v>5</v>
      </c>
      <c r="F4" s="36">
        <f>IF(E10&lt;F3,$A10,IF(E9&lt;F3,$A9,IF(E8&lt;F3,$A8,IF(E7&lt;F3,$A7,IF(E6&lt;F3,$A6,1)))))</f>
        <v>5</v>
      </c>
      <c r="G4" s="36">
        <f>IF(F10&lt;G3,$A10,IF(F9&lt;G3,$A9,IF(F8&lt;G3,$A8,IF(F7&lt;G3,$A7,IF(F6&lt;G3,$A6,1)))))</f>
        <v>4</v>
      </c>
      <c r="H4" s="36">
        <f>IF(G10&lt;H3,$A10,IF(G9&lt;H3,$A9,IF(G8&lt;H3,$A8,IF(G7&lt;H3,$A7,IF(G6&lt;H3,$A6,1)))))</f>
        <v>4</v>
      </c>
      <c r="I4" s="36">
        <f>IF(H10&lt;I3,$A10,IF(H9&lt;I3,$A9,IF(H8&lt;I3,$A8,IF(H7&lt;I3,$A7,IF(H6&lt;I3,$A6,1)))))</f>
        <v>4</v>
      </c>
      <c r="J4" s="36">
        <f>IF(I10&lt;J3,$A10,IF(I9&lt;J3,$A9,IF(I8&lt;J3,$A8,IF(I7&lt;J3,$A7,IF(I6&lt;J3,$A6,1)))))</f>
        <v>4</v>
      </c>
      <c r="K4" s="36">
        <f>IF(J10&lt;K3,$A10,IF(J9&lt;K3,$A9,IF(J8&lt;K3,$A8,IF(J7&lt;K3,$A7,IF(J6&lt;K3,$A6,1)))))</f>
        <v>3</v>
      </c>
      <c r="L4" s="36">
        <f>IF(K10&lt;L3,$A10,IF(K9&lt;L3,$A9,IF(K8&lt;L3,$A8,IF(K7&lt;L3,$A7,IF(K6&lt;L3,$A6,1)))))</f>
        <v>3</v>
      </c>
      <c r="M4" s="36">
        <f>IF(L10&lt;M3,$A10,IF(L9&lt;M3,$A9,IF(L8&lt;M3,$A8,IF(L7&lt;M3,$A7,IF(L6&lt;M3,$A6,1)))))</f>
        <v>3</v>
      </c>
      <c r="N4" s="36">
        <f>IF(M10&lt;N3,$A10,IF(M9&lt;N3,$A9,IF(M8&lt;N3,$A8,IF(M7&lt;N3,$A7,IF(M6&lt;N3,$A6,1)))))</f>
        <v>3</v>
      </c>
      <c r="O4" s="36">
        <f>IF(N10&lt;O3,$A10,IF(N9&lt;O3,$A9,IF(N8&lt;O3,$A8,IF(N7&lt;O3,$A7,IF(N6&lt;O3,$A6,1)))))</f>
        <v>3</v>
      </c>
      <c r="P4" s="36">
        <f>IF(O10&lt;P3,$A10,IF(O9&lt;P3,$A9,IF(O8&lt;P3,$A8,IF(O7&lt;P3,$A7,IF(O6&lt;P3,$A6,1)))))</f>
        <v>3</v>
      </c>
      <c r="Q4" s="36">
        <f>IF(P10&lt;Q3,$A10,IF(P9&lt;Q3,$A9,IF(P8&lt;Q3,$A8,IF(P7&lt;Q3,$A7,IF(P6&lt;Q3,$A6,1)))))</f>
        <v>3</v>
      </c>
      <c r="R4" s="36">
        <f>IF(Q10&lt;R3,$A10,IF(Q9&lt;R3,$A9,IF(Q8&lt;R3,$A8,IF(Q7&lt;R3,$A7,IF(Q6&lt;R3,$A6,1)))))</f>
        <v>3</v>
      </c>
      <c r="S4" s="36">
        <f>IF(R10&lt;S3,$A10,IF(R9&lt;S3,$A9,IF(R8&lt;S3,$A8,IF(R7&lt;S3,$A7,IF(R6&lt;S3,$A6,1)))))</f>
        <v>3</v>
      </c>
      <c r="T4" s="36">
        <f>IF(S10&lt;T3,$A10,IF(S9&lt;T3,$A9,IF(S8&lt;T3,$A8,IF(S7&lt;T3,$A7,IF(S6&lt;T3,$A6,1)))))</f>
        <v>3</v>
      </c>
      <c r="U4" s="36">
        <f>IF(T10&lt;U3,$A10,IF(T9&lt;U3,$A9,IF(T8&lt;U3,$A8,IF(T7&lt;U3,$A7,IF(T6&lt;U3,$A6,1)))))</f>
        <v>3</v>
      </c>
      <c r="V4" s="36">
        <f>IF(U10&lt;V3,$A10,IF(U9&lt;V3,$A9,IF(U8&lt;V3,$A8,IF(U7&lt;V3,$A7,IF(U6&lt;V3,$A6,1)))))</f>
        <v>3</v>
      </c>
      <c r="W4" s="36">
        <f>IF(V10&lt;W3,$A10,IF(V9&lt;W3,$A9,IF(V8&lt;W3,$A8,IF(V7&lt;W3,$A7,IF(V6&lt;W3,$A6,1)))))</f>
        <v>3</v>
      </c>
      <c r="X4" s="36">
        <f>IF(W10&lt;X3,$A10,IF(W9&lt;X3,$A9,IF(W8&lt;X3,$A8,IF(W7&lt;X3,$A7,IF(W6&lt;X3,$A6,1)))))</f>
        <v>3</v>
      </c>
      <c r="Y4" s="36">
        <f>IF(X10&lt;Y3,$A10,IF(X9&lt;Y3,$A9,IF(X8&lt;Y3,$A8,IF(X7&lt;Y3,$A7,IF(X6&lt;Y3,$A6,1)))))</f>
        <v>3</v>
      </c>
      <c r="Z4" s="36">
        <f>IF(Y10&lt;Z3,$A10,IF(Y9&lt;Z3,$A9,IF(Y8&lt;Z3,$A8,IF(Y7&lt;Z3,$A7,IF(Y6&lt;Z3,$A6,1)))))</f>
        <v>3</v>
      </c>
      <c r="AA4" s="36">
        <f>IF(Z10&lt;AA3,$A10,IF(Z9&lt;AA3,$A9,IF(Z8&lt;AA3,$A8,IF(Z7&lt;AA3,$A7,IF(Z6&lt;AA3,$A6,1)))))</f>
        <v>3</v>
      </c>
      <c r="AB4" s="36">
        <f>IF(AA10&lt;AB3,$A10,IF(AA9&lt;AB3,$A9,IF(AA8&lt;AB3,$A8,IF(AA7&lt;AB3,$A7,IF(AA6&lt;AB3,$A6,1)))))</f>
        <v>3</v>
      </c>
      <c r="AC4" s="36">
        <f>IF(AB10&lt;AC3,$A10,IF(AB9&lt;AC3,$A9,IF(AB8&lt;AC3,$A8,IF(AB7&lt;AC3,$A7,IF(AB6&lt;AC3,$A6,1)))))</f>
        <v>3</v>
      </c>
      <c r="AD4" s="36">
        <f>IF(AC10&lt;AD3,$A10,IF(AC9&lt;AD3,$A9,IF(AC8&lt;AD3,$A8,IF(AC7&lt;AD3,$A7,IF(AC6&lt;AD3,$A6,1)))))</f>
        <v>3</v>
      </c>
      <c r="AE4" s="36">
        <f>IF(AD10&lt;AE3,$A10,IF(AD9&lt;AE3,$A9,IF(AD8&lt;AE3,$A8,IF(AD7&lt;AE3,$A7,IF(AD6&lt;AE3,$A6,1)))))</f>
        <v>3</v>
      </c>
      <c r="AF4" s="36">
        <f>IF(AE10&lt;AF3,$A10,IF(AE9&lt;AF3,$A9,IF(AE8&lt;AF3,$A8,IF(AE7&lt;AF3,$A7,IF(AE6&lt;AF3,$A6,1)))))</f>
        <v>3</v>
      </c>
      <c r="AG4" s="36">
        <f>IF(AF10&lt;AG3,$A10,IF(AF9&lt;AG3,$A9,IF(AF8&lt;AG3,$A8,IF(AF7&lt;AG3,$A7,IF(AF6&lt;AG3,$A6,1)))))</f>
        <v>3</v>
      </c>
      <c r="AH4" s="36">
        <f>IF(AG10&lt;AH3,$A10,IF(AG9&lt;AH3,$A9,IF(AG8&lt;AH3,$A8,IF(AG7&lt;AH3,$A7,IF(AG6&lt;AH3,$A6,1)))))</f>
        <v>3</v>
      </c>
      <c r="AI4" s="36">
        <f>IF(AH10&lt;AI3,$A10,IF(AH9&lt;AI3,$A9,IF(AH8&lt;AI3,$A8,IF(AH7&lt;AI3,$A7,IF(AH6&lt;AI3,$A6,1)))))</f>
        <v>3</v>
      </c>
    </row>
    <row r="5" ht="12">
      <c r="A5" s="1">
        <v>1</v>
      </c>
      <c r="B5" s="1">
        <f>'cost calculation'!J6</f>
        <v>35</v>
      </c>
      <c r="C5" s="1">
        <f>B5+3*C4</f>
        <v>53</v>
      </c>
      <c r="D5" s="1">
        <f>C5+3*D4</f>
        <v>68</v>
      </c>
      <c r="E5" s="1">
        <f>D5+3*E4</f>
        <v>83</v>
      </c>
      <c r="F5" s="1">
        <f>E5+3*F4</f>
        <v>98</v>
      </c>
      <c r="G5" s="1">
        <f>F5+3*G4</f>
        <v>110</v>
      </c>
      <c r="H5" s="1">
        <f>G5+3*H4</f>
        <v>122</v>
      </c>
      <c r="I5" s="1">
        <f>H5+3*I4</f>
        <v>134</v>
      </c>
      <c r="J5" s="1">
        <f>I5+3*J4</f>
        <v>146</v>
      </c>
      <c r="K5" s="1">
        <f>J5+3*K4</f>
        <v>155</v>
      </c>
      <c r="L5" s="1">
        <f>K5+3*L4</f>
        <v>164</v>
      </c>
      <c r="M5" s="1">
        <f>L5+3*M4</f>
        <v>173</v>
      </c>
      <c r="N5" s="1">
        <f>M5+3*N4</f>
        <v>182</v>
      </c>
      <c r="O5" s="1">
        <f>N5+3*O4</f>
        <v>191</v>
      </c>
      <c r="P5" s="1">
        <f>O5+3*P4</f>
        <v>200</v>
      </c>
      <c r="Q5" s="1">
        <f>P5+3*Q4</f>
        <v>209</v>
      </c>
      <c r="R5" s="1">
        <f>Q5+3*R4</f>
        <v>218</v>
      </c>
      <c r="S5" s="1">
        <f>R5+3*S4</f>
        <v>227</v>
      </c>
      <c r="T5" s="1">
        <f>S5+3*T4</f>
        <v>236</v>
      </c>
      <c r="U5" s="1">
        <f>T5+3*U4</f>
        <v>245</v>
      </c>
      <c r="V5" s="1">
        <f>U5+3*V4</f>
        <v>254</v>
      </c>
      <c r="W5" s="1">
        <f>V5+3*W4</f>
        <v>263</v>
      </c>
      <c r="X5" s="1">
        <f>W5+3*X4</f>
        <v>272</v>
      </c>
      <c r="Y5" s="1">
        <f>X5+3*Y4</f>
        <v>281</v>
      </c>
      <c r="Z5" s="1">
        <f>Y5+3*Z4</f>
        <v>290</v>
      </c>
      <c r="AA5" s="1">
        <f>Z5+3*AA4</f>
        <v>299</v>
      </c>
      <c r="AB5" s="1">
        <f>AA5+3*AB4</f>
        <v>308</v>
      </c>
      <c r="AC5" s="1">
        <f>AB5+3*AC4</f>
        <v>317</v>
      </c>
      <c r="AD5" s="1">
        <f>AC5+3*AD4</f>
        <v>326</v>
      </c>
      <c r="AE5" s="1">
        <f>AD5+3*AE4</f>
        <v>335</v>
      </c>
      <c r="AF5" s="1">
        <f>AE5+3*AF4</f>
        <v>344</v>
      </c>
      <c r="AG5" s="1">
        <f>AF5+3*AG4</f>
        <v>353</v>
      </c>
      <c r="AH5" s="1">
        <f>AG5+3*AH4</f>
        <v>362</v>
      </c>
      <c r="AI5" s="1">
        <f>AH5+3*AI4</f>
        <v>371</v>
      </c>
    </row>
    <row r="6" ht="12">
      <c r="A6" s="1">
        <v>2</v>
      </c>
      <c r="B6" s="1">
        <f>B$5+B$5*50%</f>
        <v>52.5</v>
      </c>
      <c r="C6" s="1">
        <f>C$5+C$5*50%</f>
        <v>79.5</v>
      </c>
      <c r="D6" s="1">
        <f>D$5+D$5*50%</f>
        <v>102</v>
      </c>
      <c r="E6" s="1">
        <f>E$5+E$5*50%</f>
        <v>124.5</v>
      </c>
      <c r="F6" s="1">
        <f>F$5+F$5*50%</f>
        <v>147</v>
      </c>
      <c r="G6" s="1">
        <f>G$5+G$5*50%</f>
        <v>165</v>
      </c>
      <c r="H6" s="1">
        <f>H$5+H$5*50%</f>
        <v>183</v>
      </c>
      <c r="I6" s="1">
        <f>I$5+I$5*50%</f>
        <v>201</v>
      </c>
      <c r="J6" s="1">
        <f>J$5+J$5*50%</f>
        <v>219</v>
      </c>
      <c r="K6" s="1">
        <f>K$5+K$5*50%</f>
        <v>232.5</v>
      </c>
      <c r="L6" s="1">
        <f>L$5+L$5*50%</f>
        <v>246</v>
      </c>
      <c r="M6" s="1">
        <f>M$5+M$5*50%</f>
        <v>259.5</v>
      </c>
      <c r="N6" s="1">
        <f>N$5+N$5*50%</f>
        <v>273</v>
      </c>
      <c r="O6" s="1">
        <f>O$5+O$5*50%</f>
        <v>286.5</v>
      </c>
      <c r="P6" s="1">
        <f>P$5+P$5*50%</f>
        <v>300</v>
      </c>
      <c r="Q6" s="1">
        <f>Q$5+Q$5*50%</f>
        <v>313.5</v>
      </c>
      <c r="R6" s="1">
        <f>R$5+R$5*50%</f>
        <v>327</v>
      </c>
      <c r="S6" s="1">
        <f>S$5+S$5*50%</f>
        <v>340.5</v>
      </c>
      <c r="T6" s="1">
        <f>T$5+T$5*50%</f>
        <v>354</v>
      </c>
      <c r="U6" s="1">
        <f>U$5+U$5*50%</f>
        <v>367.5</v>
      </c>
      <c r="V6" s="1">
        <f>V$5+V$5*50%</f>
        <v>381</v>
      </c>
      <c r="W6" s="1">
        <f>W$5+W$5*50%</f>
        <v>394.5</v>
      </c>
      <c r="X6" s="1">
        <f>X$5+X$5*50%</f>
        <v>408</v>
      </c>
      <c r="Y6" s="1">
        <f>Y$5+Y$5*50%</f>
        <v>421.5</v>
      </c>
      <c r="Z6" s="1">
        <f>Z$5+Z$5*50%</f>
        <v>435</v>
      </c>
      <c r="AA6" s="1">
        <f>AA$5+AA$5*50%</f>
        <v>448.5</v>
      </c>
      <c r="AB6" s="1">
        <f>AB$5+AB$5*50%</f>
        <v>462</v>
      </c>
      <c r="AC6" s="1">
        <f>AC$5+AC$5*50%</f>
        <v>475.5</v>
      </c>
      <c r="AD6" s="1">
        <f>AD$5+AD$5*50%</f>
        <v>489</v>
      </c>
      <c r="AE6" s="1">
        <f>AE$5+AE$5*50%</f>
        <v>502.5</v>
      </c>
      <c r="AF6" s="1">
        <f>AF$5+AF$5*50%</f>
        <v>516</v>
      </c>
      <c r="AG6" s="1">
        <f>AG$5+AG$5*50%</f>
        <v>529.5</v>
      </c>
      <c r="AH6" s="1">
        <f>AH$5+AH$5*50%</f>
        <v>543</v>
      </c>
      <c r="AI6" s="1">
        <f>AI$5+AI$5*50%</f>
        <v>556.5</v>
      </c>
    </row>
    <row r="7" ht="12">
      <c r="A7" s="1">
        <v>3</v>
      </c>
      <c r="B7" s="1">
        <f>B$5+B$5*75%</f>
        <v>61.25</v>
      </c>
      <c r="C7" s="1">
        <f>C$5+C$5*75%</f>
        <v>92.75</v>
      </c>
      <c r="D7" s="1">
        <f>D$5+D$5*75%</f>
        <v>119</v>
      </c>
      <c r="E7" s="1">
        <f>E$5+E$5*75%</f>
        <v>145.25</v>
      </c>
      <c r="F7" s="1">
        <f>F$5+F$5*75%</f>
        <v>171.5</v>
      </c>
      <c r="G7" s="1">
        <f>G$5+G$5*75%</f>
        <v>192.5</v>
      </c>
      <c r="H7" s="1">
        <f>H$5+H$5*75%</f>
        <v>213.5</v>
      </c>
      <c r="I7" s="1">
        <f>I$5+I$5*75%</f>
        <v>234.5</v>
      </c>
      <c r="J7" s="1">
        <f>J$5+J$5*75%</f>
        <v>255.5</v>
      </c>
      <c r="K7" s="1">
        <f>K$5+K$5*75%</f>
        <v>271.25</v>
      </c>
      <c r="L7" s="1">
        <f>L$5+L$5*75%</f>
        <v>287</v>
      </c>
      <c r="M7" s="1">
        <f>M$5+M$5*75%</f>
        <v>302.75</v>
      </c>
      <c r="N7" s="1">
        <f>N$5+N$5*75%</f>
        <v>318.5</v>
      </c>
      <c r="O7" s="1">
        <f>O$5+O$5*75%</f>
        <v>334.25</v>
      </c>
      <c r="P7" s="1">
        <f>P$5+P$5*75%</f>
        <v>350</v>
      </c>
      <c r="Q7" s="1">
        <f>Q$5+Q$5*75%</f>
        <v>365.75</v>
      </c>
      <c r="R7" s="1">
        <f>R$5+R$5*75%</f>
        <v>381.5</v>
      </c>
      <c r="S7" s="1">
        <f>S$5+S$5*75%</f>
        <v>397.25</v>
      </c>
      <c r="T7" s="1">
        <f>T$5+T$5*75%</f>
        <v>413</v>
      </c>
      <c r="U7" s="1">
        <f>U$5+U$5*75%</f>
        <v>428.75</v>
      </c>
      <c r="V7" s="1">
        <f>V$5+V$5*75%</f>
        <v>444.5</v>
      </c>
      <c r="W7" s="1">
        <f>W$5+W$5*75%</f>
        <v>460.25</v>
      </c>
      <c r="X7" s="1">
        <f>X$5+X$5*75%</f>
        <v>476</v>
      </c>
      <c r="Y7" s="1">
        <f>Y$5+Y$5*75%</f>
        <v>491.75</v>
      </c>
      <c r="Z7" s="1">
        <f>Z$5+Z$5*75%</f>
        <v>507.5</v>
      </c>
      <c r="AA7" s="1">
        <f>AA$5+AA$5*75%</f>
        <v>523.25</v>
      </c>
      <c r="AB7" s="1">
        <f>AB$5+AB$5*75%</f>
        <v>539</v>
      </c>
      <c r="AC7" s="1">
        <f>AC$5+AC$5*75%</f>
        <v>554.75</v>
      </c>
      <c r="AD7" s="1">
        <f>AD$5+AD$5*75%</f>
        <v>570.5</v>
      </c>
      <c r="AE7" s="1">
        <f>AE$5+AE$5*75%</f>
        <v>586.25</v>
      </c>
      <c r="AF7" s="1">
        <f>AF$5+AF$5*75%</f>
        <v>602</v>
      </c>
      <c r="AG7" s="1">
        <f>AG$5+AG$5*75%</f>
        <v>617.75</v>
      </c>
      <c r="AH7" s="1">
        <f>AH$5+AH$5*75%</f>
        <v>633.5</v>
      </c>
      <c r="AI7" s="1">
        <f>AI$5+AI$5*75%</f>
        <v>649.25</v>
      </c>
    </row>
    <row r="8" ht="12">
      <c r="A8" s="1">
        <v>4</v>
      </c>
      <c r="B8" s="1">
        <f>B$5+B$5*100%</f>
        <v>70</v>
      </c>
      <c r="C8" s="1">
        <f>C$5+C$5*100%</f>
        <v>106</v>
      </c>
      <c r="D8" s="1">
        <f>D$5+D$5*100%</f>
        <v>136</v>
      </c>
      <c r="E8" s="1">
        <f>E$5+E$5*100%</f>
        <v>166</v>
      </c>
      <c r="F8" s="1">
        <f>F$5+F$5*100%</f>
        <v>196</v>
      </c>
      <c r="G8" s="1">
        <f>G$5+G$5*100%</f>
        <v>220</v>
      </c>
      <c r="H8" s="1">
        <f>H$5+H$5*100%</f>
        <v>244</v>
      </c>
      <c r="I8" s="1">
        <f>I$5+I$5*100%</f>
        <v>268</v>
      </c>
      <c r="J8" s="1">
        <f>J$5+J$5*100%</f>
        <v>292</v>
      </c>
      <c r="K8" s="1">
        <f>K$5+K$5*100%</f>
        <v>310</v>
      </c>
      <c r="L8" s="1">
        <f>L$5+L$5*100%</f>
        <v>328</v>
      </c>
      <c r="M8" s="1">
        <f>M$5+M$5*100%</f>
        <v>346</v>
      </c>
      <c r="N8" s="1">
        <f>N$5+N$5*100%</f>
        <v>364</v>
      </c>
      <c r="O8" s="1">
        <f>O$5+O$5*100%</f>
        <v>382</v>
      </c>
      <c r="P8" s="1">
        <f>P$5+P$5*100%</f>
        <v>400</v>
      </c>
      <c r="Q8" s="1">
        <f>Q$5+Q$5*100%</f>
        <v>418</v>
      </c>
      <c r="R8" s="1">
        <f>R$5+R$5*100%</f>
        <v>436</v>
      </c>
      <c r="S8" s="1">
        <f>S$5+S$5*100%</f>
        <v>454</v>
      </c>
      <c r="T8" s="1">
        <f>T$5+T$5*100%</f>
        <v>472</v>
      </c>
      <c r="U8" s="1">
        <f>U$5+U$5*100%</f>
        <v>490</v>
      </c>
      <c r="V8" s="1">
        <f>V$5+V$5*100%</f>
        <v>508</v>
      </c>
      <c r="W8" s="1">
        <f>W$5+W$5*100%</f>
        <v>526</v>
      </c>
      <c r="X8" s="1">
        <f>X$5+X$5*100%</f>
        <v>544</v>
      </c>
      <c r="Y8" s="1">
        <f>Y$5+Y$5*100%</f>
        <v>562</v>
      </c>
      <c r="Z8" s="1">
        <f>Z$5+Z$5*100%</f>
        <v>580</v>
      </c>
      <c r="AA8" s="1">
        <f>AA$5+AA$5*100%</f>
        <v>598</v>
      </c>
      <c r="AB8" s="1">
        <f>AB$5+AB$5*100%</f>
        <v>616</v>
      </c>
      <c r="AC8" s="1">
        <f>AC$5+AC$5*100%</f>
        <v>634</v>
      </c>
      <c r="AD8" s="1">
        <f>AD$5+AD$5*100%</f>
        <v>652</v>
      </c>
      <c r="AE8" s="1">
        <f>AE$5+AE$5*100%</f>
        <v>670</v>
      </c>
      <c r="AF8" s="1">
        <f>AF$5+AF$5*100%</f>
        <v>688</v>
      </c>
      <c r="AG8" s="1">
        <f>AG$5+AG$5*100%</f>
        <v>706</v>
      </c>
      <c r="AH8" s="1">
        <f>AH$5+AH$5*100%</f>
        <v>724</v>
      </c>
      <c r="AI8" s="1">
        <f>AI$5+AI$5*100%</f>
        <v>742</v>
      </c>
    </row>
    <row r="9" ht="12">
      <c r="A9" s="1">
        <v>5</v>
      </c>
      <c r="B9" s="1">
        <f>B$5+B$5*150%</f>
        <v>87.5</v>
      </c>
      <c r="C9" s="1">
        <f>C$5+C$5*150%</f>
        <v>132.5</v>
      </c>
      <c r="D9" s="1">
        <f>D$5+D$5*150%</f>
        <v>170</v>
      </c>
      <c r="E9" s="1">
        <f>E$5+E$5*150%</f>
        <v>207.5</v>
      </c>
      <c r="F9" s="1">
        <f>F$5+F$5*150%</f>
        <v>245</v>
      </c>
      <c r="G9" s="1">
        <f>G$5+G$5*150%</f>
        <v>275</v>
      </c>
      <c r="H9" s="1">
        <f>H$5+H$5*150%</f>
        <v>305</v>
      </c>
      <c r="I9" s="1">
        <f>I$5+I$5*150%</f>
        <v>335</v>
      </c>
      <c r="J9" s="1">
        <f>J$5+J$5*150%</f>
        <v>365</v>
      </c>
      <c r="K9" s="1">
        <f>K$5+K$5*150%</f>
        <v>387.5</v>
      </c>
      <c r="L9" s="1">
        <f>L$5+L$5*150%</f>
        <v>410</v>
      </c>
      <c r="M9" s="1">
        <f>M$5+M$5*150%</f>
        <v>432.5</v>
      </c>
      <c r="N9" s="1">
        <f>N$5+N$5*150%</f>
        <v>455</v>
      </c>
      <c r="O9" s="1">
        <f>O$5+O$5*150%</f>
        <v>477.5</v>
      </c>
      <c r="P9" s="1">
        <f>P$5+P$5*150%</f>
        <v>500</v>
      </c>
      <c r="Q9" s="1">
        <f>Q$5+Q$5*150%</f>
        <v>522.5</v>
      </c>
      <c r="R9" s="1">
        <f>R$5+R$5*150%</f>
        <v>545</v>
      </c>
      <c r="S9" s="1">
        <f>S$5+S$5*150%</f>
        <v>567.5</v>
      </c>
      <c r="T9" s="1">
        <f>T$5+T$5*150%</f>
        <v>590</v>
      </c>
      <c r="U9" s="1">
        <f>U$5+U$5*150%</f>
        <v>612.5</v>
      </c>
      <c r="V9" s="1">
        <f>V$5+V$5*150%</f>
        <v>635</v>
      </c>
      <c r="W9" s="1">
        <f>W$5+W$5*150%</f>
        <v>657.5</v>
      </c>
      <c r="X9" s="1">
        <f>X$5+X$5*150%</f>
        <v>680</v>
      </c>
      <c r="Y9" s="1">
        <f>Y$5+Y$5*150%</f>
        <v>702.5</v>
      </c>
      <c r="Z9" s="1">
        <f>Z$5+Z$5*150%</f>
        <v>725</v>
      </c>
      <c r="AA9" s="1">
        <f>AA$5+AA$5*150%</f>
        <v>747.5</v>
      </c>
      <c r="AB9" s="1">
        <f>AB$5+AB$5*150%</f>
        <v>770</v>
      </c>
      <c r="AC9" s="1">
        <f>AC$5+AC$5*150%</f>
        <v>792.5</v>
      </c>
      <c r="AD9" s="1">
        <f>AD$5+AD$5*150%</f>
        <v>815</v>
      </c>
      <c r="AE9" s="1">
        <f>AE$5+AE$5*150%</f>
        <v>837.5</v>
      </c>
      <c r="AF9" s="1">
        <f>AF$5+AF$5*150%</f>
        <v>860</v>
      </c>
      <c r="AG9" s="1">
        <f>AG$5+AG$5*150%</f>
        <v>882.5</v>
      </c>
      <c r="AH9" s="1">
        <f>AH$5+AH$5*150%</f>
        <v>905</v>
      </c>
      <c r="AI9" s="1">
        <f>AI$5+AI$5*150%</f>
        <v>927.5</v>
      </c>
    </row>
    <row r="10" ht="12">
      <c r="A10" s="1">
        <v>6</v>
      </c>
      <c r="B10" s="1">
        <f>B$5+B$5*300%</f>
        <v>140</v>
      </c>
      <c r="C10" s="1">
        <f>C$5+C$5*300%</f>
        <v>212</v>
      </c>
      <c r="D10" s="1">
        <f>D$5+D$5*300%</f>
        <v>272</v>
      </c>
      <c r="E10" s="1">
        <f>E$5+E$5*300%</f>
        <v>332</v>
      </c>
      <c r="F10" s="1">
        <f>F$5+F$5*300%</f>
        <v>392</v>
      </c>
      <c r="G10" s="1">
        <f>G$5+G$5*300%</f>
        <v>440</v>
      </c>
      <c r="H10" s="1">
        <f>H$5+H$5*300%</f>
        <v>488</v>
      </c>
      <c r="I10" s="1">
        <f>I$5+I$5*300%</f>
        <v>536</v>
      </c>
      <c r="J10" s="1">
        <f>J$5+J$5*300%</f>
        <v>584</v>
      </c>
      <c r="K10" s="1">
        <f>K$5+K$5*300%</f>
        <v>620</v>
      </c>
      <c r="L10" s="1">
        <f>L$5+L$5*300%</f>
        <v>656</v>
      </c>
      <c r="M10" s="1">
        <f>M$5+M$5*300%</f>
        <v>692</v>
      </c>
      <c r="N10" s="1">
        <f>N$5+N$5*300%</f>
        <v>728</v>
      </c>
      <c r="O10" s="1">
        <f>O$5+O$5*300%</f>
        <v>764</v>
      </c>
      <c r="P10" s="1">
        <f>P$5+P$5*300%</f>
        <v>800</v>
      </c>
      <c r="Q10" s="1">
        <f>Q$5+Q$5*300%</f>
        <v>836</v>
      </c>
      <c r="R10" s="1">
        <f>R$5+R$5*300%</f>
        <v>872</v>
      </c>
      <c r="S10" s="1">
        <f>S$5+S$5*300%</f>
        <v>908</v>
      </c>
      <c r="T10" s="1">
        <f>T$5+T$5*300%</f>
        <v>944</v>
      </c>
      <c r="U10" s="1">
        <f>U$5+U$5*300%</f>
        <v>980</v>
      </c>
      <c r="V10" s="1">
        <f>V$5+V$5*300%</f>
        <v>1016</v>
      </c>
      <c r="W10" s="1">
        <f>W$5+W$5*300%</f>
        <v>1052</v>
      </c>
      <c r="X10" s="1">
        <f>X$5+X$5*300%</f>
        <v>1088</v>
      </c>
      <c r="Y10" s="1">
        <f>Y$5+Y$5*300%</f>
        <v>1124</v>
      </c>
      <c r="Z10" s="1">
        <f>Z$5+Z$5*300%</f>
        <v>1160</v>
      </c>
      <c r="AA10" s="1">
        <f>AA$5+AA$5*300%</f>
        <v>1196</v>
      </c>
      <c r="AB10" s="1">
        <f>AB$5+AB$5*300%</f>
        <v>1232</v>
      </c>
      <c r="AC10" s="1">
        <f>AC$5+AC$5*300%</f>
        <v>1268</v>
      </c>
      <c r="AD10" s="1">
        <f>AD$5+AD$5*300%</f>
        <v>1304</v>
      </c>
      <c r="AE10" s="1">
        <f>AE$5+AE$5*300%</f>
        <v>1340</v>
      </c>
      <c r="AF10" s="1">
        <f>AF$5+AF$5*300%</f>
        <v>1376</v>
      </c>
      <c r="AG10" s="1">
        <f>AG$5+AG$5*300%</f>
        <v>1412</v>
      </c>
      <c r="AH10" s="1">
        <f>AH$5+AH$5*300%</f>
        <v>1448</v>
      </c>
      <c r="AI10" s="1">
        <f>AI$5+AI$5*300%</f>
        <v>1484</v>
      </c>
    </row>
    <row r="11" ht="12">
      <c r="A11" s="1"/>
      <c r="B11" s="1"/>
      <c r="C11" s="36">
        <f>C4*'cost calculation'!E18</f>
        <v>18</v>
      </c>
      <c r="D11" s="36">
        <f>D4*'cost calculation'!E18</f>
        <v>15</v>
      </c>
      <c r="E11" s="36">
        <f>E4*'cost calculation'!E18</f>
        <v>15</v>
      </c>
      <c r="F11" s="36">
        <f>F4*'cost calculation'!E18</f>
        <v>15</v>
      </c>
      <c r="G11" s="36">
        <f>G4*'cost calculation'!E18</f>
        <v>12</v>
      </c>
      <c r="H11" s="36">
        <f>H4*'cost calculation'!$E18</f>
        <v>12</v>
      </c>
      <c r="I11" s="36">
        <f>I4*'cost calculation'!$E18</f>
        <v>12</v>
      </c>
      <c r="J11" s="36">
        <f>J4*'cost calculation'!$E18</f>
        <v>12</v>
      </c>
      <c r="K11" s="36">
        <f>K4*'cost calculation'!$E18</f>
        <v>9</v>
      </c>
      <c r="L11" s="36">
        <f>L4*'cost calculation'!$E18</f>
        <v>9</v>
      </c>
      <c r="M11" s="36">
        <f>M4*'cost calculation'!$E18</f>
        <v>9</v>
      </c>
      <c r="N11" s="36">
        <f>N4*'cost calculation'!$E18</f>
        <v>9</v>
      </c>
      <c r="O11" s="36">
        <f>O4*'cost calculation'!$E18</f>
        <v>9</v>
      </c>
      <c r="P11" s="36">
        <f>P4*'cost calculation'!$E18</f>
        <v>9</v>
      </c>
      <c r="Q11" s="36">
        <f>Q4*'cost calculation'!$E18</f>
        <v>9</v>
      </c>
      <c r="R11" s="36">
        <f>R4*'cost calculation'!$E18</f>
        <v>9</v>
      </c>
      <c r="S11" s="36">
        <f>S4*'cost calculation'!$E18</f>
        <v>9</v>
      </c>
      <c r="T11" s="36">
        <f>T4*'cost calculation'!$E18</f>
        <v>9</v>
      </c>
      <c r="U11" s="36">
        <f>U4*'cost calculation'!$E18</f>
        <v>9</v>
      </c>
      <c r="V11" s="36">
        <f>V4*'cost calculation'!$E18</f>
        <v>9</v>
      </c>
      <c r="W11" s="36">
        <f>W4*'cost calculation'!$E18</f>
        <v>9</v>
      </c>
      <c r="X11" s="36">
        <f>X4*'cost calculation'!$E18</f>
        <v>9</v>
      </c>
      <c r="Y11" s="36">
        <f>Y4*'cost calculation'!$E18</f>
        <v>9</v>
      </c>
      <c r="Z11" s="36">
        <f>Z4*'cost calculation'!$E18</f>
        <v>9</v>
      </c>
      <c r="AA11" s="36">
        <f>AA4*'cost calculation'!$E18</f>
        <v>9</v>
      </c>
      <c r="AB11" s="36">
        <f>AB4*'cost calculation'!$E18</f>
        <v>9</v>
      </c>
      <c r="AC11" s="36">
        <f>AC4*'cost calculation'!$E18</f>
        <v>9</v>
      </c>
      <c r="AD11" s="36">
        <f>AD4*'cost calculation'!$E18</f>
        <v>9</v>
      </c>
      <c r="AE11" s="36">
        <f>AE4*'cost calculation'!$E18</f>
        <v>9</v>
      </c>
      <c r="AF11" s="36">
        <f>AF4*'cost calculation'!$E18</f>
        <v>9</v>
      </c>
      <c r="AG11" s="36">
        <f>AG4*'cost calculation'!$E18</f>
        <v>9</v>
      </c>
      <c r="AH11" s="36">
        <f>AH4*'cost calculation'!$E18</f>
        <v>9</v>
      </c>
      <c r="AI11" s="36">
        <f>AI4*'cost calculation'!$E18</f>
        <v>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showFormulas="false" showGridLines="true" showRowColHeaders="true" showZeros="true" rightToLeft="false" showOutlineSymbols="true" defaultGridColor="true" view="normal" topLeftCell="A1" colorId="64" zoomScale="65" zoomScaleNormal="65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1"/>
    <col collapsed="false" customWidth="true" hidden="false" outlineLevel="0" max="3" min="3" style="0" width="22.13"/>
    <col collapsed="false" customWidth="true" hidden="false" outlineLevel="0" max="4" min="4" style="0" width="5.16"/>
    <col collapsed="false" customWidth="true" hidden="false" outlineLevel="0" max="5" min="5" style="0" width="7.82"/>
    <col collapsed="false" customWidth="true" hidden="false" outlineLevel="0" max="6" min="6" style="0" width="8.52"/>
    <col collapsed="false" customWidth="true" hidden="false" outlineLevel="0" max="7" min="7" style="0" width="10.05"/>
    <col collapsed="false" customWidth="true" hidden="false" outlineLevel="0" max="8" min="8" style="0" width="13.1"/>
    <col collapsed="false" customWidth="true" hidden="false" outlineLevel="0" max="9" min="9" style="0" width="13.37"/>
    <col collapsed="false" customWidth="true" hidden="false" outlineLevel="0" max="10" min="10" style="0" width="8.94"/>
    <col collapsed="false" customWidth="false" hidden="false" outlineLevel="0" max="11" min="11" style="0" width="11.57"/>
    <col collapsed="false" customWidth="false" hidden="false" outlineLevel="0" max="12" min="12" style="0" width="11.52"/>
    <col collapsed="false" customWidth="false" hidden="false" outlineLevel="0" max="13" min="13" style="0" width="11.52"/>
    <col collapsed="false" customWidth="true" hidden="false" outlineLevel="0" max="14" min="14" style="0" width="14.77"/>
    <col collapsed="false" customWidth="true" hidden="false" outlineLevel="0" max="15" min="15" style="0" width="2.54"/>
    <col collapsed="false" customWidth="false" hidden="false" outlineLevel="0" max="16" min="16" style="0" width="11.52"/>
    <col collapsed="false" customWidth="false" hidden="false" outlineLevel="0" max="17" min="17" style="0" width="11.52"/>
    <col collapsed="false" customWidth="false" hidden="false" outlineLevel="0" max="18" min="18" style="0" width="11.52"/>
    <col collapsed="false" customWidth="false" hidden="false" outlineLevel="0" max="19" min="19" style="0" width="11.52"/>
    <col collapsed="false" customWidth="false" hidden="false" outlineLevel="0" max="20" min="20" style="0" width="11.52"/>
    <col collapsed="false" customWidth="false" hidden="false" outlineLevel="0" max="21" min="21" style="0" width="11.52"/>
    <col collapsed="false" customWidth="false" hidden="false" outlineLevel="0" max="22" min="22" style="0" width="11.52"/>
    <col collapsed="false" customWidth="false" hidden="false" outlineLevel="0" max="23" min="23" style="0" width="11.52"/>
    <col collapsed="false" customWidth="false" hidden="false" outlineLevel="0" max="24" min="24" style="0" width="11.52"/>
    <col collapsed="false" customWidth="false" hidden="false" outlineLevel="0" max="25" min="25" style="0" width="11.52"/>
    <col collapsed="false" customWidth="false" hidden="false" outlineLevel="0" max="26" min="26" style="0" width="11.52"/>
    <col collapsed="false" customWidth="false" hidden="false" outlineLevel="0" max="27" min="27" style="0" width="11.52"/>
    <col collapsed="false" customWidth="false" hidden="false" outlineLevel="0" max="28" min="28" style="0" width="11.52"/>
    <col collapsed="false" customWidth="false" hidden="false" outlineLevel="0" max="29" min="29" style="0" width="11.52"/>
    <col collapsed="false" customWidth="false" hidden="false" outlineLevel="0" max="30" min="30" style="0" width="11.52"/>
    <col collapsed="false" customWidth="false" hidden="false" outlineLevel="0" max="31" min="31" style="0" width="11.52"/>
    <col collapsed="false" customWidth="false" hidden="false" outlineLevel="0" max="32" min="32" style="0" width="11.52"/>
    <col collapsed="false" customWidth="false" hidden="false" outlineLevel="0" max="33" min="33" style="0" width="11.52"/>
    <col collapsed="false" customWidth="false" hidden="false" outlineLevel="0" max="34" min="34" style="0" width="11.52"/>
    <col collapsed="false" customWidth="false" hidden="false" outlineLevel="0" max="35" min="35" style="0" width="11.52"/>
    <col collapsed="false" customWidth="false" hidden="false" outlineLevel="0" max="36" min="36" style="0" width="11.52"/>
    <col collapsed="false" customWidth="false" hidden="false" outlineLevel="0" max="37" min="37" style="0" width="11.52"/>
    <col collapsed="false" customWidth="false" hidden="false" outlineLevel="0" max="38" min="38" style="0" width="11.52"/>
    <col collapsed="false" customWidth="false" hidden="false" outlineLevel="0" max="39" min="39" style="0" width="11.52"/>
    <col collapsed="false" customWidth="false" hidden="false" outlineLevel="0" max="40" min="40" style="0" width="11.52"/>
    <col collapsed="false" customWidth="false" hidden="false" outlineLevel="0" max="41" min="41" style="0" width="11.52"/>
    <col collapsed="false" customWidth="false" hidden="false" outlineLevel="0" max="42" min="42" style="0" width="11.52"/>
    <col collapsed="false" customWidth="false" hidden="false" outlineLevel="0" max="43" min="43" style="0" width="11.52"/>
    <col collapsed="false" customWidth="false" hidden="false" outlineLevel="0" max="44" min="44" style="0" width="11.52"/>
    <col collapsed="false" customWidth="false" hidden="false" outlineLevel="0" max="45" min="45" style="0" width="11.52"/>
    <col collapsed="false" customWidth="false" hidden="false" outlineLevel="0" max="46" min="46" style="0" width="11.52"/>
    <col collapsed="false" customWidth="false" hidden="false" outlineLevel="0" max="47" min="47" style="0" width="11.52"/>
    <col collapsed="false" customWidth="false" hidden="false" outlineLevel="0" max="48" min="48" style="0" width="11.52"/>
    <col collapsed="false" customWidth="false" hidden="false" outlineLevel="0" max="49" min="49" style="0" width="11.52"/>
    <col collapsed="false" customWidth="false" hidden="false" outlineLevel="0" max="50" min="50" style="0" width="11.52"/>
    <col collapsed="false" customWidth="false" hidden="false" outlineLevel="0" max="51" min="51" style="0" width="11.52"/>
    <col collapsed="false" customWidth="false" hidden="false" outlineLevel="0" max="52" min="52" style="0" width="11.52"/>
    <col collapsed="false" customWidth="false" hidden="false" outlineLevel="0" max="53" min="53" style="0" width="11.52"/>
    <col collapsed="false" customWidth="false" hidden="false" outlineLevel="0" max="54" min="54" style="0" width="11.52"/>
    <col collapsed="false" customWidth="false" hidden="false" outlineLevel="0" max="55" min="55" style="0" width="11.52"/>
    <col collapsed="false" customWidth="false" hidden="false" outlineLevel="0" max="56" min="56" style="0" width="11.52"/>
    <col collapsed="false" customWidth="false" hidden="false" outlineLevel="0" max="57" min="57" style="0" width="11.52"/>
    <col collapsed="false" customWidth="false" hidden="false" outlineLevel="0" max="58" min="58" style="0" width="11.52"/>
    <col collapsed="false" customWidth="false" hidden="false" outlineLevel="0" max="59" min="59" style="0" width="11.52"/>
    <col collapsed="false" customWidth="false" hidden="false" outlineLevel="0" max="60" min="60" style="0" width="11.52"/>
    <col collapsed="false" customWidth="false" hidden="false" outlineLevel="0" max="61" min="61" style="0" width="11.52"/>
    <col collapsed="false" customWidth="false" hidden="false" outlineLevel="0" max="62" min="62" style="0" width="11.52"/>
    <col collapsed="false" customWidth="false" hidden="false" outlineLevel="0" max="63" min="63" style="0" width="11.52"/>
    <col collapsed="false" customWidth="false" hidden="false" outlineLevel="0" max="64" min="64" style="0" width="11.52"/>
    <col collapsed="false" customWidth="false" hidden="false" outlineLevel="0" max="65" min="65" style="0" width="11.52"/>
    <col collapsed="false" customWidth="false" hidden="false" outlineLevel="0" max="66" min="66" style="0" width="11.52"/>
    <col collapsed="false" customWidth="false" hidden="false" outlineLevel="0" max="67" min="67" style="0" width="11.52"/>
    <col collapsed="false" customWidth="false" hidden="false" outlineLevel="0" max="68" min="68" style="0" width="11.52"/>
    <col collapsed="false" customWidth="false" hidden="false" outlineLevel="0" max="69" min="69" style="0" width="11.52"/>
    <col collapsed="false" customWidth="false" hidden="false" outlineLevel="0" max="70" min="70" style="0" width="11.52"/>
    <col collapsed="false" customWidth="false" hidden="false" outlineLevel="0" max="71" min="71" style="0" width="11.52"/>
    <col collapsed="false" customWidth="false" hidden="false" outlineLevel="0" max="72" min="72" style="0" width="11.52"/>
    <col collapsed="false" customWidth="false" hidden="false" outlineLevel="0" max="73" min="73" style="0" width="11.52"/>
    <col collapsed="false" customWidth="false" hidden="false" outlineLevel="0" max="74" min="74" style="0" width="11.52"/>
    <col collapsed="false" customWidth="false" hidden="false" outlineLevel="0" max="75" min="75" style="0" width="11.52"/>
    <col collapsed="false" customWidth="false" hidden="false" outlineLevel="0" max="76" min="76" style="0" width="11.52"/>
    <col collapsed="false" customWidth="false" hidden="false" outlineLevel="0" max="77" min="77" style="0" width="11.52"/>
    <col collapsed="false" customWidth="false" hidden="false" outlineLevel="0" max="78" min="78" style="0" width="11.52"/>
    <col collapsed="false" customWidth="false" hidden="false" outlineLevel="0" max="79" min="79" style="0" width="11.52"/>
    <col collapsed="false" customWidth="false" hidden="false" outlineLevel="0" max="80" min="80" style="0" width="11.52"/>
    <col collapsed="false" customWidth="false" hidden="false" outlineLevel="0" max="81" min="81" style="0" width="11.52"/>
    <col collapsed="false" customWidth="false" hidden="false" outlineLevel="0" max="82" min="82" style="0" width="11.52"/>
    <col collapsed="false" customWidth="false" hidden="false" outlineLevel="0" max="83" min="83" style="0" width="11.52"/>
    <col collapsed="false" customWidth="false" hidden="false" outlineLevel="0" max="84" min="84" style="0" width="11.52"/>
    <col collapsed="false" customWidth="false" hidden="false" outlineLevel="0" max="85" min="85" style="0" width="11.52"/>
    <col collapsed="false" customWidth="false" hidden="false" outlineLevel="0" max="86" min="86" style="0" width="11.52"/>
    <col collapsed="false" customWidth="false" hidden="false" outlineLevel="0" max="87" min="87" style="0" width="11.52"/>
    <col collapsed="false" customWidth="false" hidden="false" outlineLevel="0" max="88" min="88" style="0" width="11.52"/>
    <col collapsed="false" customWidth="false" hidden="false" outlineLevel="0" max="89" min="89" style="0" width="11.52"/>
    <col collapsed="false" customWidth="false" hidden="false" outlineLevel="0" max="90" min="90" style="0" width="11.52"/>
    <col collapsed="false" customWidth="false" hidden="false" outlineLevel="0" max="91" min="91" style="0" width="11.52"/>
    <col collapsed="false" customWidth="false" hidden="false" outlineLevel="0" max="92" min="92" style="0" width="11.52"/>
    <col collapsed="false" customWidth="false" hidden="false" outlineLevel="0" max="93" min="93" style="0" width="11.52"/>
    <col collapsed="false" customWidth="false" hidden="false" outlineLevel="0" max="94" min="94" style="0" width="11.52"/>
    <col collapsed="false" customWidth="false" hidden="false" outlineLevel="0" max="95" min="95" style="0" width="11.52"/>
    <col collapsed="false" customWidth="false" hidden="false" outlineLevel="0" max="96" min="96" style="0" width="11.52"/>
    <col collapsed="false" customWidth="false" hidden="false" outlineLevel="0" max="97" min="97" style="0" width="11.52"/>
    <col collapsed="false" customWidth="false" hidden="false" outlineLevel="0" max="98" min="98" style="0" width="11.52"/>
    <col collapsed="false" customWidth="false" hidden="false" outlineLevel="0" max="99" min="99" style="0" width="11.52"/>
    <col collapsed="false" customWidth="false" hidden="false" outlineLevel="0" max="100" min="100" style="0" width="11.52"/>
    <col collapsed="false" customWidth="false" hidden="false" outlineLevel="0" max="101" min="101" style="0" width="11.52"/>
    <col collapsed="false" customWidth="false" hidden="false" outlineLevel="0" max="102" min="102" style="0" width="11.52"/>
    <col collapsed="false" customWidth="false" hidden="false" outlineLevel="0" max="103" min="103" style="0" width="11.52"/>
    <col collapsed="false" customWidth="false" hidden="false" outlineLevel="0" max="104" min="104" style="0" width="11.52"/>
    <col collapsed="false" customWidth="false" hidden="false" outlineLevel="0" max="105" min="105" style="0" width="11.52"/>
    <col collapsed="false" customWidth="false" hidden="false" outlineLevel="0" max="106" min="106" style="0" width="11.52"/>
    <col collapsed="false" customWidth="false" hidden="false" outlineLevel="0" max="107" min="107" style="0" width="11.52"/>
    <col collapsed="false" customWidth="false" hidden="false" outlineLevel="0" max="108" min="108" style="0" width="11.52"/>
    <col collapsed="false" customWidth="false" hidden="false" outlineLevel="0" max="109" min="109" style="0" width="11.52"/>
    <col collapsed="false" customWidth="false" hidden="false" outlineLevel="0" max="110" min="110" style="0" width="11.52"/>
    <col collapsed="false" customWidth="false" hidden="false" outlineLevel="0" max="111" min="111" style="0" width="11.52"/>
    <col collapsed="false" customWidth="false" hidden="false" outlineLevel="0" max="112" min="112" style="0" width="11.52"/>
    <col collapsed="false" customWidth="false" hidden="false" outlineLevel="0" max="113" min="113" style="0" width="11.52"/>
    <col collapsed="false" customWidth="false" hidden="false" outlineLevel="0" max="114" min="114" style="0" width="11.52"/>
    <col collapsed="false" customWidth="false" hidden="false" outlineLevel="0" max="115" min="115" style="0" width="11.52"/>
    <col collapsed="false" customWidth="false" hidden="false" outlineLevel="0" max="116" min="116" style="0" width="11.52"/>
    <col collapsed="false" customWidth="false" hidden="false" outlineLevel="0" max="117" min="117" style="0" width="11.52"/>
    <col collapsed="false" customWidth="false" hidden="false" outlineLevel="0" max="118" min="118" style="0" width="11.52"/>
    <col collapsed="false" customWidth="false" hidden="false" outlineLevel="0" max="119" min="119" style="0" width="11.52"/>
    <col collapsed="false" customWidth="false" hidden="false" outlineLevel="0" max="120" min="120" style="0" width="11.52"/>
    <col collapsed="false" customWidth="false" hidden="false" outlineLevel="0" max="121" min="121" style="0" width="11.52"/>
    <col collapsed="false" customWidth="false" hidden="false" outlineLevel="0" max="122" min="122" style="0" width="11.52"/>
    <col collapsed="false" customWidth="false" hidden="false" outlineLevel="0" max="123" min="123" style="0" width="11.52"/>
    <col collapsed="false" customWidth="false" hidden="false" outlineLevel="0" max="124" min="124" style="0" width="11.52"/>
    <col collapsed="false" customWidth="false" hidden="false" outlineLevel="0" max="125" min="125" style="0" width="11.52"/>
    <col collapsed="false" customWidth="false" hidden="false" outlineLevel="0" max="126" min="126" style="0" width="11.52"/>
    <col collapsed="false" customWidth="false" hidden="false" outlineLevel="0" max="127" min="127" style="0" width="11.52"/>
    <col collapsed="false" customWidth="false" hidden="false" outlineLevel="0" max="128" min="128" style="0" width="11.52"/>
    <col collapsed="false" customWidth="false" hidden="false" outlineLevel="0" max="129" min="129" style="0" width="11.52"/>
    <col collapsed="false" customWidth="false" hidden="false" outlineLevel="0" max="130" min="130" style="0" width="11.52"/>
    <col collapsed="false" customWidth="false" hidden="false" outlineLevel="0" max="131" min="131" style="0" width="11.52"/>
    <col collapsed="false" customWidth="false" hidden="false" outlineLevel="0" max="132" min="132" style="0" width="11.52"/>
    <col collapsed="false" customWidth="false" hidden="false" outlineLevel="0" max="133" min="133" style="0" width="11.52"/>
    <col collapsed="false" customWidth="false" hidden="false" outlineLevel="0" max="134" min="134" style="0" width="11.52"/>
    <col collapsed="false" customWidth="false" hidden="false" outlineLevel="0" max="135" min="135" style="0" width="11.52"/>
    <col collapsed="false" customWidth="false" hidden="false" outlineLevel="0" max="136" min="136" style="0" width="11.52"/>
    <col collapsed="false" customWidth="false" hidden="false" outlineLevel="0" max="137" min="137" style="0" width="11.52"/>
    <col collapsed="false" customWidth="false" hidden="false" outlineLevel="0" max="138" min="138" style="0" width="11.52"/>
    <col collapsed="false" customWidth="false" hidden="false" outlineLevel="0" max="139" min="139" style="0" width="11.52"/>
    <col collapsed="false" customWidth="false" hidden="false" outlineLevel="0" max="140" min="140" style="0" width="11.52"/>
    <col collapsed="false" customWidth="false" hidden="false" outlineLevel="0" max="141" min="141" style="0" width="11.52"/>
    <col collapsed="false" customWidth="false" hidden="false" outlineLevel="0" max="142" min="142" style="0" width="11.52"/>
    <col collapsed="false" customWidth="false" hidden="false" outlineLevel="0" max="143" min="143" style="0" width="11.52"/>
    <col collapsed="false" customWidth="false" hidden="false" outlineLevel="0" max="144" min="144" style="0" width="11.52"/>
    <col collapsed="false" customWidth="false" hidden="false" outlineLevel="0" max="145" min="145" style="0" width="11.52"/>
    <col collapsed="false" customWidth="false" hidden="false" outlineLevel="0" max="146" min="146" style="0" width="11.52"/>
    <col collapsed="false" customWidth="false" hidden="false" outlineLevel="0" max="147" min="147" style="0" width="11.52"/>
    <col collapsed="false" customWidth="false" hidden="false" outlineLevel="0" max="148" min="148" style="0" width="11.52"/>
    <col collapsed="false" customWidth="false" hidden="false" outlineLevel="0" max="149" min="149" style="0" width="11.52"/>
    <col collapsed="false" customWidth="false" hidden="false" outlineLevel="0" max="150" min="150" style="0" width="11.52"/>
    <col collapsed="false" customWidth="false" hidden="false" outlineLevel="0" max="151" min="151" style="0" width="11.52"/>
    <col collapsed="false" customWidth="false" hidden="false" outlineLevel="0" max="152" min="152" style="0" width="11.52"/>
    <col collapsed="false" customWidth="false" hidden="false" outlineLevel="0" max="153" min="153" style="0" width="11.52"/>
    <col collapsed="false" customWidth="false" hidden="false" outlineLevel="0" max="154" min="154" style="0" width="11.52"/>
    <col collapsed="false" customWidth="false" hidden="false" outlineLevel="0" max="155" min="155" style="0" width="11.52"/>
    <col collapsed="false" customWidth="false" hidden="false" outlineLevel="0" max="156" min="156" style="0" width="11.52"/>
    <col collapsed="false" customWidth="false" hidden="false" outlineLevel="0" max="157" min="157" style="0" width="11.52"/>
    <col collapsed="false" customWidth="false" hidden="false" outlineLevel="0" max="158" min="158" style="0" width="11.52"/>
    <col collapsed="false" customWidth="false" hidden="false" outlineLevel="0" max="159" min="159" style="0" width="11.52"/>
    <col collapsed="false" customWidth="false" hidden="false" outlineLevel="0" max="160" min="160" style="0" width="11.52"/>
    <col collapsed="false" customWidth="false" hidden="false" outlineLevel="0" max="161" min="161" style="0" width="11.52"/>
    <col collapsed="false" customWidth="false" hidden="false" outlineLevel="0" max="162" min="162" style="0" width="11.52"/>
    <col collapsed="false" customWidth="false" hidden="false" outlineLevel="0" max="163" min="163" style="0" width="11.52"/>
    <col collapsed="false" customWidth="false" hidden="false" outlineLevel="0" max="164" min="164" style="0" width="11.52"/>
    <col collapsed="false" customWidth="false" hidden="false" outlineLevel="0" max="165" min="165" style="0" width="11.52"/>
    <col collapsed="false" customWidth="false" hidden="false" outlineLevel="0" max="166" min="166" style="0" width="11.52"/>
    <col collapsed="false" customWidth="false" hidden="false" outlineLevel="0" max="167" min="167" style="0" width="11.52"/>
    <col collapsed="false" customWidth="false" hidden="false" outlineLevel="0" max="168" min="168" style="0" width="11.52"/>
    <col collapsed="false" customWidth="false" hidden="false" outlineLevel="0" max="169" min="169" style="0" width="11.52"/>
    <col collapsed="false" customWidth="false" hidden="false" outlineLevel="0" max="170" min="170" style="0" width="11.52"/>
    <col collapsed="false" customWidth="false" hidden="false" outlineLevel="0" max="171" min="171" style="0" width="11.52"/>
    <col collapsed="false" customWidth="false" hidden="false" outlineLevel="0" max="172" min="172" style="0" width="11.52"/>
    <col collapsed="false" customWidth="false" hidden="false" outlineLevel="0" max="173" min="173" style="0" width="11.52"/>
    <col collapsed="false" customWidth="false" hidden="false" outlineLevel="0" max="174" min="174" style="0" width="11.52"/>
    <col collapsed="false" customWidth="false" hidden="false" outlineLevel="0" max="175" min="175" style="0" width="11.52"/>
    <col collapsed="false" customWidth="false" hidden="false" outlineLevel="0" max="176" min="176" style="0" width="11.52"/>
    <col collapsed="false" customWidth="false" hidden="false" outlineLevel="0" max="177" min="177" style="0" width="11.52"/>
    <col collapsed="false" customWidth="false" hidden="false" outlineLevel="0" max="178" min="178" style="0" width="11.52"/>
    <col collapsed="false" customWidth="false" hidden="false" outlineLevel="0" max="179" min="179" style="0" width="11.52"/>
    <col collapsed="false" customWidth="false" hidden="false" outlineLevel="0" max="180" min="180" style="0" width="11.52"/>
    <col collapsed="false" customWidth="false" hidden="false" outlineLevel="0" max="181" min="181" style="0" width="11.52"/>
    <col collapsed="false" customWidth="false" hidden="false" outlineLevel="0" max="182" min="182" style="0" width="11.52"/>
    <col collapsed="false" customWidth="false" hidden="false" outlineLevel="0" max="183" min="183" style="0" width="11.52"/>
    <col collapsed="false" customWidth="false" hidden="false" outlineLevel="0" max="184" min="184" style="0" width="11.52"/>
    <col collapsed="false" customWidth="false" hidden="false" outlineLevel="0" max="185" min="185" style="0" width="11.52"/>
    <col collapsed="false" customWidth="false" hidden="false" outlineLevel="0" max="186" min="186" style="0" width="11.52"/>
    <col collapsed="false" customWidth="false" hidden="false" outlineLevel="0" max="187" min="187" style="0" width="11.52"/>
    <col collapsed="false" customWidth="false" hidden="false" outlineLevel="0" max="188" min="188" style="0" width="11.52"/>
    <col collapsed="false" customWidth="false" hidden="false" outlineLevel="0" max="189" min="189" style="0" width="11.52"/>
    <col collapsed="false" customWidth="false" hidden="false" outlineLevel="0" max="190" min="190" style="0" width="11.52"/>
    <col collapsed="false" customWidth="false" hidden="false" outlineLevel="0" max="191" min="191" style="0" width="11.52"/>
    <col collapsed="false" customWidth="false" hidden="false" outlineLevel="0" max="192" min="192" style="0" width="11.52"/>
    <col collapsed="false" customWidth="false" hidden="false" outlineLevel="0" max="193" min="193" style="0" width="11.52"/>
    <col collapsed="false" customWidth="false" hidden="false" outlineLevel="0" max="194" min="194" style="0" width="11.52"/>
    <col collapsed="false" customWidth="false" hidden="false" outlineLevel="0" max="195" min="195" style="0" width="11.52"/>
    <col collapsed="false" customWidth="false" hidden="false" outlineLevel="0" max="196" min="196" style="0" width="11.52"/>
    <col collapsed="false" customWidth="false" hidden="false" outlineLevel="0" max="197" min="197" style="0" width="11.52"/>
    <col collapsed="false" customWidth="false" hidden="false" outlineLevel="0" max="198" min="198" style="0" width="11.52"/>
    <col collapsed="false" customWidth="false" hidden="false" outlineLevel="0" max="199" min="199" style="0" width="11.52"/>
    <col collapsed="false" customWidth="false" hidden="false" outlineLevel="0" max="200" min="200" style="0" width="11.52"/>
    <col collapsed="false" customWidth="false" hidden="false" outlineLevel="0" max="201" min="201" style="0" width="11.52"/>
    <col collapsed="false" customWidth="false" hidden="false" outlineLevel="0" max="202" min="202" style="0" width="11.52"/>
    <col collapsed="false" customWidth="false" hidden="false" outlineLevel="0" max="203" min="203" style="0" width="11.52"/>
    <col collapsed="false" customWidth="false" hidden="false" outlineLevel="0" max="204" min="204" style="0" width="11.52"/>
    <col collapsed="false" customWidth="false" hidden="false" outlineLevel="0" max="205" min="205" style="0" width="11.52"/>
    <col collapsed="false" customWidth="false" hidden="false" outlineLevel="0" max="206" min="206" style="0" width="11.52"/>
    <col collapsed="false" customWidth="false" hidden="false" outlineLevel="0" max="207" min="207" style="0" width="11.52"/>
    <col collapsed="false" customWidth="false" hidden="false" outlineLevel="0" max="208" min="208" style="0" width="11.52"/>
    <col collapsed="false" customWidth="false" hidden="false" outlineLevel="0" max="209" min="209" style="0" width="11.52"/>
    <col collapsed="false" customWidth="false" hidden="false" outlineLevel="0" max="210" min="210" style="0" width="11.52"/>
    <col collapsed="false" customWidth="false" hidden="false" outlineLevel="0" max="211" min="211" style="0" width="11.52"/>
    <col collapsed="false" customWidth="false" hidden="false" outlineLevel="0" max="212" min="212" style="0" width="11.52"/>
    <col collapsed="false" customWidth="false" hidden="false" outlineLevel="0" max="213" min="213" style="0" width="11.52"/>
    <col collapsed="false" customWidth="false" hidden="false" outlineLevel="0" max="214" min="214" style="0" width="11.52"/>
    <col collapsed="false" customWidth="false" hidden="false" outlineLevel="0" max="215" min="215" style="0" width="11.52"/>
    <col collapsed="false" customWidth="false" hidden="false" outlineLevel="0" max="216" min="216" style="0" width="11.52"/>
    <col collapsed="false" customWidth="false" hidden="false" outlineLevel="0" max="217" min="217" style="0" width="11.52"/>
    <col collapsed="false" customWidth="false" hidden="false" outlineLevel="0" max="218" min="218" style="0" width="11.52"/>
    <col collapsed="false" customWidth="false" hidden="false" outlineLevel="0" max="219" min="219" style="0" width="11.52"/>
    <col collapsed="false" customWidth="false" hidden="false" outlineLevel="0" max="220" min="220" style="0" width="11.52"/>
    <col collapsed="false" customWidth="false" hidden="false" outlineLevel="0" max="221" min="221" style="0" width="11.52"/>
    <col collapsed="false" customWidth="false" hidden="false" outlineLevel="0" max="222" min="222" style="0" width="11.52"/>
    <col collapsed="false" customWidth="false" hidden="false" outlineLevel="0" max="223" min="223" style="0" width="11.52"/>
    <col collapsed="false" customWidth="false" hidden="false" outlineLevel="0" max="224" min="224" style="0" width="11.52"/>
    <col collapsed="false" customWidth="false" hidden="false" outlineLevel="0" max="225" min="225" style="0" width="11.52"/>
    <col collapsed="false" customWidth="false" hidden="false" outlineLevel="0" max="226" min="226" style="0" width="11.52"/>
    <col collapsed="false" customWidth="false" hidden="false" outlineLevel="0" max="227" min="227" style="0" width="11.52"/>
    <col collapsed="false" customWidth="false" hidden="false" outlineLevel="0" max="228" min="228" style="0" width="11.52"/>
    <col collapsed="false" customWidth="false" hidden="false" outlineLevel="0" max="229" min="229" style="0" width="11.52"/>
    <col collapsed="false" customWidth="false" hidden="false" outlineLevel="0" max="230" min="230" style="0" width="11.52"/>
    <col collapsed="false" customWidth="false" hidden="false" outlineLevel="0" max="231" min="231" style="0" width="11.52"/>
    <col collapsed="false" customWidth="false" hidden="false" outlineLevel="0" max="232" min="232" style="0" width="11.52"/>
    <col collapsed="false" customWidth="false" hidden="false" outlineLevel="0" max="233" min="233" style="0" width="11.52"/>
    <col collapsed="false" customWidth="false" hidden="false" outlineLevel="0" max="234" min="234" style="0" width="11.52"/>
    <col collapsed="false" customWidth="false" hidden="false" outlineLevel="0" max="235" min="235" style="0" width="11.52"/>
    <col collapsed="false" customWidth="false" hidden="false" outlineLevel="0" max="236" min="236" style="0" width="11.52"/>
    <col collapsed="false" customWidth="false" hidden="false" outlineLevel="0" max="237" min="237" style="0" width="11.52"/>
    <col collapsed="false" customWidth="false" hidden="false" outlineLevel="0" max="238" min="238" style="0" width="11.52"/>
    <col collapsed="false" customWidth="false" hidden="false" outlineLevel="0" max="239" min="239" style="0" width="11.52"/>
    <col collapsed="false" customWidth="false" hidden="false" outlineLevel="0" max="240" min="240" style="0" width="11.52"/>
    <col collapsed="false" customWidth="false" hidden="false" outlineLevel="0" max="241" min="241" style="0" width="11.52"/>
    <col collapsed="false" customWidth="false" hidden="false" outlineLevel="0" max="242" min="242" style="0" width="11.52"/>
    <col collapsed="false" customWidth="false" hidden="false" outlineLevel="0" max="243" min="243" style="0" width="11.52"/>
    <col collapsed="false" customWidth="false" hidden="false" outlineLevel="0" max="244" min="244" style="0" width="11.52"/>
    <col collapsed="false" customWidth="false" hidden="false" outlineLevel="0" max="245" min="245" style="0" width="11.52"/>
    <col collapsed="false" customWidth="false" hidden="false" outlineLevel="0" max="246" min="246" style="0" width="11.52"/>
    <col collapsed="false" customWidth="false" hidden="false" outlineLevel="0" max="247" min="247" style="0" width="11.52"/>
    <col collapsed="false" customWidth="false" hidden="false" outlineLevel="0" max="248" min="248" style="0" width="11.52"/>
    <col collapsed="false" customWidth="false" hidden="false" outlineLevel="0" max="249" min="249" style="0" width="11.52"/>
    <col collapsed="false" customWidth="false" hidden="false" outlineLevel="0" max="250" min="250" style="0" width="11.52"/>
    <col collapsed="false" customWidth="false" hidden="false" outlineLevel="0" max="251" min="251" style="0" width="11.52"/>
    <col collapsed="false" customWidth="false" hidden="false" outlineLevel="0" max="252" min="252" style="0" width="11.52"/>
    <col collapsed="false" customWidth="false" hidden="false" outlineLevel="0" max="253" min="253" style="0" width="11.52"/>
    <col collapsed="false" customWidth="false" hidden="false" outlineLevel="0" max="254" min="254" style="0" width="11.52"/>
    <col collapsed="false" customWidth="false" hidden="false" outlineLevel="0" max="255" min="255" style="0" width="11.52"/>
    <col collapsed="false" customWidth="false" hidden="false" outlineLevel="0" max="256" min="256" style="0" width="11.52"/>
    <col collapsed="false" customWidth="false" hidden="false" outlineLevel="0" max="257" min="257" style="0" width="11.52"/>
    <col collapsed="false" customWidth="false" hidden="false" outlineLevel="0" max="258" min="258" style="0" width="11.52"/>
    <col collapsed="false" customWidth="false" hidden="false" outlineLevel="0" max="259" min="259" style="0" width="11.52"/>
    <col collapsed="false" customWidth="false" hidden="false" outlineLevel="0" max="260" min="260" style="0" width="11.52"/>
    <col collapsed="false" customWidth="false" hidden="false" outlineLevel="0" max="261" min="261" style="0" width="11.52"/>
    <col collapsed="false" customWidth="false" hidden="false" outlineLevel="0" max="262" min="262" style="0" width="11.52"/>
    <col collapsed="false" customWidth="false" hidden="false" outlineLevel="0" max="263" min="263" style="0" width="11.52"/>
    <col collapsed="false" customWidth="false" hidden="false" outlineLevel="0" max="264" min="264" style="0" width="11.52"/>
    <col collapsed="false" customWidth="false" hidden="false" outlineLevel="0" max="265" min="265" style="0" width="11.52"/>
    <col collapsed="false" customWidth="false" hidden="false" outlineLevel="0" max="266" min="266" style="0" width="11.52"/>
    <col collapsed="false" customWidth="false" hidden="false" outlineLevel="0" max="267" min="267" style="0" width="11.52"/>
    <col collapsed="false" customWidth="false" hidden="false" outlineLevel="0" max="268" min="268" style="0" width="11.52"/>
    <col collapsed="false" customWidth="false" hidden="false" outlineLevel="0" max="269" min="269" style="0" width="11.52"/>
    <col collapsed="false" customWidth="false" hidden="false" outlineLevel="0" max="270" min="270" style="0" width="11.52"/>
    <col collapsed="false" customWidth="false" hidden="false" outlineLevel="0" max="271" min="271" style="0" width="11.52"/>
    <col collapsed="false" customWidth="false" hidden="false" outlineLevel="0" max="272" min="272" style="0" width="11.52"/>
    <col collapsed="false" customWidth="false" hidden="false" outlineLevel="0" max="273" min="273" style="0" width="11.52"/>
    <col collapsed="false" customWidth="false" hidden="false" outlineLevel="0" max="274" min="274" style="0" width="11.52"/>
    <col collapsed="false" customWidth="false" hidden="false" outlineLevel="0" max="275" min="275" style="0" width="11.52"/>
    <col collapsed="false" customWidth="false" hidden="false" outlineLevel="0" max="276" min="276" style="0" width="11.52"/>
    <col collapsed="false" customWidth="false" hidden="false" outlineLevel="0" max="277" min="277" style="0" width="11.52"/>
    <col collapsed="false" customWidth="false" hidden="false" outlineLevel="0" max="278" min="278" style="0" width="11.52"/>
    <col collapsed="false" customWidth="false" hidden="false" outlineLevel="0" max="279" min="279" style="0" width="11.52"/>
    <col collapsed="false" customWidth="false" hidden="false" outlineLevel="0" max="280" min="280" style="0" width="11.52"/>
    <col collapsed="false" customWidth="false" hidden="false" outlineLevel="0" max="281" min="281" style="0" width="11.52"/>
    <col collapsed="false" customWidth="false" hidden="false" outlineLevel="0" max="282" min="282" style="0" width="11.52"/>
    <col collapsed="false" customWidth="false" hidden="false" outlineLevel="0" max="283" min="283" style="0" width="11.52"/>
    <col collapsed="false" customWidth="false" hidden="false" outlineLevel="0" max="284" min="284" style="0" width="11.52"/>
    <col collapsed="false" customWidth="false" hidden="false" outlineLevel="0" max="285" min="285" style="0" width="11.52"/>
    <col collapsed="false" customWidth="false" hidden="false" outlineLevel="0" max="286" min="286" style="0" width="11.52"/>
    <col collapsed="false" customWidth="false" hidden="false" outlineLevel="0" max="287" min="287" style="0" width="11.52"/>
    <col collapsed="false" customWidth="false" hidden="false" outlineLevel="0" max="288" min="288" style="0" width="11.52"/>
    <col collapsed="false" customWidth="false" hidden="false" outlineLevel="0" max="289" min="289" style="0" width="11.52"/>
    <col collapsed="false" customWidth="false" hidden="false" outlineLevel="0" max="290" min="290" style="0" width="11.52"/>
    <col collapsed="false" customWidth="false" hidden="false" outlineLevel="0" max="291" min="291" style="0" width="11.52"/>
    <col collapsed="false" customWidth="false" hidden="false" outlineLevel="0" max="292" min="292" style="0" width="11.52"/>
    <col collapsed="false" customWidth="false" hidden="false" outlineLevel="0" max="293" min="293" style="0" width="11.52"/>
    <col collapsed="false" customWidth="false" hidden="false" outlineLevel="0" max="294" min="294" style="0" width="11.52"/>
    <col collapsed="false" customWidth="false" hidden="false" outlineLevel="0" max="295" min="295" style="0" width="11.52"/>
    <col collapsed="false" customWidth="false" hidden="false" outlineLevel="0" max="296" min="296" style="0" width="11.52"/>
    <col collapsed="false" customWidth="false" hidden="false" outlineLevel="0" max="297" min="297" style="0" width="11.52"/>
    <col collapsed="false" customWidth="false" hidden="false" outlineLevel="0" max="298" min="298" style="0" width="11.52"/>
    <col collapsed="false" customWidth="false" hidden="false" outlineLevel="0" max="299" min="299" style="0" width="11.52"/>
    <col collapsed="false" customWidth="false" hidden="false" outlineLevel="0" max="300" min="300" style="0" width="11.52"/>
    <col collapsed="false" customWidth="false" hidden="false" outlineLevel="0" max="301" min="301" style="0" width="11.52"/>
    <col collapsed="false" customWidth="false" hidden="false" outlineLevel="0" max="302" min="302" style="0" width="11.52"/>
    <col collapsed="false" customWidth="false" hidden="false" outlineLevel="0" max="303" min="303" style="0" width="11.52"/>
    <col collapsed="false" customWidth="false" hidden="false" outlineLevel="0" max="304" min="304" style="0" width="11.52"/>
    <col collapsed="false" customWidth="false" hidden="false" outlineLevel="0" max="305" min="305" style="0" width="11.52"/>
    <col collapsed="false" customWidth="false" hidden="false" outlineLevel="0" max="306" min="306" style="0" width="11.52"/>
    <col collapsed="false" customWidth="false" hidden="false" outlineLevel="0" max="307" min="307" style="0" width="11.52"/>
    <col collapsed="false" customWidth="false" hidden="false" outlineLevel="0" max="308" min="308" style="0" width="11.52"/>
    <col collapsed="false" customWidth="false" hidden="false" outlineLevel="0" max="309" min="309" style="0" width="11.52"/>
    <col collapsed="false" customWidth="false" hidden="false" outlineLevel="0" max="310" min="310" style="0" width="11.52"/>
    <col collapsed="false" customWidth="false" hidden="false" outlineLevel="0" max="311" min="311" style="0" width="11.52"/>
    <col collapsed="false" customWidth="false" hidden="false" outlineLevel="0" max="312" min="312" style="0" width="11.52"/>
    <col collapsed="false" customWidth="false" hidden="false" outlineLevel="0" max="313" min="313" style="0" width="11.52"/>
    <col collapsed="false" customWidth="false" hidden="false" outlineLevel="0" max="314" min="314" style="0" width="11.52"/>
    <col collapsed="false" customWidth="false" hidden="false" outlineLevel="0" max="315" min="315" style="0" width="11.52"/>
    <col collapsed="false" customWidth="false" hidden="false" outlineLevel="0" max="316" min="316" style="0" width="11.52"/>
    <col collapsed="false" customWidth="false" hidden="false" outlineLevel="0" max="317" min="317" style="0" width="11.52"/>
    <col collapsed="false" customWidth="false" hidden="false" outlineLevel="0" max="318" min="318" style="0" width="11.52"/>
    <col collapsed="false" customWidth="false" hidden="false" outlineLevel="0" max="319" min="319" style="0" width="11.52"/>
    <col collapsed="false" customWidth="false" hidden="false" outlineLevel="0" max="320" min="320" style="0" width="11.52"/>
    <col collapsed="false" customWidth="false" hidden="false" outlineLevel="0" max="321" min="321" style="0" width="11.52"/>
    <col collapsed="false" customWidth="false" hidden="false" outlineLevel="0" max="322" min="322" style="0" width="11.52"/>
    <col collapsed="false" customWidth="false" hidden="false" outlineLevel="0" max="323" min="323" style="0" width="11.52"/>
    <col collapsed="false" customWidth="false" hidden="false" outlineLevel="0" max="324" min="324" style="0" width="11.52"/>
    <col collapsed="false" customWidth="false" hidden="false" outlineLevel="0" max="325" min="325" style="0" width="11.52"/>
    <col collapsed="false" customWidth="false" hidden="false" outlineLevel="0" max="326" min="326" style="0" width="11.52"/>
    <col collapsed="false" customWidth="false" hidden="false" outlineLevel="0" max="327" min="327" style="0" width="11.52"/>
    <col collapsed="false" customWidth="false" hidden="false" outlineLevel="0" max="328" min="328" style="0" width="11.52"/>
    <col collapsed="false" customWidth="false" hidden="false" outlineLevel="0" max="329" min="329" style="0" width="11.52"/>
    <col collapsed="false" customWidth="false" hidden="false" outlineLevel="0" max="330" min="330" style="0" width="11.52"/>
    <col collapsed="false" customWidth="false" hidden="false" outlineLevel="0" max="331" min="331" style="0" width="11.52"/>
    <col collapsed="false" customWidth="false" hidden="false" outlineLevel="0" max="332" min="332" style="0" width="11.52"/>
    <col collapsed="false" customWidth="false" hidden="false" outlineLevel="0" max="333" min="333" style="0" width="11.52"/>
    <col collapsed="false" customWidth="false" hidden="false" outlineLevel="0" max="334" min="334" style="0" width="11.52"/>
    <col collapsed="false" customWidth="false" hidden="false" outlineLevel="0" max="335" min="335" style="0" width="11.52"/>
    <col collapsed="false" customWidth="false" hidden="false" outlineLevel="0" max="336" min="336" style="0" width="11.52"/>
    <col collapsed="false" customWidth="false" hidden="false" outlineLevel="0" max="337" min="337" style="0" width="11.52"/>
    <col collapsed="false" customWidth="false" hidden="false" outlineLevel="0" max="338" min="338" style="0" width="11.52"/>
    <col collapsed="false" customWidth="false" hidden="false" outlineLevel="0" max="339" min="339" style="0" width="11.52"/>
    <col collapsed="false" customWidth="false" hidden="false" outlineLevel="0" max="340" min="340" style="0" width="11.52"/>
    <col collapsed="false" customWidth="false" hidden="false" outlineLevel="0" max="341" min="341" style="0" width="11.52"/>
    <col collapsed="false" customWidth="false" hidden="false" outlineLevel="0" max="342" min="342" style="0" width="11.52"/>
    <col collapsed="false" customWidth="false" hidden="false" outlineLevel="0" max="343" min="343" style="0" width="11.52"/>
    <col collapsed="false" customWidth="false" hidden="false" outlineLevel="0" max="344" min="344" style="0" width="11.52"/>
    <col collapsed="false" customWidth="false" hidden="false" outlineLevel="0" max="345" min="345" style="0" width="11.52"/>
    <col collapsed="false" customWidth="false" hidden="false" outlineLevel="0" max="346" min="346" style="0" width="11.52"/>
    <col collapsed="false" customWidth="false" hidden="false" outlineLevel="0" max="347" min="347" style="0" width="11.52"/>
    <col collapsed="false" customWidth="false" hidden="false" outlineLevel="0" max="348" min="348" style="0" width="11.52"/>
    <col collapsed="false" customWidth="false" hidden="false" outlineLevel="0" max="349" min="349" style="0" width="11.52"/>
    <col collapsed="false" customWidth="false" hidden="false" outlineLevel="0" max="350" min="350" style="0" width="11.52"/>
    <col collapsed="false" customWidth="false" hidden="false" outlineLevel="0" max="351" min="351" style="0" width="11.52"/>
    <col collapsed="false" customWidth="false" hidden="false" outlineLevel="0" max="352" min="352" style="0" width="11.52"/>
    <col collapsed="false" customWidth="false" hidden="false" outlineLevel="0" max="353" min="353" style="0" width="11.52"/>
    <col collapsed="false" customWidth="false" hidden="false" outlineLevel="0" max="354" min="354" style="0" width="11.52"/>
    <col collapsed="false" customWidth="false" hidden="false" outlineLevel="0" max="355" min="355" style="0" width="11.52"/>
    <col collapsed="false" customWidth="false" hidden="false" outlineLevel="0" max="356" min="356" style="0" width="11.52"/>
    <col collapsed="false" customWidth="false" hidden="false" outlineLevel="0" max="357" min="357" style="0" width="11.52"/>
    <col collapsed="false" customWidth="false" hidden="false" outlineLevel="0" max="358" min="358" style="0" width="11.52"/>
    <col collapsed="false" customWidth="false" hidden="false" outlineLevel="0" max="359" min="359" style="0" width="11.52"/>
    <col collapsed="false" customWidth="false" hidden="false" outlineLevel="0" max="360" min="360" style="0" width="11.52"/>
    <col collapsed="false" customWidth="false" hidden="false" outlineLevel="0" max="361" min="361" style="0" width="11.52"/>
    <col collapsed="false" customWidth="false" hidden="false" outlineLevel="0" max="362" min="362" style="0" width="11.52"/>
    <col collapsed="false" customWidth="false" hidden="false" outlineLevel="0" max="363" min="363" style="0" width="11.52"/>
    <col collapsed="false" customWidth="false" hidden="false" outlineLevel="0" max="364" min="364" style="0" width="11.52"/>
    <col collapsed="false" customWidth="false" hidden="false" outlineLevel="0" max="365" min="365" style="0" width="11.52"/>
    <col collapsed="false" customWidth="false" hidden="false" outlineLevel="0" max="366" min="366" style="0" width="11.52"/>
    <col collapsed="false" customWidth="false" hidden="false" outlineLevel="0" max="367" min="367" style="0" width="11.52"/>
    <col collapsed="false" customWidth="false" hidden="false" outlineLevel="0" max="368" min="368" style="0" width="11.52"/>
    <col collapsed="false" customWidth="false" hidden="false" outlineLevel="0" max="369" min="369" style="0" width="11.52"/>
    <col collapsed="false" customWidth="false" hidden="false" outlineLevel="0" max="370" min="370" style="0" width="11.52"/>
    <col collapsed="false" customWidth="false" hidden="false" outlineLevel="0" max="371" min="371" style="0" width="11.52"/>
    <col collapsed="false" customWidth="false" hidden="false" outlineLevel="0" max="372" min="372" style="0" width="11.52"/>
    <col collapsed="false" customWidth="false" hidden="false" outlineLevel="0" max="373" min="373" style="0" width="11.52"/>
    <col collapsed="false" customWidth="false" hidden="false" outlineLevel="0" max="374" min="374" style="0" width="11.52"/>
    <col collapsed="false" customWidth="false" hidden="false" outlineLevel="0" max="375" min="375" style="0" width="11.52"/>
    <col collapsed="false" customWidth="false" hidden="false" outlineLevel="0" max="376" min="376" style="0" width="11.52"/>
    <col collapsed="false" customWidth="false" hidden="false" outlineLevel="0" max="377" min="377" style="0" width="11.52"/>
    <col collapsed="false" customWidth="false" hidden="false" outlineLevel="0" max="378" min="378" style="0" width="11.52"/>
    <col collapsed="false" customWidth="false" hidden="false" outlineLevel="0" max="379" min="379" style="0" width="11.52"/>
    <col collapsed="false" customWidth="false" hidden="false" outlineLevel="0" max="380" min="380" style="0" width="11.52"/>
    <col collapsed="false" customWidth="false" hidden="false" outlineLevel="0" max="381" min="381" style="0" width="11.52"/>
    <col collapsed="false" customWidth="false" hidden="false" outlineLevel="0" max="382" min="382" style="0" width="11.52"/>
    <col collapsed="false" customWidth="false" hidden="false" outlineLevel="0" max="383" min="383" style="0" width="11.52"/>
    <col collapsed="false" customWidth="false" hidden="false" outlineLevel="0" max="384" min="384" style="0" width="11.52"/>
    <col collapsed="false" customWidth="false" hidden="false" outlineLevel="0" max="385" min="385" style="0" width="11.52"/>
    <col collapsed="false" customWidth="false" hidden="false" outlineLevel="0" max="386" min="386" style="0" width="11.52"/>
    <col collapsed="false" customWidth="false" hidden="false" outlineLevel="0" max="387" min="387" style="0" width="11.52"/>
    <col collapsed="false" customWidth="false" hidden="false" outlineLevel="0" max="388" min="388" style="0" width="11.52"/>
    <col collapsed="false" customWidth="false" hidden="false" outlineLevel="0" max="389" min="389" style="0" width="11.52"/>
    <col collapsed="false" customWidth="false" hidden="false" outlineLevel="0" max="390" min="390" style="0" width="11.52"/>
    <col collapsed="false" customWidth="false" hidden="false" outlineLevel="0" max="391" min="391" style="0" width="11.52"/>
    <col collapsed="false" customWidth="false" hidden="false" outlineLevel="0" max="392" min="392" style="0" width="11.52"/>
    <col collapsed="false" customWidth="false" hidden="false" outlineLevel="0" max="393" min="393" style="0" width="11.52"/>
    <col collapsed="false" customWidth="false" hidden="false" outlineLevel="0" max="394" min="394" style="0" width="11.52"/>
    <col collapsed="false" customWidth="false" hidden="false" outlineLevel="0" max="395" min="395" style="0" width="11.52"/>
    <col collapsed="false" customWidth="false" hidden="false" outlineLevel="0" max="396" min="396" style="0" width="11.52"/>
    <col collapsed="false" customWidth="false" hidden="false" outlineLevel="0" max="397" min="397" style="0" width="11.52"/>
    <col collapsed="false" customWidth="false" hidden="false" outlineLevel="0" max="398" min="398" style="0" width="11.52"/>
    <col collapsed="false" customWidth="false" hidden="false" outlineLevel="0" max="399" min="399" style="0" width="11.52"/>
    <col collapsed="false" customWidth="false" hidden="false" outlineLevel="0" max="400" min="400" style="0" width="11.52"/>
    <col collapsed="false" customWidth="false" hidden="false" outlineLevel="0" max="401" min="401" style="0" width="11.52"/>
    <col collapsed="false" customWidth="false" hidden="false" outlineLevel="0" max="402" min="402" style="0" width="11.52"/>
    <col collapsed="false" customWidth="false" hidden="false" outlineLevel="0" max="403" min="403" style="0" width="11.52"/>
    <col collapsed="false" customWidth="false" hidden="false" outlineLevel="0" max="404" min="404" style="0" width="11.52"/>
    <col collapsed="false" customWidth="false" hidden="false" outlineLevel="0" max="405" min="405" style="0" width="11.52"/>
    <col collapsed="false" customWidth="false" hidden="false" outlineLevel="0" max="406" min="406" style="0" width="11.52"/>
    <col collapsed="false" customWidth="false" hidden="false" outlineLevel="0" max="407" min="407" style="0" width="11.52"/>
    <col collapsed="false" customWidth="false" hidden="false" outlineLevel="0" max="408" min="408" style="0" width="11.52"/>
    <col collapsed="false" customWidth="false" hidden="false" outlineLevel="0" max="409" min="409" style="0" width="11.52"/>
    <col collapsed="false" customWidth="false" hidden="false" outlineLevel="0" max="410" min="410" style="0" width="11.52"/>
    <col collapsed="false" customWidth="false" hidden="false" outlineLevel="0" max="411" min="411" style="0" width="11.52"/>
    <col collapsed="false" customWidth="false" hidden="false" outlineLevel="0" max="412" min="412" style="0" width="11.52"/>
    <col collapsed="false" customWidth="false" hidden="false" outlineLevel="0" max="413" min="413" style="0" width="11.52"/>
    <col collapsed="false" customWidth="false" hidden="false" outlineLevel="0" max="414" min="414" style="0" width="11.52"/>
    <col collapsed="false" customWidth="false" hidden="false" outlineLevel="0" max="415" min="415" style="0" width="11.52"/>
    <col collapsed="false" customWidth="false" hidden="false" outlineLevel="0" max="416" min="416" style="0" width="11.52"/>
    <col collapsed="false" customWidth="false" hidden="false" outlineLevel="0" max="417" min="417" style="0" width="11.52"/>
    <col collapsed="false" customWidth="false" hidden="false" outlineLevel="0" max="418" min="418" style="0" width="11.52"/>
    <col collapsed="false" customWidth="false" hidden="false" outlineLevel="0" max="419" min="419" style="0" width="11.52"/>
    <col collapsed="false" customWidth="false" hidden="false" outlineLevel="0" max="420" min="420" style="0" width="11.52"/>
    <col collapsed="false" customWidth="false" hidden="false" outlineLevel="0" max="421" min="421" style="0" width="11.52"/>
    <col collapsed="false" customWidth="false" hidden="false" outlineLevel="0" max="422" min="422" style="0" width="11.52"/>
    <col collapsed="false" customWidth="false" hidden="false" outlineLevel="0" max="423" min="423" style="0" width="11.52"/>
    <col collapsed="false" customWidth="false" hidden="false" outlineLevel="0" max="424" min="424" style="0" width="11.52"/>
    <col collapsed="false" customWidth="false" hidden="false" outlineLevel="0" max="425" min="425" style="0" width="11.52"/>
    <col collapsed="false" customWidth="false" hidden="false" outlineLevel="0" max="426" min="426" style="0" width="11.52"/>
    <col collapsed="false" customWidth="false" hidden="false" outlineLevel="0" max="427" min="427" style="0" width="11.52"/>
    <col collapsed="false" customWidth="false" hidden="false" outlineLevel="0" max="428" min="428" style="0" width="11.52"/>
    <col collapsed="false" customWidth="false" hidden="false" outlineLevel="0" max="429" min="429" style="0" width="11.52"/>
    <col collapsed="false" customWidth="false" hidden="false" outlineLevel="0" max="430" min="430" style="0" width="11.52"/>
    <col collapsed="false" customWidth="false" hidden="false" outlineLevel="0" max="431" min="431" style="0" width="11.52"/>
    <col collapsed="false" customWidth="false" hidden="false" outlineLevel="0" max="432" min="432" style="0" width="11.52"/>
    <col collapsed="false" customWidth="false" hidden="false" outlineLevel="0" max="433" min="433" style="0" width="11.52"/>
    <col collapsed="false" customWidth="false" hidden="false" outlineLevel="0" max="434" min="434" style="0" width="11.52"/>
    <col collapsed="false" customWidth="false" hidden="false" outlineLevel="0" max="435" min="435" style="0" width="11.52"/>
    <col collapsed="false" customWidth="false" hidden="false" outlineLevel="0" max="436" min="436" style="0" width="11.52"/>
    <col collapsed="false" customWidth="false" hidden="false" outlineLevel="0" max="437" min="437" style="0" width="11.52"/>
    <col collapsed="false" customWidth="false" hidden="false" outlineLevel="0" max="438" min="438" style="0" width="11.52"/>
    <col collapsed="false" customWidth="false" hidden="false" outlineLevel="0" max="439" min="439" style="0" width="11.52"/>
    <col collapsed="false" customWidth="false" hidden="false" outlineLevel="0" max="440" min="440" style="0" width="11.52"/>
    <col collapsed="false" customWidth="false" hidden="false" outlineLevel="0" max="441" min="441" style="0" width="11.52"/>
    <col collapsed="false" customWidth="false" hidden="false" outlineLevel="0" max="442" min="442" style="0" width="11.52"/>
    <col collapsed="false" customWidth="false" hidden="false" outlineLevel="0" max="443" min="443" style="0" width="11.52"/>
    <col collapsed="false" customWidth="false" hidden="false" outlineLevel="0" max="444" min="444" style="0" width="11.52"/>
    <col collapsed="false" customWidth="false" hidden="false" outlineLevel="0" max="445" min="445" style="0" width="11.52"/>
    <col collapsed="false" customWidth="false" hidden="false" outlineLevel="0" max="446" min="446" style="0" width="11.52"/>
    <col collapsed="false" customWidth="false" hidden="false" outlineLevel="0" max="447" min="447" style="0" width="11.52"/>
    <col collapsed="false" customWidth="false" hidden="false" outlineLevel="0" max="448" min="448" style="0" width="11.52"/>
    <col collapsed="false" customWidth="false" hidden="false" outlineLevel="0" max="449" min="449" style="0" width="11.52"/>
    <col collapsed="false" customWidth="false" hidden="false" outlineLevel="0" max="450" min="450" style="0" width="11.52"/>
    <col collapsed="false" customWidth="false" hidden="false" outlineLevel="0" max="451" min="451" style="0" width="11.52"/>
    <col collapsed="false" customWidth="false" hidden="false" outlineLevel="0" max="452" min="452" style="0" width="11.52"/>
    <col collapsed="false" customWidth="false" hidden="false" outlineLevel="0" max="453" min="453" style="0" width="11.52"/>
    <col collapsed="false" customWidth="false" hidden="false" outlineLevel="0" max="454" min="454" style="0" width="11.52"/>
    <col collapsed="false" customWidth="false" hidden="false" outlineLevel="0" max="455" min="455" style="0" width="11.52"/>
    <col collapsed="false" customWidth="false" hidden="false" outlineLevel="0" max="456" min="456" style="0" width="11.52"/>
    <col collapsed="false" customWidth="false" hidden="false" outlineLevel="0" max="457" min="457" style="0" width="11.52"/>
    <col collapsed="false" customWidth="false" hidden="false" outlineLevel="0" max="458" min="458" style="0" width="11.52"/>
    <col collapsed="false" customWidth="false" hidden="false" outlineLevel="0" max="459" min="459" style="0" width="11.52"/>
    <col collapsed="false" customWidth="false" hidden="false" outlineLevel="0" max="460" min="460" style="0" width="11.52"/>
    <col collapsed="false" customWidth="false" hidden="false" outlineLevel="0" max="461" min="461" style="0" width="11.52"/>
    <col collapsed="false" customWidth="false" hidden="false" outlineLevel="0" max="462" min="462" style="0" width="11.52"/>
    <col collapsed="false" customWidth="false" hidden="false" outlineLevel="0" max="463" min="463" style="0" width="11.52"/>
    <col collapsed="false" customWidth="false" hidden="false" outlineLevel="0" max="464" min="464" style="0" width="11.52"/>
    <col collapsed="false" customWidth="false" hidden="false" outlineLevel="0" max="465" min="465" style="0" width="11.52"/>
    <col collapsed="false" customWidth="false" hidden="false" outlineLevel="0" max="466" min="466" style="0" width="11.52"/>
    <col collapsed="false" customWidth="false" hidden="false" outlineLevel="0" max="467" min="467" style="0" width="11.52"/>
    <col collapsed="false" customWidth="false" hidden="false" outlineLevel="0" max="468" min="468" style="0" width="11.52"/>
    <col collapsed="false" customWidth="false" hidden="false" outlineLevel="0" max="469" min="469" style="0" width="11.52"/>
    <col collapsed="false" customWidth="false" hidden="false" outlineLevel="0" max="470" min="470" style="0" width="11.52"/>
    <col collapsed="false" customWidth="false" hidden="false" outlineLevel="0" max="471" min="471" style="0" width="11.52"/>
    <col collapsed="false" customWidth="false" hidden="false" outlineLevel="0" max="472" min="472" style="0" width="11.52"/>
    <col collapsed="false" customWidth="false" hidden="false" outlineLevel="0" max="473" min="473" style="0" width="11.52"/>
    <col collapsed="false" customWidth="false" hidden="false" outlineLevel="0" max="474" min="474" style="0" width="11.52"/>
    <col collapsed="false" customWidth="false" hidden="false" outlineLevel="0" max="475" min="475" style="0" width="11.52"/>
    <col collapsed="false" customWidth="false" hidden="false" outlineLevel="0" max="476" min="476" style="0" width="11.52"/>
    <col collapsed="false" customWidth="false" hidden="false" outlineLevel="0" max="477" min="477" style="0" width="11.52"/>
    <col collapsed="false" customWidth="false" hidden="false" outlineLevel="0" max="478" min="478" style="0" width="11.52"/>
    <col collapsed="false" customWidth="false" hidden="false" outlineLevel="0" max="479" min="479" style="0" width="11.52"/>
    <col collapsed="false" customWidth="false" hidden="false" outlineLevel="0" max="480" min="480" style="0" width="11.52"/>
    <col collapsed="false" customWidth="false" hidden="false" outlineLevel="0" max="481" min="481" style="0" width="11.52"/>
    <col collapsed="false" customWidth="false" hidden="false" outlineLevel="0" max="482" min="482" style="0" width="11.52"/>
    <col collapsed="false" customWidth="false" hidden="false" outlineLevel="0" max="483" min="483" style="0" width="11.52"/>
    <col collapsed="false" customWidth="false" hidden="false" outlineLevel="0" max="484" min="484" style="0" width="11.52"/>
    <col collapsed="false" customWidth="false" hidden="false" outlineLevel="0" max="485" min="485" style="0" width="11.52"/>
    <col collapsed="false" customWidth="false" hidden="false" outlineLevel="0" max="486" min="486" style="0" width="11.52"/>
    <col collapsed="false" customWidth="false" hidden="false" outlineLevel="0" max="487" min="487" style="0" width="11.52"/>
    <col collapsed="false" customWidth="false" hidden="false" outlineLevel="0" max="488" min="488" style="0" width="11.52"/>
    <col collapsed="false" customWidth="false" hidden="false" outlineLevel="0" max="489" min="489" style="0" width="11.52"/>
    <col collapsed="false" customWidth="false" hidden="false" outlineLevel="0" max="490" min="490" style="0" width="11.52"/>
    <col collapsed="false" customWidth="false" hidden="false" outlineLevel="0" max="491" min="491" style="0" width="11.52"/>
    <col collapsed="false" customWidth="false" hidden="false" outlineLevel="0" max="492" min="492" style="0" width="11.52"/>
    <col collapsed="false" customWidth="false" hidden="false" outlineLevel="0" max="493" min="493" style="0" width="11.52"/>
    <col collapsed="false" customWidth="false" hidden="false" outlineLevel="0" max="494" min="494" style="0" width="11.52"/>
    <col collapsed="false" customWidth="false" hidden="false" outlineLevel="0" max="495" min="495" style="0" width="11.52"/>
    <col collapsed="false" customWidth="false" hidden="false" outlineLevel="0" max="496" min="496" style="0" width="11.52"/>
    <col collapsed="false" customWidth="false" hidden="false" outlineLevel="0" max="497" min="497" style="0" width="11.52"/>
    <col collapsed="false" customWidth="false" hidden="false" outlineLevel="0" max="498" min="498" style="0" width="11.52"/>
    <col collapsed="false" customWidth="false" hidden="false" outlineLevel="0" max="499" min="499" style="0" width="11.52"/>
    <col collapsed="false" customWidth="false" hidden="false" outlineLevel="0" max="500" min="500" style="0" width="11.52"/>
    <col collapsed="false" customWidth="false" hidden="false" outlineLevel="0" max="501" min="501" style="0" width="11.52"/>
    <col collapsed="false" customWidth="false" hidden="false" outlineLevel="0" max="502" min="502" style="0" width="11.52"/>
    <col collapsed="false" customWidth="false" hidden="false" outlineLevel="0" max="503" min="503" style="0" width="11.52"/>
    <col collapsed="false" customWidth="false" hidden="false" outlineLevel="0" max="504" min="504" style="0" width="11.52"/>
    <col collapsed="false" customWidth="false" hidden="false" outlineLevel="0" max="505" min="505" style="0" width="11.52"/>
    <col collapsed="false" customWidth="false" hidden="false" outlineLevel="0" max="506" min="506" style="0" width="11.52"/>
    <col collapsed="false" customWidth="false" hidden="false" outlineLevel="0" max="507" min="507" style="0" width="11.52"/>
    <col collapsed="false" customWidth="false" hidden="false" outlineLevel="0" max="508" min="508" style="0" width="11.52"/>
    <col collapsed="false" customWidth="false" hidden="false" outlineLevel="0" max="509" min="509" style="0" width="11.52"/>
    <col collapsed="false" customWidth="false" hidden="false" outlineLevel="0" max="510" min="510" style="0" width="11.52"/>
    <col collapsed="false" customWidth="false" hidden="false" outlineLevel="0" max="511" min="511" style="0" width="11.52"/>
    <col collapsed="false" customWidth="false" hidden="false" outlineLevel="0" max="512" min="512" style="0" width="11.52"/>
    <col collapsed="false" customWidth="false" hidden="false" outlineLevel="0" max="513" min="513" style="0" width="11.52"/>
    <col collapsed="false" customWidth="false" hidden="false" outlineLevel="0" max="514" min="514" style="0" width="11.52"/>
    <col collapsed="false" customWidth="false" hidden="false" outlineLevel="0" max="515" min="515" style="0" width="11.52"/>
    <col collapsed="false" customWidth="false" hidden="false" outlineLevel="0" max="516" min="516" style="0" width="11.52"/>
    <col collapsed="false" customWidth="false" hidden="false" outlineLevel="0" max="517" min="517" style="0" width="11.52"/>
    <col collapsed="false" customWidth="false" hidden="false" outlineLevel="0" max="518" min="518" style="0" width="11.52"/>
    <col collapsed="false" customWidth="false" hidden="false" outlineLevel="0" max="519" min="519" style="0" width="11.52"/>
    <col collapsed="false" customWidth="false" hidden="false" outlineLevel="0" max="520" min="520" style="0" width="11.52"/>
    <col collapsed="false" customWidth="false" hidden="false" outlineLevel="0" max="521" min="521" style="0" width="11.52"/>
    <col collapsed="false" customWidth="false" hidden="false" outlineLevel="0" max="522" min="522" style="0" width="11.52"/>
    <col collapsed="false" customWidth="false" hidden="false" outlineLevel="0" max="523" min="523" style="0" width="11.52"/>
    <col collapsed="false" customWidth="false" hidden="false" outlineLevel="0" max="524" min="524" style="0" width="11.52"/>
    <col collapsed="false" customWidth="false" hidden="false" outlineLevel="0" max="525" min="525" style="0" width="11.52"/>
    <col collapsed="false" customWidth="false" hidden="false" outlineLevel="0" max="526" min="526" style="0" width="11.52"/>
    <col collapsed="false" customWidth="false" hidden="false" outlineLevel="0" max="527" min="527" style="0" width="11.52"/>
    <col collapsed="false" customWidth="false" hidden="false" outlineLevel="0" max="528" min="528" style="0" width="11.52"/>
    <col collapsed="false" customWidth="false" hidden="false" outlineLevel="0" max="529" min="529" style="0" width="11.52"/>
    <col collapsed="false" customWidth="false" hidden="false" outlineLevel="0" max="530" min="530" style="0" width="11.52"/>
    <col collapsed="false" customWidth="false" hidden="false" outlineLevel="0" max="531" min="531" style="0" width="11.52"/>
    <col collapsed="false" customWidth="false" hidden="false" outlineLevel="0" max="532" min="532" style="0" width="11.52"/>
    <col collapsed="false" customWidth="false" hidden="false" outlineLevel="0" max="533" min="533" style="0" width="11.52"/>
    <col collapsed="false" customWidth="false" hidden="false" outlineLevel="0" max="534" min="534" style="0" width="11.52"/>
    <col collapsed="false" customWidth="false" hidden="false" outlineLevel="0" max="535" min="535" style="0" width="11.52"/>
    <col collapsed="false" customWidth="false" hidden="false" outlineLevel="0" max="536" min="536" style="0" width="11.52"/>
    <col collapsed="false" customWidth="false" hidden="false" outlineLevel="0" max="537" min="537" style="0" width="11.52"/>
    <col collapsed="false" customWidth="false" hidden="false" outlineLevel="0" max="538" min="538" style="0" width="11.52"/>
    <col collapsed="false" customWidth="false" hidden="false" outlineLevel="0" max="539" min="539" style="0" width="11.52"/>
    <col collapsed="false" customWidth="false" hidden="false" outlineLevel="0" max="540" min="540" style="0" width="11.52"/>
    <col collapsed="false" customWidth="false" hidden="false" outlineLevel="0" max="541" min="541" style="0" width="11.52"/>
    <col collapsed="false" customWidth="false" hidden="false" outlineLevel="0" max="542" min="542" style="0" width="11.52"/>
    <col collapsed="false" customWidth="false" hidden="false" outlineLevel="0" max="543" min="543" style="0" width="11.52"/>
    <col collapsed="false" customWidth="false" hidden="false" outlineLevel="0" max="544" min="544" style="0" width="11.52"/>
    <col collapsed="false" customWidth="false" hidden="false" outlineLevel="0" max="545" min="545" style="0" width="11.52"/>
    <col collapsed="false" customWidth="false" hidden="false" outlineLevel="0" max="546" min="546" style="0" width="11.52"/>
    <col collapsed="false" customWidth="false" hidden="false" outlineLevel="0" max="547" min="547" style="0" width="11.52"/>
    <col collapsed="false" customWidth="false" hidden="false" outlineLevel="0" max="548" min="548" style="0" width="11.52"/>
    <col collapsed="false" customWidth="false" hidden="false" outlineLevel="0" max="549" min="549" style="0" width="11.52"/>
    <col collapsed="false" customWidth="false" hidden="false" outlineLevel="0" max="550" min="550" style="0" width="11.52"/>
    <col collapsed="false" customWidth="false" hidden="false" outlineLevel="0" max="551" min="551" style="0" width="11.52"/>
    <col collapsed="false" customWidth="false" hidden="false" outlineLevel="0" max="552" min="552" style="0" width="11.52"/>
    <col collapsed="false" customWidth="false" hidden="false" outlineLevel="0" max="553" min="553" style="0" width="11.52"/>
    <col collapsed="false" customWidth="false" hidden="false" outlineLevel="0" max="554" min="554" style="0" width="11.52"/>
    <col collapsed="false" customWidth="false" hidden="false" outlineLevel="0" max="555" min="555" style="0" width="11.52"/>
    <col collapsed="false" customWidth="false" hidden="false" outlineLevel="0" max="556" min="556" style="0" width="11.52"/>
    <col collapsed="false" customWidth="false" hidden="false" outlineLevel="0" max="557" min="557" style="0" width="11.52"/>
    <col collapsed="false" customWidth="false" hidden="false" outlineLevel="0" max="558" min="558" style="0" width="11.52"/>
    <col collapsed="false" customWidth="false" hidden="false" outlineLevel="0" max="559" min="559" style="0" width="11.52"/>
    <col collapsed="false" customWidth="false" hidden="false" outlineLevel="0" max="560" min="560" style="0" width="11.52"/>
    <col collapsed="false" customWidth="false" hidden="false" outlineLevel="0" max="561" min="561" style="0" width="11.52"/>
    <col collapsed="false" customWidth="false" hidden="false" outlineLevel="0" max="562" min="562" style="0" width="11.52"/>
    <col collapsed="false" customWidth="false" hidden="false" outlineLevel="0" max="563" min="563" style="0" width="11.52"/>
    <col collapsed="false" customWidth="false" hidden="false" outlineLevel="0" max="564" min="564" style="0" width="11.52"/>
    <col collapsed="false" customWidth="false" hidden="false" outlineLevel="0" max="565" min="565" style="0" width="11.52"/>
    <col collapsed="false" customWidth="false" hidden="false" outlineLevel="0" max="566" min="566" style="0" width="11.52"/>
    <col collapsed="false" customWidth="false" hidden="false" outlineLevel="0" max="567" min="567" style="0" width="11.52"/>
    <col collapsed="false" customWidth="false" hidden="false" outlineLevel="0" max="568" min="568" style="0" width="11.52"/>
    <col collapsed="false" customWidth="false" hidden="false" outlineLevel="0" max="569" min="569" style="0" width="11.52"/>
    <col collapsed="false" customWidth="false" hidden="false" outlineLevel="0" max="570" min="570" style="0" width="11.52"/>
    <col collapsed="false" customWidth="false" hidden="false" outlineLevel="0" max="571" min="571" style="0" width="11.52"/>
    <col collapsed="false" customWidth="false" hidden="false" outlineLevel="0" max="572" min="572" style="0" width="11.52"/>
    <col collapsed="false" customWidth="false" hidden="false" outlineLevel="0" max="573" min="573" style="0" width="11.52"/>
    <col collapsed="false" customWidth="false" hidden="false" outlineLevel="0" max="574" min="574" style="0" width="11.52"/>
    <col collapsed="false" customWidth="false" hidden="false" outlineLevel="0" max="575" min="575" style="0" width="11.52"/>
    <col collapsed="false" customWidth="false" hidden="false" outlineLevel="0" max="576" min="576" style="0" width="11.52"/>
    <col collapsed="false" customWidth="false" hidden="false" outlineLevel="0" max="577" min="577" style="0" width="11.52"/>
    <col collapsed="false" customWidth="false" hidden="false" outlineLevel="0" max="578" min="578" style="0" width="11.52"/>
    <col collapsed="false" customWidth="false" hidden="false" outlineLevel="0" max="579" min="579" style="0" width="11.52"/>
    <col collapsed="false" customWidth="false" hidden="false" outlineLevel="0" max="580" min="580" style="0" width="11.52"/>
    <col collapsed="false" customWidth="false" hidden="false" outlineLevel="0" max="581" min="581" style="0" width="11.52"/>
    <col collapsed="false" customWidth="false" hidden="false" outlineLevel="0" max="582" min="582" style="0" width="11.52"/>
    <col collapsed="false" customWidth="false" hidden="false" outlineLevel="0" max="583" min="583" style="0" width="11.52"/>
    <col collapsed="false" customWidth="false" hidden="false" outlineLevel="0" max="584" min="584" style="0" width="11.52"/>
    <col collapsed="false" customWidth="false" hidden="false" outlineLevel="0" max="585" min="585" style="0" width="11.52"/>
    <col collapsed="false" customWidth="false" hidden="false" outlineLevel="0" max="586" min="586" style="0" width="11.52"/>
    <col collapsed="false" customWidth="false" hidden="false" outlineLevel="0" max="587" min="587" style="0" width="11.52"/>
    <col collapsed="false" customWidth="false" hidden="false" outlineLevel="0" max="588" min="588" style="0" width="11.52"/>
    <col collapsed="false" customWidth="false" hidden="false" outlineLevel="0" max="589" min="589" style="0" width="11.52"/>
    <col collapsed="false" customWidth="false" hidden="false" outlineLevel="0" max="590" min="590" style="0" width="11.52"/>
    <col collapsed="false" customWidth="false" hidden="false" outlineLevel="0" max="591" min="591" style="0" width="11.52"/>
    <col collapsed="false" customWidth="false" hidden="false" outlineLevel="0" max="592" min="592" style="0" width="11.52"/>
    <col collapsed="false" customWidth="false" hidden="false" outlineLevel="0" max="593" min="593" style="0" width="11.52"/>
    <col collapsed="false" customWidth="false" hidden="false" outlineLevel="0" max="594" min="594" style="0" width="11.52"/>
    <col collapsed="false" customWidth="false" hidden="false" outlineLevel="0" max="595" min="595" style="0" width="11.52"/>
    <col collapsed="false" customWidth="false" hidden="false" outlineLevel="0" max="596" min="596" style="0" width="11.52"/>
    <col collapsed="false" customWidth="false" hidden="false" outlineLevel="0" max="597" min="597" style="0" width="11.52"/>
    <col collapsed="false" customWidth="false" hidden="false" outlineLevel="0" max="598" min="598" style="0" width="11.52"/>
    <col collapsed="false" customWidth="false" hidden="false" outlineLevel="0" max="599" min="599" style="0" width="11.52"/>
    <col collapsed="false" customWidth="false" hidden="false" outlineLevel="0" max="600" min="600" style="0" width="11.52"/>
    <col collapsed="false" customWidth="false" hidden="false" outlineLevel="0" max="601" min="601" style="0" width="11.52"/>
    <col collapsed="false" customWidth="false" hidden="false" outlineLevel="0" max="602" min="602" style="0" width="11.52"/>
    <col collapsed="false" customWidth="false" hidden="false" outlineLevel="0" max="603" min="603" style="0" width="11.52"/>
    <col collapsed="false" customWidth="false" hidden="false" outlineLevel="0" max="604" min="604" style="0" width="11.52"/>
    <col collapsed="false" customWidth="false" hidden="false" outlineLevel="0" max="605" min="605" style="0" width="11.52"/>
    <col collapsed="false" customWidth="false" hidden="false" outlineLevel="0" max="606" min="606" style="0" width="11.52"/>
    <col collapsed="false" customWidth="false" hidden="false" outlineLevel="0" max="607" min="607" style="0" width="11.52"/>
    <col collapsed="false" customWidth="false" hidden="false" outlineLevel="0" max="608" min="608" style="0" width="11.52"/>
    <col collapsed="false" customWidth="false" hidden="false" outlineLevel="0" max="609" min="609" style="0" width="11.52"/>
    <col collapsed="false" customWidth="false" hidden="false" outlineLevel="0" max="610" min="610" style="0" width="11.52"/>
    <col collapsed="false" customWidth="false" hidden="false" outlineLevel="0" max="611" min="611" style="0" width="11.52"/>
    <col collapsed="false" customWidth="false" hidden="false" outlineLevel="0" max="612" min="612" style="0" width="11.52"/>
    <col collapsed="false" customWidth="false" hidden="false" outlineLevel="0" max="613" min="613" style="0" width="11.52"/>
    <col collapsed="false" customWidth="false" hidden="false" outlineLevel="0" max="614" min="614" style="0" width="11.52"/>
    <col collapsed="false" customWidth="false" hidden="false" outlineLevel="0" max="615" min="615" style="0" width="11.52"/>
    <col collapsed="false" customWidth="false" hidden="false" outlineLevel="0" max="616" min="616" style="0" width="11.52"/>
    <col collapsed="false" customWidth="false" hidden="false" outlineLevel="0" max="617" min="617" style="0" width="11.52"/>
    <col collapsed="false" customWidth="false" hidden="false" outlineLevel="0" max="618" min="618" style="0" width="11.52"/>
    <col collapsed="false" customWidth="false" hidden="false" outlineLevel="0" max="619" min="619" style="0" width="11.52"/>
    <col collapsed="false" customWidth="false" hidden="false" outlineLevel="0" max="620" min="620" style="0" width="11.52"/>
    <col collapsed="false" customWidth="false" hidden="false" outlineLevel="0" max="621" min="621" style="0" width="11.52"/>
    <col collapsed="false" customWidth="false" hidden="false" outlineLevel="0" max="622" min="622" style="0" width="11.52"/>
    <col collapsed="false" customWidth="false" hidden="false" outlineLevel="0" max="623" min="623" style="0" width="11.52"/>
    <col collapsed="false" customWidth="false" hidden="false" outlineLevel="0" max="624" min="624" style="0" width="11.52"/>
    <col collapsed="false" customWidth="false" hidden="false" outlineLevel="0" max="625" min="625" style="0" width="11.52"/>
    <col collapsed="false" customWidth="false" hidden="false" outlineLevel="0" max="626" min="626" style="0" width="11.52"/>
    <col collapsed="false" customWidth="false" hidden="false" outlineLevel="0" max="627" min="627" style="0" width="11.52"/>
    <col collapsed="false" customWidth="false" hidden="false" outlineLevel="0" max="628" min="628" style="0" width="11.52"/>
    <col collapsed="false" customWidth="false" hidden="false" outlineLevel="0" max="629" min="629" style="0" width="11.52"/>
    <col collapsed="false" customWidth="false" hidden="false" outlineLevel="0" max="630" min="630" style="0" width="11.52"/>
    <col collapsed="false" customWidth="false" hidden="false" outlineLevel="0" max="631" min="631" style="0" width="11.52"/>
    <col collapsed="false" customWidth="false" hidden="false" outlineLevel="0" max="632" min="632" style="0" width="11.52"/>
    <col collapsed="false" customWidth="false" hidden="false" outlineLevel="0" max="633" min="633" style="0" width="11.52"/>
    <col collapsed="false" customWidth="false" hidden="false" outlineLevel="0" max="634" min="634" style="0" width="11.52"/>
    <col collapsed="false" customWidth="false" hidden="false" outlineLevel="0" max="635" min="635" style="0" width="11.52"/>
    <col collapsed="false" customWidth="false" hidden="false" outlineLevel="0" max="636" min="636" style="0" width="11.52"/>
    <col collapsed="false" customWidth="false" hidden="false" outlineLevel="0" max="637" min="637" style="0" width="11.52"/>
    <col collapsed="false" customWidth="false" hidden="false" outlineLevel="0" max="638" min="638" style="0" width="11.52"/>
    <col collapsed="false" customWidth="false" hidden="false" outlineLevel="0" max="639" min="639" style="0" width="11.52"/>
    <col collapsed="false" customWidth="false" hidden="false" outlineLevel="0" max="640" min="640" style="0" width="11.52"/>
    <col collapsed="false" customWidth="false" hidden="false" outlineLevel="0" max="641" min="641" style="0" width="11.52"/>
    <col collapsed="false" customWidth="false" hidden="false" outlineLevel="0" max="642" min="642" style="0" width="11.52"/>
    <col collapsed="false" customWidth="false" hidden="false" outlineLevel="0" max="643" min="643" style="0" width="11.52"/>
    <col collapsed="false" customWidth="false" hidden="false" outlineLevel="0" max="644" min="644" style="0" width="11.52"/>
    <col collapsed="false" customWidth="false" hidden="false" outlineLevel="0" max="645" min="645" style="0" width="11.52"/>
    <col collapsed="false" customWidth="false" hidden="false" outlineLevel="0" max="646" min="646" style="0" width="11.52"/>
    <col collapsed="false" customWidth="false" hidden="false" outlineLevel="0" max="647" min="647" style="0" width="11.52"/>
    <col collapsed="false" customWidth="false" hidden="false" outlineLevel="0" max="648" min="648" style="0" width="11.52"/>
    <col collapsed="false" customWidth="false" hidden="false" outlineLevel="0" max="649" min="649" style="0" width="11.52"/>
    <col collapsed="false" customWidth="false" hidden="false" outlineLevel="0" max="650" min="650" style="0" width="11.52"/>
    <col collapsed="false" customWidth="false" hidden="false" outlineLevel="0" max="651" min="651" style="0" width="11.52"/>
    <col collapsed="false" customWidth="false" hidden="false" outlineLevel="0" max="652" min="652" style="0" width="11.52"/>
    <col collapsed="false" customWidth="false" hidden="false" outlineLevel="0" max="653" min="653" style="0" width="11.52"/>
    <col collapsed="false" customWidth="false" hidden="false" outlineLevel="0" max="654" min="654" style="0" width="11.52"/>
    <col collapsed="false" customWidth="false" hidden="false" outlineLevel="0" max="655" min="655" style="0" width="11.52"/>
    <col collapsed="false" customWidth="false" hidden="false" outlineLevel="0" max="656" min="656" style="0" width="11.52"/>
    <col collapsed="false" customWidth="false" hidden="false" outlineLevel="0" max="657" min="657" style="0" width="11.52"/>
    <col collapsed="false" customWidth="false" hidden="false" outlineLevel="0" max="658" min="658" style="0" width="11.52"/>
    <col collapsed="false" customWidth="false" hidden="false" outlineLevel="0" max="659" min="659" style="0" width="11.52"/>
    <col collapsed="false" customWidth="false" hidden="false" outlineLevel="0" max="660" min="660" style="0" width="11.52"/>
    <col collapsed="false" customWidth="false" hidden="false" outlineLevel="0" max="661" min="661" style="0" width="11.52"/>
    <col collapsed="false" customWidth="false" hidden="false" outlineLevel="0" max="662" min="662" style="0" width="11.52"/>
    <col collapsed="false" customWidth="false" hidden="false" outlineLevel="0" max="663" min="663" style="0" width="11.52"/>
    <col collapsed="false" customWidth="false" hidden="false" outlineLevel="0" max="664" min="664" style="0" width="11.52"/>
    <col collapsed="false" customWidth="false" hidden="false" outlineLevel="0" max="665" min="665" style="0" width="11.52"/>
    <col collapsed="false" customWidth="false" hidden="false" outlineLevel="0" max="666" min="666" style="0" width="11.52"/>
    <col collapsed="false" customWidth="false" hidden="false" outlineLevel="0" max="667" min="667" style="0" width="11.52"/>
    <col collapsed="false" customWidth="false" hidden="false" outlineLevel="0" max="668" min="668" style="0" width="11.52"/>
    <col collapsed="false" customWidth="false" hidden="false" outlineLevel="0" max="669" min="669" style="0" width="11.52"/>
    <col collapsed="false" customWidth="false" hidden="false" outlineLevel="0" max="670" min="670" style="0" width="11.52"/>
    <col collapsed="false" customWidth="false" hidden="false" outlineLevel="0" max="671" min="671" style="0" width="11.52"/>
    <col collapsed="false" customWidth="false" hidden="false" outlineLevel="0" max="672" min="672" style="0" width="11.52"/>
    <col collapsed="false" customWidth="false" hidden="false" outlineLevel="0" max="673" min="673" style="0" width="11.52"/>
    <col collapsed="false" customWidth="false" hidden="false" outlineLevel="0" max="674" min="674" style="0" width="11.52"/>
    <col collapsed="false" customWidth="false" hidden="false" outlineLevel="0" max="675" min="675" style="0" width="11.52"/>
    <col collapsed="false" customWidth="false" hidden="false" outlineLevel="0" max="676" min="676" style="0" width="11.52"/>
    <col collapsed="false" customWidth="false" hidden="false" outlineLevel="0" max="677" min="677" style="0" width="11.52"/>
    <col collapsed="false" customWidth="false" hidden="false" outlineLevel="0" max="678" min="678" style="0" width="11.52"/>
    <col collapsed="false" customWidth="false" hidden="false" outlineLevel="0" max="679" min="679" style="0" width="11.52"/>
    <col collapsed="false" customWidth="false" hidden="false" outlineLevel="0" max="680" min="680" style="0" width="11.52"/>
    <col collapsed="false" customWidth="false" hidden="false" outlineLevel="0" max="681" min="681" style="0" width="11.52"/>
    <col collapsed="false" customWidth="false" hidden="false" outlineLevel="0" max="682" min="682" style="0" width="11.52"/>
    <col collapsed="false" customWidth="false" hidden="false" outlineLevel="0" max="683" min="683" style="0" width="11.52"/>
    <col collapsed="false" customWidth="false" hidden="false" outlineLevel="0" max="684" min="684" style="0" width="11.52"/>
    <col collapsed="false" customWidth="false" hidden="false" outlineLevel="0" max="685" min="685" style="0" width="11.52"/>
    <col collapsed="false" customWidth="false" hidden="false" outlineLevel="0" max="686" min="686" style="0" width="11.52"/>
    <col collapsed="false" customWidth="false" hidden="false" outlineLevel="0" max="687" min="687" style="0" width="11.52"/>
    <col collapsed="false" customWidth="false" hidden="false" outlineLevel="0" max="688" min="688" style="0" width="11.52"/>
    <col collapsed="false" customWidth="false" hidden="false" outlineLevel="0" max="689" min="689" style="0" width="11.52"/>
    <col collapsed="false" customWidth="false" hidden="false" outlineLevel="0" max="690" min="690" style="0" width="11.52"/>
    <col collapsed="false" customWidth="false" hidden="false" outlineLevel="0" max="691" min="691" style="0" width="11.52"/>
    <col collapsed="false" customWidth="false" hidden="false" outlineLevel="0" max="692" min="692" style="0" width="11.52"/>
    <col collapsed="false" customWidth="false" hidden="false" outlineLevel="0" max="693" min="693" style="0" width="11.52"/>
    <col collapsed="false" customWidth="false" hidden="false" outlineLevel="0" max="694" min="694" style="0" width="11.52"/>
    <col collapsed="false" customWidth="false" hidden="false" outlineLevel="0" max="695" min="695" style="0" width="11.52"/>
    <col collapsed="false" customWidth="false" hidden="false" outlineLevel="0" max="696" min="696" style="0" width="11.52"/>
    <col collapsed="false" customWidth="false" hidden="false" outlineLevel="0" max="697" min="697" style="0" width="11.52"/>
    <col collapsed="false" customWidth="false" hidden="false" outlineLevel="0" max="698" min="698" style="0" width="11.52"/>
    <col collapsed="false" customWidth="false" hidden="false" outlineLevel="0" max="699" min="699" style="0" width="11.52"/>
    <col collapsed="false" customWidth="false" hidden="false" outlineLevel="0" max="700" min="700" style="0" width="11.52"/>
    <col collapsed="false" customWidth="false" hidden="false" outlineLevel="0" max="701" min="701" style="0" width="11.52"/>
    <col collapsed="false" customWidth="false" hidden="false" outlineLevel="0" max="702" min="702" style="0" width="11.52"/>
    <col collapsed="false" customWidth="false" hidden="false" outlineLevel="0" max="703" min="703" style="0" width="11.52"/>
    <col collapsed="false" customWidth="false" hidden="false" outlineLevel="0" max="704" min="704" style="0" width="11.52"/>
    <col collapsed="false" customWidth="false" hidden="false" outlineLevel="0" max="705" min="705" style="0" width="11.52"/>
    <col collapsed="false" customWidth="false" hidden="false" outlineLevel="0" max="706" min="706" style="0" width="11.52"/>
    <col collapsed="false" customWidth="false" hidden="false" outlineLevel="0" max="707" min="707" style="0" width="11.52"/>
    <col collapsed="false" customWidth="false" hidden="false" outlineLevel="0" max="708" min="708" style="0" width="11.52"/>
    <col collapsed="false" customWidth="false" hidden="false" outlineLevel="0" max="709" min="709" style="0" width="11.52"/>
    <col collapsed="false" customWidth="false" hidden="false" outlineLevel="0" max="710" min="710" style="0" width="11.52"/>
    <col collapsed="false" customWidth="false" hidden="false" outlineLevel="0" max="711" min="711" style="0" width="11.52"/>
    <col collapsed="false" customWidth="false" hidden="false" outlineLevel="0" max="712" min="712" style="0" width="11.52"/>
    <col collapsed="false" customWidth="false" hidden="false" outlineLevel="0" max="713" min="713" style="0" width="11.52"/>
    <col collapsed="false" customWidth="false" hidden="false" outlineLevel="0" max="714" min="714" style="0" width="11.52"/>
    <col collapsed="false" customWidth="false" hidden="false" outlineLevel="0" max="715" min="715" style="0" width="11.52"/>
    <col collapsed="false" customWidth="false" hidden="false" outlineLevel="0" max="716" min="716" style="0" width="11.52"/>
    <col collapsed="false" customWidth="false" hidden="false" outlineLevel="0" max="717" min="717" style="0" width="11.52"/>
    <col collapsed="false" customWidth="false" hidden="false" outlineLevel="0" max="718" min="718" style="0" width="11.52"/>
    <col collapsed="false" customWidth="false" hidden="false" outlineLevel="0" max="719" min="719" style="0" width="11.52"/>
    <col collapsed="false" customWidth="false" hidden="false" outlineLevel="0" max="720" min="720" style="0" width="11.52"/>
    <col collapsed="false" customWidth="false" hidden="false" outlineLevel="0" max="721" min="721" style="0" width="11.52"/>
    <col collapsed="false" customWidth="false" hidden="false" outlineLevel="0" max="722" min="722" style="0" width="11.52"/>
    <col collapsed="false" customWidth="false" hidden="false" outlineLevel="0" max="723" min="723" style="0" width="11.52"/>
    <col collapsed="false" customWidth="false" hidden="false" outlineLevel="0" max="724" min="724" style="0" width="11.52"/>
    <col collapsed="false" customWidth="false" hidden="false" outlineLevel="0" max="725" min="725" style="0" width="11.52"/>
    <col collapsed="false" customWidth="false" hidden="false" outlineLevel="0" max="726" min="726" style="0" width="11.52"/>
    <col collapsed="false" customWidth="false" hidden="false" outlineLevel="0" max="727" min="727" style="0" width="11.52"/>
    <col collapsed="false" customWidth="false" hidden="false" outlineLevel="0" max="728" min="728" style="0" width="11.52"/>
    <col collapsed="false" customWidth="false" hidden="false" outlineLevel="0" max="729" min="729" style="0" width="11.52"/>
    <col collapsed="false" customWidth="false" hidden="false" outlineLevel="0" max="730" min="730" style="0" width="11.52"/>
    <col collapsed="false" customWidth="false" hidden="false" outlineLevel="0" max="731" min="731" style="0" width="11.52"/>
    <col collapsed="false" customWidth="false" hidden="false" outlineLevel="0" max="732" min="732" style="0" width="11.52"/>
    <col collapsed="false" customWidth="false" hidden="false" outlineLevel="0" max="733" min="733" style="0" width="11.52"/>
    <col collapsed="false" customWidth="false" hidden="false" outlineLevel="0" max="734" min="734" style="0" width="11.52"/>
    <col collapsed="false" customWidth="false" hidden="false" outlineLevel="0" max="735" min="735" style="0" width="11.52"/>
    <col collapsed="false" customWidth="false" hidden="false" outlineLevel="0" max="736" min="736" style="0" width="11.52"/>
    <col collapsed="false" customWidth="false" hidden="false" outlineLevel="0" max="737" min="737" style="0" width="11.52"/>
    <col collapsed="false" customWidth="false" hidden="false" outlineLevel="0" max="738" min="738" style="0" width="11.52"/>
    <col collapsed="false" customWidth="false" hidden="false" outlineLevel="0" max="739" min="739" style="0" width="11.52"/>
    <col collapsed="false" customWidth="false" hidden="false" outlineLevel="0" max="740" min="740" style="0" width="11.52"/>
    <col collapsed="false" customWidth="false" hidden="false" outlineLevel="0" max="741" min="741" style="0" width="11.52"/>
    <col collapsed="false" customWidth="false" hidden="false" outlineLevel="0" max="742" min="742" style="0" width="11.52"/>
    <col collapsed="false" customWidth="false" hidden="false" outlineLevel="0" max="743" min="743" style="0" width="11.52"/>
    <col collapsed="false" customWidth="false" hidden="false" outlineLevel="0" max="744" min="744" style="0" width="11.52"/>
    <col collapsed="false" customWidth="false" hidden="false" outlineLevel="0" max="745" min="745" style="0" width="11.52"/>
    <col collapsed="false" customWidth="false" hidden="false" outlineLevel="0" max="746" min="746" style="0" width="11.52"/>
    <col collapsed="false" customWidth="false" hidden="false" outlineLevel="0" max="747" min="747" style="0" width="11.52"/>
    <col collapsed="false" customWidth="false" hidden="false" outlineLevel="0" max="748" min="748" style="0" width="11.52"/>
    <col collapsed="false" customWidth="false" hidden="false" outlineLevel="0" max="749" min="749" style="0" width="11.52"/>
    <col collapsed="false" customWidth="false" hidden="false" outlineLevel="0" max="750" min="750" style="0" width="11.52"/>
    <col collapsed="false" customWidth="false" hidden="false" outlineLevel="0" max="751" min="751" style="0" width="11.52"/>
    <col collapsed="false" customWidth="false" hidden="false" outlineLevel="0" max="752" min="752" style="0" width="11.52"/>
    <col collapsed="false" customWidth="false" hidden="false" outlineLevel="0" max="753" min="753" style="0" width="11.52"/>
    <col collapsed="false" customWidth="false" hidden="false" outlineLevel="0" max="754" min="754" style="0" width="11.52"/>
    <col collapsed="false" customWidth="false" hidden="false" outlineLevel="0" max="755" min="755" style="0" width="11.52"/>
    <col collapsed="false" customWidth="false" hidden="false" outlineLevel="0" max="756" min="756" style="0" width="11.52"/>
    <col collapsed="false" customWidth="false" hidden="false" outlineLevel="0" max="757" min="757" style="0" width="11.52"/>
    <col collapsed="false" customWidth="false" hidden="false" outlineLevel="0" max="758" min="758" style="0" width="11.52"/>
    <col collapsed="false" customWidth="false" hidden="false" outlineLevel="0" max="759" min="759" style="0" width="11.52"/>
    <col collapsed="false" customWidth="false" hidden="false" outlineLevel="0" max="760" min="760" style="0" width="11.52"/>
    <col collapsed="false" customWidth="false" hidden="false" outlineLevel="0" max="761" min="761" style="0" width="11.52"/>
    <col collapsed="false" customWidth="false" hidden="false" outlineLevel="0" max="762" min="762" style="0" width="11.52"/>
    <col collapsed="false" customWidth="false" hidden="false" outlineLevel="0" max="763" min="763" style="0" width="11.52"/>
    <col collapsed="false" customWidth="false" hidden="false" outlineLevel="0" max="764" min="764" style="0" width="11.52"/>
    <col collapsed="false" customWidth="false" hidden="false" outlineLevel="0" max="765" min="765" style="0" width="11.52"/>
    <col collapsed="false" customWidth="false" hidden="false" outlineLevel="0" max="766" min="766" style="0" width="11.52"/>
    <col collapsed="false" customWidth="false" hidden="false" outlineLevel="0" max="767" min="767" style="0" width="11.52"/>
    <col collapsed="false" customWidth="false" hidden="false" outlineLevel="0" max="768" min="768" style="0" width="11.52"/>
    <col collapsed="false" customWidth="false" hidden="false" outlineLevel="0" max="769" min="769" style="0" width="11.52"/>
    <col collapsed="false" customWidth="false" hidden="false" outlineLevel="0" max="770" min="770" style="0" width="11.52"/>
    <col collapsed="false" customWidth="false" hidden="false" outlineLevel="0" max="771" min="771" style="0" width="11.52"/>
    <col collapsed="false" customWidth="false" hidden="false" outlineLevel="0" max="772" min="772" style="0" width="11.52"/>
    <col collapsed="false" customWidth="false" hidden="false" outlineLevel="0" max="773" min="773" style="0" width="11.52"/>
    <col collapsed="false" customWidth="false" hidden="false" outlineLevel="0" max="774" min="774" style="0" width="11.52"/>
    <col collapsed="false" customWidth="false" hidden="false" outlineLevel="0" max="775" min="775" style="0" width="11.52"/>
    <col collapsed="false" customWidth="false" hidden="false" outlineLevel="0" max="776" min="776" style="0" width="11.52"/>
    <col collapsed="false" customWidth="false" hidden="false" outlineLevel="0" max="777" min="777" style="0" width="11.52"/>
    <col collapsed="false" customWidth="false" hidden="false" outlineLevel="0" max="778" min="778" style="0" width="11.52"/>
    <col collapsed="false" customWidth="false" hidden="false" outlineLevel="0" max="779" min="779" style="0" width="11.52"/>
    <col collapsed="false" customWidth="false" hidden="false" outlineLevel="0" max="780" min="780" style="0" width="11.52"/>
    <col collapsed="false" customWidth="false" hidden="false" outlineLevel="0" max="781" min="781" style="0" width="11.52"/>
    <col collapsed="false" customWidth="false" hidden="false" outlineLevel="0" max="782" min="782" style="0" width="11.52"/>
    <col collapsed="false" customWidth="false" hidden="false" outlineLevel="0" max="783" min="783" style="0" width="11.52"/>
    <col collapsed="false" customWidth="false" hidden="false" outlineLevel="0" max="784" min="784" style="0" width="11.52"/>
    <col collapsed="false" customWidth="false" hidden="false" outlineLevel="0" max="785" min="785" style="0" width="11.52"/>
    <col collapsed="false" customWidth="false" hidden="false" outlineLevel="0" max="786" min="786" style="0" width="11.52"/>
    <col collapsed="false" customWidth="false" hidden="false" outlineLevel="0" max="787" min="787" style="0" width="11.52"/>
    <col collapsed="false" customWidth="false" hidden="false" outlineLevel="0" max="788" min="788" style="0" width="11.52"/>
    <col collapsed="false" customWidth="false" hidden="false" outlineLevel="0" max="789" min="789" style="0" width="11.52"/>
    <col collapsed="false" customWidth="false" hidden="false" outlineLevel="0" max="790" min="790" style="0" width="11.52"/>
    <col collapsed="false" customWidth="false" hidden="false" outlineLevel="0" max="791" min="791" style="0" width="11.52"/>
    <col collapsed="false" customWidth="false" hidden="false" outlineLevel="0" max="792" min="792" style="0" width="11.52"/>
    <col collapsed="false" customWidth="false" hidden="false" outlineLevel="0" max="793" min="793" style="0" width="11.52"/>
    <col collapsed="false" customWidth="false" hidden="false" outlineLevel="0" max="794" min="794" style="0" width="11.52"/>
    <col collapsed="false" customWidth="false" hidden="false" outlineLevel="0" max="795" min="795" style="0" width="11.52"/>
    <col collapsed="false" customWidth="false" hidden="false" outlineLevel="0" max="796" min="796" style="0" width="11.52"/>
    <col collapsed="false" customWidth="false" hidden="false" outlineLevel="0" max="797" min="797" style="0" width="11.52"/>
    <col collapsed="false" customWidth="false" hidden="false" outlineLevel="0" max="798" min="798" style="0" width="11.52"/>
    <col collapsed="false" customWidth="false" hidden="false" outlineLevel="0" max="799" min="799" style="0" width="11.52"/>
    <col collapsed="false" customWidth="false" hidden="false" outlineLevel="0" max="800" min="800" style="0" width="11.52"/>
    <col collapsed="false" customWidth="false" hidden="false" outlineLevel="0" max="801" min="801" style="0" width="11.52"/>
    <col collapsed="false" customWidth="false" hidden="false" outlineLevel="0" max="802" min="802" style="0" width="11.52"/>
    <col collapsed="false" customWidth="false" hidden="false" outlineLevel="0" max="803" min="803" style="0" width="11.52"/>
    <col collapsed="false" customWidth="false" hidden="false" outlineLevel="0" max="804" min="804" style="0" width="11.52"/>
    <col collapsed="false" customWidth="false" hidden="false" outlineLevel="0" max="805" min="805" style="0" width="11.52"/>
    <col collapsed="false" customWidth="false" hidden="false" outlineLevel="0" max="806" min="806" style="0" width="11.52"/>
    <col collapsed="false" customWidth="false" hidden="false" outlineLevel="0" max="807" min="807" style="0" width="11.52"/>
    <col collapsed="false" customWidth="false" hidden="false" outlineLevel="0" max="808" min="808" style="0" width="11.52"/>
    <col collapsed="false" customWidth="false" hidden="false" outlineLevel="0" max="809" min="809" style="0" width="11.52"/>
    <col collapsed="false" customWidth="false" hidden="false" outlineLevel="0" max="810" min="810" style="0" width="11.52"/>
    <col collapsed="false" customWidth="false" hidden="false" outlineLevel="0" max="811" min="811" style="0" width="11.52"/>
    <col collapsed="false" customWidth="false" hidden="false" outlineLevel="0" max="812" min="812" style="0" width="11.52"/>
    <col collapsed="false" customWidth="false" hidden="false" outlineLevel="0" max="813" min="813" style="0" width="11.52"/>
    <col collapsed="false" customWidth="false" hidden="false" outlineLevel="0" max="814" min="814" style="0" width="11.52"/>
    <col collapsed="false" customWidth="false" hidden="false" outlineLevel="0" max="815" min="815" style="0" width="11.52"/>
    <col collapsed="false" customWidth="false" hidden="false" outlineLevel="0" max="816" min="816" style="0" width="11.52"/>
    <col collapsed="false" customWidth="false" hidden="false" outlineLevel="0" max="817" min="817" style="0" width="11.52"/>
    <col collapsed="false" customWidth="false" hidden="false" outlineLevel="0" max="818" min="818" style="0" width="11.52"/>
    <col collapsed="false" customWidth="false" hidden="false" outlineLevel="0" max="819" min="819" style="0" width="11.52"/>
    <col collapsed="false" customWidth="false" hidden="false" outlineLevel="0" max="820" min="820" style="0" width="11.52"/>
    <col collapsed="false" customWidth="false" hidden="false" outlineLevel="0" max="821" min="821" style="0" width="11.52"/>
    <col collapsed="false" customWidth="false" hidden="false" outlineLevel="0" max="822" min="822" style="0" width="11.52"/>
    <col collapsed="false" customWidth="false" hidden="false" outlineLevel="0" max="823" min="823" style="0" width="11.52"/>
    <col collapsed="false" customWidth="false" hidden="false" outlineLevel="0" max="824" min="824" style="0" width="11.52"/>
    <col collapsed="false" customWidth="false" hidden="false" outlineLevel="0" max="825" min="825" style="0" width="11.52"/>
    <col collapsed="false" customWidth="false" hidden="false" outlineLevel="0" max="826" min="826" style="0" width="11.52"/>
    <col collapsed="false" customWidth="false" hidden="false" outlineLevel="0" max="827" min="827" style="0" width="11.52"/>
    <col collapsed="false" customWidth="false" hidden="false" outlineLevel="0" max="828" min="828" style="0" width="11.52"/>
    <col collapsed="false" customWidth="false" hidden="false" outlineLevel="0" max="829" min="829" style="0" width="11.52"/>
    <col collapsed="false" customWidth="false" hidden="false" outlineLevel="0" max="830" min="830" style="0" width="11.52"/>
    <col collapsed="false" customWidth="false" hidden="false" outlineLevel="0" max="831" min="831" style="0" width="11.52"/>
    <col collapsed="false" customWidth="false" hidden="false" outlineLevel="0" max="832" min="832" style="0" width="11.52"/>
    <col collapsed="false" customWidth="false" hidden="false" outlineLevel="0" max="833" min="833" style="0" width="11.52"/>
    <col collapsed="false" customWidth="false" hidden="false" outlineLevel="0" max="834" min="834" style="0" width="11.52"/>
    <col collapsed="false" customWidth="false" hidden="false" outlineLevel="0" max="835" min="835" style="0" width="11.52"/>
    <col collapsed="false" customWidth="false" hidden="false" outlineLevel="0" max="836" min="836" style="0" width="11.52"/>
    <col collapsed="false" customWidth="false" hidden="false" outlineLevel="0" max="837" min="837" style="0" width="11.52"/>
    <col collapsed="false" customWidth="false" hidden="false" outlineLevel="0" max="838" min="838" style="0" width="11.52"/>
    <col collapsed="false" customWidth="false" hidden="false" outlineLevel="0" max="839" min="839" style="0" width="11.52"/>
    <col collapsed="false" customWidth="false" hidden="false" outlineLevel="0" max="840" min="840" style="0" width="11.52"/>
    <col collapsed="false" customWidth="false" hidden="false" outlineLevel="0" max="841" min="841" style="0" width="11.52"/>
    <col collapsed="false" customWidth="false" hidden="false" outlineLevel="0" max="842" min="842" style="0" width="11.52"/>
    <col collapsed="false" customWidth="false" hidden="false" outlineLevel="0" max="843" min="843" style="0" width="11.52"/>
    <col collapsed="false" customWidth="false" hidden="false" outlineLevel="0" max="844" min="844" style="0" width="11.52"/>
    <col collapsed="false" customWidth="false" hidden="false" outlineLevel="0" max="845" min="845" style="0" width="11.52"/>
    <col collapsed="false" customWidth="false" hidden="false" outlineLevel="0" max="846" min="846" style="0" width="11.52"/>
    <col collapsed="false" customWidth="false" hidden="false" outlineLevel="0" max="847" min="847" style="0" width="11.52"/>
    <col collapsed="false" customWidth="false" hidden="false" outlineLevel="0" max="848" min="848" style="0" width="11.52"/>
    <col collapsed="false" customWidth="false" hidden="false" outlineLevel="0" max="849" min="849" style="0" width="11.52"/>
    <col collapsed="false" customWidth="false" hidden="false" outlineLevel="0" max="850" min="850" style="0" width="11.52"/>
    <col collapsed="false" customWidth="false" hidden="false" outlineLevel="0" max="851" min="851" style="0" width="11.52"/>
    <col collapsed="false" customWidth="false" hidden="false" outlineLevel="0" max="852" min="852" style="0" width="11.52"/>
    <col collapsed="false" customWidth="false" hidden="false" outlineLevel="0" max="853" min="853" style="0" width="11.52"/>
    <col collapsed="false" customWidth="false" hidden="false" outlineLevel="0" max="854" min="854" style="0" width="11.52"/>
    <col collapsed="false" customWidth="false" hidden="false" outlineLevel="0" max="855" min="855" style="0" width="11.52"/>
    <col collapsed="false" customWidth="false" hidden="false" outlineLevel="0" max="856" min="856" style="0" width="11.52"/>
    <col collapsed="false" customWidth="false" hidden="false" outlineLevel="0" max="857" min="857" style="0" width="11.52"/>
    <col collapsed="false" customWidth="false" hidden="false" outlineLevel="0" max="858" min="858" style="0" width="11.52"/>
    <col collapsed="false" customWidth="false" hidden="false" outlineLevel="0" max="859" min="859" style="0" width="11.52"/>
    <col collapsed="false" customWidth="false" hidden="false" outlineLevel="0" max="860" min="860" style="0" width="11.52"/>
    <col collapsed="false" customWidth="false" hidden="false" outlineLevel="0" max="861" min="861" style="0" width="11.52"/>
    <col collapsed="false" customWidth="false" hidden="false" outlineLevel="0" max="862" min="862" style="0" width="11.52"/>
    <col collapsed="false" customWidth="false" hidden="false" outlineLevel="0" max="863" min="863" style="0" width="11.52"/>
    <col collapsed="false" customWidth="false" hidden="false" outlineLevel="0" max="864" min="864" style="0" width="11.52"/>
    <col collapsed="false" customWidth="false" hidden="false" outlineLevel="0" max="865" min="865" style="0" width="11.52"/>
    <col collapsed="false" customWidth="false" hidden="false" outlineLevel="0" max="866" min="866" style="0" width="11.52"/>
    <col collapsed="false" customWidth="false" hidden="false" outlineLevel="0" max="867" min="867" style="0" width="11.52"/>
    <col collapsed="false" customWidth="false" hidden="false" outlineLevel="0" max="868" min="868" style="0" width="11.52"/>
    <col collapsed="false" customWidth="false" hidden="false" outlineLevel="0" max="869" min="869" style="0" width="11.52"/>
    <col collapsed="false" customWidth="false" hidden="false" outlineLevel="0" max="870" min="870" style="0" width="11.52"/>
    <col collapsed="false" customWidth="false" hidden="false" outlineLevel="0" max="871" min="871" style="0" width="11.52"/>
    <col collapsed="false" customWidth="false" hidden="false" outlineLevel="0" max="872" min="872" style="0" width="11.52"/>
    <col collapsed="false" customWidth="false" hidden="false" outlineLevel="0" max="873" min="873" style="0" width="11.52"/>
    <col collapsed="false" customWidth="false" hidden="false" outlineLevel="0" max="874" min="874" style="0" width="11.52"/>
    <col collapsed="false" customWidth="false" hidden="false" outlineLevel="0" max="875" min="875" style="0" width="11.52"/>
    <col collapsed="false" customWidth="false" hidden="false" outlineLevel="0" max="876" min="876" style="0" width="11.52"/>
    <col collapsed="false" customWidth="false" hidden="false" outlineLevel="0" max="877" min="877" style="0" width="11.52"/>
    <col collapsed="false" customWidth="false" hidden="false" outlineLevel="0" max="878" min="878" style="0" width="11.52"/>
    <col collapsed="false" customWidth="false" hidden="false" outlineLevel="0" max="879" min="879" style="0" width="11.52"/>
    <col collapsed="false" customWidth="false" hidden="false" outlineLevel="0" max="880" min="880" style="0" width="11.52"/>
    <col collapsed="false" customWidth="false" hidden="false" outlineLevel="0" max="881" min="881" style="0" width="11.52"/>
    <col collapsed="false" customWidth="false" hidden="false" outlineLevel="0" max="882" min="882" style="0" width="11.52"/>
    <col collapsed="false" customWidth="false" hidden="false" outlineLevel="0" max="883" min="883" style="0" width="11.52"/>
    <col collapsed="false" customWidth="false" hidden="false" outlineLevel="0" max="884" min="884" style="0" width="11.52"/>
    <col collapsed="false" customWidth="false" hidden="false" outlineLevel="0" max="885" min="885" style="0" width="11.52"/>
    <col collapsed="false" customWidth="false" hidden="false" outlineLevel="0" max="886" min="886" style="0" width="11.52"/>
    <col collapsed="false" customWidth="false" hidden="false" outlineLevel="0" max="887" min="887" style="0" width="11.52"/>
    <col collapsed="false" customWidth="false" hidden="false" outlineLevel="0" max="888" min="888" style="0" width="11.52"/>
    <col collapsed="false" customWidth="false" hidden="false" outlineLevel="0" max="889" min="889" style="0" width="11.52"/>
    <col collapsed="false" customWidth="false" hidden="false" outlineLevel="0" max="890" min="890" style="0" width="11.52"/>
    <col collapsed="false" customWidth="false" hidden="false" outlineLevel="0" max="891" min="891" style="0" width="11.52"/>
    <col collapsed="false" customWidth="false" hidden="false" outlineLevel="0" max="892" min="892" style="0" width="11.52"/>
    <col collapsed="false" customWidth="false" hidden="false" outlineLevel="0" max="893" min="893" style="0" width="11.52"/>
    <col collapsed="false" customWidth="false" hidden="false" outlineLevel="0" max="894" min="894" style="0" width="11.52"/>
    <col collapsed="false" customWidth="false" hidden="false" outlineLevel="0" max="895" min="895" style="0" width="11.52"/>
    <col collapsed="false" customWidth="false" hidden="false" outlineLevel="0" max="896" min="896" style="0" width="11.52"/>
    <col collapsed="false" customWidth="false" hidden="false" outlineLevel="0" max="897" min="897" style="0" width="11.52"/>
    <col collapsed="false" customWidth="false" hidden="false" outlineLevel="0" max="898" min="898" style="0" width="11.52"/>
    <col collapsed="false" customWidth="false" hidden="false" outlineLevel="0" max="899" min="899" style="0" width="11.52"/>
    <col collapsed="false" customWidth="false" hidden="false" outlineLevel="0" max="900" min="900" style="0" width="11.52"/>
    <col collapsed="false" customWidth="false" hidden="false" outlineLevel="0" max="901" min="901" style="0" width="11.52"/>
    <col collapsed="false" customWidth="false" hidden="false" outlineLevel="0" max="902" min="902" style="0" width="11.52"/>
    <col collapsed="false" customWidth="false" hidden="false" outlineLevel="0" max="903" min="903" style="0" width="11.52"/>
    <col collapsed="false" customWidth="false" hidden="false" outlineLevel="0" max="904" min="904" style="0" width="11.52"/>
    <col collapsed="false" customWidth="false" hidden="false" outlineLevel="0" max="905" min="905" style="0" width="11.52"/>
    <col collapsed="false" customWidth="false" hidden="false" outlineLevel="0" max="906" min="906" style="0" width="11.52"/>
    <col collapsed="false" customWidth="false" hidden="false" outlineLevel="0" max="907" min="907" style="0" width="11.52"/>
    <col collapsed="false" customWidth="false" hidden="false" outlineLevel="0" max="908" min="908" style="0" width="11.52"/>
    <col collapsed="false" customWidth="false" hidden="false" outlineLevel="0" max="909" min="909" style="0" width="11.52"/>
    <col collapsed="false" customWidth="false" hidden="false" outlineLevel="0" max="910" min="910" style="0" width="11.52"/>
    <col collapsed="false" customWidth="false" hidden="false" outlineLevel="0" max="911" min="911" style="0" width="11.52"/>
    <col collapsed="false" customWidth="false" hidden="false" outlineLevel="0" max="912" min="912" style="0" width="11.52"/>
    <col collapsed="false" customWidth="false" hidden="false" outlineLevel="0" max="913" min="913" style="0" width="11.52"/>
    <col collapsed="false" customWidth="false" hidden="false" outlineLevel="0" max="914" min="914" style="0" width="11.52"/>
    <col collapsed="false" customWidth="false" hidden="false" outlineLevel="0" max="915" min="915" style="0" width="11.52"/>
    <col collapsed="false" customWidth="false" hidden="false" outlineLevel="0" max="916" min="916" style="0" width="11.52"/>
    <col collapsed="false" customWidth="false" hidden="false" outlineLevel="0" max="917" min="917" style="0" width="11.52"/>
    <col collapsed="false" customWidth="false" hidden="false" outlineLevel="0" max="918" min="918" style="0" width="11.52"/>
    <col collapsed="false" customWidth="false" hidden="false" outlineLevel="0" max="919" min="919" style="0" width="11.52"/>
    <col collapsed="false" customWidth="false" hidden="false" outlineLevel="0" max="920" min="920" style="0" width="11.52"/>
    <col collapsed="false" customWidth="false" hidden="false" outlineLevel="0" max="921" min="921" style="0" width="11.52"/>
    <col collapsed="false" customWidth="false" hidden="false" outlineLevel="0" max="922" min="922" style="0" width="11.52"/>
    <col collapsed="false" customWidth="false" hidden="false" outlineLevel="0" max="923" min="923" style="0" width="11.52"/>
    <col collapsed="false" customWidth="false" hidden="false" outlineLevel="0" max="924" min="924" style="0" width="11.52"/>
    <col collapsed="false" customWidth="false" hidden="false" outlineLevel="0" max="925" min="925" style="0" width="11.52"/>
    <col collapsed="false" customWidth="false" hidden="false" outlineLevel="0" max="926" min="926" style="0" width="11.52"/>
    <col collapsed="false" customWidth="false" hidden="false" outlineLevel="0" max="927" min="927" style="0" width="11.52"/>
    <col collapsed="false" customWidth="false" hidden="false" outlineLevel="0" max="928" min="928" style="0" width="11.52"/>
    <col collapsed="false" customWidth="false" hidden="false" outlineLevel="0" max="929" min="929" style="0" width="11.52"/>
    <col collapsed="false" customWidth="false" hidden="false" outlineLevel="0" max="930" min="930" style="0" width="11.52"/>
    <col collapsed="false" customWidth="false" hidden="false" outlineLevel="0" max="931" min="931" style="0" width="11.52"/>
    <col collapsed="false" customWidth="false" hidden="false" outlineLevel="0" max="932" min="932" style="0" width="11.52"/>
    <col collapsed="false" customWidth="false" hidden="false" outlineLevel="0" max="933" min="933" style="0" width="11.52"/>
    <col collapsed="false" customWidth="false" hidden="false" outlineLevel="0" max="934" min="934" style="0" width="11.52"/>
    <col collapsed="false" customWidth="false" hidden="false" outlineLevel="0" max="935" min="935" style="0" width="11.52"/>
    <col collapsed="false" customWidth="false" hidden="false" outlineLevel="0" max="936" min="936" style="0" width="11.52"/>
    <col collapsed="false" customWidth="false" hidden="false" outlineLevel="0" max="937" min="937" style="0" width="11.52"/>
    <col collapsed="false" customWidth="false" hidden="false" outlineLevel="0" max="938" min="938" style="0" width="11.52"/>
    <col collapsed="false" customWidth="false" hidden="false" outlineLevel="0" max="939" min="939" style="0" width="11.52"/>
    <col collapsed="false" customWidth="false" hidden="false" outlineLevel="0" max="940" min="940" style="0" width="11.52"/>
    <col collapsed="false" customWidth="false" hidden="false" outlineLevel="0" max="941" min="941" style="0" width="11.52"/>
    <col collapsed="false" customWidth="false" hidden="false" outlineLevel="0" max="942" min="942" style="0" width="11.52"/>
    <col collapsed="false" customWidth="false" hidden="false" outlineLevel="0" max="943" min="943" style="0" width="11.52"/>
    <col collapsed="false" customWidth="false" hidden="false" outlineLevel="0" max="944" min="944" style="0" width="11.52"/>
    <col collapsed="false" customWidth="false" hidden="false" outlineLevel="0" max="945" min="945" style="0" width="11.52"/>
    <col collapsed="false" customWidth="false" hidden="false" outlineLevel="0" max="946" min="946" style="0" width="11.52"/>
    <col collapsed="false" customWidth="false" hidden="false" outlineLevel="0" max="947" min="947" style="0" width="11.52"/>
    <col collapsed="false" customWidth="false" hidden="false" outlineLevel="0" max="948" min="948" style="0" width="11.52"/>
    <col collapsed="false" customWidth="false" hidden="false" outlineLevel="0" max="949" min="949" style="0" width="11.52"/>
    <col collapsed="false" customWidth="false" hidden="false" outlineLevel="0" max="950" min="950" style="0" width="11.52"/>
    <col collapsed="false" customWidth="false" hidden="false" outlineLevel="0" max="951" min="951" style="0" width="11.52"/>
    <col collapsed="false" customWidth="false" hidden="false" outlineLevel="0" max="952" min="952" style="0" width="11.52"/>
    <col collapsed="false" customWidth="false" hidden="false" outlineLevel="0" max="953" min="953" style="0" width="11.52"/>
    <col collapsed="false" customWidth="false" hidden="false" outlineLevel="0" max="954" min="954" style="0" width="11.52"/>
    <col collapsed="false" customWidth="false" hidden="false" outlineLevel="0" max="955" min="955" style="0" width="11.52"/>
    <col collapsed="false" customWidth="false" hidden="false" outlineLevel="0" max="956" min="956" style="0" width="11.52"/>
    <col collapsed="false" customWidth="false" hidden="false" outlineLevel="0" max="957" min="957" style="0" width="11.52"/>
    <col collapsed="false" customWidth="false" hidden="false" outlineLevel="0" max="958" min="958" style="0" width="11.52"/>
    <col collapsed="false" customWidth="false" hidden="false" outlineLevel="0" max="959" min="959" style="0" width="11.52"/>
    <col collapsed="false" customWidth="false" hidden="false" outlineLevel="0" max="960" min="960" style="0" width="11.52"/>
    <col collapsed="false" customWidth="false" hidden="false" outlineLevel="0" max="961" min="961" style="0" width="11.52"/>
    <col collapsed="false" customWidth="false" hidden="false" outlineLevel="0" max="962" min="962" style="0" width="11.52"/>
    <col collapsed="false" customWidth="false" hidden="false" outlineLevel="0" max="963" min="963" style="0" width="11.52"/>
    <col collapsed="false" customWidth="false" hidden="false" outlineLevel="0" max="964" min="964" style="0" width="11.52"/>
    <col collapsed="false" customWidth="false" hidden="false" outlineLevel="0" max="965" min="965" style="0" width="11.52"/>
    <col collapsed="false" customWidth="false" hidden="false" outlineLevel="0" max="966" min="966" style="0" width="11.52"/>
    <col collapsed="false" customWidth="false" hidden="false" outlineLevel="0" max="967" min="967" style="0" width="11.52"/>
    <col collapsed="false" customWidth="false" hidden="false" outlineLevel="0" max="968" min="968" style="0" width="11.52"/>
    <col collapsed="false" customWidth="false" hidden="false" outlineLevel="0" max="969" min="969" style="0" width="11.52"/>
    <col collapsed="false" customWidth="false" hidden="false" outlineLevel="0" max="970" min="970" style="0" width="11.52"/>
    <col collapsed="false" customWidth="false" hidden="false" outlineLevel="0" max="971" min="971" style="0" width="11.52"/>
    <col collapsed="false" customWidth="false" hidden="false" outlineLevel="0" max="972" min="972" style="0" width="11.52"/>
    <col collapsed="false" customWidth="false" hidden="false" outlineLevel="0" max="973" min="973" style="0" width="11.52"/>
    <col collapsed="false" customWidth="false" hidden="false" outlineLevel="0" max="974" min="974" style="0" width="11.52"/>
    <col collapsed="false" customWidth="false" hidden="false" outlineLevel="0" max="975" min="975" style="0" width="11.52"/>
    <col collapsed="false" customWidth="false" hidden="false" outlineLevel="0" max="976" min="976" style="0" width="11.52"/>
    <col collapsed="false" customWidth="false" hidden="false" outlineLevel="0" max="977" min="977" style="0" width="11.52"/>
    <col collapsed="false" customWidth="false" hidden="false" outlineLevel="0" max="978" min="978" style="0" width="11.52"/>
    <col collapsed="false" customWidth="false" hidden="false" outlineLevel="0" max="979" min="979" style="0" width="11.52"/>
    <col collapsed="false" customWidth="false" hidden="false" outlineLevel="0" max="980" min="980" style="0" width="11.52"/>
    <col collapsed="false" customWidth="false" hidden="false" outlineLevel="0" max="981" min="981" style="0" width="11.52"/>
    <col collapsed="false" customWidth="false" hidden="false" outlineLevel="0" max="982" min="982" style="0" width="11.52"/>
    <col collapsed="false" customWidth="false" hidden="false" outlineLevel="0" max="983" min="983" style="0" width="11.52"/>
    <col collapsed="false" customWidth="false" hidden="false" outlineLevel="0" max="984" min="984" style="0" width="11.52"/>
    <col collapsed="false" customWidth="false" hidden="false" outlineLevel="0" max="985" min="985" style="0" width="11.52"/>
    <col collapsed="false" customWidth="false" hidden="false" outlineLevel="0" max="986" min="986" style="0" width="11.52"/>
    <col collapsed="false" customWidth="false" hidden="false" outlineLevel="0" max="987" min="987" style="0" width="11.52"/>
    <col collapsed="false" customWidth="false" hidden="false" outlineLevel="0" max="988" min="988" style="0" width="11.52"/>
    <col collapsed="false" customWidth="false" hidden="false" outlineLevel="0" max="989" min="989" style="0" width="11.52"/>
    <col collapsed="false" customWidth="false" hidden="false" outlineLevel="0" max="990" min="990" style="0" width="11.52"/>
    <col collapsed="false" customWidth="false" hidden="false" outlineLevel="0" max="991" min="991" style="0" width="11.52"/>
    <col collapsed="false" customWidth="false" hidden="false" outlineLevel="0" max="992" min="992" style="0" width="11.52"/>
    <col collapsed="false" customWidth="false" hidden="false" outlineLevel="0" max="993" min="993" style="0" width="11.52"/>
    <col collapsed="false" customWidth="false" hidden="false" outlineLevel="0" max="994" min="994" style="0" width="11.52"/>
    <col collapsed="false" customWidth="false" hidden="false" outlineLevel="0" max="995" min="995" style="0" width="11.52"/>
    <col collapsed="false" customWidth="false" hidden="false" outlineLevel="0" max="996" min="996" style="0" width="11.52"/>
    <col collapsed="false" customWidth="false" hidden="false" outlineLevel="0" max="997" min="997" style="0" width="11.52"/>
    <col collapsed="false" customWidth="false" hidden="false" outlineLevel="0" max="998" min="998" style="0" width="11.52"/>
    <col collapsed="false" customWidth="false" hidden="false" outlineLevel="0" max="999" min="999" style="0" width="11.52"/>
    <col collapsed="false" customWidth="false" hidden="false" outlineLevel="0" max="1000" min="1000" style="0" width="11.52"/>
    <col collapsed="false" customWidth="false" hidden="false" outlineLevel="0" max="1001" min="1001" style="0" width="11.52"/>
    <col collapsed="false" customWidth="false" hidden="false" outlineLevel="0" max="1002" min="1002" style="0" width="11.52"/>
    <col collapsed="false" customWidth="false" hidden="false" outlineLevel="0" max="1003" min="1003" style="0" width="11.52"/>
    <col collapsed="false" customWidth="false" hidden="false" outlineLevel="0" max="1004" min="1004" style="0" width="11.52"/>
    <col collapsed="false" customWidth="false" hidden="false" outlineLevel="0" max="1005" min="1005" style="0" width="11.52"/>
    <col collapsed="false" customWidth="false" hidden="false" outlineLevel="0" max="1006" min="1006" style="0" width="11.52"/>
    <col collapsed="false" customWidth="false" hidden="false" outlineLevel="0" max="1007" min="1007" style="0" width="11.52"/>
    <col collapsed="false" customWidth="false" hidden="false" outlineLevel="0" max="1008" min="1008" style="0" width="11.52"/>
    <col collapsed="false" customWidth="false" hidden="false" outlineLevel="0" max="1009" min="1009" style="0" width="11.52"/>
    <col collapsed="false" customWidth="false" hidden="false" outlineLevel="0" max="1010" min="1010" style="0" width="11.52"/>
    <col collapsed="false" customWidth="false" hidden="false" outlineLevel="0" max="1011" min="1011" style="0" width="11.52"/>
    <col collapsed="false" customWidth="false" hidden="false" outlineLevel="0" max="1012" min="1012" style="0" width="11.52"/>
    <col collapsed="false" customWidth="false" hidden="false" outlineLevel="0" max="1013" min="1013" style="0" width="11.52"/>
    <col collapsed="false" customWidth="false" hidden="false" outlineLevel="0" max="1014" min="1014" style="0" width="11.52"/>
    <col collapsed="false" customWidth="false" hidden="false" outlineLevel="0" max="1015" min="1015" style="0" width="11.52"/>
    <col collapsed="false" customWidth="false" hidden="false" outlineLevel="0" max="1016" min="1016" style="0" width="11.52"/>
    <col collapsed="false" customWidth="false" hidden="false" outlineLevel="0" max="1017" min="1017" style="0" width="11.52"/>
    <col collapsed="false" customWidth="false" hidden="false" outlineLevel="0" max="1018" min="1018" style="0" width="11.52"/>
    <col collapsed="false" customWidth="false" hidden="false" outlineLevel="0" max="1019" min="1019" style="0" width="11.52"/>
    <col collapsed="false" customWidth="false" hidden="false" outlineLevel="0" max="1020" min="1020" style="0" width="11.52"/>
    <col collapsed="false" customWidth="false" hidden="false" outlineLevel="0" max="1021" min="1021" style="0" width="11.52"/>
    <col collapsed="false" customWidth="false" hidden="false" outlineLevel="0" max="1022" min="1022" style="0" width="11.52"/>
    <col collapsed="false" customWidth="false" hidden="false" outlineLevel="0" max="1023" min="1023" style="0" width="11.52"/>
    <col collapsed="false" customWidth="false" hidden="false" outlineLevel="0" max="1024" min="1024" style="0" width="11.52"/>
    <col collapsed="false" customWidth="false" hidden="false" outlineLevel="0" max="1025" min="1025" style="0" width="11.52"/>
  </cols>
  <sheetData>
    <row r="2" ht="12">
      <c r="B2" s="4" t="s">
        <v>208</v>
      </c>
      <c r="C2" s="4" t="s">
        <v>48</v>
      </c>
      <c r="D2" s="4" t="s">
        <v>54</v>
      </c>
      <c r="E2" s="4" t="s">
        <v>209</v>
      </c>
      <c r="F2" s="4" t="s">
        <v>210</v>
      </c>
      <c r="G2" s="4" t="s">
        <v>211</v>
      </c>
      <c r="H2" s="4" t="s">
        <v>212</v>
      </c>
      <c r="I2" s="4" t="s">
        <v>213</v>
      </c>
      <c r="J2" s="4" t="s">
        <v>214</v>
      </c>
      <c r="K2" s="4" t="s">
        <v>215</v>
      </c>
      <c r="L2" s="37" t="s">
        <v>216</v>
      </c>
      <c r="M2" s="37"/>
      <c r="N2" s="38" t="s">
        <v>217</v>
      </c>
    </row>
    <row r="3" ht="34">
      <c r="B3" s="0">
        <v>0</v>
      </c>
      <c r="C3" s="0" t="s">
        <v>218</v>
      </c>
      <c r="D3" s="0">
        <v>90</v>
      </c>
      <c r="E3" s="0">
        <v>35</v>
      </c>
      <c r="F3" s="0">
        <v>40</v>
      </c>
      <c r="G3" s="0">
        <f>D3*B3</f>
        <v>0</v>
      </c>
      <c r="H3" s="0">
        <f>E3*B3</f>
        <v>0</v>
      </c>
      <c r="I3" s="0">
        <f>F3*B3</f>
        <v>0</v>
      </c>
      <c r="J3" s="39">
        <f>F3/D3</f>
        <v>0.4444444444444</v>
      </c>
      <c r="K3" s="39">
        <f>F3/E3</f>
        <v>1.1428571428571</v>
      </c>
      <c r="L3" s="40" t="s">
        <v>219</v>
      </c>
      <c r="M3" s="40"/>
      <c r="N3" s="0">
        <v>5</v>
      </c>
      <c r="O3" s="0">
        <f>N3*F3*B3</f>
        <v>0</v>
      </c>
    </row>
    <row r="4" ht="12">
      <c r="B4" s="0">
        <v>0</v>
      </c>
      <c r="C4" s="0" t="s">
        <v>220</v>
      </c>
      <c r="D4" s="0">
        <v>80</v>
      </c>
      <c r="E4" s="0">
        <v>30</v>
      </c>
      <c r="F4" s="0">
        <v>25</v>
      </c>
      <c r="G4" s="0">
        <f>D4*B4</f>
        <v>0</v>
      </c>
      <c r="H4" s="0">
        <f>E4*B4</f>
        <v>0</v>
      </c>
      <c r="I4" s="0">
        <f>F4*B4</f>
        <v>0</v>
      </c>
      <c r="J4" s="39">
        <f>F4/D4</f>
        <v>0.3125</v>
      </c>
      <c r="K4" s="39">
        <f>F4/E4</f>
        <v>0.8333333333333</v>
      </c>
      <c r="L4" s="40" t="s">
        <v>221</v>
      </c>
      <c r="M4" s="40"/>
      <c r="N4" s="0">
        <v>0</v>
      </c>
      <c r="O4" s="0">
        <f>N4*F4*B4</f>
        <v>0</v>
      </c>
    </row>
    <row r="5" ht="12">
      <c r="B5" s="0">
        <v>0</v>
      </c>
      <c r="C5" s="0" t="s">
        <v>222</v>
      </c>
      <c r="D5" s="0">
        <v>40</v>
      </c>
      <c r="E5" s="0">
        <v>25</v>
      </c>
      <c r="F5" s="0">
        <v>25</v>
      </c>
      <c r="G5" s="0">
        <f>D5*B5</f>
        <v>0</v>
      </c>
      <c r="H5" s="0">
        <f>E5*B5</f>
        <v>0</v>
      </c>
      <c r="I5" s="0">
        <f>F5*B5</f>
        <v>0</v>
      </c>
      <c r="J5" s="39">
        <f>F5/D5</f>
        <v>0.625</v>
      </c>
      <c r="K5" s="39">
        <f>F5/E5</f>
        <v>1</v>
      </c>
      <c r="L5" s="40" t="s">
        <v>223</v>
      </c>
      <c r="M5" s="40"/>
      <c r="N5" s="0">
        <v>4</v>
      </c>
      <c r="O5" s="0">
        <f>N5*F5*B5</f>
        <v>0</v>
      </c>
    </row>
    <row r="6" ht="24">
      <c r="B6" s="0">
        <v>0</v>
      </c>
      <c r="C6" s="0" t="s">
        <v>224</v>
      </c>
      <c r="D6" s="0">
        <v>70</v>
      </c>
      <c r="E6" s="0">
        <v>35</v>
      </c>
      <c r="F6" s="0">
        <v>25</v>
      </c>
      <c r="G6" s="0">
        <f>D6*B6</f>
        <v>0</v>
      </c>
      <c r="H6" s="0">
        <f>E6*B6</f>
        <v>0</v>
      </c>
      <c r="I6" s="0">
        <f>F6*B6</f>
        <v>0</v>
      </c>
      <c r="J6" s="39">
        <f>F6/D6</f>
        <v>0.3571428571429</v>
      </c>
      <c r="K6" s="39">
        <f>F6/E6</f>
        <v>0.7142857142857</v>
      </c>
      <c r="L6" s="40" t="s">
        <v>225</v>
      </c>
      <c r="M6" s="40"/>
      <c r="N6" s="0">
        <v>4</v>
      </c>
      <c r="O6" s="0">
        <f>N6*F6*B6</f>
        <v>0</v>
      </c>
    </row>
    <row r="7" ht="12">
      <c r="B7" s="0">
        <v>0</v>
      </c>
      <c r="C7" s="0" t="s">
        <v>226</v>
      </c>
      <c r="D7" s="0">
        <v>30</v>
      </c>
      <c r="E7" s="0">
        <v>15</v>
      </c>
      <c r="F7" s="0">
        <v>25</v>
      </c>
      <c r="G7" s="0">
        <f>D7*B7</f>
        <v>0</v>
      </c>
      <c r="H7" s="0">
        <f>E7*B7</f>
        <v>0</v>
      </c>
      <c r="I7" s="0">
        <f>F7*B7</f>
        <v>0</v>
      </c>
      <c r="J7" s="39">
        <f>F7/D7</f>
        <v>0.8333333333333</v>
      </c>
      <c r="K7" s="39">
        <f>F7/E7</f>
        <v>1.6666666666667</v>
      </c>
      <c r="L7" s="40" t="s">
        <v>227</v>
      </c>
      <c r="M7" s="40"/>
      <c r="N7" s="0">
        <v>3</v>
      </c>
      <c r="O7" s="0">
        <f>N7*F7*B7</f>
        <v>0</v>
      </c>
    </row>
    <row r="8" ht="24">
      <c r="B8" s="0">
        <v>0</v>
      </c>
      <c r="C8" s="0" t="s">
        <v>228</v>
      </c>
      <c r="D8" s="0">
        <v>70</v>
      </c>
      <c r="E8" s="0">
        <v>25</v>
      </c>
      <c r="F8" s="0">
        <v>25</v>
      </c>
      <c r="G8" s="0">
        <f>D8*B8</f>
        <v>0</v>
      </c>
      <c r="H8" s="0">
        <f>E8*B8</f>
        <v>0</v>
      </c>
      <c r="I8" s="0">
        <f>F8*B8</f>
        <v>0</v>
      </c>
      <c r="J8" s="39">
        <f>F8/D8</f>
        <v>0.3571428571429</v>
      </c>
      <c r="K8" s="39">
        <f>F8/E8</f>
        <v>1</v>
      </c>
      <c r="L8" s="40" t="s">
        <v>229</v>
      </c>
      <c r="M8" s="40"/>
      <c r="N8" s="0">
        <v>3</v>
      </c>
      <c r="O8" s="0">
        <f>N8*F8*B8</f>
        <v>0</v>
      </c>
    </row>
    <row r="9" ht="34">
      <c r="B9" s="0">
        <v>0</v>
      </c>
      <c r="C9" s="0" t="s">
        <v>230</v>
      </c>
      <c r="D9" s="0">
        <v>60</v>
      </c>
      <c r="E9" s="0">
        <v>25</v>
      </c>
      <c r="F9" s="0">
        <v>25</v>
      </c>
      <c r="G9" s="0">
        <f>D9*B9</f>
        <v>0</v>
      </c>
      <c r="H9" s="0">
        <f>E9*B9</f>
        <v>0</v>
      </c>
      <c r="I9" s="0">
        <f>F9*B9</f>
        <v>0</v>
      </c>
      <c r="J9" s="39">
        <f>F9/D9</f>
        <v>0.4166666666667</v>
      </c>
      <c r="K9" s="39">
        <f>F9/E9</f>
        <v>1</v>
      </c>
      <c r="L9" s="40" t="s">
        <v>231</v>
      </c>
      <c r="M9" s="40"/>
      <c r="N9" s="0">
        <v>3</v>
      </c>
      <c r="O9" s="0">
        <f>N9*F9*B9</f>
        <v>0</v>
      </c>
    </row>
    <row r="10" ht="24">
      <c r="B10" s="0">
        <v>0</v>
      </c>
      <c r="C10" s="0" t="s">
        <v>232</v>
      </c>
      <c r="D10" s="0">
        <v>30</v>
      </c>
      <c r="E10" s="0">
        <v>15</v>
      </c>
      <c r="F10" s="0">
        <v>22</v>
      </c>
      <c r="G10" s="0">
        <f>D10*B10</f>
        <v>0</v>
      </c>
      <c r="H10" s="0">
        <f>E10*B10</f>
        <v>0</v>
      </c>
      <c r="I10" s="0">
        <f>F10*B10</f>
        <v>0</v>
      </c>
      <c r="J10" s="39">
        <f>F10/D10</f>
        <v>0.7333333333333</v>
      </c>
      <c r="K10" s="39">
        <f>F10/E10</f>
        <v>1.4666666666667</v>
      </c>
      <c r="L10" s="40" t="s">
        <v>233</v>
      </c>
      <c r="M10" s="40"/>
      <c r="N10" s="0">
        <v>3</v>
      </c>
      <c r="O10" s="0">
        <f>N10*F10*B10</f>
        <v>0</v>
      </c>
    </row>
    <row r="11" ht="24">
      <c r="B11" s="0">
        <v>0</v>
      </c>
      <c r="C11" s="0" t="s">
        <v>234</v>
      </c>
      <c r="D11" s="0">
        <v>40</v>
      </c>
      <c r="E11" s="0">
        <v>20</v>
      </c>
      <c r="F11" s="0">
        <v>20</v>
      </c>
      <c r="G11" s="0">
        <f>D11*B11</f>
        <v>0</v>
      </c>
      <c r="H11" s="0">
        <f>E11*B11</f>
        <v>0</v>
      </c>
      <c r="I11" s="0">
        <f>F11*B11</f>
        <v>0</v>
      </c>
      <c r="J11" s="39">
        <f>F11/D11</f>
        <v>0.5</v>
      </c>
      <c r="K11" s="39">
        <f>F11/E11</f>
        <v>1</v>
      </c>
      <c r="L11" s="40" t="s">
        <v>235</v>
      </c>
      <c r="M11" s="40"/>
      <c r="N11" s="0">
        <v>3</v>
      </c>
      <c r="O11" s="0">
        <f>N11*F11*B11</f>
        <v>0</v>
      </c>
    </row>
    <row r="12" ht="24">
      <c r="B12" s="0">
        <v>0</v>
      </c>
      <c r="C12" s="0" t="s">
        <v>236</v>
      </c>
      <c r="D12" s="0">
        <v>40</v>
      </c>
      <c r="E12" s="0">
        <v>15</v>
      </c>
      <c r="F12" s="0">
        <v>20</v>
      </c>
      <c r="G12" s="0">
        <f>D12*B12</f>
        <v>0</v>
      </c>
      <c r="H12" s="0">
        <f>E12*B12</f>
        <v>0</v>
      </c>
      <c r="I12" s="0">
        <f>F12*B12</f>
        <v>0</v>
      </c>
      <c r="J12" s="39">
        <f>F12/D12</f>
        <v>0.5</v>
      </c>
      <c r="K12" s="39">
        <f>F12/E12</f>
        <v>1.3333333333333</v>
      </c>
      <c r="L12" s="40" t="s">
        <v>237</v>
      </c>
      <c r="M12" s="40"/>
      <c r="N12" s="0">
        <v>3</v>
      </c>
      <c r="O12" s="0">
        <f>N12*F12*B12</f>
        <v>0</v>
      </c>
    </row>
    <row r="13" ht="12">
      <c r="B13" s="0">
        <v>0</v>
      </c>
      <c r="C13" s="0" t="s">
        <v>238</v>
      </c>
      <c r="D13" s="0">
        <v>35</v>
      </c>
      <c r="E13" s="0">
        <v>15</v>
      </c>
      <c r="F13" s="0">
        <v>18</v>
      </c>
      <c r="G13" s="0">
        <f>D13*B13</f>
        <v>0</v>
      </c>
      <c r="H13" s="0">
        <f>E13*B13</f>
        <v>0</v>
      </c>
      <c r="I13" s="0">
        <f>F13*B13</f>
        <v>0</v>
      </c>
      <c r="J13" s="39">
        <f>F13/D13</f>
        <v>0.5142857142857</v>
      </c>
      <c r="K13" s="39">
        <f>F13/E13</f>
        <v>1.2</v>
      </c>
      <c r="L13" s="40" t="s">
        <v>239</v>
      </c>
      <c r="M13" s="40"/>
      <c r="N13" s="0">
        <v>3</v>
      </c>
      <c r="O13" s="0">
        <f>N13*F13*B13</f>
        <v>0</v>
      </c>
    </row>
    <row r="14" ht="12">
      <c r="B14" s="0">
        <v>0</v>
      </c>
      <c r="C14" s="0" t="s">
        <v>240</v>
      </c>
      <c r="D14" s="0">
        <v>30</v>
      </c>
      <c r="E14" s="0">
        <v>15</v>
      </c>
      <c r="F14" s="0">
        <v>16</v>
      </c>
      <c r="G14" s="0">
        <f>D14*B14</f>
        <v>0</v>
      </c>
      <c r="H14" s="0">
        <f>E14*B14</f>
        <v>0</v>
      </c>
      <c r="I14" s="0">
        <f>F14*B14</f>
        <v>0</v>
      </c>
      <c r="J14" s="39">
        <f>F14/D14</f>
        <v>0.5333333333333</v>
      </c>
      <c r="K14" s="39">
        <f>F14/E14</f>
        <v>1.0666666666667</v>
      </c>
      <c r="L14" s="40" t="s">
        <v>241</v>
      </c>
      <c r="M14" s="40"/>
      <c r="N14" s="0">
        <v>2</v>
      </c>
      <c r="O14" s="0">
        <f>N14*F14*B14</f>
        <v>0</v>
      </c>
    </row>
    <row r="15" ht="12">
      <c r="B15" s="0">
        <v>0</v>
      </c>
      <c r="C15" s="0" t="s">
        <v>242</v>
      </c>
      <c r="D15" s="0">
        <v>65</v>
      </c>
      <c r="E15" s="0">
        <v>15</v>
      </c>
      <c r="F15" s="0">
        <v>15</v>
      </c>
      <c r="G15" s="0">
        <f>D15*B15</f>
        <v>0</v>
      </c>
      <c r="H15" s="0">
        <f>E15*B15</f>
        <v>0</v>
      </c>
      <c r="I15" s="0">
        <f>F15*B15</f>
        <v>0</v>
      </c>
      <c r="J15" s="39">
        <f>F15/D15</f>
        <v>0.2307692307692</v>
      </c>
      <c r="K15" s="39">
        <f>F15/E15</f>
        <v>1</v>
      </c>
      <c r="L15" s="40" t="s">
        <v>243</v>
      </c>
      <c r="M15" s="40"/>
      <c r="N15" s="0">
        <v>2</v>
      </c>
      <c r="O15" s="0">
        <f>N15*F15*B15</f>
        <v>0</v>
      </c>
    </row>
    <row r="16" ht="12">
      <c r="B16" s="0">
        <v>0</v>
      </c>
      <c r="C16" s="0" t="s">
        <v>244</v>
      </c>
      <c r="D16" s="0">
        <v>50</v>
      </c>
      <c r="E16" s="0">
        <v>20</v>
      </c>
      <c r="F16" s="0">
        <v>15</v>
      </c>
      <c r="G16" s="0">
        <f>D16*B16</f>
        <v>0</v>
      </c>
      <c r="H16" s="0">
        <f>E16*B16</f>
        <v>0</v>
      </c>
      <c r="I16" s="0">
        <f>F16*B16</f>
        <v>0</v>
      </c>
      <c r="J16" s="39">
        <f>F16/D16</f>
        <v>0.3</v>
      </c>
      <c r="K16" s="39">
        <f>F16/E16</f>
        <v>0.75</v>
      </c>
      <c r="L16" s="40" t="s">
        <v>245</v>
      </c>
      <c r="M16" s="40"/>
      <c r="N16" s="0">
        <v>3</v>
      </c>
      <c r="O16" s="0">
        <f>N16*F16*B16</f>
        <v>0</v>
      </c>
    </row>
    <row r="17" ht="24">
      <c r="B17" s="0">
        <v>0</v>
      </c>
      <c r="C17" s="0" t="s">
        <v>246</v>
      </c>
      <c r="D17" s="0">
        <v>30</v>
      </c>
      <c r="E17" s="0">
        <v>15</v>
      </c>
      <c r="F17" s="0">
        <v>14</v>
      </c>
      <c r="G17" s="0">
        <f>D17*B17</f>
        <v>0</v>
      </c>
      <c r="H17" s="0">
        <f>E17*B17</f>
        <v>0</v>
      </c>
      <c r="I17" s="0">
        <f>F17*B17</f>
        <v>0</v>
      </c>
      <c r="J17" s="39">
        <f>F17/D17</f>
        <v>0.4666666666667</v>
      </c>
      <c r="K17" s="39">
        <f>F17/E17</f>
        <v>0.9333333333333</v>
      </c>
      <c r="L17" s="40" t="s">
        <v>247</v>
      </c>
      <c r="M17" s="40"/>
      <c r="N17" s="0">
        <v>2</v>
      </c>
      <c r="O17" s="0">
        <f>N17*F17*B17</f>
        <v>0</v>
      </c>
    </row>
    <row r="18" ht="24">
      <c r="B18" s="0">
        <v>0</v>
      </c>
      <c r="C18" s="0" t="s">
        <v>248</v>
      </c>
      <c r="D18" s="0">
        <v>20</v>
      </c>
      <c r="E18" s="0">
        <v>15</v>
      </c>
      <c r="F18" s="0">
        <v>10</v>
      </c>
      <c r="G18" s="0">
        <f>D18*B18</f>
        <v>0</v>
      </c>
      <c r="H18" s="0">
        <f>E18*B18</f>
        <v>0</v>
      </c>
      <c r="I18" s="0">
        <f>F18*B18</f>
        <v>0</v>
      </c>
      <c r="J18" s="39">
        <f>F18/D18</f>
        <v>0.5</v>
      </c>
      <c r="K18" s="39">
        <f>F18/E18</f>
        <v>0.6666666666667</v>
      </c>
      <c r="L18" s="40" t="s">
        <v>249</v>
      </c>
      <c r="M18" s="40"/>
      <c r="N18" s="0">
        <v>2</v>
      </c>
      <c r="O18" s="0">
        <f>N18*F18*B18</f>
        <v>0</v>
      </c>
    </row>
    <row r="19" ht="12">
      <c r="B19" s="4">
        <f>SUM(B3:B18)</f>
        <v>0</v>
      </c>
      <c r="G19" s="4">
        <f>SUM(G3:G18)</f>
        <v>0</v>
      </c>
      <c r="H19" s="4">
        <f>SUM(H3:H18)</f>
        <v>0</v>
      </c>
      <c r="I19" s="4">
        <f>SUM(I3:I18)</f>
        <v>0</v>
      </c>
      <c r="O19" s="4">
        <f>SUM(O3:O18)</f>
        <v>0</v>
      </c>
    </row>
  </sheetData>
  <mergeCells count="17"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9"/>
  <sheetViews>
    <sheetView showFormulas="false" showGridLines="true" showRowColHeaders="true" showZeros="true" rightToLeft="false" showOutlineSymbols="true" defaultGridColor="true" topLeftCell="B1" colorId="64" zoomScale="54" zoomScaleNormal="54" zoomScalePageLayoutView="100" workbookViewId="0">
      <selection pane="topLeft" activeCell="H12" activeCellId="0" sqref="H12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6.71"/>
    <col collapsed="false" customWidth="true" hidden="false" outlineLevel="0" max="3" min="3" style="0" width="9"/>
    <col collapsed="false" customWidth="true" hidden="false" outlineLevel="0" max="4" min="4" style="0" width="14.43"/>
    <col collapsed="false" customWidth="true" hidden="false" outlineLevel="0" max="5" min="5" style="0" width="13.14"/>
    <col collapsed="false" customWidth="true" hidden="false" outlineLevel="0" max="6" min="6" style="0" width="10.29"/>
    <col collapsed="false" customWidth="true" hidden="false" outlineLevel="0" max="7" min="7" style="0" width="10.12"/>
    <col collapsed="false" customWidth="true" hidden="false" outlineLevel="0" max="8" min="8" style="0" width="10.29"/>
    <col collapsed="false" customWidth="true" hidden="false" outlineLevel="0" max="9" min="9" style="0" width="9.13"/>
    <col collapsed="false" customWidth="true" hidden="false" outlineLevel="0" max="10" min="10" style="0" width="7"/>
    <col collapsed="false" customWidth="true" hidden="false" outlineLevel="0" max="11" min="11" style="0" width="7.57"/>
    <col collapsed="false" customWidth="true" hidden="false" outlineLevel="0" max="12" min="12" style="0" width="10.85"/>
    <col collapsed="false" customWidth="true" hidden="false" outlineLevel="0" max="13" min="13" style="0" width="9.13"/>
    <col collapsed="false" customWidth="true" hidden="false" outlineLevel="0" max="14" min="14" style="0" width="9.13"/>
    <col collapsed="false" customWidth="true" hidden="false" outlineLevel="0" max="15" min="15" style="0" width="9.13"/>
    <col collapsed="false" customWidth="true" hidden="false" outlineLevel="0" max="16" min="16" style="0" width="9.13"/>
    <col collapsed="false" customWidth="true" hidden="false" outlineLevel="0" max="17" min="17" style="0" width="9.13"/>
    <col collapsed="false" customWidth="true" hidden="false" outlineLevel="0" max="18" min="18" style="0" width="9.13"/>
    <col collapsed="false" customWidth="true" hidden="false" outlineLevel="0" max="19" min="19" style="0" width="9.13"/>
    <col collapsed="false" customWidth="true" hidden="false" outlineLevel="0" max="20" min="20" style="0" width="9.13"/>
    <col collapsed="false" customWidth="true" hidden="false" outlineLevel="0" max="21" min="21" style="0" width="9.13"/>
    <col collapsed="false" customWidth="true" hidden="false" outlineLevel="0" max="22" min="22" style="0" width="9.13"/>
    <col collapsed="false" customWidth="true" hidden="false" outlineLevel="0" max="23" min="23" style="0" width="9.13"/>
    <col collapsed="false" customWidth="true" hidden="false" outlineLevel="0" max="24" min="24" style="0" width="9.13"/>
    <col collapsed="false" customWidth="true" hidden="false" outlineLevel="0" max="25" min="25" style="0" width="9.13"/>
    <col collapsed="false" customWidth="true" hidden="false" outlineLevel="0" max="26" min="26" style="0" width="9.13"/>
    <col collapsed="false" customWidth="true" hidden="false" outlineLevel="0" max="27" min="27" style="0" width="9.13"/>
    <col collapsed="false" customWidth="true" hidden="false" outlineLevel="0" max="28" min="28" style="0" width="9.13"/>
    <col collapsed="false" customWidth="true" hidden="false" outlineLevel="0" max="29" min="29" style="0" width="9.13"/>
    <col collapsed="false" customWidth="true" hidden="false" outlineLevel="0" max="30" min="30" style="0" width="9.13"/>
    <col collapsed="false" customWidth="true" hidden="false" outlineLevel="0" max="31" min="31" style="0" width="9.13"/>
    <col collapsed="false" customWidth="true" hidden="false" outlineLevel="0" max="32" min="32" style="0" width="9.13"/>
    <col collapsed="false" customWidth="true" hidden="false" outlineLevel="0" max="33" min="33" style="0" width="9.13"/>
    <col collapsed="false" customWidth="true" hidden="false" outlineLevel="0" max="34" min="34" style="0" width="9.13"/>
    <col collapsed="false" customWidth="true" hidden="false" outlineLevel="0" max="35" min="35" style="0" width="9.13"/>
    <col collapsed="false" customWidth="true" hidden="false" outlineLevel="0" max="36" min="36" style="0" width="9.13"/>
    <col collapsed="false" customWidth="true" hidden="false" outlineLevel="0" max="37" min="37" style="0" width="9.13"/>
    <col collapsed="false" customWidth="true" hidden="false" outlineLevel="0" max="38" min="38" style="0" width="9.13"/>
    <col collapsed="false" customWidth="true" hidden="false" outlineLevel="0" max="39" min="39" style="0" width="9.13"/>
    <col collapsed="false" customWidth="true" hidden="false" outlineLevel="0" max="40" min="40" style="0" width="9.13"/>
    <col collapsed="false" customWidth="true" hidden="false" outlineLevel="0" max="41" min="41" style="0" width="9.13"/>
    <col collapsed="false" customWidth="true" hidden="false" outlineLevel="0" max="42" min="42" style="0" width="9.13"/>
    <col collapsed="false" customWidth="true" hidden="false" outlineLevel="0" max="43" min="43" style="0" width="9.13"/>
    <col collapsed="false" customWidth="true" hidden="false" outlineLevel="0" max="44" min="44" style="0" width="9.13"/>
    <col collapsed="false" customWidth="true" hidden="false" outlineLevel="0" max="45" min="45" style="0" width="9.13"/>
    <col collapsed="false" customWidth="true" hidden="false" outlineLevel="0" max="46" min="46" style="0" width="9.13"/>
    <col collapsed="false" customWidth="true" hidden="false" outlineLevel="0" max="47" min="47" style="0" width="9.13"/>
    <col collapsed="false" customWidth="true" hidden="false" outlineLevel="0" max="48" min="48" style="0" width="9.13"/>
    <col collapsed="false" customWidth="true" hidden="false" outlineLevel="0" max="49" min="49" style="0" width="9.13"/>
    <col collapsed="false" customWidth="true" hidden="false" outlineLevel="0" max="50" min="50" style="0" width="9.13"/>
    <col collapsed="false" customWidth="true" hidden="false" outlineLevel="0" max="51" min="51" style="0" width="9.13"/>
    <col collapsed="false" customWidth="true" hidden="false" outlineLevel="0" max="52" min="52" style="0" width="9.13"/>
    <col collapsed="false" customWidth="true" hidden="false" outlineLevel="0" max="53" min="53" style="0" width="9.13"/>
    <col collapsed="false" customWidth="true" hidden="false" outlineLevel="0" max="54" min="54" style="0" width="9.13"/>
    <col collapsed="false" customWidth="true" hidden="false" outlineLevel="0" max="55" min="55" style="0" width="9.13"/>
    <col collapsed="false" customWidth="true" hidden="false" outlineLevel="0" max="56" min="56" style="0" width="9.13"/>
    <col collapsed="false" customWidth="true" hidden="false" outlineLevel="0" max="57" min="57" style="0" width="9.13"/>
    <col collapsed="false" customWidth="true" hidden="false" outlineLevel="0" max="58" min="58" style="0" width="9.13"/>
    <col collapsed="false" customWidth="true" hidden="false" outlineLevel="0" max="59" min="59" style="0" width="9.13"/>
    <col collapsed="false" customWidth="true" hidden="false" outlineLevel="0" max="60" min="60" style="0" width="9.13"/>
    <col collapsed="false" customWidth="true" hidden="false" outlineLevel="0" max="61" min="61" style="0" width="9.13"/>
    <col collapsed="false" customWidth="true" hidden="false" outlineLevel="0" max="62" min="62" style="0" width="9.13"/>
    <col collapsed="false" customWidth="true" hidden="false" outlineLevel="0" max="63" min="63" style="0" width="9.13"/>
    <col collapsed="false" customWidth="true" hidden="false" outlineLevel="0" max="64" min="64" style="0" width="9.13"/>
    <col collapsed="false" customWidth="true" hidden="false" outlineLevel="0" max="65" min="65" style="0" width="9.13"/>
    <col collapsed="false" customWidth="true" hidden="false" outlineLevel="0" max="66" min="66" style="0" width="9.13"/>
    <col collapsed="false" customWidth="true" hidden="false" outlineLevel="0" max="67" min="67" style="0" width="9.13"/>
    <col collapsed="false" customWidth="true" hidden="false" outlineLevel="0" max="68" min="68" style="0" width="9.13"/>
    <col collapsed="false" customWidth="true" hidden="false" outlineLevel="0" max="69" min="69" style="0" width="9.13"/>
    <col collapsed="false" customWidth="true" hidden="false" outlineLevel="0" max="70" min="70" style="0" width="9.13"/>
    <col collapsed="false" customWidth="true" hidden="false" outlineLevel="0" max="71" min="71" style="0" width="9.13"/>
    <col collapsed="false" customWidth="true" hidden="false" outlineLevel="0" max="72" min="72" style="0" width="9.13"/>
    <col collapsed="false" customWidth="true" hidden="false" outlineLevel="0" max="73" min="73" style="0" width="9.13"/>
    <col collapsed="false" customWidth="true" hidden="false" outlineLevel="0" max="74" min="74" style="0" width="9.13"/>
    <col collapsed="false" customWidth="true" hidden="false" outlineLevel="0" max="75" min="75" style="0" width="9.13"/>
    <col collapsed="false" customWidth="true" hidden="false" outlineLevel="0" max="76" min="76" style="0" width="9.13"/>
    <col collapsed="false" customWidth="true" hidden="false" outlineLevel="0" max="77" min="77" style="0" width="9.13"/>
    <col collapsed="false" customWidth="true" hidden="false" outlineLevel="0" max="78" min="78" style="0" width="9.13"/>
    <col collapsed="false" customWidth="true" hidden="false" outlineLevel="0" max="79" min="79" style="0" width="9.13"/>
    <col collapsed="false" customWidth="true" hidden="false" outlineLevel="0" max="80" min="80" style="0" width="9.13"/>
    <col collapsed="false" customWidth="true" hidden="false" outlineLevel="0" max="81" min="81" style="0" width="9.13"/>
    <col collapsed="false" customWidth="true" hidden="false" outlineLevel="0" max="82" min="82" style="0" width="9.13"/>
    <col collapsed="false" customWidth="true" hidden="false" outlineLevel="0" max="83" min="83" style="0" width="9.13"/>
    <col collapsed="false" customWidth="true" hidden="false" outlineLevel="0" max="84" min="84" style="0" width="9.13"/>
    <col collapsed="false" customWidth="true" hidden="false" outlineLevel="0" max="85" min="85" style="0" width="9.13"/>
    <col collapsed="false" customWidth="true" hidden="false" outlineLevel="0" max="86" min="86" style="0" width="9.13"/>
    <col collapsed="false" customWidth="true" hidden="false" outlineLevel="0" max="87" min="87" style="0" width="9.13"/>
    <col collapsed="false" customWidth="true" hidden="false" outlineLevel="0" max="88" min="88" style="0" width="9.13"/>
    <col collapsed="false" customWidth="true" hidden="false" outlineLevel="0" max="89" min="89" style="0" width="9.13"/>
    <col collapsed="false" customWidth="true" hidden="false" outlineLevel="0" max="90" min="90" style="0" width="9.13"/>
    <col collapsed="false" customWidth="true" hidden="false" outlineLevel="0" max="91" min="91" style="0" width="9.13"/>
    <col collapsed="false" customWidth="true" hidden="false" outlineLevel="0" max="92" min="92" style="0" width="9.13"/>
    <col collapsed="false" customWidth="true" hidden="false" outlineLevel="0" max="93" min="93" style="0" width="9.13"/>
    <col collapsed="false" customWidth="true" hidden="false" outlineLevel="0" max="94" min="94" style="0" width="9.13"/>
    <col collapsed="false" customWidth="true" hidden="false" outlineLevel="0" max="95" min="95" style="0" width="9.13"/>
    <col collapsed="false" customWidth="true" hidden="false" outlineLevel="0" max="96" min="96" style="0" width="9.13"/>
    <col collapsed="false" customWidth="true" hidden="false" outlineLevel="0" max="97" min="97" style="0" width="9.13"/>
    <col collapsed="false" customWidth="true" hidden="false" outlineLevel="0" max="98" min="98" style="0" width="9.13"/>
    <col collapsed="false" customWidth="true" hidden="false" outlineLevel="0" max="99" min="99" style="0" width="9.13"/>
    <col collapsed="false" customWidth="true" hidden="false" outlineLevel="0" max="100" min="100" style="0" width="9.13"/>
    <col collapsed="false" customWidth="true" hidden="false" outlineLevel="0" max="101" min="101" style="0" width="9.13"/>
    <col collapsed="false" customWidth="true" hidden="false" outlineLevel="0" max="102" min="102" style="0" width="9.13"/>
    <col collapsed="false" customWidth="true" hidden="false" outlineLevel="0" max="103" min="103" style="0" width="9.13"/>
    <col collapsed="false" customWidth="true" hidden="false" outlineLevel="0" max="104" min="104" style="0" width="9.13"/>
    <col collapsed="false" customWidth="true" hidden="false" outlineLevel="0" max="105" min="105" style="0" width="9.13"/>
    <col collapsed="false" customWidth="true" hidden="false" outlineLevel="0" max="106" min="106" style="0" width="9.13"/>
    <col collapsed="false" customWidth="true" hidden="false" outlineLevel="0" max="107" min="107" style="0" width="9.13"/>
    <col collapsed="false" customWidth="true" hidden="false" outlineLevel="0" max="108" min="108" style="0" width="9.13"/>
    <col collapsed="false" customWidth="true" hidden="false" outlineLevel="0" max="109" min="109" style="0" width="9.13"/>
    <col collapsed="false" customWidth="true" hidden="false" outlineLevel="0" max="110" min="110" style="0" width="9.13"/>
    <col collapsed="false" customWidth="true" hidden="false" outlineLevel="0" max="111" min="111" style="0" width="9.13"/>
    <col collapsed="false" customWidth="true" hidden="false" outlineLevel="0" max="112" min="112" style="0" width="9.13"/>
    <col collapsed="false" customWidth="true" hidden="false" outlineLevel="0" max="113" min="113" style="0" width="9.13"/>
    <col collapsed="false" customWidth="true" hidden="false" outlineLevel="0" max="114" min="114" style="0" width="9.13"/>
    <col collapsed="false" customWidth="true" hidden="false" outlineLevel="0" max="115" min="115" style="0" width="9.13"/>
    <col collapsed="false" customWidth="true" hidden="false" outlineLevel="0" max="116" min="116" style="0" width="9.13"/>
    <col collapsed="false" customWidth="true" hidden="false" outlineLevel="0" max="117" min="117" style="0" width="9.13"/>
    <col collapsed="false" customWidth="true" hidden="false" outlineLevel="0" max="118" min="118" style="0" width="9.13"/>
    <col collapsed="false" customWidth="true" hidden="false" outlineLevel="0" max="119" min="119" style="0" width="9.13"/>
    <col collapsed="false" customWidth="true" hidden="false" outlineLevel="0" max="120" min="120" style="0" width="9.13"/>
    <col collapsed="false" customWidth="true" hidden="false" outlineLevel="0" max="121" min="121" style="0" width="9.13"/>
    <col collapsed="false" customWidth="true" hidden="false" outlineLevel="0" max="122" min="122" style="0" width="9.13"/>
    <col collapsed="false" customWidth="true" hidden="false" outlineLevel="0" max="123" min="123" style="0" width="9.13"/>
    <col collapsed="false" customWidth="true" hidden="false" outlineLevel="0" max="124" min="124" style="0" width="9.13"/>
    <col collapsed="false" customWidth="true" hidden="false" outlineLevel="0" max="125" min="125" style="0" width="9.13"/>
    <col collapsed="false" customWidth="true" hidden="false" outlineLevel="0" max="126" min="126" style="0" width="9.13"/>
    <col collapsed="false" customWidth="true" hidden="false" outlineLevel="0" max="127" min="127" style="0" width="9.13"/>
    <col collapsed="false" customWidth="true" hidden="false" outlineLevel="0" max="128" min="128" style="0" width="9.13"/>
    <col collapsed="false" customWidth="true" hidden="false" outlineLevel="0" max="129" min="129" style="0" width="9.13"/>
    <col collapsed="false" customWidth="true" hidden="false" outlineLevel="0" max="130" min="130" style="0" width="9.13"/>
    <col collapsed="false" customWidth="true" hidden="false" outlineLevel="0" max="131" min="131" style="0" width="9.13"/>
    <col collapsed="false" customWidth="true" hidden="false" outlineLevel="0" max="132" min="132" style="0" width="9.13"/>
    <col collapsed="false" customWidth="true" hidden="false" outlineLevel="0" max="133" min="133" style="0" width="9.13"/>
    <col collapsed="false" customWidth="true" hidden="false" outlineLevel="0" max="134" min="134" style="0" width="9.13"/>
    <col collapsed="false" customWidth="true" hidden="false" outlineLevel="0" max="135" min="135" style="0" width="9.13"/>
    <col collapsed="false" customWidth="true" hidden="false" outlineLevel="0" max="136" min="136" style="0" width="9.13"/>
    <col collapsed="false" customWidth="true" hidden="false" outlineLevel="0" max="137" min="137" style="0" width="9.13"/>
    <col collapsed="false" customWidth="true" hidden="false" outlineLevel="0" max="138" min="138" style="0" width="9.13"/>
    <col collapsed="false" customWidth="true" hidden="false" outlineLevel="0" max="139" min="139" style="0" width="9.13"/>
    <col collapsed="false" customWidth="true" hidden="false" outlineLevel="0" max="140" min="140" style="0" width="9.13"/>
    <col collapsed="false" customWidth="true" hidden="false" outlineLevel="0" max="141" min="141" style="0" width="9.13"/>
    <col collapsed="false" customWidth="true" hidden="false" outlineLevel="0" max="142" min="142" style="0" width="9.13"/>
    <col collapsed="false" customWidth="true" hidden="false" outlineLevel="0" max="143" min="143" style="0" width="9.13"/>
    <col collapsed="false" customWidth="true" hidden="false" outlineLevel="0" max="144" min="144" style="0" width="9.13"/>
    <col collapsed="false" customWidth="true" hidden="false" outlineLevel="0" max="145" min="145" style="0" width="9.13"/>
    <col collapsed="false" customWidth="true" hidden="false" outlineLevel="0" max="146" min="146" style="0" width="9.13"/>
    <col collapsed="false" customWidth="true" hidden="false" outlineLevel="0" max="147" min="147" style="0" width="9.13"/>
    <col collapsed="false" customWidth="true" hidden="false" outlineLevel="0" max="148" min="148" style="0" width="9.13"/>
    <col collapsed="false" customWidth="true" hidden="false" outlineLevel="0" max="149" min="149" style="0" width="9.13"/>
    <col collapsed="false" customWidth="true" hidden="false" outlineLevel="0" max="150" min="150" style="0" width="9.13"/>
    <col collapsed="false" customWidth="true" hidden="false" outlineLevel="0" max="151" min="151" style="0" width="9.13"/>
    <col collapsed="false" customWidth="true" hidden="false" outlineLevel="0" max="152" min="152" style="0" width="9.13"/>
    <col collapsed="false" customWidth="true" hidden="false" outlineLevel="0" max="153" min="153" style="0" width="9.13"/>
    <col collapsed="false" customWidth="true" hidden="false" outlineLevel="0" max="154" min="154" style="0" width="9.13"/>
    <col collapsed="false" customWidth="true" hidden="false" outlineLevel="0" max="155" min="155" style="0" width="9.13"/>
    <col collapsed="false" customWidth="true" hidden="false" outlineLevel="0" max="156" min="156" style="0" width="9.13"/>
    <col collapsed="false" customWidth="true" hidden="false" outlineLevel="0" max="157" min="157" style="0" width="9.13"/>
    <col collapsed="false" customWidth="true" hidden="false" outlineLevel="0" max="158" min="158" style="0" width="9.13"/>
    <col collapsed="false" customWidth="true" hidden="false" outlineLevel="0" max="159" min="159" style="0" width="9.13"/>
    <col collapsed="false" customWidth="true" hidden="false" outlineLevel="0" max="160" min="160" style="0" width="9.13"/>
    <col collapsed="false" customWidth="true" hidden="false" outlineLevel="0" max="161" min="161" style="0" width="9.13"/>
    <col collapsed="false" customWidth="true" hidden="false" outlineLevel="0" max="162" min="162" style="0" width="9.13"/>
    <col collapsed="false" customWidth="true" hidden="false" outlineLevel="0" max="163" min="163" style="0" width="9.13"/>
    <col collapsed="false" customWidth="true" hidden="false" outlineLevel="0" max="164" min="164" style="0" width="9.13"/>
    <col collapsed="false" customWidth="true" hidden="false" outlineLevel="0" max="165" min="165" style="0" width="9.13"/>
    <col collapsed="false" customWidth="true" hidden="false" outlineLevel="0" max="166" min="166" style="0" width="9.13"/>
    <col collapsed="false" customWidth="true" hidden="false" outlineLevel="0" max="167" min="167" style="0" width="9.13"/>
    <col collapsed="false" customWidth="true" hidden="false" outlineLevel="0" max="168" min="168" style="0" width="9.13"/>
    <col collapsed="false" customWidth="true" hidden="false" outlineLevel="0" max="169" min="169" style="0" width="9.13"/>
    <col collapsed="false" customWidth="true" hidden="false" outlineLevel="0" max="170" min="170" style="0" width="9.13"/>
    <col collapsed="false" customWidth="true" hidden="false" outlineLevel="0" max="171" min="171" style="0" width="9.13"/>
    <col collapsed="false" customWidth="true" hidden="false" outlineLevel="0" max="172" min="172" style="0" width="9.13"/>
    <col collapsed="false" customWidth="true" hidden="false" outlineLevel="0" max="173" min="173" style="0" width="9.13"/>
    <col collapsed="false" customWidth="true" hidden="false" outlineLevel="0" max="174" min="174" style="0" width="9.13"/>
    <col collapsed="false" customWidth="true" hidden="false" outlineLevel="0" max="175" min="175" style="0" width="9.13"/>
    <col collapsed="false" customWidth="true" hidden="false" outlineLevel="0" max="176" min="176" style="0" width="9.13"/>
    <col collapsed="false" customWidth="true" hidden="false" outlineLevel="0" max="177" min="177" style="0" width="9.13"/>
    <col collapsed="false" customWidth="true" hidden="false" outlineLevel="0" max="178" min="178" style="0" width="9.13"/>
    <col collapsed="false" customWidth="true" hidden="false" outlineLevel="0" max="179" min="179" style="0" width="9.13"/>
    <col collapsed="false" customWidth="true" hidden="false" outlineLevel="0" max="180" min="180" style="0" width="9.13"/>
    <col collapsed="false" customWidth="true" hidden="false" outlineLevel="0" max="181" min="181" style="0" width="9.13"/>
    <col collapsed="false" customWidth="true" hidden="false" outlineLevel="0" max="182" min="182" style="0" width="9.13"/>
    <col collapsed="false" customWidth="true" hidden="false" outlineLevel="0" max="183" min="183" style="0" width="9.13"/>
    <col collapsed="false" customWidth="true" hidden="false" outlineLevel="0" max="184" min="184" style="0" width="9.13"/>
    <col collapsed="false" customWidth="true" hidden="false" outlineLevel="0" max="185" min="185" style="0" width="9.13"/>
    <col collapsed="false" customWidth="true" hidden="false" outlineLevel="0" max="186" min="186" style="0" width="9.13"/>
    <col collapsed="false" customWidth="true" hidden="false" outlineLevel="0" max="187" min="187" style="0" width="9.13"/>
    <col collapsed="false" customWidth="true" hidden="false" outlineLevel="0" max="188" min="188" style="0" width="9.13"/>
    <col collapsed="false" customWidth="true" hidden="false" outlineLevel="0" max="189" min="189" style="0" width="9.13"/>
    <col collapsed="false" customWidth="true" hidden="false" outlineLevel="0" max="190" min="190" style="0" width="9.13"/>
    <col collapsed="false" customWidth="true" hidden="false" outlineLevel="0" max="191" min="191" style="0" width="9.13"/>
    <col collapsed="false" customWidth="true" hidden="false" outlineLevel="0" max="192" min="192" style="0" width="9.13"/>
    <col collapsed="false" customWidth="true" hidden="false" outlineLevel="0" max="193" min="193" style="0" width="9.13"/>
    <col collapsed="false" customWidth="true" hidden="false" outlineLevel="0" max="194" min="194" style="0" width="9.13"/>
    <col collapsed="false" customWidth="true" hidden="false" outlineLevel="0" max="195" min="195" style="0" width="9.13"/>
    <col collapsed="false" customWidth="true" hidden="false" outlineLevel="0" max="196" min="196" style="0" width="9.13"/>
    <col collapsed="false" customWidth="true" hidden="false" outlineLevel="0" max="197" min="197" style="0" width="9.13"/>
    <col collapsed="false" customWidth="true" hidden="false" outlineLevel="0" max="198" min="198" style="0" width="9.13"/>
    <col collapsed="false" customWidth="true" hidden="false" outlineLevel="0" max="199" min="199" style="0" width="9.13"/>
    <col collapsed="false" customWidth="true" hidden="false" outlineLevel="0" max="200" min="200" style="0" width="9.13"/>
    <col collapsed="false" customWidth="true" hidden="false" outlineLevel="0" max="201" min="201" style="0" width="9.13"/>
    <col collapsed="false" customWidth="true" hidden="false" outlineLevel="0" max="202" min="202" style="0" width="9.13"/>
    <col collapsed="false" customWidth="true" hidden="false" outlineLevel="0" max="203" min="203" style="0" width="9.13"/>
    <col collapsed="false" customWidth="true" hidden="false" outlineLevel="0" max="204" min="204" style="0" width="9.13"/>
    <col collapsed="false" customWidth="true" hidden="false" outlineLevel="0" max="205" min="205" style="0" width="9.13"/>
    <col collapsed="false" customWidth="true" hidden="false" outlineLevel="0" max="206" min="206" style="0" width="9.13"/>
    <col collapsed="false" customWidth="true" hidden="false" outlineLevel="0" max="207" min="207" style="0" width="9.13"/>
    <col collapsed="false" customWidth="true" hidden="false" outlineLevel="0" max="208" min="208" style="0" width="9.13"/>
    <col collapsed="false" customWidth="true" hidden="false" outlineLevel="0" max="209" min="209" style="0" width="9.13"/>
    <col collapsed="false" customWidth="true" hidden="false" outlineLevel="0" max="210" min="210" style="0" width="9.13"/>
    <col collapsed="false" customWidth="true" hidden="false" outlineLevel="0" max="211" min="211" style="0" width="9.13"/>
    <col collapsed="false" customWidth="true" hidden="false" outlineLevel="0" max="212" min="212" style="0" width="9.13"/>
    <col collapsed="false" customWidth="true" hidden="false" outlineLevel="0" max="213" min="213" style="0" width="9.13"/>
    <col collapsed="false" customWidth="true" hidden="false" outlineLevel="0" max="214" min="214" style="0" width="9.13"/>
    <col collapsed="false" customWidth="true" hidden="false" outlineLevel="0" max="215" min="215" style="0" width="9.13"/>
    <col collapsed="false" customWidth="true" hidden="false" outlineLevel="0" max="216" min="216" style="0" width="9.13"/>
    <col collapsed="false" customWidth="true" hidden="false" outlineLevel="0" max="217" min="217" style="0" width="9.13"/>
    <col collapsed="false" customWidth="true" hidden="false" outlineLevel="0" max="218" min="218" style="0" width="9.13"/>
    <col collapsed="false" customWidth="true" hidden="false" outlineLevel="0" max="219" min="219" style="0" width="9.13"/>
    <col collapsed="false" customWidth="true" hidden="false" outlineLevel="0" max="220" min="220" style="0" width="9.13"/>
    <col collapsed="false" customWidth="true" hidden="false" outlineLevel="0" max="221" min="221" style="0" width="9.13"/>
    <col collapsed="false" customWidth="true" hidden="false" outlineLevel="0" max="222" min="222" style="0" width="9.13"/>
    <col collapsed="false" customWidth="true" hidden="false" outlineLevel="0" max="223" min="223" style="0" width="9.13"/>
    <col collapsed="false" customWidth="true" hidden="false" outlineLevel="0" max="224" min="224" style="0" width="9.13"/>
    <col collapsed="false" customWidth="true" hidden="false" outlineLevel="0" max="225" min="225" style="0" width="9.13"/>
    <col collapsed="false" customWidth="true" hidden="false" outlineLevel="0" max="226" min="226" style="0" width="9.13"/>
    <col collapsed="false" customWidth="true" hidden="false" outlineLevel="0" max="227" min="227" style="0" width="9.13"/>
    <col collapsed="false" customWidth="true" hidden="false" outlineLevel="0" max="228" min="228" style="0" width="9.13"/>
    <col collapsed="false" customWidth="true" hidden="false" outlineLevel="0" max="229" min="229" style="0" width="9.13"/>
    <col collapsed="false" customWidth="true" hidden="false" outlineLevel="0" max="230" min="230" style="0" width="9.13"/>
    <col collapsed="false" customWidth="true" hidden="false" outlineLevel="0" max="231" min="231" style="0" width="9.13"/>
    <col collapsed="false" customWidth="true" hidden="false" outlineLevel="0" max="232" min="232" style="0" width="9.13"/>
    <col collapsed="false" customWidth="true" hidden="false" outlineLevel="0" max="233" min="233" style="0" width="9.13"/>
    <col collapsed="false" customWidth="true" hidden="false" outlineLevel="0" max="234" min="234" style="0" width="9.13"/>
    <col collapsed="false" customWidth="true" hidden="false" outlineLevel="0" max="235" min="235" style="0" width="9.13"/>
    <col collapsed="false" customWidth="true" hidden="false" outlineLevel="0" max="236" min="236" style="0" width="9.13"/>
    <col collapsed="false" customWidth="true" hidden="false" outlineLevel="0" max="237" min="237" style="0" width="9.13"/>
    <col collapsed="false" customWidth="true" hidden="false" outlineLevel="0" max="238" min="238" style="0" width="9.13"/>
    <col collapsed="false" customWidth="true" hidden="false" outlineLevel="0" max="239" min="239" style="0" width="9.13"/>
    <col collapsed="false" customWidth="true" hidden="false" outlineLevel="0" max="240" min="240" style="0" width="9.13"/>
    <col collapsed="false" customWidth="true" hidden="false" outlineLevel="0" max="241" min="241" style="0" width="9.13"/>
    <col collapsed="false" customWidth="true" hidden="false" outlineLevel="0" max="242" min="242" style="0" width="9.13"/>
    <col collapsed="false" customWidth="true" hidden="false" outlineLevel="0" max="243" min="243" style="0" width="9.13"/>
    <col collapsed="false" customWidth="true" hidden="false" outlineLevel="0" max="244" min="244" style="0" width="9.13"/>
    <col collapsed="false" customWidth="true" hidden="false" outlineLevel="0" max="245" min="245" style="0" width="9.13"/>
    <col collapsed="false" customWidth="true" hidden="false" outlineLevel="0" max="246" min="246" style="0" width="9.13"/>
    <col collapsed="false" customWidth="true" hidden="false" outlineLevel="0" max="247" min="247" style="0" width="9.13"/>
    <col collapsed="false" customWidth="true" hidden="false" outlineLevel="0" max="248" min="248" style="0" width="9.13"/>
    <col collapsed="false" customWidth="true" hidden="false" outlineLevel="0" max="249" min="249" style="0" width="9.13"/>
    <col collapsed="false" customWidth="true" hidden="false" outlineLevel="0" max="250" min="250" style="0" width="9.13"/>
    <col collapsed="false" customWidth="true" hidden="false" outlineLevel="0" max="251" min="251" style="0" width="9.13"/>
    <col collapsed="false" customWidth="true" hidden="false" outlineLevel="0" max="252" min="252" style="0" width="9.13"/>
    <col collapsed="false" customWidth="true" hidden="false" outlineLevel="0" max="253" min="253" style="0" width="9.13"/>
    <col collapsed="false" customWidth="true" hidden="false" outlineLevel="0" max="254" min="254" style="0" width="9.13"/>
    <col collapsed="false" customWidth="true" hidden="false" outlineLevel="0" max="255" min="255" style="0" width="9.13"/>
    <col collapsed="false" customWidth="true" hidden="false" outlineLevel="0" max="256" min="256" style="0" width="9.13"/>
    <col collapsed="false" customWidth="true" hidden="false" outlineLevel="0" max="257" min="257" style="0" width="9.13"/>
    <col collapsed="false" customWidth="true" hidden="false" outlineLevel="0" max="258" min="258" style="0" width="9.13"/>
    <col collapsed="false" customWidth="true" hidden="false" outlineLevel="0" max="259" min="259" style="0" width="9.13"/>
    <col collapsed="false" customWidth="true" hidden="false" outlineLevel="0" max="260" min="260" style="0" width="9.13"/>
    <col collapsed="false" customWidth="true" hidden="false" outlineLevel="0" max="261" min="261" style="0" width="9.13"/>
    <col collapsed="false" customWidth="true" hidden="false" outlineLevel="0" max="262" min="262" style="0" width="9.13"/>
    <col collapsed="false" customWidth="true" hidden="false" outlineLevel="0" max="263" min="263" style="0" width="9.13"/>
    <col collapsed="false" customWidth="true" hidden="false" outlineLevel="0" max="264" min="264" style="0" width="9.13"/>
    <col collapsed="false" customWidth="true" hidden="false" outlineLevel="0" max="265" min="265" style="0" width="9.13"/>
    <col collapsed="false" customWidth="true" hidden="false" outlineLevel="0" max="266" min="266" style="0" width="9.13"/>
    <col collapsed="false" customWidth="true" hidden="false" outlineLevel="0" max="267" min="267" style="0" width="9.13"/>
    <col collapsed="false" customWidth="true" hidden="false" outlineLevel="0" max="268" min="268" style="0" width="9.13"/>
    <col collapsed="false" customWidth="true" hidden="false" outlineLevel="0" max="269" min="269" style="0" width="9.13"/>
    <col collapsed="false" customWidth="true" hidden="false" outlineLevel="0" max="270" min="270" style="0" width="9.13"/>
    <col collapsed="false" customWidth="true" hidden="false" outlineLevel="0" max="271" min="271" style="0" width="9.13"/>
    <col collapsed="false" customWidth="true" hidden="false" outlineLevel="0" max="272" min="272" style="0" width="9.13"/>
    <col collapsed="false" customWidth="true" hidden="false" outlineLevel="0" max="273" min="273" style="0" width="9.13"/>
    <col collapsed="false" customWidth="true" hidden="false" outlineLevel="0" max="274" min="274" style="0" width="9.13"/>
    <col collapsed="false" customWidth="true" hidden="false" outlineLevel="0" max="275" min="275" style="0" width="9.13"/>
    <col collapsed="false" customWidth="true" hidden="false" outlineLevel="0" max="276" min="276" style="0" width="9.13"/>
    <col collapsed="false" customWidth="true" hidden="false" outlineLevel="0" max="277" min="277" style="0" width="9.13"/>
    <col collapsed="false" customWidth="true" hidden="false" outlineLevel="0" max="278" min="278" style="0" width="9.13"/>
    <col collapsed="false" customWidth="true" hidden="false" outlineLevel="0" max="279" min="279" style="0" width="9.13"/>
    <col collapsed="false" customWidth="true" hidden="false" outlineLevel="0" max="280" min="280" style="0" width="9.13"/>
    <col collapsed="false" customWidth="true" hidden="false" outlineLevel="0" max="281" min="281" style="0" width="9.13"/>
    <col collapsed="false" customWidth="true" hidden="false" outlineLevel="0" max="282" min="282" style="0" width="9.13"/>
    <col collapsed="false" customWidth="true" hidden="false" outlineLevel="0" max="283" min="283" style="0" width="9.13"/>
    <col collapsed="false" customWidth="true" hidden="false" outlineLevel="0" max="284" min="284" style="0" width="9.13"/>
    <col collapsed="false" customWidth="true" hidden="false" outlineLevel="0" max="285" min="285" style="0" width="9.13"/>
    <col collapsed="false" customWidth="true" hidden="false" outlineLevel="0" max="286" min="286" style="0" width="9.13"/>
    <col collapsed="false" customWidth="true" hidden="false" outlineLevel="0" max="287" min="287" style="0" width="9.13"/>
    <col collapsed="false" customWidth="true" hidden="false" outlineLevel="0" max="288" min="288" style="0" width="9.13"/>
    <col collapsed="false" customWidth="true" hidden="false" outlineLevel="0" max="289" min="289" style="0" width="9.13"/>
    <col collapsed="false" customWidth="true" hidden="false" outlineLevel="0" max="290" min="290" style="0" width="9.13"/>
    <col collapsed="false" customWidth="true" hidden="false" outlineLevel="0" max="291" min="291" style="0" width="9.13"/>
    <col collapsed="false" customWidth="true" hidden="false" outlineLevel="0" max="292" min="292" style="0" width="9.13"/>
    <col collapsed="false" customWidth="true" hidden="false" outlineLevel="0" max="293" min="293" style="0" width="9.13"/>
    <col collapsed="false" customWidth="true" hidden="false" outlineLevel="0" max="294" min="294" style="0" width="9.13"/>
    <col collapsed="false" customWidth="true" hidden="false" outlineLevel="0" max="295" min="295" style="0" width="9.13"/>
    <col collapsed="false" customWidth="true" hidden="false" outlineLevel="0" max="296" min="296" style="0" width="9.13"/>
    <col collapsed="false" customWidth="true" hidden="false" outlineLevel="0" max="297" min="297" style="0" width="9.13"/>
    <col collapsed="false" customWidth="true" hidden="false" outlineLevel="0" max="298" min="298" style="0" width="9.13"/>
    <col collapsed="false" customWidth="true" hidden="false" outlineLevel="0" max="299" min="299" style="0" width="9.13"/>
    <col collapsed="false" customWidth="true" hidden="false" outlineLevel="0" max="300" min="300" style="0" width="9.13"/>
    <col collapsed="false" customWidth="true" hidden="false" outlineLevel="0" max="301" min="301" style="0" width="9.13"/>
    <col collapsed="false" customWidth="true" hidden="false" outlineLevel="0" max="302" min="302" style="0" width="9.13"/>
    <col collapsed="false" customWidth="true" hidden="false" outlineLevel="0" max="303" min="303" style="0" width="9.13"/>
    <col collapsed="false" customWidth="true" hidden="false" outlineLevel="0" max="304" min="304" style="0" width="9.13"/>
    <col collapsed="false" customWidth="true" hidden="false" outlineLevel="0" max="305" min="305" style="0" width="9.13"/>
    <col collapsed="false" customWidth="true" hidden="false" outlineLevel="0" max="306" min="306" style="0" width="9.13"/>
    <col collapsed="false" customWidth="true" hidden="false" outlineLevel="0" max="307" min="307" style="0" width="9.13"/>
    <col collapsed="false" customWidth="true" hidden="false" outlineLevel="0" max="308" min="308" style="0" width="9.13"/>
    <col collapsed="false" customWidth="true" hidden="false" outlineLevel="0" max="309" min="309" style="0" width="9.13"/>
    <col collapsed="false" customWidth="true" hidden="false" outlineLevel="0" max="310" min="310" style="0" width="9.13"/>
    <col collapsed="false" customWidth="true" hidden="false" outlineLevel="0" max="311" min="311" style="0" width="9.13"/>
    <col collapsed="false" customWidth="true" hidden="false" outlineLevel="0" max="312" min="312" style="0" width="9.13"/>
    <col collapsed="false" customWidth="true" hidden="false" outlineLevel="0" max="313" min="313" style="0" width="9.13"/>
    <col collapsed="false" customWidth="true" hidden="false" outlineLevel="0" max="314" min="314" style="0" width="9.13"/>
    <col collapsed="false" customWidth="true" hidden="false" outlineLevel="0" max="315" min="315" style="0" width="9.13"/>
    <col collapsed="false" customWidth="true" hidden="false" outlineLevel="0" max="316" min="316" style="0" width="9.13"/>
    <col collapsed="false" customWidth="true" hidden="false" outlineLevel="0" max="317" min="317" style="0" width="9.13"/>
    <col collapsed="false" customWidth="true" hidden="false" outlineLevel="0" max="318" min="318" style="0" width="9.13"/>
    <col collapsed="false" customWidth="true" hidden="false" outlineLevel="0" max="319" min="319" style="0" width="9.13"/>
    <col collapsed="false" customWidth="true" hidden="false" outlineLevel="0" max="320" min="320" style="0" width="9.13"/>
    <col collapsed="false" customWidth="true" hidden="false" outlineLevel="0" max="321" min="321" style="0" width="9.13"/>
    <col collapsed="false" customWidth="true" hidden="false" outlineLevel="0" max="322" min="322" style="0" width="9.13"/>
    <col collapsed="false" customWidth="true" hidden="false" outlineLevel="0" max="323" min="323" style="0" width="9.13"/>
    <col collapsed="false" customWidth="true" hidden="false" outlineLevel="0" max="324" min="324" style="0" width="9.13"/>
    <col collapsed="false" customWidth="true" hidden="false" outlineLevel="0" max="325" min="325" style="0" width="9.13"/>
    <col collapsed="false" customWidth="true" hidden="false" outlineLevel="0" max="326" min="326" style="0" width="9.13"/>
    <col collapsed="false" customWidth="true" hidden="false" outlineLevel="0" max="327" min="327" style="0" width="9.13"/>
    <col collapsed="false" customWidth="true" hidden="false" outlineLevel="0" max="328" min="328" style="0" width="9.13"/>
    <col collapsed="false" customWidth="true" hidden="false" outlineLevel="0" max="329" min="329" style="0" width="9.13"/>
    <col collapsed="false" customWidth="true" hidden="false" outlineLevel="0" max="330" min="330" style="0" width="9.13"/>
    <col collapsed="false" customWidth="true" hidden="false" outlineLevel="0" max="331" min="331" style="0" width="9.13"/>
    <col collapsed="false" customWidth="true" hidden="false" outlineLevel="0" max="332" min="332" style="0" width="9.13"/>
    <col collapsed="false" customWidth="true" hidden="false" outlineLevel="0" max="333" min="333" style="0" width="9.13"/>
    <col collapsed="false" customWidth="true" hidden="false" outlineLevel="0" max="334" min="334" style="0" width="9.13"/>
    <col collapsed="false" customWidth="true" hidden="false" outlineLevel="0" max="335" min="335" style="0" width="9.13"/>
    <col collapsed="false" customWidth="true" hidden="false" outlineLevel="0" max="336" min="336" style="0" width="9.13"/>
    <col collapsed="false" customWidth="true" hidden="false" outlineLevel="0" max="337" min="337" style="0" width="9.13"/>
    <col collapsed="false" customWidth="true" hidden="false" outlineLevel="0" max="338" min="338" style="0" width="9.13"/>
    <col collapsed="false" customWidth="true" hidden="false" outlineLevel="0" max="339" min="339" style="0" width="9.13"/>
    <col collapsed="false" customWidth="true" hidden="false" outlineLevel="0" max="340" min="340" style="0" width="9.13"/>
    <col collapsed="false" customWidth="true" hidden="false" outlineLevel="0" max="341" min="341" style="0" width="9.13"/>
    <col collapsed="false" customWidth="true" hidden="false" outlineLevel="0" max="342" min="342" style="0" width="9.13"/>
    <col collapsed="false" customWidth="true" hidden="false" outlineLevel="0" max="343" min="343" style="0" width="9.13"/>
    <col collapsed="false" customWidth="true" hidden="false" outlineLevel="0" max="344" min="344" style="0" width="9.13"/>
    <col collapsed="false" customWidth="true" hidden="false" outlineLevel="0" max="345" min="345" style="0" width="9.13"/>
    <col collapsed="false" customWidth="true" hidden="false" outlineLevel="0" max="346" min="346" style="0" width="9.13"/>
    <col collapsed="false" customWidth="true" hidden="false" outlineLevel="0" max="347" min="347" style="0" width="9.13"/>
    <col collapsed="false" customWidth="true" hidden="false" outlineLevel="0" max="348" min="348" style="0" width="9.13"/>
    <col collapsed="false" customWidth="true" hidden="false" outlineLevel="0" max="349" min="349" style="0" width="9.13"/>
    <col collapsed="false" customWidth="true" hidden="false" outlineLevel="0" max="350" min="350" style="0" width="9.13"/>
    <col collapsed="false" customWidth="true" hidden="false" outlineLevel="0" max="351" min="351" style="0" width="9.13"/>
    <col collapsed="false" customWidth="true" hidden="false" outlineLevel="0" max="352" min="352" style="0" width="9.13"/>
    <col collapsed="false" customWidth="true" hidden="false" outlineLevel="0" max="353" min="353" style="0" width="9.13"/>
    <col collapsed="false" customWidth="true" hidden="false" outlineLevel="0" max="354" min="354" style="0" width="9.13"/>
    <col collapsed="false" customWidth="true" hidden="false" outlineLevel="0" max="355" min="355" style="0" width="9.13"/>
    <col collapsed="false" customWidth="true" hidden="false" outlineLevel="0" max="356" min="356" style="0" width="9.13"/>
    <col collapsed="false" customWidth="true" hidden="false" outlineLevel="0" max="357" min="357" style="0" width="9.13"/>
    <col collapsed="false" customWidth="true" hidden="false" outlineLevel="0" max="358" min="358" style="0" width="9.13"/>
    <col collapsed="false" customWidth="true" hidden="false" outlineLevel="0" max="359" min="359" style="0" width="9.13"/>
    <col collapsed="false" customWidth="true" hidden="false" outlineLevel="0" max="360" min="360" style="0" width="9.13"/>
    <col collapsed="false" customWidth="true" hidden="false" outlineLevel="0" max="361" min="361" style="0" width="9.13"/>
    <col collapsed="false" customWidth="true" hidden="false" outlineLevel="0" max="362" min="362" style="0" width="9.13"/>
    <col collapsed="false" customWidth="true" hidden="false" outlineLevel="0" max="363" min="363" style="0" width="9.13"/>
    <col collapsed="false" customWidth="true" hidden="false" outlineLevel="0" max="364" min="364" style="0" width="9.13"/>
    <col collapsed="false" customWidth="true" hidden="false" outlineLevel="0" max="365" min="365" style="0" width="9.13"/>
    <col collapsed="false" customWidth="true" hidden="false" outlineLevel="0" max="366" min="366" style="0" width="9.13"/>
    <col collapsed="false" customWidth="true" hidden="false" outlineLevel="0" max="367" min="367" style="0" width="9.13"/>
    <col collapsed="false" customWidth="true" hidden="false" outlineLevel="0" max="368" min="368" style="0" width="9.13"/>
    <col collapsed="false" customWidth="true" hidden="false" outlineLevel="0" max="369" min="369" style="0" width="9.13"/>
    <col collapsed="false" customWidth="true" hidden="false" outlineLevel="0" max="370" min="370" style="0" width="9.13"/>
    <col collapsed="false" customWidth="true" hidden="false" outlineLevel="0" max="371" min="371" style="0" width="9.13"/>
    <col collapsed="false" customWidth="true" hidden="false" outlineLevel="0" max="372" min="372" style="0" width="9.13"/>
    <col collapsed="false" customWidth="true" hidden="false" outlineLevel="0" max="373" min="373" style="0" width="9.13"/>
    <col collapsed="false" customWidth="true" hidden="false" outlineLevel="0" max="374" min="374" style="0" width="9.13"/>
    <col collapsed="false" customWidth="true" hidden="false" outlineLevel="0" max="375" min="375" style="0" width="9.13"/>
    <col collapsed="false" customWidth="true" hidden="false" outlineLevel="0" max="376" min="376" style="0" width="9.13"/>
    <col collapsed="false" customWidth="true" hidden="false" outlineLevel="0" max="377" min="377" style="0" width="9.13"/>
    <col collapsed="false" customWidth="true" hidden="false" outlineLevel="0" max="378" min="378" style="0" width="9.13"/>
    <col collapsed="false" customWidth="true" hidden="false" outlineLevel="0" max="379" min="379" style="0" width="9.13"/>
    <col collapsed="false" customWidth="true" hidden="false" outlineLevel="0" max="380" min="380" style="0" width="9.13"/>
    <col collapsed="false" customWidth="true" hidden="false" outlineLevel="0" max="381" min="381" style="0" width="9.13"/>
    <col collapsed="false" customWidth="true" hidden="false" outlineLevel="0" max="382" min="382" style="0" width="9.13"/>
    <col collapsed="false" customWidth="true" hidden="false" outlineLevel="0" max="383" min="383" style="0" width="9.13"/>
    <col collapsed="false" customWidth="true" hidden="false" outlineLevel="0" max="384" min="384" style="0" width="9.13"/>
    <col collapsed="false" customWidth="true" hidden="false" outlineLevel="0" max="385" min="385" style="0" width="9.13"/>
    <col collapsed="false" customWidth="true" hidden="false" outlineLevel="0" max="386" min="386" style="0" width="9.13"/>
    <col collapsed="false" customWidth="true" hidden="false" outlineLevel="0" max="387" min="387" style="0" width="9.13"/>
    <col collapsed="false" customWidth="true" hidden="false" outlineLevel="0" max="388" min="388" style="0" width="9.13"/>
    <col collapsed="false" customWidth="true" hidden="false" outlineLevel="0" max="389" min="389" style="0" width="9.13"/>
    <col collapsed="false" customWidth="true" hidden="false" outlineLevel="0" max="390" min="390" style="0" width="9.13"/>
    <col collapsed="false" customWidth="true" hidden="false" outlineLevel="0" max="391" min="391" style="0" width="9.13"/>
    <col collapsed="false" customWidth="true" hidden="false" outlineLevel="0" max="392" min="392" style="0" width="9.13"/>
    <col collapsed="false" customWidth="true" hidden="false" outlineLevel="0" max="393" min="393" style="0" width="9.13"/>
    <col collapsed="false" customWidth="true" hidden="false" outlineLevel="0" max="394" min="394" style="0" width="9.13"/>
    <col collapsed="false" customWidth="true" hidden="false" outlineLevel="0" max="395" min="395" style="0" width="9.13"/>
    <col collapsed="false" customWidth="true" hidden="false" outlineLevel="0" max="396" min="396" style="0" width="9.13"/>
    <col collapsed="false" customWidth="true" hidden="false" outlineLevel="0" max="397" min="397" style="0" width="9.13"/>
    <col collapsed="false" customWidth="true" hidden="false" outlineLevel="0" max="398" min="398" style="0" width="9.13"/>
    <col collapsed="false" customWidth="true" hidden="false" outlineLevel="0" max="399" min="399" style="0" width="9.13"/>
    <col collapsed="false" customWidth="true" hidden="false" outlineLevel="0" max="400" min="400" style="0" width="9.13"/>
    <col collapsed="false" customWidth="true" hidden="false" outlineLevel="0" max="401" min="401" style="0" width="9.13"/>
    <col collapsed="false" customWidth="true" hidden="false" outlineLevel="0" max="402" min="402" style="0" width="9.13"/>
    <col collapsed="false" customWidth="true" hidden="false" outlineLevel="0" max="403" min="403" style="0" width="9.13"/>
    <col collapsed="false" customWidth="true" hidden="false" outlineLevel="0" max="404" min="404" style="0" width="9.13"/>
    <col collapsed="false" customWidth="true" hidden="false" outlineLevel="0" max="405" min="405" style="0" width="9.13"/>
    <col collapsed="false" customWidth="true" hidden="false" outlineLevel="0" max="406" min="406" style="0" width="9.13"/>
    <col collapsed="false" customWidth="true" hidden="false" outlineLevel="0" max="407" min="407" style="0" width="9.13"/>
    <col collapsed="false" customWidth="true" hidden="false" outlineLevel="0" max="408" min="408" style="0" width="9.13"/>
    <col collapsed="false" customWidth="true" hidden="false" outlineLevel="0" max="409" min="409" style="0" width="9.13"/>
    <col collapsed="false" customWidth="true" hidden="false" outlineLevel="0" max="410" min="410" style="0" width="9.13"/>
    <col collapsed="false" customWidth="true" hidden="false" outlineLevel="0" max="411" min="411" style="0" width="9.13"/>
    <col collapsed="false" customWidth="true" hidden="false" outlineLevel="0" max="412" min="412" style="0" width="9.13"/>
    <col collapsed="false" customWidth="true" hidden="false" outlineLevel="0" max="413" min="413" style="0" width="9.13"/>
    <col collapsed="false" customWidth="true" hidden="false" outlineLevel="0" max="414" min="414" style="0" width="9.13"/>
    <col collapsed="false" customWidth="true" hidden="false" outlineLevel="0" max="415" min="415" style="0" width="9.13"/>
    <col collapsed="false" customWidth="true" hidden="false" outlineLevel="0" max="416" min="416" style="0" width="9.13"/>
    <col collapsed="false" customWidth="true" hidden="false" outlineLevel="0" max="417" min="417" style="0" width="9.13"/>
    <col collapsed="false" customWidth="true" hidden="false" outlineLevel="0" max="418" min="418" style="0" width="9.13"/>
    <col collapsed="false" customWidth="true" hidden="false" outlineLevel="0" max="419" min="419" style="0" width="9.13"/>
    <col collapsed="false" customWidth="true" hidden="false" outlineLevel="0" max="420" min="420" style="0" width="9.13"/>
    <col collapsed="false" customWidth="true" hidden="false" outlineLevel="0" max="421" min="421" style="0" width="9.13"/>
    <col collapsed="false" customWidth="true" hidden="false" outlineLevel="0" max="422" min="422" style="0" width="9.13"/>
    <col collapsed="false" customWidth="true" hidden="false" outlineLevel="0" max="423" min="423" style="0" width="9.13"/>
    <col collapsed="false" customWidth="true" hidden="false" outlineLevel="0" max="424" min="424" style="0" width="9.13"/>
    <col collapsed="false" customWidth="true" hidden="false" outlineLevel="0" max="425" min="425" style="0" width="9.13"/>
    <col collapsed="false" customWidth="true" hidden="false" outlineLevel="0" max="426" min="426" style="0" width="9.13"/>
    <col collapsed="false" customWidth="true" hidden="false" outlineLevel="0" max="427" min="427" style="0" width="9.13"/>
    <col collapsed="false" customWidth="true" hidden="false" outlineLevel="0" max="428" min="428" style="0" width="9.13"/>
    <col collapsed="false" customWidth="true" hidden="false" outlineLevel="0" max="429" min="429" style="0" width="9.13"/>
    <col collapsed="false" customWidth="true" hidden="false" outlineLevel="0" max="430" min="430" style="0" width="9.13"/>
    <col collapsed="false" customWidth="true" hidden="false" outlineLevel="0" max="431" min="431" style="0" width="9.13"/>
    <col collapsed="false" customWidth="true" hidden="false" outlineLevel="0" max="432" min="432" style="0" width="9.13"/>
    <col collapsed="false" customWidth="true" hidden="false" outlineLevel="0" max="433" min="433" style="0" width="9.13"/>
    <col collapsed="false" customWidth="true" hidden="false" outlineLevel="0" max="434" min="434" style="0" width="9.13"/>
    <col collapsed="false" customWidth="true" hidden="false" outlineLevel="0" max="435" min="435" style="0" width="9.13"/>
    <col collapsed="false" customWidth="true" hidden="false" outlineLevel="0" max="436" min="436" style="0" width="9.13"/>
    <col collapsed="false" customWidth="true" hidden="false" outlineLevel="0" max="437" min="437" style="0" width="9.13"/>
    <col collapsed="false" customWidth="true" hidden="false" outlineLevel="0" max="438" min="438" style="0" width="9.13"/>
    <col collapsed="false" customWidth="true" hidden="false" outlineLevel="0" max="439" min="439" style="0" width="9.13"/>
    <col collapsed="false" customWidth="true" hidden="false" outlineLevel="0" max="440" min="440" style="0" width="9.13"/>
    <col collapsed="false" customWidth="true" hidden="false" outlineLevel="0" max="441" min="441" style="0" width="9.13"/>
    <col collapsed="false" customWidth="true" hidden="false" outlineLevel="0" max="442" min="442" style="0" width="9.13"/>
    <col collapsed="false" customWidth="true" hidden="false" outlineLevel="0" max="443" min="443" style="0" width="9.13"/>
    <col collapsed="false" customWidth="true" hidden="false" outlineLevel="0" max="444" min="444" style="0" width="9.13"/>
    <col collapsed="false" customWidth="true" hidden="false" outlineLevel="0" max="445" min="445" style="0" width="9.13"/>
    <col collapsed="false" customWidth="true" hidden="false" outlineLevel="0" max="446" min="446" style="0" width="9.13"/>
    <col collapsed="false" customWidth="true" hidden="false" outlineLevel="0" max="447" min="447" style="0" width="9.13"/>
    <col collapsed="false" customWidth="true" hidden="false" outlineLevel="0" max="448" min="448" style="0" width="9.13"/>
    <col collapsed="false" customWidth="true" hidden="false" outlineLevel="0" max="449" min="449" style="0" width="9.13"/>
    <col collapsed="false" customWidth="true" hidden="false" outlineLevel="0" max="450" min="450" style="0" width="9.13"/>
    <col collapsed="false" customWidth="true" hidden="false" outlineLevel="0" max="451" min="451" style="0" width="9.13"/>
    <col collapsed="false" customWidth="true" hidden="false" outlineLevel="0" max="452" min="452" style="0" width="9.13"/>
    <col collapsed="false" customWidth="true" hidden="false" outlineLevel="0" max="453" min="453" style="0" width="9.13"/>
    <col collapsed="false" customWidth="true" hidden="false" outlineLevel="0" max="454" min="454" style="0" width="9.13"/>
    <col collapsed="false" customWidth="true" hidden="false" outlineLevel="0" max="455" min="455" style="0" width="9.13"/>
    <col collapsed="false" customWidth="true" hidden="false" outlineLevel="0" max="456" min="456" style="0" width="9.13"/>
    <col collapsed="false" customWidth="true" hidden="false" outlineLevel="0" max="457" min="457" style="0" width="9.13"/>
    <col collapsed="false" customWidth="true" hidden="false" outlineLevel="0" max="458" min="458" style="0" width="9.13"/>
    <col collapsed="false" customWidth="true" hidden="false" outlineLevel="0" max="459" min="459" style="0" width="9.13"/>
    <col collapsed="false" customWidth="true" hidden="false" outlineLevel="0" max="460" min="460" style="0" width="9.13"/>
    <col collapsed="false" customWidth="true" hidden="false" outlineLevel="0" max="461" min="461" style="0" width="9.13"/>
    <col collapsed="false" customWidth="true" hidden="false" outlineLevel="0" max="462" min="462" style="0" width="9.13"/>
    <col collapsed="false" customWidth="true" hidden="false" outlineLevel="0" max="463" min="463" style="0" width="9.13"/>
    <col collapsed="false" customWidth="true" hidden="false" outlineLevel="0" max="464" min="464" style="0" width="9.13"/>
    <col collapsed="false" customWidth="true" hidden="false" outlineLevel="0" max="465" min="465" style="0" width="9.13"/>
    <col collapsed="false" customWidth="true" hidden="false" outlineLevel="0" max="466" min="466" style="0" width="9.13"/>
    <col collapsed="false" customWidth="true" hidden="false" outlineLevel="0" max="467" min="467" style="0" width="9.13"/>
    <col collapsed="false" customWidth="true" hidden="false" outlineLevel="0" max="468" min="468" style="0" width="9.13"/>
    <col collapsed="false" customWidth="true" hidden="false" outlineLevel="0" max="469" min="469" style="0" width="9.13"/>
    <col collapsed="false" customWidth="true" hidden="false" outlineLevel="0" max="470" min="470" style="0" width="9.13"/>
    <col collapsed="false" customWidth="true" hidden="false" outlineLevel="0" max="471" min="471" style="0" width="9.13"/>
    <col collapsed="false" customWidth="true" hidden="false" outlineLevel="0" max="472" min="472" style="0" width="9.13"/>
    <col collapsed="false" customWidth="true" hidden="false" outlineLevel="0" max="473" min="473" style="0" width="9.13"/>
    <col collapsed="false" customWidth="true" hidden="false" outlineLevel="0" max="474" min="474" style="0" width="9.13"/>
    <col collapsed="false" customWidth="true" hidden="false" outlineLevel="0" max="475" min="475" style="0" width="9.13"/>
    <col collapsed="false" customWidth="true" hidden="false" outlineLevel="0" max="476" min="476" style="0" width="9.13"/>
    <col collapsed="false" customWidth="true" hidden="false" outlineLevel="0" max="477" min="477" style="0" width="9.13"/>
    <col collapsed="false" customWidth="true" hidden="false" outlineLevel="0" max="478" min="478" style="0" width="9.13"/>
    <col collapsed="false" customWidth="true" hidden="false" outlineLevel="0" max="479" min="479" style="0" width="9.13"/>
    <col collapsed="false" customWidth="true" hidden="false" outlineLevel="0" max="480" min="480" style="0" width="9.13"/>
    <col collapsed="false" customWidth="true" hidden="false" outlineLevel="0" max="481" min="481" style="0" width="9.13"/>
    <col collapsed="false" customWidth="true" hidden="false" outlineLevel="0" max="482" min="482" style="0" width="9.13"/>
    <col collapsed="false" customWidth="true" hidden="false" outlineLevel="0" max="483" min="483" style="0" width="9.13"/>
    <col collapsed="false" customWidth="true" hidden="false" outlineLevel="0" max="484" min="484" style="0" width="9.13"/>
    <col collapsed="false" customWidth="true" hidden="false" outlineLevel="0" max="485" min="485" style="0" width="9.13"/>
    <col collapsed="false" customWidth="true" hidden="false" outlineLevel="0" max="486" min="486" style="0" width="9.13"/>
    <col collapsed="false" customWidth="true" hidden="false" outlineLevel="0" max="487" min="487" style="0" width="9.13"/>
    <col collapsed="false" customWidth="true" hidden="false" outlineLevel="0" max="488" min="488" style="0" width="9.13"/>
    <col collapsed="false" customWidth="true" hidden="false" outlineLevel="0" max="489" min="489" style="0" width="9.13"/>
    <col collapsed="false" customWidth="true" hidden="false" outlineLevel="0" max="490" min="490" style="0" width="9.13"/>
    <col collapsed="false" customWidth="true" hidden="false" outlineLevel="0" max="491" min="491" style="0" width="9.13"/>
    <col collapsed="false" customWidth="true" hidden="false" outlineLevel="0" max="492" min="492" style="0" width="9.13"/>
    <col collapsed="false" customWidth="true" hidden="false" outlineLevel="0" max="493" min="493" style="0" width="9.13"/>
    <col collapsed="false" customWidth="true" hidden="false" outlineLevel="0" max="494" min="494" style="0" width="9.13"/>
    <col collapsed="false" customWidth="true" hidden="false" outlineLevel="0" max="495" min="495" style="0" width="9.13"/>
    <col collapsed="false" customWidth="true" hidden="false" outlineLevel="0" max="496" min="496" style="0" width="9.13"/>
    <col collapsed="false" customWidth="true" hidden="false" outlineLevel="0" max="497" min="497" style="0" width="9.13"/>
    <col collapsed="false" customWidth="true" hidden="false" outlineLevel="0" max="498" min="498" style="0" width="9.13"/>
    <col collapsed="false" customWidth="true" hidden="false" outlineLevel="0" max="499" min="499" style="0" width="9.13"/>
    <col collapsed="false" customWidth="true" hidden="false" outlineLevel="0" max="500" min="500" style="0" width="9.13"/>
    <col collapsed="false" customWidth="true" hidden="false" outlineLevel="0" max="501" min="501" style="0" width="9.13"/>
    <col collapsed="false" customWidth="true" hidden="false" outlineLevel="0" max="502" min="502" style="0" width="9.13"/>
    <col collapsed="false" customWidth="true" hidden="false" outlineLevel="0" max="503" min="503" style="0" width="9.13"/>
    <col collapsed="false" customWidth="true" hidden="false" outlineLevel="0" max="504" min="504" style="0" width="9.13"/>
    <col collapsed="false" customWidth="true" hidden="false" outlineLevel="0" max="505" min="505" style="0" width="9.13"/>
    <col collapsed="false" customWidth="true" hidden="false" outlineLevel="0" max="506" min="506" style="0" width="9.13"/>
    <col collapsed="false" customWidth="true" hidden="false" outlineLevel="0" max="507" min="507" style="0" width="9.13"/>
    <col collapsed="false" customWidth="true" hidden="false" outlineLevel="0" max="508" min="508" style="0" width="9.13"/>
    <col collapsed="false" customWidth="true" hidden="false" outlineLevel="0" max="509" min="509" style="0" width="9.13"/>
    <col collapsed="false" customWidth="true" hidden="false" outlineLevel="0" max="510" min="510" style="0" width="9.13"/>
    <col collapsed="false" customWidth="true" hidden="false" outlineLevel="0" max="511" min="511" style="0" width="9.13"/>
    <col collapsed="false" customWidth="true" hidden="false" outlineLevel="0" max="512" min="512" style="0" width="9.13"/>
    <col collapsed="false" customWidth="true" hidden="false" outlineLevel="0" max="513" min="513" style="0" width="9.13"/>
    <col collapsed="false" customWidth="true" hidden="false" outlineLevel="0" max="514" min="514" style="0" width="9.13"/>
    <col collapsed="false" customWidth="true" hidden="false" outlineLevel="0" max="515" min="515" style="0" width="9.13"/>
    <col collapsed="false" customWidth="true" hidden="false" outlineLevel="0" max="516" min="516" style="0" width="9.13"/>
    <col collapsed="false" customWidth="true" hidden="false" outlineLevel="0" max="517" min="517" style="0" width="9.13"/>
    <col collapsed="false" customWidth="true" hidden="false" outlineLevel="0" max="518" min="518" style="0" width="9.13"/>
    <col collapsed="false" customWidth="true" hidden="false" outlineLevel="0" max="519" min="519" style="0" width="9.13"/>
    <col collapsed="false" customWidth="true" hidden="false" outlineLevel="0" max="520" min="520" style="0" width="9.13"/>
    <col collapsed="false" customWidth="true" hidden="false" outlineLevel="0" max="521" min="521" style="0" width="9.13"/>
    <col collapsed="false" customWidth="true" hidden="false" outlineLevel="0" max="522" min="522" style="0" width="9.13"/>
    <col collapsed="false" customWidth="true" hidden="false" outlineLevel="0" max="523" min="523" style="0" width="9.13"/>
    <col collapsed="false" customWidth="true" hidden="false" outlineLevel="0" max="524" min="524" style="0" width="9.13"/>
    <col collapsed="false" customWidth="true" hidden="false" outlineLevel="0" max="525" min="525" style="0" width="9.13"/>
    <col collapsed="false" customWidth="true" hidden="false" outlineLevel="0" max="526" min="526" style="0" width="9.13"/>
    <col collapsed="false" customWidth="true" hidden="false" outlineLevel="0" max="527" min="527" style="0" width="9.13"/>
    <col collapsed="false" customWidth="true" hidden="false" outlineLevel="0" max="528" min="528" style="0" width="9.13"/>
    <col collapsed="false" customWidth="true" hidden="false" outlineLevel="0" max="529" min="529" style="0" width="9.13"/>
    <col collapsed="false" customWidth="true" hidden="false" outlineLevel="0" max="530" min="530" style="0" width="9.13"/>
    <col collapsed="false" customWidth="true" hidden="false" outlineLevel="0" max="531" min="531" style="0" width="9.13"/>
    <col collapsed="false" customWidth="true" hidden="false" outlineLevel="0" max="532" min="532" style="0" width="9.13"/>
    <col collapsed="false" customWidth="true" hidden="false" outlineLevel="0" max="533" min="533" style="0" width="9.13"/>
    <col collapsed="false" customWidth="true" hidden="false" outlineLevel="0" max="534" min="534" style="0" width="9.13"/>
    <col collapsed="false" customWidth="true" hidden="false" outlineLevel="0" max="535" min="535" style="0" width="9.13"/>
    <col collapsed="false" customWidth="true" hidden="false" outlineLevel="0" max="536" min="536" style="0" width="9.13"/>
    <col collapsed="false" customWidth="true" hidden="false" outlineLevel="0" max="537" min="537" style="0" width="9.13"/>
    <col collapsed="false" customWidth="true" hidden="false" outlineLevel="0" max="538" min="538" style="0" width="9.13"/>
    <col collapsed="false" customWidth="true" hidden="false" outlineLevel="0" max="539" min="539" style="0" width="9.13"/>
    <col collapsed="false" customWidth="true" hidden="false" outlineLevel="0" max="540" min="540" style="0" width="9.13"/>
    <col collapsed="false" customWidth="true" hidden="false" outlineLevel="0" max="541" min="541" style="0" width="9.13"/>
    <col collapsed="false" customWidth="true" hidden="false" outlineLevel="0" max="542" min="542" style="0" width="9.13"/>
    <col collapsed="false" customWidth="true" hidden="false" outlineLevel="0" max="543" min="543" style="0" width="9.13"/>
    <col collapsed="false" customWidth="true" hidden="false" outlineLevel="0" max="544" min="544" style="0" width="9.13"/>
    <col collapsed="false" customWidth="true" hidden="false" outlineLevel="0" max="545" min="545" style="0" width="9.13"/>
    <col collapsed="false" customWidth="true" hidden="false" outlineLevel="0" max="546" min="546" style="0" width="9.13"/>
    <col collapsed="false" customWidth="true" hidden="false" outlineLevel="0" max="547" min="547" style="0" width="9.13"/>
    <col collapsed="false" customWidth="true" hidden="false" outlineLevel="0" max="548" min="548" style="0" width="9.13"/>
    <col collapsed="false" customWidth="true" hidden="false" outlineLevel="0" max="549" min="549" style="0" width="9.13"/>
    <col collapsed="false" customWidth="true" hidden="false" outlineLevel="0" max="550" min="550" style="0" width="9.13"/>
    <col collapsed="false" customWidth="true" hidden="false" outlineLevel="0" max="551" min="551" style="0" width="9.13"/>
    <col collapsed="false" customWidth="true" hidden="false" outlineLevel="0" max="552" min="552" style="0" width="9.13"/>
    <col collapsed="false" customWidth="true" hidden="false" outlineLevel="0" max="553" min="553" style="0" width="9.13"/>
    <col collapsed="false" customWidth="true" hidden="false" outlineLevel="0" max="554" min="554" style="0" width="9.13"/>
    <col collapsed="false" customWidth="true" hidden="false" outlineLevel="0" max="555" min="555" style="0" width="9.13"/>
    <col collapsed="false" customWidth="true" hidden="false" outlineLevel="0" max="556" min="556" style="0" width="9.13"/>
    <col collapsed="false" customWidth="true" hidden="false" outlineLevel="0" max="557" min="557" style="0" width="9.13"/>
    <col collapsed="false" customWidth="true" hidden="false" outlineLevel="0" max="558" min="558" style="0" width="9.13"/>
    <col collapsed="false" customWidth="true" hidden="false" outlineLevel="0" max="559" min="559" style="0" width="9.13"/>
    <col collapsed="false" customWidth="true" hidden="false" outlineLevel="0" max="560" min="560" style="0" width="9.13"/>
    <col collapsed="false" customWidth="true" hidden="false" outlineLevel="0" max="561" min="561" style="0" width="9.13"/>
    <col collapsed="false" customWidth="true" hidden="false" outlineLevel="0" max="562" min="562" style="0" width="9.13"/>
    <col collapsed="false" customWidth="true" hidden="false" outlineLevel="0" max="563" min="563" style="0" width="9.13"/>
    <col collapsed="false" customWidth="true" hidden="false" outlineLevel="0" max="564" min="564" style="0" width="9.13"/>
    <col collapsed="false" customWidth="true" hidden="false" outlineLevel="0" max="565" min="565" style="0" width="9.13"/>
    <col collapsed="false" customWidth="true" hidden="false" outlineLevel="0" max="566" min="566" style="0" width="9.13"/>
    <col collapsed="false" customWidth="true" hidden="false" outlineLevel="0" max="567" min="567" style="0" width="9.13"/>
    <col collapsed="false" customWidth="true" hidden="false" outlineLevel="0" max="568" min="568" style="0" width="9.13"/>
    <col collapsed="false" customWidth="true" hidden="false" outlineLevel="0" max="569" min="569" style="0" width="9.13"/>
    <col collapsed="false" customWidth="true" hidden="false" outlineLevel="0" max="570" min="570" style="0" width="9.13"/>
    <col collapsed="false" customWidth="true" hidden="false" outlineLevel="0" max="571" min="571" style="0" width="9.13"/>
    <col collapsed="false" customWidth="true" hidden="false" outlineLevel="0" max="572" min="572" style="0" width="9.13"/>
    <col collapsed="false" customWidth="true" hidden="false" outlineLevel="0" max="573" min="573" style="0" width="9.13"/>
    <col collapsed="false" customWidth="true" hidden="false" outlineLevel="0" max="574" min="574" style="0" width="9.13"/>
    <col collapsed="false" customWidth="true" hidden="false" outlineLevel="0" max="575" min="575" style="0" width="9.13"/>
    <col collapsed="false" customWidth="true" hidden="false" outlineLevel="0" max="576" min="576" style="0" width="9.13"/>
    <col collapsed="false" customWidth="true" hidden="false" outlineLevel="0" max="577" min="577" style="0" width="9.13"/>
    <col collapsed="false" customWidth="true" hidden="false" outlineLevel="0" max="578" min="578" style="0" width="9.13"/>
    <col collapsed="false" customWidth="true" hidden="false" outlineLevel="0" max="579" min="579" style="0" width="9.13"/>
    <col collapsed="false" customWidth="true" hidden="false" outlineLevel="0" max="580" min="580" style="0" width="9.13"/>
    <col collapsed="false" customWidth="true" hidden="false" outlineLevel="0" max="581" min="581" style="0" width="9.13"/>
    <col collapsed="false" customWidth="true" hidden="false" outlineLevel="0" max="582" min="582" style="0" width="9.13"/>
    <col collapsed="false" customWidth="true" hidden="false" outlineLevel="0" max="583" min="583" style="0" width="9.13"/>
    <col collapsed="false" customWidth="true" hidden="false" outlineLevel="0" max="584" min="584" style="0" width="9.13"/>
    <col collapsed="false" customWidth="true" hidden="false" outlineLevel="0" max="585" min="585" style="0" width="9.13"/>
    <col collapsed="false" customWidth="true" hidden="false" outlineLevel="0" max="586" min="586" style="0" width="9.13"/>
    <col collapsed="false" customWidth="true" hidden="false" outlineLevel="0" max="587" min="587" style="0" width="9.13"/>
    <col collapsed="false" customWidth="true" hidden="false" outlineLevel="0" max="588" min="588" style="0" width="9.13"/>
    <col collapsed="false" customWidth="true" hidden="false" outlineLevel="0" max="589" min="589" style="0" width="9.13"/>
    <col collapsed="false" customWidth="true" hidden="false" outlineLevel="0" max="590" min="590" style="0" width="9.13"/>
    <col collapsed="false" customWidth="true" hidden="false" outlineLevel="0" max="591" min="591" style="0" width="9.13"/>
    <col collapsed="false" customWidth="true" hidden="false" outlineLevel="0" max="592" min="592" style="0" width="9.13"/>
    <col collapsed="false" customWidth="true" hidden="false" outlineLevel="0" max="593" min="593" style="0" width="9.13"/>
    <col collapsed="false" customWidth="true" hidden="false" outlineLevel="0" max="594" min="594" style="0" width="9.13"/>
    <col collapsed="false" customWidth="true" hidden="false" outlineLevel="0" max="595" min="595" style="0" width="9.13"/>
    <col collapsed="false" customWidth="true" hidden="false" outlineLevel="0" max="596" min="596" style="0" width="9.13"/>
    <col collapsed="false" customWidth="true" hidden="false" outlineLevel="0" max="597" min="597" style="0" width="9.13"/>
    <col collapsed="false" customWidth="true" hidden="false" outlineLevel="0" max="598" min="598" style="0" width="9.13"/>
    <col collapsed="false" customWidth="true" hidden="false" outlineLevel="0" max="599" min="599" style="0" width="9.13"/>
    <col collapsed="false" customWidth="true" hidden="false" outlineLevel="0" max="600" min="600" style="0" width="9.13"/>
    <col collapsed="false" customWidth="true" hidden="false" outlineLevel="0" max="601" min="601" style="0" width="9.13"/>
    <col collapsed="false" customWidth="true" hidden="false" outlineLevel="0" max="602" min="602" style="0" width="9.13"/>
    <col collapsed="false" customWidth="true" hidden="false" outlineLevel="0" max="603" min="603" style="0" width="9.13"/>
    <col collapsed="false" customWidth="true" hidden="false" outlineLevel="0" max="604" min="604" style="0" width="9.13"/>
    <col collapsed="false" customWidth="true" hidden="false" outlineLevel="0" max="605" min="605" style="0" width="9.13"/>
    <col collapsed="false" customWidth="true" hidden="false" outlineLevel="0" max="606" min="606" style="0" width="9.13"/>
    <col collapsed="false" customWidth="true" hidden="false" outlineLevel="0" max="607" min="607" style="0" width="9.13"/>
    <col collapsed="false" customWidth="true" hidden="false" outlineLevel="0" max="608" min="608" style="0" width="9.13"/>
    <col collapsed="false" customWidth="true" hidden="false" outlineLevel="0" max="609" min="609" style="0" width="9.13"/>
    <col collapsed="false" customWidth="true" hidden="false" outlineLevel="0" max="610" min="610" style="0" width="9.13"/>
    <col collapsed="false" customWidth="true" hidden="false" outlineLevel="0" max="611" min="611" style="0" width="9.13"/>
    <col collapsed="false" customWidth="true" hidden="false" outlineLevel="0" max="612" min="612" style="0" width="9.13"/>
    <col collapsed="false" customWidth="true" hidden="false" outlineLevel="0" max="613" min="613" style="0" width="9.13"/>
    <col collapsed="false" customWidth="true" hidden="false" outlineLevel="0" max="614" min="614" style="0" width="9.13"/>
    <col collapsed="false" customWidth="true" hidden="false" outlineLevel="0" max="615" min="615" style="0" width="9.13"/>
    <col collapsed="false" customWidth="true" hidden="false" outlineLevel="0" max="616" min="616" style="0" width="9.13"/>
    <col collapsed="false" customWidth="true" hidden="false" outlineLevel="0" max="617" min="617" style="0" width="9.13"/>
    <col collapsed="false" customWidth="true" hidden="false" outlineLevel="0" max="618" min="618" style="0" width="9.13"/>
    <col collapsed="false" customWidth="true" hidden="false" outlineLevel="0" max="619" min="619" style="0" width="9.13"/>
    <col collapsed="false" customWidth="true" hidden="false" outlineLevel="0" max="620" min="620" style="0" width="9.13"/>
    <col collapsed="false" customWidth="true" hidden="false" outlineLevel="0" max="621" min="621" style="0" width="9.13"/>
    <col collapsed="false" customWidth="true" hidden="false" outlineLevel="0" max="622" min="622" style="0" width="9.13"/>
    <col collapsed="false" customWidth="true" hidden="false" outlineLevel="0" max="623" min="623" style="0" width="9.13"/>
    <col collapsed="false" customWidth="true" hidden="false" outlineLevel="0" max="624" min="624" style="0" width="9.13"/>
    <col collapsed="false" customWidth="true" hidden="false" outlineLevel="0" max="625" min="625" style="0" width="9.13"/>
    <col collapsed="false" customWidth="true" hidden="false" outlineLevel="0" max="626" min="626" style="0" width="9.13"/>
    <col collapsed="false" customWidth="true" hidden="false" outlineLevel="0" max="627" min="627" style="0" width="9.13"/>
    <col collapsed="false" customWidth="true" hidden="false" outlineLevel="0" max="628" min="628" style="0" width="9.13"/>
    <col collapsed="false" customWidth="true" hidden="false" outlineLevel="0" max="629" min="629" style="0" width="9.13"/>
    <col collapsed="false" customWidth="true" hidden="false" outlineLevel="0" max="630" min="630" style="0" width="9.13"/>
    <col collapsed="false" customWidth="true" hidden="false" outlineLevel="0" max="631" min="631" style="0" width="9.13"/>
    <col collapsed="false" customWidth="true" hidden="false" outlineLevel="0" max="632" min="632" style="0" width="9.13"/>
    <col collapsed="false" customWidth="true" hidden="false" outlineLevel="0" max="633" min="633" style="0" width="9.13"/>
    <col collapsed="false" customWidth="true" hidden="false" outlineLevel="0" max="634" min="634" style="0" width="9.13"/>
    <col collapsed="false" customWidth="true" hidden="false" outlineLevel="0" max="635" min="635" style="0" width="9.13"/>
    <col collapsed="false" customWidth="true" hidden="false" outlineLevel="0" max="636" min="636" style="0" width="9.13"/>
    <col collapsed="false" customWidth="true" hidden="false" outlineLevel="0" max="637" min="637" style="0" width="9.13"/>
    <col collapsed="false" customWidth="true" hidden="false" outlineLevel="0" max="638" min="638" style="0" width="9.13"/>
    <col collapsed="false" customWidth="true" hidden="false" outlineLevel="0" max="639" min="639" style="0" width="9.13"/>
    <col collapsed="false" customWidth="true" hidden="false" outlineLevel="0" max="640" min="640" style="0" width="9.13"/>
    <col collapsed="false" customWidth="true" hidden="false" outlineLevel="0" max="641" min="641" style="0" width="9.13"/>
    <col collapsed="false" customWidth="true" hidden="false" outlineLevel="0" max="642" min="642" style="0" width="9.13"/>
    <col collapsed="false" customWidth="true" hidden="false" outlineLevel="0" max="643" min="643" style="0" width="9.13"/>
    <col collapsed="false" customWidth="true" hidden="false" outlineLevel="0" max="644" min="644" style="0" width="9.13"/>
    <col collapsed="false" customWidth="true" hidden="false" outlineLevel="0" max="645" min="645" style="0" width="9.13"/>
    <col collapsed="false" customWidth="true" hidden="false" outlineLevel="0" max="646" min="646" style="0" width="9.13"/>
    <col collapsed="false" customWidth="true" hidden="false" outlineLevel="0" max="647" min="647" style="0" width="9.13"/>
    <col collapsed="false" customWidth="true" hidden="false" outlineLevel="0" max="648" min="648" style="0" width="9.13"/>
    <col collapsed="false" customWidth="true" hidden="false" outlineLevel="0" max="649" min="649" style="0" width="9.13"/>
    <col collapsed="false" customWidth="true" hidden="false" outlineLevel="0" max="650" min="650" style="0" width="9.13"/>
    <col collapsed="false" customWidth="true" hidden="false" outlineLevel="0" max="651" min="651" style="0" width="9.13"/>
    <col collapsed="false" customWidth="true" hidden="false" outlineLevel="0" max="652" min="652" style="0" width="9.13"/>
    <col collapsed="false" customWidth="true" hidden="false" outlineLevel="0" max="653" min="653" style="0" width="9.13"/>
    <col collapsed="false" customWidth="true" hidden="false" outlineLevel="0" max="654" min="654" style="0" width="9.13"/>
    <col collapsed="false" customWidth="true" hidden="false" outlineLevel="0" max="655" min="655" style="0" width="9.13"/>
    <col collapsed="false" customWidth="true" hidden="false" outlineLevel="0" max="656" min="656" style="0" width="9.13"/>
    <col collapsed="false" customWidth="true" hidden="false" outlineLevel="0" max="657" min="657" style="0" width="9.13"/>
    <col collapsed="false" customWidth="true" hidden="false" outlineLevel="0" max="658" min="658" style="0" width="9.13"/>
    <col collapsed="false" customWidth="true" hidden="false" outlineLevel="0" max="659" min="659" style="0" width="9.13"/>
    <col collapsed="false" customWidth="true" hidden="false" outlineLevel="0" max="660" min="660" style="0" width="9.13"/>
    <col collapsed="false" customWidth="true" hidden="false" outlineLevel="0" max="661" min="661" style="0" width="9.13"/>
    <col collapsed="false" customWidth="true" hidden="false" outlineLevel="0" max="662" min="662" style="0" width="9.13"/>
    <col collapsed="false" customWidth="true" hidden="false" outlineLevel="0" max="663" min="663" style="0" width="9.13"/>
    <col collapsed="false" customWidth="true" hidden="false" outlineLevel="0" max="664" min="664" style="0" width="9.13"/>
    <col collapsed="false" customWidth="true" hidden="false" outlineLevel="0" max="665" min="665" style="0" width="9.13"/>
    <col collapsed="false" customWidth="true" hidden="false" outlineLevel="0" max="666" min="666" style="0" width="9.13"/>
    <col collapsed="false" customWidth="true" hidden="false" outlineLevel="0" max="667" min="667" style="0" width="9.13"/>
    <col collapsed="false" customWidth="true" hidden="false" outlineLevel="0" max="668" min="668" style="0" width="9.13"/>
    <col collapsed="false" customWidth="true" hidden="false" outlineLevel="0" max="669" min="669" style="0" width="9.13"/>
    <col collapsed="false" customWidth="true" hidden="false" outlineLevel="0" max="670" min="670" style="0" width="9.13"/>
    <col collapsed="false" customWidth="true" hidden="false" outlineLevel="0" max="671" min="671" style="0" width="9.13"/>
    <col collapsed="false" customWidth="true" hidden="false" outlineLevel="0" max="672" min="672" style="0" width="9.13"/>
    <col collapsed="false" customWidth="true" hidden="false" outlineLevel="0" max="673" min="673" style="0" width="9.13"/>
    <col collapsed="false" customWidth="true" hidden="false" outlineLevel="0" max="674" min="674" style="0" width="9.13"/>
    <col collapsed="false" customWidth="true" hidden="false" outlineLevel="0" max="675" min="675" style="0" width="9.13"/>
    <col collapsed="false" customWidth="true" hidden="false" outlineLevel="0" max="676" min="676" style="0" width="9.13"/>
    <col collapsed="false" customWidth="true" hidden="false" outlineLevel="0" max="677" min="677" style="0" width="9.13"/>
    <col collapsed="false" customWidth="true" hidden="false" outlineLevel="0" max="678" min="678" style="0" width="9.13"/>
    <col collapsed="false" customWidth="true" hidden="false" outlineLevel="0" max="679" min="679" style="0" width="9.13"/>
    <col collapsed="false" customWidth="true" hidden="false" outlineLevel="0" max="680" min="680" style="0" width="9.13"/>
    <col collapsed="false" customWidth="true" hidden="false" outlineLevel="0" max="681" min="681" style="0" width="9.13"/>
    <col collapsed="false" customWidth="true" hidden="false" outlineLevel="0" max="682" min="682" style="0" width="9.13"/>
    <col collapsed="false" customWidth="true" hidden="false" outlineLevel="0" max="683" min="683" style="0" width="9.13"/>
    <col collapsed="false" customWidth="true" hidden="false" outlineLevel="0" max="684" min="684" style="0" width="9.13"/>
    <col collapsed="false" customWidth="true" hidden="false" outlineLevel="0" max="685" min="685" style="0" width="9.13"/>
    <col collapsed="false" customWidth="true" hidden="false" outlineLevel="0" max="686" min="686" style="0" width="9.13"/>
    <col collapsed="false" customWidth="true" hidden="false" outlineLevel="0" max="687" min="687" style="0" width="9.13"/>
    <col collapsed="false" customWidth="true" hidden="false" outlineLevel="0" max="688" min="688" style="0" width="9.13"/>
    <col collapsed="false" customWidth="true" hidden="false" outlineLevel="0" max="689" min="689" style="0" width="9.13"/>
    <col collapsed="false" customWidth="true" hidden="false" outlineLevel="0" max="690" min="690" style="0" width="9.13"/>
    <col collapsed="false" customWidth="true" hidden="false" outlineLevel="0" max="691" min="691" style="0" width="9.13"/>
    <col collapsed="false" customWidth="true" hidden="false" outlineLevel="0" max="692" min="692" style="0" width="9.13"/>
    <col collapsed="false" customWidth="true" hidden="false" outlineLevel="0" max="693" min="693" style="0" width="9.13"/>
    <col collapsed="false" customWidth="true" hidden="false" outlineLevel="0" max="694" min="694" style="0" width="9.13"/>
    <col collapsed="false" customWidth="true" hidden="false" outlineLevel="0" max="695" min="695" style="0" width="9.13"/>
    <col collapsed="false" customWidth="true" hidden="false" outlineLevel="0" max="696" min="696" style="0" width="9.13"/>
    <col collapsed="false" customWidth="true" hidden="false" outlineLevel="0" max="697" min="697" style="0" width="9.13"/>
    <col collapsed="false" customWidth="true" hidden="false" outlineLevel="0" max="698" min="698" style="0" width="9.13"/>
    <col collapsed="false" customWidth="true" hidden="false" outlineLevel="0" max="699" min="699" style="0" width="9.13"/>
    <col collapsed="false" customWidth="true" hidden="false" outlineLevel="0" max="700" min="700" style="0" width="9.13"/>
    <col collapsed="false" customWidth="true" hidden="false" outlineLevel="0" max="701" min="701" style="0" width="9.13"/>
    <col collapsed="false" customWidth="true" hidden="false" outlineLevel="0" max="702" min="702" style="0" width="9.13"/>
    <col collapsed="false" customWidth="true" hidden="false" outlineLevel="0" max="703" min="703" style="0" width="9.13"/>
    <col collapsed="false" customWidth="true" hidden="false" outlineLevel="0" max="704" min="704" style="0" width="9.13"/>
    <col collapsed="false" customWidth="true" hidden="false" outlineLevel="0" max="705" min="705" style="0" width="9.13"/>
    <col collapsed="false" customWidth="true" hidden="false" outlineLevel="0" max="706" min="706" style="0" width="9.13"/>
    <col collapsed="false" customWidth="true" hidden="false" outlineLevel="0" max="707" min="707" style="0" width="9.13"/>
    <col collapsed="false" customWidth="true" hidden="false" outlineLevel="0" max="708" min="708" style="0" width="9.13"/>
    <col collapsed="false" customWidth="true" hidden="false" outlineLevel="0" max="709" min="709" style="0" width="9.13"/>
    <col collapsed="false" customWidth="true" hidden="false" outlineLevel="0" max="710" min="710" style="0" width="9.13"/>
    <col collapsed="false" customWidth="true" hidden="false" outlineLevel="0" max="711" min="711" style="0" width="9.13"/>
    <col collapsed="false" customWidth="true" hidden="false" outlineLevel="0" max="712" min="712" style="0" width="9.13"/>
    <col collapsed="false" customWidth="true" hidden="false" outlineLevel="0" max="713" min="713" style="0" width="9.13"/>
    <col collapsed="false" customWidth="true" hidden="false" outlineLevel="0" max="714" min="714" style="0" width="9.13"/>
    <col collapsed="false" customWidth="true" hidden="false" outlineLevel="0" max="715" min="715" style="0" width="9.13"/>
    <col collapsed="false" customWidth="true" hidden="false" outlineLevel="0" max="716" min="716" style="0" width="9.13"/>
    <col collapsed="false" customWidth="true" hidden="false" outlineLevel="0" max="717" min="717" style="0" width="9.13"/>
    <col collapsed="false" customWidth="true" hidden="false" outlineLevel="0" max="718" min="718" style="0" width="9.13"/>
    <col collapsed="false" customWidth="true" hidden="false" outlineLevel="0" max="719" min="719" style="0" width="9.13"/>
    <col collapsed="false" customWidth="true" hidden="false" outlineLevel="0" max="720" min="720" style="0" width="9.13"/>
    <col collapsed="false" customWidth="true" hidden="false" outlineLevel="0" max="721" min="721" style="0" width="9.13"/>
    <col collapsed="false" customWidth="true" hidden="false" outlineLevel="0" max="722" min="722" style="0" width="9.13"/>
    <col collapsed="false" customWidth="true" hidden="false" outlineLevel="0" max="723" min="723" style="0" width="9.13"/>
    <col collapsed="false" customWidth="true" hidden="false" outlineLevel="0" max="724" min="724" style="0" width="9.13"/>
    <col collapsed="false" customWidth="true" hidden="false" outlineLevel="0" max="725" min="725" style="0" width="9.13"/>
    <col collapsed="false" customWidth="true" hidden="false" outlineLevel="0" max="726" min="726" style="0" width="9.13"/>
    <col collapsed="false" customWidth="true" hidden="false" outlineLevel="0" max="727" min="727" style="0" width="9.13"/>
    <col collapsed="false" customWidth="true" hidden="false" outlineLevel="0" max="728" min="728" style="0" width="9.13"/>
    <col collapsed="false" customWidth="true" hidden="false" outlineLevel="0" max="729" min="729" style="0" width="9.13"/>
    <col collapsed="false" customWidth="true" hidden="false" outlineLevel="0" max="730" min="730" style="0" width="9.13"/>
    <col collapsed="false" customWidth="true" hidden="false" outlineLevel="0" max="731" min="731" style="0" width="9.13"/>
    <col collapsed="false" customWidth="true" hidden="false" outlineLevel="0" max="732" min="732" style="0" width="9.13"/>
    <col collapsed="false" customWidth="true" hidden="false" outlineLevel="0" max="733" min="733" style="0" width="9.13"/>
    <col collapsed="false" customWidth="true" hidden="false" outlineLevel="0" max="734" min="734" style="0" width="9.13"/>
    <col collapsed="false" customWidth="true" hidden="false" outlineLevel="0" max="735" min="735" style="0" width="9.13"/>
    <col collapsed="false" customWidth="true" hidden="false" outlineLevel="0" max="736" min="736" style="0" width="9.13"/>
    <col collapsed="false" customWidth="true" hidden="false" outlineLevel="0" max="737" min="737" style="0" width="9.13"/>
    <col collapsed="false" customWidth="true" hidden="false" outlineLevel="0" max="738" min="738" style="0" width="9.13"/>
    <col collapsed="false" customWidth="true" hidden="false" outlineLevel="0" max="739" min="739" style="0" width="9.13"/>
    <col collapsed="false" customWidth="true" hidden="false" outlineLevel="0" max="740" min="740" style="0" width="9.13"/>
    <col collapsed="false" customWidth="true" hidden="false" outlineLevel="0" max="741" min="741" style="0" width="9.13"/>
    <col collapsed="false" customWidth="true" hidden="false" outlineLevel="0" max="742" min="742" style="0" width="9.13"/>
    <col collapsed="false" customWidth="true" hidden="false" outlineLevel="0" max="743" min="743" style="0" width="9.13"/>
    <col collapsed="false" customWidth="true" hidden="false" outlineLevel="0" max="744" min="744" style="0" width="9.13"/>
    <col collapsed="false" customWidth="true" hidden="false" outlineLevel="0" max="745" min="745" style="0" width="9.13"/>
    <col collapsed="false" customWidth="true" hidden="false" outlineLevel="0" max="746" min="746" style="0" width="9.13"/>
    <col collapsed="false" customWidth="true" hidden="false" outlineLevel="0" max="747" min="747" style="0" width="9.13"/>
    <col collapsed="false" customWidth="true" hidden="false" outlineLevel="0" max="748" min="748" style="0" width="9.13"/>
    <col collapsed="false" customWidth="true" hidden="false" outlineLevel="0" max="749" min="749" style="0" width="9.13"/>
    <col collapsed="false" customWidth="true" hidden="false" outlineLevel="0" max="750" min="750" style="0" width="9.13"/>
    <col collapsed="false" customWidth="true" hidden="false" outlineLevel="0" max="751" min="751" style="0" width="9.13"/>
    <col collapsed="false" customWidth="true" hidden="false" outlineLevel="0" max="752" min="752" style="0" width="9.13"/>
    <col collapsed="false" customWidth="true" hidden="false" outlineLevel="0" max="753" min="753" style="0" width="9.13"/>
    <col collapsed="false" customWidth="true" hidden="false" outlineLevel="0" max="754" min="754" style="0" width="9.13"/>
    <col collapsed="false" customWidth="true" hidden="false" outlineLevel="0" max="755" min="755" style="0" width="9.13"/>
    <col collapsed="false" customWidth="true" hidden="false" outlineLevel="0" max="756" min="756" style="0" width="9.13"/>
    <col collapsed="false" customWidth="true" hidden="false" outlineLevel="0" max="757" min="757" style="0" width="9.13"/>
    <col collapsed="false" customWidth="true" hidden="false" outlineLevel="0" max="758" min="758" style="0" width="9.13"/>
    <col collapsed="false" customWidth="true" hidden="false" outlineLevel="0" max="759" min="759" style="0" width="9.13"/>
    <col collapsed="false" customWidth="true" hidden="false" outlineLevel="0" max="760" min="760" style="0" width="9.13"/>
    <col collapsed="false" customWidth="true" hidden="false" outlineLevel="0" max="761" min="761" style="0" width="9.13"/>
    <col collapsed="false" customWidth="true" hidden="false" outlineLevel="0" max="762" min="762" style="0" width="9.13"/>
    <col collapsed="false" customWidth="true" hidden="false" outlineLevel="0" max="763" min="763" style="0" width="9.13"/>
    <col collapsed="false" customWidth="true" hidden="false" outlineLevel="0" max="764" min="764" style="0" width="9.13"/>
    <col collapsed="false" customWidth="true" hidden="false" outlineLevel="0" max="765" min="765" style="0" width="9.13"/>
    <col collapsed="false" customWidth="true" hidden="false" outlineLevel="0" max="766" min="766" style="0" width="9.13"/>
    <col collapsed="false" customWidth="true" hidden="false" outlineLevel="0" max="767" min="767" style="0" width="9.13"/>
    <col collapsed="false" customWidth="true" hidden="false" outlineLevel="0" max="768" min="768" style="0" width="9.13"/>
    <col collapsed="false" customWidth="true" hidden="false" outlineLevel="0" max="769" min="769" style="0" width="9.13"/>
    <col collapsed="false" customWidth="true" hidden="false" outlineLevel="0" max="770" min="770" style="0" width="9.13"/>
    <col collapsed="false" customWidth="true" hidden="false" outlineLevel="0" max="771" min="771" style="0" width="9.13"/>
    <col collapsed="false" customWidth="true" hidden="false" outlineLevel="0" max="772" min="772" style="0" width="9.13"/>
    <col collapsed="false" customWidth="true" hidden="false" outlineLevel="0" max="773" min="773" style="0" width="9.13"/>
    <col collapsed="false" customWidth="true" hidden="false" outlineLevel="0" max="774" min="774" style="0" width="9.13"/>
    <col collapsed="false" customWidth="true" hidden="false" outlineLevel="0" max="775" min="775" style="0" width="9.13"/>
    <col collapsed="false" customWidth="true" hidden="false" outlineLevel="0" max="776" min="776" style="0" width="9.13"/>
    <col collapsed="false" customWidth="true" hidden="false" outlineLevel="0" max="777" min="777" style="0" width="9.13"/>
    <col collapsed="false" customWidth="true" hidden="false" outlineLevel="0" max="778" min="778" style="0" width="9.13"/>
    <col collapsed="false" customWidth="true" hidden="false" outlineLevel="0" max="779" min="779" style="0" width="9.13"/>
    <col collapsed="false" customWidth="true" hidden="false" outlineLevel="0" max="780" min="780" style="0" width="9.13"/>
    <col collapsed="false" customWidth="true" hidden="false" outlineLevel="0" max="781" min="781" style="0" width="9.13"/>
    <col collapsed="false" customWidth="true" hidden="false" outlineLevel="0" max="782" min="782" style="0" width="9.13"/>
    <col collapsed="false" customWidth="true" hidden="false" outlineLevel="0" max="783" min="783" style="0" width="9.13"/>
    <col collapsed="false" customWidth="true" hidden="false" outlineLevel="0" max="784" min="784" style="0" width="9.13"/>
    <col collapsed="false" customWidth="true" hidden="false" outlineLevel="0" max="785" min="785" style="0" width="9.13"/>
    <col collapsed="false" customWidth="true" hidden="false" outlineLevel="0" max="786" min="786" style="0" width="9.13"/>
    <col collapsed="false" customWidth="true" hidden="false" outlineLevel="0" max="787" min="787" style="0" width="9.13"/>
    <col collapsed="false" customWidth="true" hidden="false" outlineLevel="0" max="788" min="788" style="0" width="9.13"/>
    <col collapsed="false" customWidth="true" hidden="false" outlineLevel="0" max="789" min="789" style="0" width="9.13"/>
    <col collapsed="false" customWidth="true" hidden="false" outlineLevel="0" max="790" min="790" style="0" width="9.13"/>
    <col collapsed="false" customWidth="true" hidden="false" outlineLevel="0" max="791" min="791" style="0" width="9.13"/>
    <col collapsed="false" customWidth="true" hidden="false" outlineLevel="0" max="792" min="792" style="0" width="9.13"/>
    <col collapsed="false" customWidth="true" hidden="false" outlineLevel="0" max="793" min="793" style="0" width="9.13"/>
    <col collapsed="false" customWidth="true" hidden="false" outlineLevel="0" max="794" min="794" style="0" width="9.13"/>
    <col collapsed="false" customWidth="true" hidden="false" outlineLevel="0" max="795" min="795" style="0" width="9.13"/>
    <col collapsed="false" customWidth="true" hidden="false" outlineLevel="0" max="796" min="796" style="0" width="9.13"/>
    <col collapsed="false" customWidth="true" hidden="false" outlineLevel="0" max="797" min="797" style="0" width="9.13"/>
    <col collapsed="false" customWidth="true" hidden="false" outlineLevel="0" max="798" min="798" style="0" width="9.13"/>
    <col collapsed="false" customWidth="true" hidden="false" outlineLevel="0" max="799" min="799" style="0" width="9.13"/>
    <col collapsed="false" customWidth="true" hidden="false" outlineLevel="0" max="800" min="800" style="0" width="9.13"/>
    <col collapsed="false" customWidth="true" hidden="false" outlineLevel="0" max="801" min="801" style="0" width="9.13"/>
    <col collapsed="false" customWidth="true" hidden="false" outlineLevel="0" max="802" min="802" style="0" width="9.13"/>
    <col collapsed="false" customWidth="true" hidden="false" outlineLevel="0" max="803" min="803" style="0" width="9.13"/>
    <col collapsed="false" customWidth="true" hidden="false" outlineLevel="0" max="804" min="804" style="0" width="9.13"/>
    <col collapsed="false" customWidth="true" hidden="false" outlineLevel="0" max="805" min="805" style="0" width="9.13"/>
    <col collapsed="false" customWidth="true" hidden="false" outlineLevel="0" max="806" min="806" style="0" width="9.13"/>
    <col collapsed="false" customWidth="true" hidden="false" outlineLevel="0" max="807" min="807" style="0" width="9.13"/>
    <col collapsed="false" customWidth="true" hidden="false" outlineLevel="0" max="808" min="808" style="0" width="9.13"/>
    <col collapsed="false" customWidth="true" hidden="false" outlineLevel="0" max="809" min="809" style="0" width="9.13"/>
    <col collapsed="false" customWidth="true" hidden="false" outlineLevel="0" max="810" min="810" style="0" width="9.13"/>
    <col collapsed="false" customWidth="true" hidden="false" outlineLevel="0" max="811" min="811" style="0" width="9.13"/>
    <col collapsed="false" customWidth="true" hidden="false" outlineLevel="0" max="812" min="812" style="0" width="9.13"/>
    <col collapsed="false" customWidth="true" hidden="false" outlineLevel="0" max="813" min="813" style="0" width="9.13"/>
    <col collapsed="false" customWidth="true" hidden="false" outlineLevel="0" max="814" min="814" style="0" width="9.13"/>
    <col collapsed="false" customWidth="true" hidden="false" outlineLevel="0" max="815" min="815" style="0" width="9.13"/>
    <col collapsed="false" customWidth="true" hidden="false" outlineLevel="0" max="816" min="816" style="0" width="9.13"/>
    <col collapsed="false" customWidth="true" hidden="false" outlineLevel="0" max="817" min="817" style="0" width="9.13"/>
    <col collapsed="false" customWidth="true" hidden="false" outlineLevel="0" max="818" min="818" style="0" width="9.13"/>
    <col collapsed="false" customWidth="true" hidden="false" outlineLevel="0" max="819" min="819" style="0" width="9.13"/>
    <col collapsed="false" customWidth="true" hidden="false" outlineLevel="0" max="820" min="820" style="0" width="9.13"/>
    <col collapsed="false" customWidth="true" hidden="false" outlineLevel="0" max="821" min="821" style="0" width="9.13"/>
    <col collapsed="false" customWidth="true" hidden="false" outlineLevel="0" max="822" min="822" style="0" width="9.13"/>
    <col collapsed="false" customWidth="true" hidden="false" outlineLevel="0" max="823" min="823" style="0" width="9.13"/>
    <col collapsed="false" customWidth="true" hidden="false" outlineLevel="0" max="824" min="824" style="0" width="9.13"/>
    <col collapsed="false" customWidth="true" hidden="false" outlineLevel="0" max="825" min="825" style="0" width="9.13"/>
    <col collapsed="false" customWidth="true" hidden="false" outlineLevel="0" max="826" min="826" style="0" width="9.13"/>
    <col collapsed="false" customWidth="true" hidden="false" outlineLevel="0" max="827" min="827" style="0" width="9.13"/>
    <col collapsed="false" customWidth="true" hidden="false" outlineLevel="0" max="828" min="828" style="0" width="9.13"/>
    <col collapsed="false" customWidth="true" hidden="false" outlineLevel="0" max="829" min="829" style="0" width="9.13"/>
    <col collapsed="false" customWidth="true" hidden="false" outlineLevel="0" max="830" min="830" style="0" width="9.13"/>
    <col collapsed="false" customWidth="true" hidden="false" outlineLevel="0" max="831" min="831" style="0" width="9.13"/>
    <col collapsed="false" customWidth="true" hidden="false" outlineLevel="0" max="832" min="832" style="0" width="9.13"/>
    <col collapsed="false" customWidth="true" hidden="false" outlineLevel="0" max="833" min="833" style="0" width="9.13"/>
    <col collapsed="false" customWidth="true" hidden="false" outlineLevel="0" max="834" min="834" style="0" width="9.13"/>
    <col collapsed="false" customWidth="true" hidden="false" outlineLevel="0" max="835" min="835" style="0" width="9.13"/>
    <col collapsed="false" customWidth="true" hidden="false" outlineLevel="0" max="836" min="836" style="0" width="9.13"/>
    <col collapsed="false" customWidth="true" hidden="false" outlineLevel="0" max="837" min="837" style="0" width="9.13"/>
    <col collapsed="false" customWidth="true" hidden="false" outlineLevel="0" max="838" min="838" style="0" width="9.13"/>
    <col collapsed="false" customWidth="true" hidden="false" outlineLevel="0" max="839" min="839" style="0" width="9.13"/>
    <col collapsed="false" customWidth="true" hidden="false" outlineLevel="0" max="840" min="840" style="0" width="9.13"/>
    <col collapsed="false" customWidth="true" hidden="false" outlineLevel="0" max="841" min="841" style="0" width="9.13"/>
    <col collapsed="false" customWidth="true" hidden="false" outlineLevel="0" max="842" min="842" style="0" width="9.13"/>
    <col collapsed="false" customWidth="true" hidden="false" outlineLevel="0" max="843" min="843" style="0" width="9.13"/>
    <col collapsed="false" customWidth="true" hidden="false" outlineLevel="0" max="844" min="844" style="0" width="9.13"/>
    <col collapsed="false" customWidth="true" hidden="false" outlineLevel="0" max="845" min="845" style="0" width="9.13"/>
    <col collapsed="false" customWidth="true" hidden="false" outlineLevel="0" max="846" min="846" style="0" width="9.13"/>
    <col collapsed="false" customWidth="true" hidden="false" outlineLevel="0" max="847" min="847" style="0" width="9.13"/>
    <col collapsed="false" customWidth="true" hidden="false" outlineLevel="0" max="848" min="848" style="0" width="9.13"/>
    <col collapsed="false" customWidth="true" hidden="false" outlineLevel="0" max="849" min="849" style="0" width="9.13"/>
    <col collapsed="false" customWidth="true" hidden="false" outlineLevel="0" max="850" min="850" style="0" width="9.13"/>
    <col collapsed="false" customWidth="true" hidden="false" outlineLevel="0" max="851" min="851" style="0" width="9.13"/>
    <col collapsed="false" customWidth="true" hidden="false" outlineLevel="0" max="852" min="852" style="0" width="9.13"/>
    <col collapsed="false" customWidth="true" hidden="false" outlineLevel="0" max="853" min="853" style="0" width="9.13"/>
    <col collapsed="false" customWidth="true" hidden="false" outlineLevel="0" max="854" min="854" style="0" width="9.13"/>
    <col collapsed="false" customWidth="true" hidden="false" outlineLevel="0" max="855" min="855" style="0" width="9.13"/>
    <col collapsed="false" customWidth="true" hidden="false" outlineLevel="0" max="856" min="856" style="0" width="9.13"/>
    <col collapsed="false" customWidth="true" hidden="false" outlineLevel="0" max="857" min="857" style="0" width="9.13"/>
    <col collapsed="false" customWidth="true" hidden="false" outlineLevel="0" max="858" min="858" style="0" width="9.13"/>
    <col collapsed="false" customWidth="true" hidden="false" outlineLevel="0" max="859" min="859" style="0" width="9.13"/>
    <col collapsed="false" customWidth="true" hidden="false" outlineLevel="0" max="860" min="860" style="0" width="9.13"/>
    <col collapsed="false" customWidth="true" hidden="false" outlineLevel="0" max="861" min="861" style="0" width="9.13"/>
    <col collapsed="false" customWidth="true" hidden="false" outlineLevel="0" max="862" min="862" style="0" width="9.13"/>
    <col collapsed="false" customWidth="true" hidden="false" outlineLevel="0" max="863" min="863" style="0" width="9.13"/>
    <col collapsed="false" customWidth="true" hidden="false" outlineLevel="0" max="864" min="864" style="0" width="9.13"/>
    <col collapsed="false" customWidth="true" hidden="false" outlineLevel="0" max="865" min="865" style="0" width="9.13"/>
    <col collapsed="false" customWidth="true" hidden="false" outlineLevel="0" max="866" min="866" style="0" width="9.13"/>
    <col collapsed="false" customWidth="true" hidden="false" outlineLevel="0" max="867" min="867" style="0" width="9.13"/>
    <col collapsed="false" customWidth="true" hidden="false" outlineLevel="0" max="868" min="868" style="0" width="9.13"/>
    <col collapsed="false" customWidth="true" hidden="false" outlineLevel="0" max="869" min="869" style="0" width="9.13"/>
    <col collapsed="false" customWidth="true" hidden="false" outlineLevel="0" max="870" min="870" style="0" width="9.13"/>
    <col collapsed="false" customWidth="true" hidden="false" outlineLevel="0" max="871" min="871" style="0" width="9.13"/>
    <col collapsed="false" customWidth="true" hidden="false" outlineLevel="0" max="872" min="872" style="0" width="9.13"/>
    <col collapsed="false" customWidth="true" hidden="false" outlineLevel="0" max="873" min="873" style="0" width="9.13"/>
    <col collapsed="false" customWidth="true" hidden="false" outlineLevel="0" max="874" min="874" style="0" width="9.13"/>
    <col collapsed="false" customWidth="true" hidden="false" outlineLevel="0" max="875" min="875" style="0" width="9.13"/>
    <col collapsed="false" customWidth="true" hidden="false" outlineLevel="0" max="876" min="876" style="0" width="9.13"/>
    <col collapsed="false" customWidth="true" hidden="false" outlineLevel="0" max="877" min="877" style="0" width="9.13"/>
    <col collapsed="false" customWidth="true" hidden="false" outlineLevel="0" max="878" min="878" style="0" width="9.13"/>
    <col collapsed="false" customWidth="true" hidden="false" outlineLevel="0" max="879" min="879" style="0" width="9.13"/>
    <col collapsed="false" customWidth="true" hidden="false" outlineLevel="0" max="880" min="880" style="0" width="9.13"/>
    <col collapsed="false" customWidth="true" hidden="false" outlineLevel="0" max="881" min="881" style="0" width="9.13"/>
    <col collapsed="false" customWidth="true" hidden="false" outlineLevel="0" max="882" min="882" style="0" width="9.13"/>
    <col collapsed="false" customWidth="true" hidden="false" outlineLevel="0" max="883" min="883" style="0" width="9.13"/>
    <col collapsed="false" customWidth="true" hidden="false" outlineLevel="0" max="884" min="884" style="0" width="9.13"/>
    <col collapsed="false" customWidth="true" hidden="false" outlineLevel="0" max="885" min="885" style="0" width="9.13"/>
    <col collapsed="false" customWidth="true" hidden="false" outlineLevel="0" max="886" min="886" style="0" width="9.13"/>
    <col collapsed="false" customWidth="true" hidden="false" outlineLevel="0" max="887" min="887" style="0" width="9.13"/>
    <col collapsed="false" customWidth="true" hidden="false" outlineLevel="0" max="888" min="888" style="0" width="9.13"/>
    <col collapsed="false" customWidth="true" hidden="false" outlineLevel="0" max="889" min="889" style="0" width="9.13"/>
    <col collapsed="false" customWidth="true" hidden="false" outlineLevel="0" max="890" min="890" style="0" width="9.13"/>
    <col collapsed="false" customWidth="true" hidden="false" outlineLevel="0" max="891" min="891" style="0" width="9.13"/>
    <col collapsed="false" customWidth="true" hidden="false" outlineLevel="0" max="892" min="892" style="0" width="9.13"/>
    <col collapsed="false" customWidth="true" hidden="false" outlineLevel="0" max="893" min="893" style="0" width="9.13"/>
    <col collapsed="false" customWidth="true" hidden="false" outlineLevel="0" max="894" min="894" style="0" width="9.13"/>
    <col collapsed="false" customWidth="true" hidden="false" outlineLevel="0" max="895" min="895" style="0" width="9.13"/>
    <col collapsed="false" customWidth="true" hidden="false" outlineLevel="0" max="896" min="896" style="0" width="9.13"/>
    <col collapsed="false" customWidth="true" hidden="false" outlineLevel="0" max="897" min="897" style="0" width="9.13"/>
    <col collapsed="false" customWidth="true" hidden="false" outlineLevel="0" max="898" min="898" style="0" width="9.13"/>
    <col collapsed="false" customWidth="true" hidden="false" outlineLevel="0" max="899" min="899" style="0" width="9.13"/>
    <col collapsed="false" customWidth="true" hidden="false" outlineLevel="0" max="900" min="900" style="0" width="9.13"/>
    <col collapsed="false" customWidth="true" hidden="false" outlineLevel="0" max="901" min="901" style="0" width="9.13"/>
    <col collapsed="false" customWidth="true" hidden="false" outlineLevel="0" max="902" min="902" style="0" width="9.13"/>
    <col collapsed="false" customWidth="true" hidden="false" outlineLevel="0" max="903" min="903" style="0" width="9.13"/>
    <col collapsed="false" customWidth="true" hidden="false" outlineLevel="0" max="904" min="904" style="0" width="9.13"/>
    <col collapsed="false" customWidth="true" hidden="false" outlineLevel="0" max="905" min="905" style="0" width="9.13"/>
    <col collapsed="false" customWidth="true" hidden="false" outlineLevel="0" max="906" min="906" style="0" width="9.13"/>
    <col collapsed="false" customWidth="true" hidden="false" outlineLevel="0" max="907" min="907" style="0" width="9.13"/>
    <col collapsed="false" customWidth="true" hidden="false" outlineLevel="0" max="908" min="908" style="0" width="9.13"/>
    <col collapsed="false" customWidth="true" hidden="false" outlineLevel="0" max="909" min="909" style="0" width="9.13"/>
    <col collapsed="false" customWidth="true" hidden="false" outlineLevel="0" max="910" min="910" style="0" width="9.13"/>
    <col collapsed="false" customWidth="true" hidden="false" outlineLevel="0" max="911" min="911" style="0" width="9.13"/>
    <col collapsed="false" customWidth="true" hidden="false" outlineLevel="0" max="912" min="912" style="0" width="9.13"/>
    <col collapsed="false" customWidth="true" hidden="false" outlineLevel="0" max="913" min="913" style="0" width="9.13"/>
    <col collapsed="false" customWidth="true" hidden="false" outlineLevel="0" max="914" min="914" style="0" width="9.13"/>
    <col collapsed="false" customWidth="true" hidden="false" outlineLevel="0" max="915" min="915" style="0" width="9.13"/>
    <col collapsed="false" customWidth="true" hidden="false" outlineLevel="0" max="916" min="916" style="0" width="9.13"/>
    <col collapsed="false" customWidth="true" hidden="false" outlineLevel="0" max="917" min="917" style="0" width="9.13"/>
    <col collapsed="false" customWidth="true" hidden="false" outlineLevel="0" max="918" min="918" style="0" width="9.13"/>
    <col collapsed="false" customWidth="true" hidden="false" outlineLevel="0" max="919" min="919" style="0" width="9.13"/>
    <col collapsed="false" customWidth="true" hidden="false" outlineLevel="0" max="920" min="920" style="0" width="9.13"/>
    <col collapsed="false" customWidth="true" hidden="false" outlineLevel="0" max="921" min="921" style="0" width="9.13"/>
    <col collapsed="false" customWidth="true" hidden="false" outlineLevel="0" max="922" min="922" style="0" width="9.13"/>
    <col collapsed="false" customWidth="true" hidden="false" outlineLevel="0" max="923" min="923" style="0" width="9.13"/>
    <col collapsed="false" customWidth="true" hidden="false" outlineLevel="0" max="924" min="924" style="0" width="9.13"/>
    <col collapsed="false" customWidth="true" hidden="false" outlineLevel="0" max="925" min="925" style="0" width="9.13"/>
    <col collapsed="false" customWidth="true" hidden="false" outlineLevel="0" max="926" min="926" style="0" width="9.13"/>
    <col collapsed="false" customWidth="true" hidden="false" outlineLevel="0" max="927" min="927" style="0" width="9.13"/>
    <col collapsed="false" customWidth="true" hidden="false" outlineLevel="0" max="928" min="928" style="0" width="9.13"/>
    <col collapsed="false" customWidth="true" hidden="false" outlineLevel="0" max="929" min="929" style="0" width="9.13"/>
    <col collapsed="false" customWidth="true" hidden="false" outlineLevel="0" max="930" min="930" style="0" width="9.13"/>
    <col collapsed="false" customWidth="true" hidden="false" outlineLevel="0" max="931" min="931" style="0" width="9.13"/>
    <col collapsed="false" customWidth="true" hidden="false" outlineLevel="0" max="932" min="932" style="0" width="9.13"/>
    <col collapsed="false" customWidth="true" hidden="false" outlineLevel="0" max="933" min="933" style="0" width="9.13"/>
    <col collapsed="false" customWidth="true" hidden="false" outlineLevel="0" max="934" min="934" style="0" width="9.13"/>
    <col collapsed="false" customWidth="true" hidden="false" outlineLevel="0" max="935" min="935" style="0" width="9.13"/>
    <col collapsed="false" customWidth="true" hidden="false" outlineLevel="0" max="936" min="936" style="0" width="9.13"/>
    <col collapsed="false" customWidth="true" hidden="false" outlineLevel="0" max="937" min="937" style="0" width="9.13"/>
    <col collapsed="false" customWidth="true" hidden="false" outlineLevel="0" max="938" min="938" style="0" width="9.13"/>
    <col collapsed="false" customWidth="true" hidden="false" outlineLevel="0" max="939" min="939" style="0" width="9.13"/>
    <col collapsed="false" customWidth="true" hidden="false" outlineLevel="0" max="940" min="940" style="0" width="9.13"/>
    <col collapsed="false" customWidth="true" hidden="false" outlineLevel="0" max="941" min="941" style="0" width="9.13"/>
    <col collapsed="false" customWidth="true" hidden="false" outlineLevel="0" max="942" min="942" style="0" width="9.13"/>
    <col collapsed="false" customWidth="true" hidden="false" outlineLevel="0" max="943" min="943" style="0" width="9.13"/>
    <col collapsed="false" customWidth="true" hidden="false" outlineLevel="0" max="944" min="944" style="0" width="9.13"/>
    <col collapsed="false" customWidth="true" hidden="false" outlineLevel="0" max="945" min="945" style="0" width="9.13"/>
    <col collapsed="false" customWidth="true" hidden="false" outlineLevel="0" max="946" min="946" style="0" width="9.13"/>
    <col collapsed="false" customWidth="true" hidden="false" outlineLevel="0" max="947" min="947" style="0" width="9.13"/>
    <col collapsed="false" customWidth="true" hidden="false" outlineLevel="0" max="948" min="948" style="0" width="9.13"/>
    <col collapsed="false" customWidth="true" hidden="false" outlineLevel="0" max="949" min="949" style="0" width="9.13"/>
    <col collapsed="false" customWidth="true" hidden="false" outlineLevel="0" max="950" min="950" style="0" width="9.13"/>
    <col collapsed="false" customWidth="true" hidden="false" outlineLevel="0" max="951" min="951" style="0" width="9.13"/>
    <col collapsed="false" customWidth="true" hidden="false" outlineLevel="0" max="952" min="952" style="0" width="9.13"/>
    <col collapsed="false" customWidth="true" hidden="false" outlineLevel="0" max="953" min="953" style="0" width="9.13"/>
    <col collapsed="false" customWidth="true" hidden="false" outlineLevel="0" max="954" min="954" style="0" width="9.13"/>
    <col collapsed="false" customWidth="true" hidden="false" outlineLevel="0" max="955" min="955" style="0" width="9.13"/>
    <col collapsed="false" customWidth="true" hidden="false" outlineLevel="0" max="956" min="956" style="0" width="9.13"/>
    <col collapsed="false" customWidth="true" hidden="false" outlineLevel="0" max="957" min="957" style="0" width="9.13"/>
    <col collapsed="false" customWidth="true" hidden="false" outlineLevel="0" max="958" min="958" style="0" width="9.13"/>
    <col collapsed="false" customWidth="true" hidden="false" outlineLevel="0" max="959" min="959" style="0" width="9.13"/>
    <col collapsed="false" customWidth="true" hidden="false" outlineLevel="0" max="960" min="960" style="0" width="9.13"/>
    <col collapsed="false" customWidth="true" hidden="false" outlineLevel="0" max="961" min="961" style="0" width="9.13"/>
    <col collapsed="false" customWidth="true" hidden="false" outlineLevel="0" max="962" min="962" style="0" width="9.13"/>
    <col collapsed="false" customWidth="true" hidden="false" outlineLevel="0" max="963" min="963" style="0" width="9.13"/>
    <col collapsed="false" customWidth="true" hidden="false" outlineLevel="0" max="964" min="964" style="0" width="9.13"/>
    <col collapsed="false" customWidth="true" hidden="false" outlineLevel="0" max="965" min="965" style="0" width="9.13"/>
    <col collapsed="false" customWidth="true" hidden="false" outlineLevel="0" max="966" min="966" style="0" width="9.13"/>
    <col collapsed="false" customWidth="true" hidden="false" outlineLevel="0" max="967" min="967" style="0" width="9.13"/>
    <col collapsed="false" customWidth="true" hidden="false" outlineLevel="0" max="968" min="968" style="0" width="9.13"/>
    <col collapsed="false" customWidth="true" hidden="false" outlineLevel="0" max="969" min="969" style="0" width="9.13"/>
    <col collapsed="false" customWidth="true" hidden="false" outlineLevel="0" max="970" min="970" style="0" width="9.13"/>
    <col collapsed="false" customWidth="true" hidden="false" outlineLevel="0" max="971" min="971" style="0" width="9.13"/>
    <col collapsed="false" customWidth="true" hidden="false" outlineLevel="0" max="972" min="972" style="0" width="9.13"/>
    <col collapsed="false" customWidth="true" hidden="false" outlineLevel="0" max="973" min="973" style="0" width="9.13"/>
    <col collapsed="false" customWidth="true" hidden="false" outlineLevel="0" max="974" min="974" style="0" width="9.13"/>
    <col collapsed="false" customWidth="true" hidden="false" outlineLevel="0" max="975" min="975" style="0" width="9.13"/>
    <col collapsed="false" customWidth="true" hidden="false" outlineLevel="0" max="976" min="976" style="0" width="9.13"/>
    <col collapsed="false" customWidth="true" hidden="false" outlineLevel="0" max="977" min="977" style="0" width="9.13"/>
    <col collapsed="false" customWidth="true" hidden="false" outlineLevel="0" max="978" min="978" style="0" width="9.13"/>
    <col collapsed="false" customWidth="true" hidden="false" outlineLevel="0" max="979" min="979" style="0" width="9.13"/>
    <col collapsed="false" customWidth="true" hidden="false" outlineLevel="0" max="980" min="980" style="0" width="9.13"/>
    <col collapsed="false" customWidth="true" hidden="false" outlineLevel="0" max="981" min="981" style="0" width="9.13"/>
    <col collapsed="false" customWidth="true" hidden="false" outlineLevel="0" max="982" min="982" style="0" width="9.13"/>
    <col collapsed="false" customWidth="true" hidden="false" outlineLevel="0" max="983" min="983" style="0" width="9.13"/>
    <col collapsed="false" customWidth="true" hidden="false" outlineLevel="0" max="984" min="984" style="0" width="9.13"/>
    <col collapsed="false" customWidth="true" hidden="false" outlineLevel="0" max="985" min="985" style="0" width="9.13"/>
    <col collapsed="false" customWidth="true" hidden="false" outlineLevel="0" max="986" min="986" style="0" width="9.13"/>
    <col collapsed="false" customWidth="true" hidden="false" outlineLevel="0" max="987" min="987" style="0" width="9.13"/>
    <col collapsed="false" customWidth="true" hidden="false" outlineLevel="0" max="988" min="988" style="0" width="9.13"/>
    <col collapsed="false" customWidth="true" hidden="false" outlineLevel="0" max="989" min="989" style="0" width="9.13"/>
    <col collapsed="false" customWidth="true" hidden="false" outlineLevel="0" max="990" min="990" style="0" width="9.13"/>
    <col collapsed="false" customWidth="true" hidden="false" outlineLevel="0" max="991" min="991" style="0" width="9.13"/>
    <col collapsed="false" customWidth="true" hidden="false" outlineLevel="0" max="992" min="992" style="0" width="9.13"/>
    <col collapsed="false" customWidth="true" hidden="false" outlineLevel="0" max="993" min="993" style="0" width="9.13"/>
    <col collapsed="false" customWidth="true" hidden="false" outlineLevel="0" max="994" min="994" style="0" width="9.13"/>
    <col collapsed="false" customWidth="true" hidden="false" outlineLevel="0" max="995" min="995" style="0" width="9.13"/>
    <col collapsed="false" customWidth="true" hidden="false" outlineLevel="0" max="996" min="996" style="0" width="9.13"/>
    <col collapsed="false" customWidth="true" hidden="false" outlineLevel="0" max="997" min="997" style="0" width="9.13"/>
    <col collapsed="false" customWidth="true" hidden="false" outlineLevel="0" max="998" min="998" style="0" width="9.13"/>
    <col collapsed="false" customWidth="true" hidden="false" outlineLevel="0" max="999" min="999" style="0" width="9.13"/>
    <col collapsed="false" customWidth="true" hidden="false" outlineLevel="0" max="1000" min="1000" style="0" width="9.13"/>
    <col collapsed="false" customWidth="true" hidden="false" outlineLevel="0" max="1001" min="1001" style="0" width="9.13"/>
    <col collapsed="false" customWidth="true" hidden="false" outlineLevel="0" max="1002" min="1002" style="0" width="9.13"/>
    <col collapsed="false" customWidth="true" hidden="false" outlineLevel="0" max="1003" min="1003" style="0" width="9.13"/>
    <col collapsed="false" customWidth="true" hidden="false" outlineLevel="0" max="1004" min="1004" style="0" width="9.13"/>
    <col collapsed="false" customWidth="true" hidden="false" outlineLevel="0" max="1005" min="1005" style="0" width="9.13"/>
    <col collapsed="false" customWidth="true" hidden="false" outlineLevel="0" max="1006" min="1006" style="0" width="9.13"/>
    <col collapsed="false" customWidth="true" hidden="false" outlineLevel="0" max="1007" min="1007" style="0" width="9.13"/>
    <col collapsed="false" customWidth="true" hidden="false" outlineLevel="0" max="1008" min="1008" style="0" width="9.13"/>
    <col collapsed="false" customWidth="true" hidden="false" outlineLevel="0" max="1009" min="1009" style="0" width="9.13"/>
    <col collapsed="false" customWidth="true" hidden="false" outlineLevel="0" max="1010" min="1010" style="0" width="9.13"/>
    <col collapsed="false" customWidth="true" hidden="false" outlineLevel="0" max="1011" min="1011" style="0" width="9.13"/>
    <col collapsed="false" customWidth="true" hidden="false" outlineLevel="0" max="1012" min="1012" style="0" width="9.13"/>
    <col collapsed="false" customWidth="true" hidden="false" outlineLevel="0" max="1013" min="1013" style="0" width="9.13"/>
    <col collapsed="false" customWidth="true" hidden="false" outlineLevel="0" max="1014" min="1014" style="0" width="9.13"/>
    <col collapsed="false" customWidth="true" hidden="false" outlineLevel="0" max="1015" min="1015" style="0" width="9.13"/>
    <col collapsed="false" customWidth="true" hidden="false" outlineLevel="0" max="1016" min="1016" style="0" width="9.13"/>
    <col collapsed="false" customWidth="true" hidden="false" outlineLevel="0" max="1017" min="1017" style="0" width="9.13"/>
    <col collapsed="false" customWidth="true" hidden="false" outlineLevel="0" max="1018" min="1018" style="0" width="9.13"/>
    <col collapsed="false" customWidth="true" hidden="false" outlineLevel="0" max="1019" min="1019" style="0" width="9.13"/>
    <col collapsed="false" customWidth="true" hidden="false" outlineLevel="0" max="1020" min="1020" style="0" width="9.13"/>
    <col collapsed="false" customWidth="true" hidden="false" outlineLevel="0" max="1021" min="1021" style="0" width="9.13"/>
    <col collapsed="false" customWidth="true" hidden="false" outlineLevel="0" max="1022" min="1022" style="0" width="9.13"/>
    <col collapsed="false" customWidth="true" hidden="false" outlineLevel="0" max="1023" min="1023" style="0" width="9.13"/>
    <col collapsed="false" customWidth="true" hidden="false" outlineLevel="0" max="1024" min="1024" style="0" width="9.13"/>
    <col collapsed="false" customWidth="true" hidden="false" outlineLevel="0" max="1025" min="1025" style="0" width="9.13"/>
  </cols>
  <sheetData>
    <row r="2" ht="12">
      <c r="B2" s="7" t="s">
        <v>250</v>
      </c>
    </row>
    <row r="3" ht="12">
      <c r="C3" s="41" t="s">
        <v>47</v>
      </c>
      <c r="D3" s="41"/>
      <c r="E3" s="41"/>
      <c r="F3" s="41"/>
      <c r="G3" s="41" t="s">
        <v>36</v>
      </c>
      <c r="H3" s="41"/>
      <c r="I3" s="41"/>
      <c r="K3" s="27" t="s">
        <v>251</v>
      </c>
      <c r="L3" s="27"/>
    </row>
    <row r="4" ht="12">
      <c r="B4" s="42"/>
      <c r="C4" s="15" t="str">
        <f>'cost calculation'!C11</f>
        <v>Magister</v>
      </c>
      <c r="D4" s="15" t="str">
        <f>'cost calculation'!C12</f>
        <v>Posessed (0-2)</v>
      </c>
      <c r="E4" s="15" t="str">
        <f>'cost calculation'!C13</f>
        <v>Mutants (0-2)</v>
      </c>
      <c r="F4" s="15" t="str">
        <f>'cost calculation'!C14</f>
        <v>Darksouls</v>
      </c>
      <c r="G4" s="15" t="str">
        <f>'cost calculation'!C15</f>
        <v>Bretheren</v>
      </c>
      <c r="H4" s="15" t="str">
        <f>'cost calculation'!C16</f>
        <v>Beastmen</v>
      </c>
      <c r="I4" s="15"/>
      <c r="K4" s="43" t="s">
        <v>47</v>
      </c>
      <c r="L4" s="44" t="s">
        <v>36</v>
      </c>
    </row>
    <row r="5" ht="12">
      <c r="B5" s="45" t="s">
        <v>252</v>
      </c>
      <c r="C5" s="0">
        <v>4</v>
      </c>
      <c r="D5" s="0">
        <v>5</v>
      </c>
      <c r="E5" s="0">
        <v>4</v>
      </c>
      <c r="F5" s="0">
        <v>4</v>
      </c>
      <c r="G5" s="35">
        <v>4</v>
      </c>
      <c r="H5" s="0">
        <v>4</v>
      </c>
      <c r="K5" s="1">
        <v>4</v>
      </c>
      <c r="L5" s="1">
        <v>3</v>
      </c>
    </row>
    <row r="6" ht="12">
      <c r="B6" s="45" t="s">
        <v>253</v>
      </c>
      <c r="C6" s="0">
        <v>4</v>
      </c>
      <c r="D6" s="0">
        <v>4</v>
      </c>
      <c r="E6" s="0">
        <v>3</v>
      </c>
      <c r="F6" s="0">
        <v>2</v>
      </c>
      <c r="G6" s="0">
        <v>3</v>
      </c>
      <c r="H6" s="0">
        <v>4</v>
      </c>
      <c r="K6" s="1">
        <v>2</v>
      </c>
      <c r="L6" s="46">
        <v>1</v>
      </c>
    </row>
    <row r="7" ht="12">
      <c r="B7" s="45" t="s">
        <v>254</v>
      </c>
      <c r="C7" s="0">
        <v>4</v>
      </c>
      <c r="D7" s="0">
        <v>0</v>
      </c>
      <c r="E7" s="0">
        <v>3</v>
      </c>
      <c r="F7" s="0">
        <v>2</v>
      </c>
      <c r="G7" s="0">
        <v>3</v>
      </c>
      <c r="H7" s="0">
        <v>3</v>
      </c>
      <c r="K7" s="0">
        <v>2</v>
      </c>
      <c r="L7" s="46">
        <v>1</v>
      </c>
    </row>
    <row r="8" ht="12">
      <c r="B8" s="45" t="s">
        <v>255</v>
      </c>
      <c r="C8" s="0">
        <v>3</v>
      </c>
      <c r="D8" s="0">
        <v>4</v>
      </c>
      <c r="E8" s="0">
        <v>3</v>
      </c>
      <c r="F8" s="0">
        <v>4</v>
      </c>
      <c r="G8" s="0">
        <v>3</v>
      </c>
      <c r="H8" s="0">
        <v>3</v>
      </c>
      <c r="K8" s="0">
        <v>6</v>
      </c>
      <c r="L8" s="46">
        <v>6</v>
      </c>
    </row>
    <row r="9" ht="12">
      <c r="B9" s="45" t="s">
        <v>256</v>
      </c>
      <c r="C9" s="0">
        <v>3</v>
      </c>
      <c r="D9" s="0">
        <v>4</v>
      </c>
      <c r="E9" s="0">
        <v>3</v>
      </c>
      <c r="F9" s="0">
        <v>3</v>
      </c>
      <c r="G9" s="0">
        <v>3</v>
      </c>
      <c r="H9" s="0">
        <v>4</v>
      </c>
      <c r="K9" s="1">
        <v>4</v>
      </c>
      <c r="L9" s="46">
        <v>2</v>
      </c>
    </row>
    <row r="10" ht="12">
      <c r="B10" s="45" t="s">
        <v>257</v>
      </c>
      <c r="C10" s="0">
        <v>1</v>
      </c>
      <c r="D10" s="0">
        <v>2</v>
      </c>
      <c r="E10" s="0">
        <v>1</v>
      </c>
      <c r="F10" s="0">
        <v>1</v>
      </c>
      <c r="G10" s="0">
        <v>1</v>
      </c>
      <c r="H10" s="0">
        <v>2</v>
      </c>
      <c r="K10" s="1">
        <v>6</v>
      </c>
      <c r="L10" s="46">
        <v>6</v>
      </c>
    </row>
    <row r="11" ht="12">
      <c r="B11" s="45" t="s">
        <v>258</v>
      </c>
      <c r="C11" s="0">
        <v>3</v>
      </c>
      <c r="D11" s="0">
        <v>4</v>
      </c>
      <c r="E11" s="0">
        <v>3</v>
      </c>
      <c r="F11" s="0">
        <v>3</v>
      </c>
      <c r="G11" s="0">
        <v>3</v>
      </c>
      <c r="H11" s="0">
        <v>3</v>
      </c>
      <c r="K11" s="0">
        <v>2</v>
      </c>
      <c r="L11" s="46">
        <v>2</v>
      </c>
    </row>
    <row r="12" ht="12">
      <c r="B12" s="45" t="s">
        <v>259</v>
      </c>
      <c r="C12" s="0">
        <v>1</v>
      </c>
      <c r="D12" s="0">
        <v>2</v>
      </c>
      <c r="E12" s="0">
        <v>1</v>
      </c>
      <c r="F12" s="0">
        <v>1</v>
      </c>
      <c r="G12" s="0">
        <v>1</v>
      </c>
      <c r="H12" s="0">
        <v>1</v>
      </c>
      <c r="K12" s="0">
        <v>6</v>
      </c>
      <c r="L12" s="46">
        <v>6</v>
      </c>
    </row>
    <row r="13" ht="12">
      <c r="B13" s="45" t="s">
        <v>260</v>
      </c>
      <c r="C13" s="0">
        <v>8</v>
      </c>
      <c r="D13" s="0">
        <v>7</v>
      </c>
      <c r="E13" s="0">
        <v>7</v>
      </c>
      <c r="F13" s="0">
        <v>6</v>
      </c>
      <c r="G13" s="0">
        <v>7</v>
      </c>
      <c r="H13" s="0">
        <v>7</v>
      </c>
      <c r="K13" s="0">
        <v>2</v>
      </c>
      <c r="L13" s="46">
        <v>1</v>
      </c>
    </row>
    <row r="14" ht="12">
      <c r="B14" s="45"/>
      <c r="L14" s="46"/>
    </row>
    <row r="15" ht="12">
      <c r="B15" s="0" t="s">
        <v>261</v>
      </c>
      <c r="C15" s="47">
        <f>$K5*C5/C$25</f>
        <v>0.2285714285714</v>
      </c>
      <c r="D15" s="47">
        <f>$K5*D5/D$25</f>
        <v>0.2222222222222</v>
      </c>
      <c r="E15" s="47">
        <f>$K5*E5/E$25</f>
        <v>0.64</v>
      </c>
      <c r="F15" s="47">
        <f>$L5*F5/F$25</f>
        <v>0.3428571428571</v>
      </c>
      <c r="G15" s="47">
        <f>$L5*G5/G$25</f>
        <v>0.48</v>
      </c>
      <c r="H15" s="47">
        <f>$L5*H5/H$25</f>
        <v>0.2666666666667</v>
      </c>
      <c r="I15" s="47"/>
    </row>
    <row r="16" ht="12">
      <c r="B16" s="45" t="s">
        <v>262</v>
      </c>
      <c r="C16" s="47">
        <f>$K6*C6/C$25</f>
        <v>0.1142857142857</v>
      </c>
      <c r="D16" s="47">
        <f>$K6*D6/D$25</f>
        <v>0.0888888888889</v>
      </c>
      <c r="E16" s="47">
        <f>$K6*E6/E$25</f>
        <v>0.24</v>
      </c>
      <c r="F16" s="47">
        <f>$L6*F6/F$25</f>
        <v>0.0571428571429</v>
      </c>
      <c r="G16" s="47">
        <f>$L6*G6/G$25</f>
        <v>0.12</v>
      </c>
      <c r="H16" s="47">
        <f>$L6*H6/H$25</f>
        <v>0.0888888888889</v>
      </c>
      <c r="I16" s="47"/>
    </row>
    <row r="17" ht="12">
      <c r="B17" s="45" t="s">
        <v>263</v>
      </c>
      <c r="C17" s="47">
        <f>$K7*C7/C$25</f>
        <v>0.1142857142857</v>
      </c>
      <c r="D17" s="47">
        <f>$K7*D7/D$25</f>
        <v>0</v>
      </c>
      <c r="E17" s="47">
        <f>$K7*E7/E$25</f>
        <v>0.24</v>
      </c>
      <c r="F17" s="47">
        <f>$L7*F7/F$25</f>
        <v>0.0571428571429</v>
      </c>
      <c r="G17" s="47">
        <f>$L7*G7/G$25</f>
        <v>0.12</v>
      </c>
      <c r="H17" s="47">
        <f>$L7*H7/H$25</f>
        <v>0.0666666666667</v>
      </c>
      <c r="I17" s="47"/>
    </row>
    <row r="18" ht="12">
      <c r="B18" s="45" t="s">
        <v>264</v>
      </c>
      <c r="C18" s="47">
        <f>$K8*C8/C$25</f>
        <v>0.2571428571429</v>
      </c>
      <c r="D18" s="47">
        <f>$K8*D8/D$25</f>
        <v>0.2666666666667</v>
      </c>
      <c r="E18" s="47">
        <f>$K8*E8/E$25</f>
        <v>0.72</v>
      </c>
      <c r="F18" s="47">
        <f>$L8*F8/F$25</f>
        <v>0.6857142857143</v>
      </c>
      <c r="G18" s="47">
        <f>$L8*G8/G$25</f>
        <v>0.72</v>
      </c>
      <c r="H18" s="47">
        <f>$L8*H8/H$25</f>
        <v>0.4</v>
      </c>
      <c r="I18" s="47"/>
    </row>
    <row r="19" ht="12">
      <c r="B19" s="45" t="s">
        <v>265</v>
      </c>
      <c r="C19" s="47">
        <f>$K9*C9/C$25</f>
        <v>0.1714285714286</v>
      </c>
      <c r="D19" s="47">
        <f>$K9*D9/D$25</f>
        <v>0.1777777777778</v>
      </c>
      <c r="E19" s="47">
        <f>$K9*E9/E$25</f>
        <v>0.48</v>
      </c>
      <c r="F19" s="47">
        <f>$L9*F9/F$25</f>
        <v>0.1714285714286</v>
      </c>
      <c r="G19" s="47">
        <f>$L9*G9/G$25</f>
        <v>0.24</v>
      </c>
      <c r="H19" s="47">
        <f>$L9*H9/H$25</f>
        <v>0.1777777777778</v>
      </c>
      <c r="I19" s="47"/>
    </row>
    <row r="20" ht="12">
      <c r="B20" s="45" t="s">
        <v>266</v>
      </c>
      <c r="C20" s="47">
        <f>$K10*C10/C$25</f>
        <v>0.0857142857143</v>
      </c>
      <c r="D20" s="47">
        <f>$K10*D10/D$25</f>
        <v>0.1333333333333</v>
      </c>
      <c r="E20" s="47">
        <f>$K10*E10/E$25</f>
        <v>0.24</v>
      </c>
      <c r="F20" s="47">
        <f>$L10*F10/F$25</f>
        <v>0.1714285714286</v>
      </c>
      <c r="G20" s="47">
        <f>$L10*G10/G$25</f>
        <v>0.24</v>
      </c>
      <c r="H20" s="47">
        <f>$L10*H10/H$25</f>
        <v>0.2666666666667</v>
      </c>
      <c r="I20" s="47"/>
    </row>
    <row r="21" ht="12">
      <c r="B21" s="45" t="s">
        <v>267</v>
      </c>
      <c r="C21" s="47">
        <f>$K11*C11/C$25</f>
        <v>0.0857142857143</v>
      </c>
      <c r="D21" s="47">
        <f>$K11*D11/D$25</f>
        <v>0.0888888888889</v>
      </c>
      <c r="E21" s="47">
        <f>$K11*E11/E$25</f>
        <v>0.24</v>
      </c>
      <c r="F21" s="47">
        <f>$L11*F11/F$25</f>
        <v>0.1714285714286</v>
      </c>
      <c r="G21" s="47">
        <f>$L11*G11/G$25</f>
        <v>0.24</v>
      </c>
      <c r="H21" s="47">
        <f>$L11*H11/H$25</f>
        <v>0.1333333333333</v>
      </c>
      <c r="I21" s="47"/>
    </row>
    <row r="22" ht="12">
      <c r="B22" s="45" t="s">
        <v>268</v>
      </c>
      <c r="C22" s="47">
        <f>$K12*C12/C$25</f>
        <v>0.0857142857143</v>
      </c>
      <c r="D22" s="47">
        <f>$K12*D12/D$25</f>
        <v>0.1333333333333</v>
      </c>
      <c r="E22" s="47">
        <f>$K12*E12/E$25</f>
        <v>0.24</v>
      </c>
      <c r="F22" s="47">
        <f>$L12*F12/F$25</f>
        <v>0.1714285714286</v>
      </c>
      <c r="G22" s="47">
        <f>$L12*G12/G$25</f>
        <v>0.24</v>
      </c>
      <c r="H22" s="47">
        <f>$L12*H12/H$25</f>
        <v>0.1333333333333</v>
      </c>
      <c r="I22" s="47"/>
    </row>
    <row r="23" ht="12">
      <c r="B23" s="45" t="s">
        <v>269</v>
      </c>
      <c r="C23" s="47">
        <f>$K13*C13/C$25</f>
        <v>0.2285714285714</v>
      </c>
      <c r="D23" s="47">
        <f>$K13*D13/D$25</f>
        <v>0.1555555555556</v>
      </c>
      <c r="E23" s="47">
        <f>$K13*E13/E$25</f>
        <v>0.56</v>
      </c>
      <c r="F23" s="47">
        <f>$L13*F13/F$25</f>
        <v>0.1714285714286</v>
      </c>
      <c r="G23" s="47">
        <f>$L13*G13/G$25</f>
        <v>0.28</v>
      </c>
      <c r="H23" s="47">
        <f>$L13*H13/H$25</f>
        <v>0.1555555555556</v>
      </c>
      <c r="I23" s="47"/>
    </row>
    <row r="24" ht="12">
      <c r="E24" s="4"/>
    </row>
    <row r="25" ht="12">
      <c r="B25" s="23" t="s">
        <v>270</v>
      </c>
      <c r="C25" s="1">
        <f>'cost calculation'!D11</f>
        <v>70</v>
      </c>
      <c r="D25" s="1">
        <f>'cost calculation'!D12</f>
        <v>90</v>
      </c>
      <c r="E25" s="1">
        <f>'cost calculation'!D13</f>
        <v>25</v>
      </c>
      <c r="F25" s="1">
        <f>'cost calculation'!D14</f>
        <v>35</v>
      </c>
      <c r="G25" s="1">
        <f>'cost calculation'!D15</f>
        <v>25</v>
      </c>
      <c r="H25" s="1">
        <f>'cost calculation'!D16</f>
        <v>45</v>
      </c>
      <c r="I25" s="1"/>
    </row>
    <row r="27" ht="12">
      <c r="C27" s="47">
        <f>SUM(C15:C23)</f>
        <v>1.3714285714286</v>
      </c>
      <c r="D27" s="47">
        <f>SUM(D15:D23)</f>
        <v>1.2666666666667</v>
      </c>
      <c r="E27" s="47">
        <f>SUM(E15:E23)</f>
        <v>3.6</v>
      </c>
      <c r="F27" s="47">
        <f>SUM(F15:F23)</f>
        <v>2</v>
      </c>
      <c r="G27" s="47">
        <f>SUM(G15:G23)</f>
        <v>2.68</v>
      </c>
      <c r="H27" s="47">
        <f>SUM(H15:H23)</f>
        <v>1.6888888888889</v>
      </c>
      <c r="I27" s="47"/>
    </row>
    <row r="28" ht="12">
      <c r="C28" s="39">
        <f>'cost calculation'!$E11*'Characteristic analysis'!C27</f>
        <v>1.3714285714286</v>
      </c>
      <c r="D28" s="39">
        <f>'cost calculation'!$E12*'Characteristic analysis'!D27</f>
        <v>0</v>
      </c>
      <c r="E28" s="39">
        <f>'cost calculation'!$E13*'Characteristic analysis'!E27</f>
        <v>3.6</v>
      </c>
      <c r="F28" s="39">
        <f>'cost calculation'!$E14*'Characteristic analysis'!F27</f>
        <v>0</v>
      </c>
      <c r="G28" s="39">
        <f>'cost calculation'!$E15*'Characteristic analysis'!G27</f>
        <v>0</v>
      </c>
      <c r="H28" s="39">
        <f>'cost calculation'!$E16*'Characteristic analysis'!H27</f>
        <v>1.6888888888889</v>
      </c>
      <c r="I28" s="39"/>
      <c r="J28" s="8">
        <f>SUM(C28:I28)</f>
        <v>6.6603174603175</v>
      </c>
    </row>
    <row r="29" ht="12">
      <c r="C29" s="39">
        <f>'cost calculation'!$E11*(C5*K5+C6*K6+C7*K7+C8*K8+C9*K9+C10*K10+C11*K11+C12*K12+C13*K13)</f>
        <v>96</v>
      </c>
      <c r="D29" s="39">
        <f>'cost calculation'!$E12*(D5*$L5+D6*$L6+D7*$L7+D8*$L8+D9*$L9+D10*$L10+D11*$L11+D12*$L12+D13*$L13)</f>
        <v>0</v>
      </c>
      <c r="E29" s="39">
        <f>'cost calculation'!$E13*(E5*$L5+E6*$L6+E7*$L7+E8*$L8+E9*$L9+E10*$L10+E11*$L11+E12*$L12+E13*$L13)</f>
        <v>67</v>
      </c>
      <c r="F29" s="39">
        <f>'cost calculation'!$E14*(F5*$L5+F6*$L6+F7*$L7+F8*$L8+F9*$L9+F10*$L10+F11*$L11+F12*$L12+F13*$L13)</f>
        <v>0</v>
      </c>
      <c r="G29" s="39">
        <f>'cost calculation'!$E15*(G5*$L5+G6*$L6+G7*$L7+G8*$L8+G9*$L9+G10*$L10+G11*$L11+G12*$L12+G13*$L13)</f>
        <v>0</v>
      </c>
      <c r="H29" s="39">
        <f>'cost calculation'!$E16*(H5*$L5+H6*$L6+H7*$L7+H8*$L8+H9*$L9+H10*$L10+H11*$L11+H12*$L12+H13*$L13)</f>
        <v>76</v>
      </c>
      <c r="I29" s="39"/>
      <c r="J29" s="8">
        <f>SUM(C29:I29)</f>
        <v>239</v>
      </c>
    </row>
  </sheetData>
  <mergeCells count="3">
    <mergeCell ref="C3:F3"/>
    <mergeCell ref="G3:I3"/>
    <mergeCell ref="K3:L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LibreOffice/6.0.7.3$Linux_X86_64 LibreOffice_project/00m0$Build-3</Application>
  <Company>BOSCH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2019-06-12T13:39:39Z</dcterms:created>
  <dc:creator>Lauterbach Kai (BEG/ESB2)</dc:creator>
  <dc:description/>
  <dc:language>de-DE</dc:language>
  <cp:lastModifiedBy/>
  <dcterms:modified xsi:type="dcterms:W3CDTF">2019-06-12T13:50:13Z</dcterms:modified>
  <cp:revision>416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