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1EAD07BB-BAF0-463B-9FB4-35804632B001}" xr6:coauthVersionLast="34" xr6:coauthVersionMax="34" xr10:uidLastSave="{00000000-0000-0000-0000-000000000000}"/>
  <bookViews>
    <workbookView xWindow="0" yWindow="0" windowWidth="17205" windowHeight="8640" activeTab="1" xr2:uid="{00000000-000D-0000-FFFF-FFFF00000000}"/>
  </bookViews>
  <sheets>
    <sheet name="Member" sheetId="1" r:id="rId1"/>
    <sheet name="warband detail" sheetId="5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C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8" i="4"/>
  <c r="G8" i="4"/>
  <c r="E8" i="4"/>
  <c r="H7" i="4"/>
  <c r="G7" i="4"/>
  <c r="E7" i="4"/>
  <c r="H6" i="4"/>
  <c r="G6" i="4"/>
  <c r="E6" i="4"/>
  <c r="H5" i="4"/>
  <c r="G5" i="4"/>
  <c r="E5" i="4"/>
  <c r="H4" i="4"/>
  <c r="G4" i="4"/>
  <c r="E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C42" i="5"/>
  <c r="C35" i="5"/>
  <c r="C32" i="5"/>
  <c r="C28" i="5"/>
  <c r="C24" i="5"/>
  <c r="C23" i="5"/>
  <c r="C22" i="5"/>
  <c r="C21" i="5"/>
  <c r="C20" i="5"/>
  <c r="C16" i="5"/>
  <c r="C8" i="5"/>
  <c r="U42" i="1"/>
  <c r="U41" i="1"/>
  <c r="U40" i="1"/>
  <c r="R40" i="1"/>
  <c r="P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7" i="1"/>
  <c r="C7" i="1"/>
  <c r="K6" i="1"/>
  <c r="J6" i="1"/>
  <c r="I6" i="1"/>
  <c r="C6" i="1"/>
  <c r="I5" i="1"/>
  <c r="I4" i="1"/>
</calcChain>
</file>

<file path=xl/sharedStrings.xml><?xml version="1.0" encoding="utf-8"?>
<sst xmlns="http://schemas.openxmlformats.org/spreadsheetml/2006/main" count="232" uniqueCount="165">
  <si>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</si>
  <si>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</si>
  <si>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</si>
  <si>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</si>
  <si>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</si>
  <si>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</si>
  <si>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</si>
  <si>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</si>
  <si>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</si>
  <si>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</si>
  <si>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</si>
  <si>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</si>
  <si>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</si>
  <si>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</si>
  <si>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</si>
  <si>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</si>
  <si>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</si>
  <si>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</si>
  <si>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</si>
  <si>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</si>
  <si>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</si>
  <si>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</si>
  <si>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</si>
  <si>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</si>
  <si>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</si>
  <si>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</si>
  <si>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</si>
  <si>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</si>
  <si>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</si>
  <si>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</si>
  <si>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</si>
  <si>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</si>
  <si>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</si>
  <si>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</si>
  <si>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</si>
  <si>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</si>
  <si>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</si>
  <si>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</si>
  <si>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</si>
  <si>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</si>
  <si>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</si>
  <si>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</si>
  <si>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</si>
  <si>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</si>
  <si>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</si>
  <si>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</si>
  <si>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</si>
  <si>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</si>
  <si>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</si>
  <si>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</si>
  <si>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</si>
  <si>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</si>
  <si>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</si>
  <si>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</si>
  <si>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</si>
  <si>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</si>
  <si>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</si>
  <si>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</si>
  <si>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</si>
  <si>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</si>
  <si>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</si>
  <si>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</si>
  <si>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</si>
  <si>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</si>
  <si>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</si>
  <si>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</si>
  <si>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</si>
  <si>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</si>
  <si>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</si>
  <si>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</si>
  <si>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</si>
  <si>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</si>
  <si>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</si>
  <si>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</si>
  <si>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</si>
  <si>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</si>
  <si>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</si>
  <si>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</si>
  <si>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</si>
  <si>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</si>
  <si>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</si>
  <si>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</si>
  <si>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</si>
  <si>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</si>
  <si>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</si>
  <si>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</si>
  <si>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</si>
  <si>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</si>
  <si>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</si>
  <si>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</si>
  <si>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</si>
  <si>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</si>
  <si>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</si>
  <si>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</si>
  <si>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</si>
  <si>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</si>
  <si>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</si>
  <si>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</si>
  <si>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</si>
  <si>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</si>
  <si>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</si>
  <si>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</si>
  <si>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</si>
  <si>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</si>
  <si>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</si>
  <si>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</si>
  <si>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</si>
  <si>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</si>
  <si>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</si>
  <si>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</si>
  <si>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</si>
  <si>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</si>
  <si>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</si>
  <si>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</si>
  <si>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</si>
  <si>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</si>
  <si>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</si>
  <si>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</si>
  <si>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</si>
  <si>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</si>
  <si>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</si>
  <si>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</si>
  <si>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</si>
  <si>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</si>
  <si>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</si>
  <si>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</si>
  <si>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</si>
  <si>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</si>
  <si>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</si>
  <si>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</si>
  <si>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</si>
  <si>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</si>
  <si>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</si>
  <si>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</si>
  <si>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</si>
  <si>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</si>
  <si>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</si>
  <si>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</si>
  <si>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</si>
  <si>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</si>
  <si>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</si>
  <si>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</si>
  <si>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</si>
  <si>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</si>
  <si>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</si>
  <si>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</si>
  <si>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</si>
  <si>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</si>
  <si>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</si>
  <si>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</si>
  <si>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</si>
  <si>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Big'Un 2</t>
  </si>
  <si>
    <t>Big'Un 1</t>
  </si>
  <si>
    <t>Big'Un 3</t>
  </si>
  <si>
    <t>Axt</t>
  </si>
  <si>
    <t>Schwert</t>
  </si>
  <si>
    <t>Speer</t>
  </si>
  <si>
    <t>Schild</t>
  </si>
  <si>
    <t>20xp</t>
  </si>
  <si>
    <t>15xp</t>
  </si>
  <si>
    <t>10xp</t>
  </si>
  <si>
    <t>gc</t>
  </si>
  <si>
    <t>Goblin Warrior</t>
  </si>
  <si>
    <t>+10 WR</t>
  </si>
  <si>
    <t>+15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</si>
</sst>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0" fontId="12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zoomScaleNormal="100" workbookViewId="0">
      <selection activeCell="G41" sqref="G41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8.710937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135</v>
      </c>
      <c r="D2" s="20"/>
      <c r="E2" s="20"/>
      <c r="F2" s="22">
        <v>43340</v>
      </c>
    </row>
    <row r="3" spans="2:18" s="6" customFormat="1" ht="18" x14ac:dyDescent="0.25">
      <c r="B3" s="11" t="s">
        <v>146</v>
      </c>
      <c r="E3" s="10"/>
      <c r="F3" s="21"/>
      <c r="H3" s="6" t="s">
        <v>150</v>
      </c>
      <c r="I3" s="1">
        <v>10</v>
      </c>
    </row>
    <row r="4" spans="2:18" x14ac:dyDescent="0.2">
      <c r="H4" s="11" t="s">
        <v>73</v>
      </c>
      <c r="I4" s="10">
        <f>5*SUM(E11:E17)+E11*F11+E12*F12+E13*F13+E14*F14+E15*F15+E16*F16+E17*F17+45</f>
        <v>160</v>
      </c>
    </row>
    <row r="5" spans="2:18" s="6" customFormat="1" ht="15" x14ac:dyDescent="0.2">
      <c r="B5" s="4" t="s">
        <v>0</v>
      </c>
      <c r="C5" s="4">
        <v>500</v>
      </c>
      <c r="H5" s="6" t="s">
        <v>137</v>
      </c>
      <c r="I5" s="10">
        <f>E18/4</f>
        <v>2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142</v>
      </c>
      <c r="I6" s="38">
        <f>U40</f>
        <v>140</v>
      </c>
      <c r="J6" s="6">
        <f>U41</f>
        <v>66</v>
      </c>
      <c r="K6" s="6">
        <f>U42</f>
        <v>74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610</v>
      </c>
    </row>
    <row r="9" spans="2:18" s="6" customFormat="1" x14ac:dyDescent="0.2"/>
    <row r="10" spans="2:18" x14ac:dyDescent="0.2">
      <c r="C10" s="12" t="s">
        <v>17</v>
      </c>
      <c r="D10" s="12" t="s">
        <v>26</v>
      </c>
      <c r="E10" s="12" t="s">
        <v>13</v>
      </c>
      <c r="F10" s="12" t="s">
        <v>74</v>
      </c>
      <c r="G10" s="12" t="s">
        <v>14</v>
      </c>
      <c r="Q10" s="6" t="s">
        <v>125</v>
      </c>
      <c r="R10" s="6" t="s">
        <v>143</v>
      </c>
    </row>
    <row r="11" spans="2:18" x14ac:dyDescent="0.2">
      <c r="B11" s="44" t="s">
        <v>95</v>
      </c>
      <c r="C11" s="6" t="s">
        <v>96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31</v>
      </c>
      <c r="R11" s="6" t="s">
        <v>144</v>
      </c>
    </row>
    <row r="12" spans="2:18" x14ac:dyDescent="0.2">
      <c r="B12" s="44"/>
      <c r="C12" s="6" t="s">
        <v>97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126</v>
      </c>
      <c r="R12" s="6" t="s">
        <v>145</v>
      </c>
    </row>
    <row r="13" spans="2:18" x14ac:dyDescent="0.2">
      <c r="B13" s="44"/>
      <c r="C13" s="6" t="s">
        <v>98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44" t="s">
        <v>52</v>
      </c>
      <c r="C14" s="6" t="s">
        <v>99</v>
      </c>
      <c r="D14" s="6">
        <v>15</v>
      </c>
      <c r="E14" s="27">
        <v>3</v>
      </c>
      <c r="F14" s="27">
        <v>0</v>
      </c>
      <c r="G14">
        <f t="shared" si="0"/>
        <v>45</v>
      </c>
    </row>
    <row r="15" spans="2:18" x14ac:dyDescent="0.2">
      <c r="B15" s="44"/>
      <c r="C15" s="6" t="s">
        <v>100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44"/>
      <c r="C16" s="6" t="s">
        <v>101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44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49</v>
      </c>
      <c r="E18" s="2">
        <f>SUM(E11:E17)</f>
        <v>8</v>
      </c>
      <c r="F18" s="6"/>
      <c r="G18" s="2">
        <f>SUM(G11:G17)</f>
        <v>285</v>
      </c>
    </row>
    <row r="19" spans="2:21" s="6" customFormat="1" x14ac:dyDescent="0.2">
      <c r="B19" s="17"/>
      <c r="F19" s="1"/>
      <c r="I19" s="45" t="s">
        <v>129</v>
      </c>
      <c r="J19" s="45"/>
      <c r="K19" s="45"/>
      <c r="L19" s="45"/>
      <c r="M19" s="45"/>
      <c r="N19" s="45"/>
      <c r="O19" s="45"/>
    </row>
    <row r="20" spans="2:21" ht="15.75" x14ac:dyDescent="0.25">
      <c r="B20" s="2"/>
      <c r="C20" s="2"/>
      <c r="I20" s="45" t="s">
        <v>51</v>
      </c>
      <c r="J20" s="45"/>
      <c r="K20" s="45"/>
      <c r="L20" s="45" t="s">
        <v>52</v>
      </c>
      <c r="M20" s="45"/>
      <c r="N20" s="45"/>
      <c r="O20" s="45"/>
      <c r="T20" s="6" t="s">
        <v>139</v>
      </c>
    </row>
    <row r="21" spans="2:21" s="6" customFormat="1" x14ac:dyDescent="0.2">
      <c r="C21" s="12" t="s">
        <v>90</v>
      </c>
      <c r="D21" s="19" t="s">
        <v>65</v>
      </c>
      <c r="E21" s="19" t="s">
        <v>70</v>
      </c>
      <c r="F21" s="19" t="s">
        <v>31</v>
      </c>
      <c r="G21" s="19" t="s">
        <v>71</v>
      </c>
      <c r="H21" s="12" t="s">
        <v>27</v>
      </c>
      <c r="I21" s="12" t="s">
        <v>37</v>
      </c>
      <c r="J21" s="12" t="s">
        <v>130</v>
      </c>
      <c r="K21" s="12" t="s">
        <v>131</v>
      </c>
      <c r="L21" s="12" t="s">
        <v>132</v>
      </c>
      <c r="M21" s="12" t="s">
        <v>133</v>
      </c>
      <c r="N21" s="12" t="s">
        <v>134</v>
      </c>
      <c r="O21" s="12" t="s">
        <v>11</v>
      </c>
      <c r="P21" s="12" t="s">
        <v>12</v>
      </c>
      <c r="Q21" s="12" t="s">
        <v>92</v>
      </c>
      <c r="R21" s="12" t="s">
        <v>93</v>
      </c>
      <c r="S21" s="12" t="s">
        <v>94</v>
      </c>
      <c r="T21" s="12" t="s">
        <v>140</v>
      </c>
      <c r="U21" s="12" t="s">
        <v>141</v>
      </c>
    </row>
    <row r="22" spans="2:21" s="6" customFormat="1" x14ac:dyDescent="0.2">
      <c r="C22" s="6" t="s">
        <v>9</v>
      </c>
      <c r="D22" s="6" t="s">
        <v>66</v>
      </c>
      <c r="F22" s="29"/>
      <c r="G22" s="18" t="s">
        <v>102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128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66</v>
      </c>
      <c r="F23" s="29"/>
      <c r="G23" s="6" t="s">
        <v>103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127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104</v>
      </c>
      <c r="D24" s="6" t="s">
        <v>66</v>
      </c>
      <c r="F24" s="29" t="s">
        <v>105</v>
      </c>
      <c r="G24" s="6" t="s">
        <v>106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127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66</v>
      </c>
      <c r="F25" s="29" t="s">
        <v>105</v>
      </c>
      <c r="G25" s="6" t="s">
        <v>107</v>
      </c>
      <c r="H25" s="6">
        <v>10</v>
      </c>
      <c r="I25" s="6">
        <v>0</v>
      </c>
      <c r="J25" s="6">
        <v>0</v>
      </c>
      <c r="K25" s="6">
        <v>2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20</v>
      </c>
      <c r="Q25" s="6">
        <v>0</v>
      </c>
      <c r="R25" s="6">
        <f>Tabelle2[[#This Row],[gold/stück]]*Tabelle2[[#This Row],[wunsch]]</f>
        <v>0</v>
      </c>
      <c r="S25" s="30" t="s">
        <v>128</v>
      </c>
      <c r="T25" s="30">
        <v>5</v>
      </c>
      <c r="U25" s="30">
        <f>Tabelle2[[#This Row],[Bewertung]]*SUM(Tabelle2[[#This Row],[Boss]:[troll]])</f>
        <v>10</v>
      </c>
    </row>
    <row r="26" spans="2:21" s="6" customFormat="1" x14ac:dyDescent="0.2">
      <c r="C26" s="6" t="s">
        <v>3</v>
      </c>
      <c r="D26" s="6" t="s">
        <v>66</v>
      </c>
      <c r="F26" s="29" t="s">
        <v>108</v>
      </c>
      <c r="G26" s="6" t="s">
        <v>109</v>
      </c>
      <c r="H26" s="6">
        <v>15</v>
      </c>
      <c r="I26" s="6">
        <v>1</v>
      </c>
      <c r="J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127</v>
      </c>
      <c r="T26" s="30">
        <v>8</v>
      </c>
      <c r="U26" s="30">
        <f>Tabelle2[[#This Row],[Bewertung]]*SUM(Tabelle2[[#This Row],[Boss]:[troll]])</f>
        <v>8</v>
      </c>
    </row>
    <row r="27" spans="2:21" s="6" customFormat="1" x14ac:dyDescent="0.2">
      <c r="C27" s="6" t="s">
        <v>110</v>
      </c>
      <c r="D27" s="6" t="s">
        <v>66</v>
      </c>
      <c r="F27" s="29" t="s">
        <v>111</v>
      </c>
      <c r="G27" s="6" t="s">
        <v>112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127</v>
      </c>
      <c r="T27" s="30">
        <v>7</v>
      </c>
      <c r="U27" s="30">
        <f>Tabelle2[[#This Row],[Bewertung]]*SUM(Tabelle2[[#This Row],[Boss]:[troll]])</f>
        <v>7</v>
      </c>
    </row>
    <row r="28" spans="2:21" s="6" customFormat="1" x14ac:dyDescent="0.2">
      <c r="C28" s="6" t="s">
        <v>113</v>
      </c>
      <c r="D28" s="6" t="s">
        <v>68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128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68</v>
      </c>
      <c r="E29" s="6" t="s">
        <v>69</v>
      </c>
      <c r="F29" s="29">
        <v>4</v>
      </c>
      <c r="G29" s="6" t="s">
        <v>114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127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68</v>
      </c>
      <c r="E30" s="6" t="s">
        <v>72</v>
      </c>
      <c r="F30" s="29">
        <v>3</v>
      </c>
      <c r="H30" s="6">
        <v>10</v>
      </c>
      <c r="I30" s="6">
        <v>0</v>
      </c>
      <c r="J30" s="6">
        <v>0</v>
      </c>
      <c r="K30" s="6">
        <v>3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30</v>
      </c>
      <c r="Q30" s="6">
        <v>0</v>
      </c>
      <c r="R30" s="6">
        <f>Tabelle2[[#This Row],[gold/stück]]*Tabelle2[[#This Row],[wunsch]]</f>
        <v>0</v>
      </c>
      <c r="S30" s="30" t="s">
        <v>127</v>
      </c>
      <c r="T30" s="30">
        <v>6</v>
      </c>
      <c r="U30" s="30">
        <f>Tabelle2[[#This Row],[Bewertung]]*SUM(Tabelle2[[#This Row],[Boss]:[troll]])</f>
        <v>18</v>
      </c>
    </row>
    <row r="31" spans="2:21" s="6" customFormat="1" x14ac:dyDescent="0.2">
      <c r="C31" s="6" t="s">
        <v>115</v>
      </c>
      <c r="D31" s="6" t="s">
        <v>66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126</v>
      </c>
      <c r="T31" s="30">
        <v>3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66</v>
      </c>
      <c r="F32" s="29" t="s">
        <v>105</v>
      </c>
      <c r="G32" s="6" t="s">
        <v>116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126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117</v>
      </c>
      <c r="D33" s="6" t="s">
        <v>68</v>
      </c>
      <c r="E33" s="6" t="s">
        <v>118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126</v>
      </c>
      <c r="T33" s="30">
        <v>5</v>
      </c>
      <c r="U33" s="30">
        <f>Tabelle2[[#This Row],[Bewertung]]*SUM(Tabelle2[[#This Row],[Boss]:[troll]])</f>
        <v>0</v>
      </c>
    </row>
    <row r="34" spans="3:21" s="6" customFormat="1" x14ac:dyDescent="0.2">
      <c r="C34" s="6" t="s">
        <v>119</v>
      </c>
      <c r="D34" s="6" t="s">
        <v>53</v>
      </c>
      <c r="E34" s="18" t="s">
        <v>120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126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121</v>
      </c>
      <c r="D35" s="6" t="s">
        <v>66</v>
      </c>
      <c r="F35" s="29" t="s">
        <v>108</v>
      </c>
      <c r="G35" s="6" t="s">
        <v>122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126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123</v>
      </c>
      <c r="D36" s="34" t="s">
        <v>53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126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67</v>
      </c>
      <c r="F37" s="29"/>
      <c r="G37" s="6" t="s">
        <v>124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125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67</v>
      </c>
      <c r="E38" s="34"/>
      <c r="F38" s="35"/>
      <c r="G38" s="34" t="s">
        <v>136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138</v>
      </c>
      <c r="T38" s="30">
        <v>7</v>
      </c>
      <c r="U38" s="30">
        <f>Tabelle2[[#This Row],[Bewertung]]*SUM(Tabelle2[[#This Row],[Boss]:[troll]])</f>
        <v>35</v>
      </c>
    </row>
    <row r="39" spans="3:21" s="6" customFormat="1" x14ac:dyDescent="0.2">
      <c r="C39" s="34" t="s">
        <v>7</v>
      </c>
      <c r="D39" s="34" t="s">
        <v>67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138</v>
      </c>
      <c r="T39" s="30">
        <v>7</v>
      </c>
      <c r="U39" s="30">
        <f>Tabelle2[[#This Row],[Bewertung]]*SUM(Tabelle2[[#This Row],[Boss]:[troll]])</f>
        <v>7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50</v>
      </c>
      <c r="J40" s="3">
        <f t="shared" si="1"/>
        <v>0</v>
      </c>
      <c r="K40" s="3">
        <f t="shared" si="1"/>
        <v>135</v>
      </c>
      <c r="L40" s="3">
        <f t="shared" si="1"/>
        <v>30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215</v>
      </c>
      <c r="Q40" s="34"/>
      <c r="R40" s="37">
        <f>SUM(Tabelle2[zusatzkosten])</f>
        <v>0</v>
      </c>
      <c r="S40" s="36"/>
      <c r="T40" s="6" t="s">
        <v>149</v>
      </c>
      <c r="U40" s="2">
        <f>SUM(Tabelle2[Warband Equip Rating])</f>
        <v>140</v>
      </c>
    </row>
    <row r="41" spans="3:21" s="6" customFormat="1" x14ac:dyDescent="0.2">
      <c r="F41" s="29"/>
      <c r="S41" s="30"/>
      <c r="T41" s="6" t="s">
        <v>147</v>
      </c>
      <c r="U41" s="6">
        <f>SUM(U22:U36)</f>
        <v>66</v>
      </c>
    </row>
    <row r="42" spans="3:21" s="6" customFormat="1" x14ac:dyDescent="0.2">
      <c r="F42" s="29"/>
      <c r="S42" s="30"/>
      <c r="T42" s="6" t="s">
        <v>148</v>
      </c>
      <c r="U42" s="6">
        <f>SUM(U37:U39)</f>
        <v>74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2"/>
  <sheetViews>
    <sheetView tabSelected="1" zoomScale="130" zoomScaleNormal="130" workbookViewId="0">
      <selection activeCell="H3" sqref="H3"/>
    </sheetView>
  </sheetViews>
  <sheetFormatPr baseColWidth="10" defaultColWidth="9.140625" defaultRowHeight="12.75" x14ac:dyDescent="0.2"/>
  <cols>
    <col min="1" max="1" width="10.7109375" customWidth="1"/>
    <col min="2" max="2" width="14.42578125" bestFit="1" customWidth="1"/>
    <col min="3" max="3" width="4.7109375" bestFit="1" customWidth="1"/>
    <col min="4" max="4" width="5" bestFit="1" customWidth="1"/>
  </cols>
  <sheetData>
    <row r="2" spans="1:6" ht="15" x14ac:dyDescent="0.2">
      <c r="F2" s="4"/>
    </row>
    <row r="3" spans="1:6" x14ac:dyDescent="0.2">
      <c r="A3" s="39"/>
      <c r="B3" s="1" t="s">
        <v>152</v>
      </c>
      <c r="C3" s="39">
        <v>40</v>
      </c>
      <c r="D3" t="s">
        <v>159</v>
      </c>
      <c r="E3" s="43" t="s">
        <v>163</v>
      </c>
    </row>
    <row r="4" spans="1:6" x14ac:dyDescent="0.2">
      <c r="A4" s="39"/>
      <c r="B4" s="39" t="s">
        <v>110</v>
      </c>
      <c r="C4" s="39">
        <v>10</v>
      </c>
    </row>
    <row r="5" spans="1:6" x14ac:dyDescent="0.2">
      <c r="A5" s="39"/>
      <c r="B5" s="39" t="s">
        <v>8</v>
      </c>
      <c r="C5" s="39">
        <v>5</v>
      </c>
    </row>
    <row r="6" spans="1:6" s="6" customFormat="1" x14ac:dyDescent="0.2">
      <c r="A6" s="39"/>
      <c r="B6" s="42" t="s">
        <v>5</v>
      </c>
      <c r="C6" s="39">
        <v>10</v>
      </c>
    </row>
    <row r="7" spans="1:6" x14ac:dyDescent="0.2">
      <c r="A7" s="39"/>
      <c r="B7" s="39" t="s">
        <v>6</v>
      </c>
      <c r="C7" s="39">
        <v>20</v>
      </c>
    </row>
    <row r="8" spans="1:6" s="6" customFormat="1" x14ac:dyDescent="0.2">
      <c r="A8" s="39"/>
      <c r="B8" s="39"/>
      <c r="C8" s="40">
        <f>SUM(C3:C7)</f>
        <v>85</v>
      </c>
      <c r="D8" s="6" t="s">
        <v>161</v>
      </c>
    </row>
    <row r="9" spans="1:6" s="6" customFormat="1" x14ac:dyDescent="0.2">
      <c r="A9" s="39"/>
      <c r="B9" s="39"/>
      <c r="C9" s="39"/>
    </row>
    <row r="10" spans="1:6" x14ac:dyDescent="0.2">
      <c r="A10" s="39"/>
      <c r="B10" s="39"/>
      <c r="C10" s="39"/>
    </row>
    <row r="11" spans="1:6" x14ac:dyDescent="0.2">
      <c r="A11" s="39"/>
      <c r="B11" s="10" t="s">
        <v>151</v>
      </c>
      <c r="C11" s="41">
        <v>40</v>
      </c>
      <c r="D11" t="s">
        <v>159</v>
      </c>
      <c r="E11" s="18" t="s">
        <v>163</v>
      </c>
    </row>
    <row r="12" spans="1:6" x14ac:dyDescent="0.2">
      <c r="A12" s="39"/>
      <c r="B12" s="39" t="s">
        <v>1</v>
      </c>
      <c r="C12" s="39">
        <v>5</v>
      </c>
    </row>
    <row r="13" spans="1:6" x14ac:dyDescent="0.2">
      <c r="A13" s="39"/>
      <c r="B13" s="39" t="s">
        <v>2</v>
      </c>
      <c r="C13" s="39">
        <v>10</v>
      </c>
    </row>
    <row r="14" spans="1:6" x14ac:dyDescent="0.2">
      <c r="A14" s="39"/>
      <c r="B14" s="39" t="s">
        <v>5</v>
      </c>
      <c r="C14" s="39">
        <v>10</v>
      </c>
    </row>
    <row r="15" spans="1:6" x14ac:dyDescent="0.2">
      <c r="A15" s="39"/>
      <c r="B15" s="39" t="s">
        <v>6</v>
      </c>
      <c r="C15" s="39">
        <v>20</v>
      </c>
    </row>
    <row r="16" spans="1:6" s="6" customFormat="1" x14ac:dyDescent="0.2">
      <c r="A16" s="39"/>
      <c r="B16" s="39"/>
      <c r="C16" s="40">
        <f>SUM(C11:C15)</f>
        <v>85</v>
      </c>
      <c r="D16" s="6" t="s">
        <v>161</v>
      </c>
    </row>
    <row r="17" spans="1:5" s="6" customFormat="1" x14ac:dyDescent="0.2">
      <c r="A17" s="39"/>
      <c r="B17" s="39"/>
      <c r="C17" s="39"/>
    </row>
    <row r="19" spans="1:5" x14ac:dyDescent="0.2">
      <c r="B19" s="1" t="s">
        <v>153</v>
      </c>
      <c r="C19">
        <v>40</v>
      </c>
      <c r="D19" t="s">
        <v>159</v>
      </c>
      <c r="E19" s="18" t="s">
        <v>163</v>
      </c>
    </row>
    <row r="20" spans="1:5" x14ac:dyDescent="0.2">
      <c r="B20" t="s">
        <v>154</v>
      </c>
      <c r="C20">
        <f>Member!H23</f>
        <v>5</v>
      </c>
    </row>
    <row r="21" spans="1:5" x14ac:dyDescent="0.2">
      <c r="B21" t="s">
        <v>155</v>
      </c>
      <c r="C21">
        <f>Member!H25</f>
        <v>10</v>
      </c>
    </row>
    <row r="22" spans="1:5" x14ac:dyDescent="0.2">
      <c r="B22" t="s">
        <v>54</v>
      </c>
      <c r="C22">
        <f>Member!H30</f>
        <v>10</v>
      </c>
    </row>
    <row r="23" spans="1:5" x14ac:dyDescent="0.2">
      <c r="B23" t="s">
        <v>6</v>
      </c>
      <c r="C23">
        <f>Member!H37</f>
        <v>20</v>
      </c>
    </row>
    <row r="24" spans="1:5" s="6" customFormat="1" x14ac:dyDescent="0.2">
      <c r="C24" s="3">
        <f>SUM(C19:C23)</f>
        <v>85</v>
      </c>
      <c r="D24" s="6" t="s">
        <v>161</v>
      </c>
    </row>
    <row r="25" spans="1:5" s="6" customFormat="1" x14ac:dyDescent="0.2"/>
    <row r="27" spans="1:5" x14ac:dyDescent="0.2">
      <c r="B27" s="1" t="s">
        <v>37</v>
      </c>
      <c r="C27">
        <v>80</v>
      </c>
      <c r="D27" t="s">
        <v>158</v>
      </c>
      <c r="E27" s="18" t="s">
        <v>164</v>
      </c>
    </row>
    <row r="28" spans="1:5" x14ac:dyDescent="0.2">
      <c r="B28" t="s">
        <v>3</v>
      </c>
      <c r="C28">
        <f>Member!H26</f>
        <v>15</v>
      </c>
    </row>
    <row r="29" spans="1:5" x14ac:dyDescent="0.2">
      <c r="B29" t="s">
        <v>8</v>
      </c>
      <c r="C29">
        <v>5</v>
      </c>
    </row>
    <row r="30" spans="1:5" x14ac:dyDescent="0.2">
      <c r="B30" t="s">
        <v>6</v>
      </c>
      <c r="C30" s="3">
        <v>20</v>
      </c>
    </row>
    <row r="31" spans="1:5" s="6" customFormat="1" x14ac:dyDescent="0.2">
      <c r="B31" s="6" t="s">
        <v>7</v>
      </c>
      <c r="C31" s="6">
        <v>10</v>
      </c>
    </row>
    <row r="32" spans="1:5" s="6" customFormat="1" x14ac:dyDescent="0.2">
      <c r="C32" s="3">
        <f>SUM(C27:C31)</f>
        <v>130</v>
      </c>
      <c r="D32" s="6" t="s">
        <v>161</v>
      </c>
    </row>
    <row r="34" spans="1:4" x14ac:dyDescent="0.2">
      <c r="B34" s="1" t="s">
        <v>144</v>
      </c>
      <c r="C34">
        <v>40</v>
      </c>
      <c r="D34" t="s">
        <v>160</v>
      </c>
    </row>
    <row r="35" spans="1:4" x14ac:dyDescent="0.2">
      <c r="C35" s="3">
        <f>C34</f>
        <v>40</v>
      </c>
      <c r="D35" t="s">
        <v>161</v>
      </c>
    </row>
    <row r="36" spans="1:4" s="6" customFormat="1" x14ac:dyDescent="0.2"/>
    <row r="37" spans="1:4" s="6" customFormat="1" x14ac:dyDescent="0.2"/>
    <row r="39" spans="1:4" x14ac:dyDescent="0.2">
      <c r="A39">
        <v>3</v>
      </c>
      <c r="B39" s="1" t="s">
        <v>162</v>
      </c>
      <c r="C39">
        <v>15</v>
      </c>
    </row>
    <row r="40" spans="1:4" x14ac:dyDescent="0.2">
      <c r="B40" t="s">
        <v>156</v>
      </c>
      <c r="C40">
        <v>5</v>
      </c>
    </row>
    <row r="41" spans="1:4" x14ac:dyDescent="0.2">
      <c r="B41" t="s">
        <v>157</v>
      </c>
      <c r="C41">
        <v>5</v>
      </c>
    </row>
    <row r="42" spans="1:4" x14ac:dyDescent="0.2">
      <c r="C42" s="3">
        <f>SUM(C39:C41)</f>
        <v>25</v>
      </c>
      <c r="D42" t="s">
        <v>161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Normal="100" workbookViewId="0">
      <selection activeCell="E2" sqref="E2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19.8554687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6" t="s">
        <v>51</v>
      </c>
      <c r="D3" s="46"/>
      <c r="E3" s="46"/>
      <c r="F3" s="46"/>
      <c r="G3" s="46" t="s">
        <v>52</v>
      </c>
      <c r="H3" s="46"/>
      <c r="I3" s="46"/>
    </row>
    <row r="4" spans="2:12" x14ac:dyDescent="0.2">
      <c r="B4" s="13"/>
      <c r="C4" s="12" t="str">
        <f>Member!C11</f>
        <v>ork boss (1)</v>
      </c>
      <c r="D4" s="12" t="str">
        <f>Member!C12</f>
        <v>schamane (0-1)</v>
      </c>
      <c r="E4" s="12" t="str">
        <f>Member!C13</f>
        <v>big'uns (0-3)</v>
      </c>
      <c r="F4" s="12" t="str">
        <f>Member!C14</f>
        <v>goblin warrior (max 2x anz boyz)</v>
      </c>
      <c r="G4" s="12" t="str">
        <f>Member!C15</f>
        <v>cave squig</v>
      </c>
      <c r="H4" s="12" t="str">
        <f>Member!C16</f>
        <v>ork boy</v>
      </c>
      <c r="I4" s="12" t="str">
        <f>Member!C17</f>
        <v>troll</v>
      </c>
      <c r="K4" s="45" t="s">
        <v>48</v>
      </c>
      <c r="L4" s="45"/>
    </row>
    <row r="5" spans="2:12" x14ac:dyDescent="0.2">
      <c r="B5" s="14" t="s">
        <v>28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Member!D11</f>
        <v>80</v>
      </c>
      <c r="D24" s="11">
        <f>Member!D12</f>
        <v>40</v>
      </c>
      <c r="E24" s="11">
        <f>Member!D13</f>
        <v>40</v>
      </c>
      <c r="F24" s="11">
        <f>Member!D14</f>
        <v>15</v>
      </c>
      <c r="G24" s="11">
        <f>Member!D15</f>
        <v>15</v>
      </c>
      <c r="H24" s="11">
        <f>Member!D16</f>
        <v>25</v>
      </c>
      <c r="I24" s="11">
        <f>Member!D17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Member!$E11*'Characteristik analyse'!C26</f>
        <v>2.1</v>
      </c>
      <c r="D27" s="6">
        <f>Member!$E12*'Characteristik analyse'!D26</f>
        <v>3.4750000000000001</v>
      </c>
      <c r="E27" s="6">
        <f>Member!$E13*'Characteristik analyse'!E26</f>
        <v>11.175000000000001</v>
      </c>
      <c r="F27" s="6">
        <f>Member!$E14*'Characteristik analyse'!F26</f>
        <v>14.2</v>
      </c>
      <c r="G27" s="6">
        <f>Member!$E15*'Characteristik analyse'!G26</f>
        <v>0</v>
      </c>
      <c r="H27" s="6">
        <f>Member!$E16*'Characteristik analyse'!H26</f>
        <v>0</v>
      </c>
      <c r="I27" s="6">
        <f>Member!$E17*'Characteristik analyse'!I26</f>
        <v>0</v>
      </c>
      <c r="J27" s="1">
        <f>SUM(C27:I27)</f>
        <v>30.95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zoomScaleNormal="100" workbookViewId="0">
      <selection activeCell="F9" sqref="F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2.9833333333333001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3</v>
      </c>
      <c r="G7" s="8">
        <f t="shared" si="0"/>
        <v>9.4499999999999993</v>
      </c>
      <c r="H7" s="32">
        <f>Tabelle4[[#This Row],[€ genutzt/Packung]]/Tabelle4[[#This Row],[€/Packung]]</f>
        <v>1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1.9990000000000001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6.6633333333333002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0.99950000000000006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1</v>
      </c>
      <c r="G17" s="8">
        <f t="shared" si="0"/>
        <v>2.2749999999999999</v>
      </c>
      <c r="H17" s="32">
        <f>Tabelle4[[#This Row],[€ genutzt/Packung]]/Tabelle4[[#This Row],[€/Packung]]</f>
        <v>0.1</v>
      </c>
    </row>
    <row r="18" spans="2:8" x14ac:dyDescent="0.2">
      <c r="B18" s="1" t="s">
        <v>49</v>
      </c>
      <c r="C18" s="9">
        <f>SUM(C4:C17)</f>
        <v>217.15</v>
      </c>
      <c r="F18" s="1" t="s">
        <v>58</v>
      </c>
      <c r="G18" s="9">
        <f>SUM(G4:G17)</f>
        <v>22.085000000000001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Member</vt:lpstr>
      <vt:lpstr>warband detail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2018-08-31T07:47:03Z</dcterms:created>
  <dcterms:modified xsi:type="dcterms:W3CDTF">2018-08-31T20:52:10Z</dcterms:modified>
</cp:coreProperties>
</file>