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te\Dropbox\Privat\Mordheim\kai\btb\"/>
    </mc:Choice>
  </mc:AlternateContent>
  <xr:revisionPtr revIDLastSave="0" documentId="13_ncr:1_{33B49257-290F-42E4-9100-E6242FD43E56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ost calculation" sheetId="1" r:id="rId1"/>
    <sheet name="Characteristic analysis" sheetId="2" r:id="rId2"/>
    <sheet name="Boxen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<sst xmlns="http://schemas.openxmlformats.org/spreadsheetml/2006/main">
  <si>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>Kai</t>
  </si>
  <si>
    <t>Orks</t>
  </si>
  <si>
    <t>v1.8</t>
  </si>
  <si>
    <t>Magic rating</t>
  </si>
  <si>
    <t>Warband Rating</t>
  </si>
  <si>
    <t>gold crown</t>
  </si>
  <si>
    <t>rout test</t>
  </si>
  <si>
    <t>used</t>
  </si>
  <si>
    <t>Equip rating</t>
  </si>
  <si>
    <t>not used</t>
  </si>
  <si>
    <t>Warband</t>
  </si>
  <si>
    <t>gold/einheit</t>
  </si>
  <si>
    <t>anzahl</t>
  </si>
  <si>
    <t>Exp</t>
  </si>
  <si>
    <t>summe</t>
  </si>
  <si>
    <t>O</t>
  </si>
  <si>
    <t>Orks (Leader, Bit'Uns)</t>
  </si>
  <si>
    <t>heros</t>
  </si>
  <si>
    <t>ork boss/leader (1)</t>
  </si>
  <si>
    <t>S</t>
  </si>
  <si>
    <t>Shaman</t>
  </si>
  <si>
    <t>schaman (0-1)</t>
  </si>
  <si>
    <t>G</t>
  </si>
  <si>
    <t>Goblins/Orks</t>
  </si>
  <si>
    <t>big'uns (0-3)</t>
  </si>
  <si>
    <t>henchmen</t>
  </si>
  <si>
    <t>goblin warrior (max 2x anz boyz)</t>
  </si>
  <si>
    <t>cave squig</t>
  </si>
  <si>
    <t>ork boy</t>
  </si>
  <si>
    <t>troll</t>
  </si>
  <si>
    <t>Gesamt</t>
  </si>
  <si>
    <t>Anzahl</t>
  </si>
  <si>
    <t>heroes</t>
  </si>
  <si>
    <t>(schlecht) 1 .. 10 (sehr gut)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</si>
  <si>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</si>
  <si>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</si>
  <si>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</si>
  <si>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</si>
  <si>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</si>
  <si>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</si>
  <si>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</si>
  <si>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</si>
  <si>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big'uns</t>
  </si>
  <si>
    <t>goblin</t>
  </si>
  <si>
    <t>squig</t>
  </si>
  <si>
    <t>boy</t>
  </si>
  <si>
    <t>cost</t>
  </si>
  <si>
    <t>whish</t>
  </si>
  <si>
    <t>whish cost</t>
  </si>
  <si>
    <t>group</t>
  </si>
  <si>
    <t>rating</t>
  </si>
  <si>
    <t>Warband Equip Rating</t>
  </si>
  <si>
    <t>dagger</t>
  </si>
  <si>
    <t>cc</t>
  </si>
  <si>
    <t>+1 enemy armour save / 6+ armour save</t>
  </si>
  <si>
    <t>OSG</t>
  </si>
  <si>
    <t>battle axe</t>
  </si>
  <si>
    <t>user</t>
  </si>
  <si>
    <t>cutting edge enemy armor save -1</t>
  </si>
  <si>
    <t>OS</t>
  </si>
  <si>
    <t>morning star</t>
  </si>
  <si>
    <t>Heavy, Difficult to Use, S+1 (1st turn per h-t-h cc)</t>
  </si>
  <si>
    <t>sword</t>
  </si>
  <si>
    <t>parry</t>
  </si>
  <si>
    <t>double handed</t>
  </si>
  <si>
    <t>user+2</t>
  </si>
  <si>
    <t>Two-Handed, Last strike</t>
  </si>
  <si>
    <t>helbeard</t>
  </si>
  <si>
    <t>user+1</t>
  </si>
  <si>
    <t>Two-Handed</t>
  </si>
  <si>
    <t>hand/throw weapon</t>
  </si>
  <si>
    <t>crossbow</t>
  </si>
  <si>
    <t>mw</t>
  </si>
  <si>
    <t>30"</t>
  </si>
  <si>
    <t>Move or Fire</t>
  </si>
  <si>
    <t>bow</t>
  </si>
  <si>
    <t>24"</t>
  </si>
  <si>
    <t>club</t>
  </si>
  <si>
    <t>spear</t>
  </si>
  <si>
    <t>Strike First, Unwieldy, Cavalery Bonus</t>
  </si>
  <si>
    <t>short bow</t>
  </si>
  <si>
    <t>16"</t>
  </si>
  <si>
    <t>squig podder</t>
  </si>
  <si>
    <t>-</t>
  </si>
  <si>
    <t>12"</t>
  </si>
  <si>
    <t>ball and chain</t>
  </si>
  <si>
    <t>Two-Handed, Incredible, Force, Cumbersome, Unwieldy, Random</t>
  </si>
  <si>
    <t xml:space="preserve">Mad Cap Mushroom </t>
  </si>
  <si>
    <t>light armor</t>
  </si>
  <si>
    <t>armor</t>
  </si>
  <si>
    <t>save 5+</t>
  </si>
  <si>
    <t>shield</t>
  </si>
  <si>
    <t>save +1</t>
  </si>
  <si>
    <t>OG</t>
  </si>
  <si>
    <t>helm</t>
  </si>
  <si>
    <t>4+ D6 for knock down instead of stunned</t>
  </si>
  <si>
    <t>er ges</t>
  </si>
  <si>
    <t>er off</t>
  </si>
  <si>
    <t>er deff</t>
  </si>
  <si>
    <t>Beggar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</si>
  <si>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</si>
  <si>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</si>
  <si>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</si>
  <si>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</si>
  <si>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</si>
  <si>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</si>
  <si>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</si>
  <si>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</si>
  <si>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</si>
  <si>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</si>
  <si>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</si>
  <si>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</si>
  <si>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</si>
  <si>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</si>
  <si>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</si>
  <si>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</si>
  <si>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</si>
  <si>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</si>
  <si>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</si>
  <si>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Mögliche einheiten</t>
  </si>
  <si>
    <t>€/Packung</t>
  </si>
  <si>
    <t>€/Figur</t>
  </si>
  <si>
    <t>Genutzte figuren</t>
  </si>
  <si>
    <t>€ genutzt/Packung</t>
  </si>
  <si>
    <t>Prozentuale Nutzung</t>
  </si>
  <si>
    <t>Goblin Hero (Gamezone)</t>
  </si>
  <si>
    <t>Nartz (Freebooters Fate)</t>
  </si>
  <si>
    <t>3  Fiese Schlitzer (GW)</t>
  </si>
  <si>
    <t>3 Goblin Speerträger (Gamezone)</t>
  </si>
  <si>
    <t>Orcs Troll Bruiser (Kings Of War)</t>
  </si>
  <si>
    <t>Orc Shaman (Avatars of War)</t>
  </si>
  <si>
    <t>20 Bonesplitterz Savage Orruks (GW)</t>
  </si>
  <si>
    <t>10 Orc Skulks (Kings of War)</t>
  </si>
  <si>
    <t>10 Orc Morax Troop (Kings of War)</t>
  </si>
  <si>
    <t>Orc Flagger (Kings of War)</t>
  </si>
  <si>
    <t>3 Ogre Berserker Braves (Kings of War)</t>
  </si>
  <si>
    <t>2 Orc War Drum (Kings of War)</t>
  </si>
  <si>
    <t>Orc Greatax Regiment (Kings of War)</t>
  </si>
  <si>
    <t>10 Orruks (GW)</t>
  </si>
  <si>
    <t>Kosten Warband</t>
  </si>
  <si>
    <t>xp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</si>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</sst>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&quot; €&quot;;[Red]\-#,##0.00&quot; €&quot;"/>
    <numFmt numFmtId="166" formatCode="0.00\ %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sz val="10"/>
      <color rgb="FF548235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0" fillId="0" borderId="4" xfId="0" applyBorder="1"/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0" fillId="0" borderId="6" xfId="0" applyBorder="1"/>
    <xf numFmtId="0" fontId="3" fillId="0" borderId="3" xfId="0" applyFont="1" applyBorder="1"/>
    <xf numFmtId="164" fontId="0" fillId="0" borderId="0" xfId="0" applyNumberFormat="1"/>
    <xf numFmtId="0" fontId="0" fillId="2" borderId="0" xfId="0" applyFont="1" applyFill="1" applyAlignment="1">
      <alignment wrapText="1"/>
    </xf>
    <xf numFmtId="165" fontId="0" fillId="0" borderId="0" xfId="0" applyNumberFormat="1"/>
    <xf numFmtId="166" fontId="0" fillId="0" borderId="0" xfId="0" applyNumberFormat="1"/>
    <xf numFmtId="165" fontId="3" fillId="0" borderId="0" xfId="0" applyNumberFormat="1" applyFont="1"/>
  </cellXfs>
  <cellStyles count="1">
    <cellStyle name="Standard" xfId="0" builtinId="0"/>
  </cellStyles>
  <dxfs count="7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C21:U39" totalsRowShown="0">
  <autoFilter ref="C21:U39" xr:uid="{00000000-0009-0000-0100-000001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leader"/>
    <tableColumn id="8" xr3:uid="{00000000-0010-0000-0000-000008000000}" name="shaman"/>
    <tableColumn id="9" xr3:uid="{00000000-0010-0000-0000-000009000000}" name="big'uns"/>
    <tableColumn id="10" xr3:uid="{00000000-0010-0000-0000-00000A000000}" name="goblin"/>
    <tableColumn id="11" xr3:uid="{00000000-0010-0000-0000-00000B000000}" name="squig"/>
    <tableColumn id="12" xr3:uid="{00000000-0010-0000-0000-00000C000000}" name="boy"/>
    <tableColumn id="13" xr3:uid="{00000000-0010-0000-0000-00000D000000}" name="troll"/>
    <tableColumn id="14" xr3:uid="{00000000-0010-0000-0000-00000E000000}" name="cost"/>
    <tableColumn id="15" xr3:uid="{00000000-0010-0000-0000-00000F000000}" name="whish"/>
    <tableColumn id="16" xr3:uid="{00000000-0010-0000-0000-000010000000}" name="whish cost"/>
    <tableColumn id="17" xr3:uid="{00000000-0010-0000-0000-000011000000}" name="group"/>
    <tableColumn id="18" xr3:uid="{00000000-0010-0000-0000-000012000000}" name="rating"/>
    <tableColumn id="19" xr3:uid="{00000000-0010-0000-0000-000013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B3:G17" totalsRowShown="0">
  <autoFilter ref="B3:G17" xr:uid="{00000000-0009-0000-0100-000002000000}"/>
  <tableColumns count="6">
    <tableColumn id="1" xr3:uid="{00000000-0010-0000-0100-000001000000}" name="Mögliche einheiten"/>
    <tableColumn id="2" xr3:uid="{00000000-0010-0000-0100-000002000000}" name="€/Packung"/>
    <tableColumn id="3" xr3:uid="{00000000-0010-0000-0100-000003000000}" name="€/Figur"/>
    <tableColumn id="4" xr3:uid="{00000000-0010-0000-0100-000004000000}" name="Genutzte figuren"/>
    <tableColumn id="5" xr3:uid="{00000000-0010-0000-0100-000005000000}" name="€ genutzt/Packung"/>
    <tableColumn id="6" xr3:uid="{00000000-0010-0000-0100-000006000000}" name="Prozentuale Nutzu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4"/>
  <sheetViews>
    <sheetView tabSelected="1" topLeftCell="D7" zoomScale="54" zoomScaleNormal="54" workbookViewId="0">
      <selection activeCell="E17" sqref="E17" activeCellId="0"/>
    </sheetView>
  </sheetViews>
  <sheetFormatPr baseColWidth="10" defaultColWidth="9.140625" defaultRowHeight="12.75" x14ac:dyDescent="0.2"/>
  <cols>
    <col min="1" max="1" width="10.7109375" customWidth="1"/>
    <col min="2" max="2" width="11" customWidth="1"/>
    <col min="3" max="3" width="27.42578125" customWidth="1"/>
    <col min="4" max="4" width="12.85546875" customWidth="1"/>
    <col min="5" max="5" width="10.42578125" customWidth="1"/>
    <col min="6" max="6" width="10.28515625" customWidth="1"/>
    <col min="7" max="7" width="35.5703125" customWidth="1"/>
    <col min="8" max="8" width="14.28515625" customWidth="1"/>
    <col min="9" max="9" width="11.140625" customWidth="1"/>
    <col min="10" max="10" width="13.7109375" customWidth="1"/>
    <col min="11" max="11" width="11.28515625" customWidth="1"/>
    <col min="12" max="12" width="10.5703125" customWidth="1"/>
    <col min="13" max="13" width="9.5703125" customWidth="1"/>
    <col min="14" max="14" width="7.85546875" customWidth="1"/>
    <col min="15" max="15" width="8.5703125" customWidth="1"/>
    <col min="16" max="16" width="10.5703125" customWidth="1"/>
    <col min="17" max="17" width="11.28515625" customWidth="1"/>
    <col min="18" max="18" width="18.140625" customWidth="1"/>
    <col min="19" max="19" width="11.42578125" customWidth="1"/>
    <col min="20" max="20" width="23.85546875" customWidth="1"/>
    <col min="21" max="21" width="26" customWidth="1"/>
    <col min="22" max="22" width="7.42578125" customWidth="1"/>
    <col min="23" max="23" width="7.42578125" customWidth="1"/>
    <col min="24" max="24" width="12.42578125" customWidth="1"/>
    <col min="25" max="25" width="12.42578125" customWidth="1"/>
    <col min="26" max="26" width="18.28515625" customWidth="1"/>
    <col min="27" max="27" width="5.7109375" customWidth="1"/>
    <col min="28" max="28" width="6.85546875" customWidth="1"/>
    <col min="29" max="29" width="6.7109375" customWidth="1"/>
    <col min="30" max="30" width="55.85546875" customWidth="1"/>
    <col min="31" max="31" width="10.7109375" customWidth="1"/>
    <col min="32" max="32" width="7.42578125" customWidth="1"/>
    <col min="33" max="33" width="7.42578125" customWidth="1"/>
    <col min="34" max="34" width="13" customWidth="1"/>
    <col min="35" max="35" width="23.855468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10.7109375" customWidth="1"/>
    <col min="48" max="48" width="10.7109375" customWidth="1"/>
    <col min="49" max="49" width="10.7109375" customWidth="1"/>
    <col min="50" max="50" width="10.7109375" customWidth="1"/>
    <col min="51" max="51" width="10.7109375" customWidth="1"/>
    <col min="52" max="52" width="10.7109375" customWidth="1"/>
    <col min="53" max="53" width="10.7109375" customWidth="1"/>
    <col min="54" max="54" width="10.7109375" customWidth="1"/>
    <col min="55" max="55" width="10.7109375" customWidth="1"/>
    <col min="56" max="56" width="10.7109375" customWidth="1"/>
    <col min="57" max="57" width="10.7109375" customWidth="1"/>
    <col min="58" max="58" width="10.7109375" customWidth="1"/>
    <col min="59" max="59" width="10.7109375" customWidth="1"/>
    <col min="60" max="60" width="10.7109375" customWidth="1"/>
    <col min="61" max="61" width="10.7109375" customWidth="1"/>
    <col min="62" max="62" width="10.7109375" customWidth="1"/>
    <col min="63" max="63" width="10.7109375" customWidth="1"/>
    <col min="64" max="64" width="10.7109375" customWidth="1"/>
    <col min="65" max="65" width="10.7109375" customWidth="1"/>
    <col min="66" max="66" width="10.7109375" customWidth="1"/>
    <col min="67" max="67" width="10.7109375" customWidth="1"/>
    <col min="68" max="68" width="10.7109375" customWidth="1"/>
    <col min="69" max="69" width="10.7109375" customWidth="1"/>
    <col min="70" max="70" width="10.7109375" customWidth="1"/>
    <col min="71" max="71" width="10.7109375" customWidth="1"/>
    <col min="72" max="72" width="10.7109375" customWidth="1"/>
    <col min="73" max="73" width="10.7109375" customWidth="1"/>
    <col min="74" max="74" width="10.7109375" customWidth="1"/>
    <col min="75" max="75" width="10.7109375" customWidth="1"/>
    <col min="76" max="76" width="10.7109375" customWidth="1"/>
    <col min="77" max="77" width="10.7109375" customWidth="1"/>
    <col min="78" max="78" width="10.7109375" customWidth="1"/>
    <col min="79" max="79" width="10.7109375" customWidth="1"/>
    <col min="80" max="80" width="10.7109375" customWidth="1"/>
    <col min="81" max="81" width="10.7109375" customWidth="1"/>
    <col min="82" max="82" width="10.7109375" customWidth="1"/>
    <col min="83" max="83" width="10.7109375" customWidth="1"/>
    <col min="84" max="84" width="10.7109375" customWidth="1"/>
    <col min="85" max="85" width="10.7109375" customWidth="1"/>
    <col min="86" max="86" width="10.7109375" customWidth="1"/>
    <col min="87" max="87" width="10.7109375" customWidth="1"/>
    <col min="88" max="88" width="10.7109375" customWidth="1"/>
    <col min="89" max="89" width="10.7109375" customWidth="1"/>
    <col min="90" max="90" width="10.7109375" customWidth="1"/>
    <col min="91" max="91" width="10.7109375" customWidth="1"/>
    <col min="92" max="92" width="10.7109375" customWidth="1"/>
    <col min="93" max="93" width="10.7109375" customWidth="1"/>
    <col min="94" max="94" width="10.7109375" customWidth="1"/>
    <col min="95" max="95" width="10.7109375" customWidth="1"/>
    <col min="96" max="96" width="10.7109375" customWidth="1"/>
    <col min="97" max="97" width="10.7109375" customWidth="1"/>
    <col min="98" max="98" width="10.7109375" customWidth="1"/>
    <col min="99" max="99" width="10.7109375" customWidth="1"/>
    <col min="100" max="100" width="10.7109375" customWidth="1"/>
    <col min="101" max="101" width="10.7109375" customWidth="1"/>
    <col min="102" max="102" width="10.7109375" customWidth="1"/>
    <col min="103" max="103" width="10.7109375" customWidth="1"/>
    <col min="104" max="104" width="10.7109375" customWidth="1"/>
    <col min="105" max="105" width="10.7109375" customWidth="1"/>
    <col min="106" max="106" width="10.7109375" customWidth="1"/>
    <col min="107" max="107" width="10.7109375" customWidth="1"/>
    <col min="108" max="108" width="10.7109375" customWidth="1"/>
    <col min="109" max="109" width="10.7109375" customWidth="1"/>
    <col min="110" max="110" width="10.7109375" customWidth="1"/>
    <col min="111" max="111" width="10.7109375" customWidth="1"/>
    <col min="112" max="112" width="10.7109375" customWidth="1"/>
    <col min="113" max="113" width="10.7109375" customWidth="1"/>
    <col min="114" max="114" width="10.7109375" customWidth="1"/>
    <col min="115" max="115" width="10.7109375" customWidth="1"/>
    <col min="116" max="116" width="10.7109375" customWidth="1"/>
    <col min="117" max="117" width="10.7109375" customWidth="1"/>
    <col min="118" max="118" width="10.7109375" customWidth="1"/>
    <col min="119" max="119" width="10.7109375" customWidth="1"/>
    <col min="120" max="120" width="10.7109375" customWidth="1"/>
    <col min="121" max="121" width="10.7109375" customWidth="1"/>
    <col min="122" max="122" width="10.7109375" customWidth="1"/>
    <col min="123" max="123" width="10.7109375" customWidth="1"/>
    <col min="124" max="124" width="10.7109375" customWidth="1"/>
    <col min="125" max="125" width="10.7109375" customWidth="1"/>
    <col min="126" max="126" width="10.7109375" customWidth="1"/>
    <col min="127" max="127" width="10.7109375" customWidth="1"/>
    <col min="128" max="128" width="10.7109375" customWidth="1"/>
    <col min="129" max="129" width="10.7109375" customWidth="1"/>
    <col min="130" max="130" width="10.7109375" customWidth="1"/>
    <col min="131" max="131" width="10.7109375" customWidth="1"/>
    <col min="132" max="132" width="10.7109375" customWidth="1"/>
    <col min="133" max="133" width="10.7109375" customWidth="1"/>
    <col min="134" max="134" width="10.7109375" customWidth="1"/>
    <col min="135" max="135" width="10.7109375" customWidth="1"/>
    <col min="136" max="136" width="10.7109375" customWidth="1"/>
    <col min="137" max="137" width="10.7109375" customWidth="1"/>
    <col min="138" max="138" width="10.7109375" customWidth="1"/>
    <col min="139" max="139" width="10.7109375" customWidth="1"/>
    <col min="140" max="140" width="10.7109375" customWidth="1"/>
    <col min="141" max="141" width="10.7109375" customWidth="1"/>
    <col min="142" max="142" width="10.7109375" customWidth="1"/>
    <col min="143" max="143" width="10.7109375" customWidth="1"/>
    <col min="144" max="144" width="10.7109375" customWidth="1"/>
    <col min="145" max="145" width="10.7109375" customWidth="1"/>
    <col min="146" max="146" width="10.7109375" customWidth="1"/>
    <col min="147" max="147" width="10.7109375" customWidth="1"/>
    <col min="148" max="148" width="10.7109375" customWidth="1"/>
    <col min="149" max="149" width="10.7109375" customWidth="1"/>
    <col min="150" max="150" width="10.7109375" customWidth="1"/>
    <col min="151" max="151" width="10.7109375" customWidth="1"/>
    <col min="152" max="152" width="10.7109375" customWidth="1"/>
    <col min="153" max="153" width="10.7109375" customWidth="1"/>
    <col min="154" max="154" width="10.7109375" customWidth="1"/>
    <col min="155" max="155" width="10.7109375" customWidth="1"/>
    <col min="156" max="156" width="10.7109375" customWidth="1"/>
    <col min="157" max="157" width="10.7109375" customWidth="1"/>
    <col min="158" max="158" width="10.7109375" customWidth="1"/>
    <col min="159" max="159" width="10.7109375" customWidth="1"/>
    <col min="160" max="160" width="10.7109375" customWidth="1"/>
    <col min="161" max="161" width="10.7109375" customWidth="1"/>
    <col min="162" max="162" width="10.7109375" customWidth="1"/>
    <col min="163" max="163" width="10.7109375" customWidth="1"/>
    <col min="164" max="164" width="10.7109375" customWidth="1"/>
    <col min="165" max="165" width="10.7109375" customWidth="1"/>
    <col min="166" max="166" width="10.7109375" customWidth="1"/>
    <col min="167" max="167" width="10.7109375" customWidth="1"/>
    <col min="168" max="168" width="10.7109375" customWidth="1"/>
    <col min="169" max="169" width="10.7109375" customWidth="1"/>
    <col min="170" max="170" width="10.7109375" customWidth="1"/>
    <col min="171" max="171" width="10.7109375" customWidth="1"/>
    <col min="172" max="172" width="10.7109375" customWidth="1"/>
    <col min="173" max="173" width="10.7109375" customWidth="1"/>
    <col min="174" max="174" width="10.7109375" customWidth="1"/>
    <col min="175" max="175" width="10.7109375" customWidth="1"/>
    <col min="176" max="176" width="10.7109375" customWidth="1"/>
    <col min="177" max="177" width="10.7109375" customWidth="1"/>
    <col min="178" max="178" width="10.7109375" customWidth="1"/>
    <col min="179" max="179" width="10.7109375" customWidth="1"/>
    <col min="180" max="180" width="10.7109375" customWidth="1"/>
    <col min="181" max="181" width="10.7109375" customWidth="1"/>
    <col min="182" max="182" width="10.7109375" customWidth="1"/>
    <col min="183" max="183" width="10.7109375" customWidth="1"/>
    <col min="184" max="184" width="10.7109375" customWidth="1"/>
    <col min="185" max="185" width="10.7109375" customWidth="1"/>
    <col min="186" max="186" width="10.7109375" customWidth="1"/>
    <col min="187" max="187" width="10.7109375" customWidth="1"/>
    <col min="188" max="188" width="10.7109375" customWidth="1"/>
    <col min="189" max="189" width="10.7109375" customWidth="1"/>
    <col min="190" max="190" width="10.7109375" customWidth="1"/>
    <col min="191" max="191" width="10.7109375" customWidth="1"/>
    <col min="192" max="192" width="10.7109375" customWidth="1"/>
    <col min="193" max="193" width="10.7109375" customWidth="1"/>
    <col min="194" max="194" width="10.7109375" customWidth="1"/>
    <col min="195" max="195" width="10.7109375" customWidth="1"/>
    <col min="196" max="196" width="10.7109375" customWidth="1"/>
    <col min="197" max="197" width="10.7109375" customWidth="1"/>
    <col min="198" max="198" width="10.7109375" customWidth="1"/>
    <col min="199" max="199" width="10.7109375" customWidth="1"/>
    <col min="200" max="200" width="10.7109375" customWidth="1"/>
    <col min="201" max="201" width="10.7109375" customWidth="1"/>
    <col min="202" max="202" width="10.7109375" customWidth="1"/>
    <col min="203" max="203" width="10.7109375" customWidth="1"/>
    <col min="204" max="204" width="10.7109375" customWidth="1"/>
    <col min="205" max="205" width="10.7109375" customWidth="1"/>
    <col min="206" max="206" width="10.7109375" customWidth="1"/>
    <col min="207" max="207" width="10.7109375" customWidth="1"/>
    <col min="208" max="208" width="10.7109375" customWidth="1"/>
    <col min="209" max="209" width="10.7109375" customWidth="1"/>
    <col min="210" max="210" width="10.7109375" customWidth="1"/>
    <col min="211" max="211" width="10.7109375" customWidth="1"/>
    <col min="212" max="212" width="10.7109375" customWidth="1"/>
    <col min="213" max="213" width="10.7109375" customWidth="1"/>
    <col min="214" max="214" width="10.7109375" customWidth="1"/>
    <col min="215" max="215" width="10.7109375" customWidth="1"/>
    <col min="216" max="216" width="10.7109375" customWidth="1"/>
    <col min="217" max="217" width="10.7109375" customWidth="1"/>
    <col min="218" max="218" width="10.7109375" customWidth="1"/>
    <col min="219" max="219" width="10.7109375" customWidth="1"/>
    <col min="220" max="220" width="10.7109375" customWidth="1"/>
    <col min="221" max="221" width="10.7109375" customWidth="1"/>
    <col min="222" max="222" width="10.7109375" customWidth="1"/>
    <col min="223" max="223" width="10.7109375" customWidth="1"/>
    <col min="224" max="224" width="10.7109375" customWidth="1"/>
    <col min="225" max="225" width="10.7109375" customWidth="1"/>
    <col min="226" max="226" width="10.7109375" customWidth="1"/>
    <col min="227" max="227" width="10.7109375" customWidth="1"/>
    <col min="228" max="228" width="10.7109375" customWidth="1"/>
    <col min="229" max="229" width="10.7109375" customWidth="1"/>
    <col min="230" max="230" width="10.7109375" customWidth="1"/>
    <col min="231" max="231" width="10.7109375" customWidth="1"/>
    <col min="232" max="232" width="10.7109375" customWidth="1"/>
    <col min="233" max="233" width="10.7109375" customWidth="1"/>
    <col min="234" max="234" width="10.7109375" customWidth="1"/>
    <col min="235" max="235" width="10.7109375" customWidth="1"/>
    <col min="236" max="236" width="10.7109375" customWidth="1"/>
    <col min="237" max="237" width="10.7109375" customWidth="1"/>
    <col min="238" max="238" width="10.7109375" customWidth="1"/>
    <col min="239" max="239" width="10.7109375" customWidth="1"/>
    <col min="240" max="240" width="10.7109375" customWidth="1"/>
    <col min="241" max="241" width="10.7109375" customWidth="1"/>
    <col min="242" max="242" width="10.7109375" customWidth="1"/>
    <col min="243" max="243" width="10.7109375" customWidth="1"/>
    <col min="244" max="244" width="10.7109375" customWidth="1"/>
    <col min="245" max="245" width="10.7109375" customWidth="1"/>
    <col min="246" max="246" width="10.7109375" customWidth="1"/>
    <col min="247" max="247" width="10.7109375" customWidth="1"/>
    <col min="248" max="248" width="10.7109375" customWidth="1"/>
    <col min="249" max="249" width="10.7109375" customWidth="1"/>
    <col min="250" max="250" width="10.7109375" customWidth="1"/>
    <col min="251" max="251" width="10.7109375" customWidth="1"/>
    <col min="252" max="252" width="10.7109375" customWidth="1"/>
    <col min="253" max="253" width="10.7109375" customWidth="1"/>
    <col min="254" max="254" width="10.7109375" customWidth="1"/>
    <col min="255" max="255" width="10.7109375" customWidth="1"/>
    <col min="256" max="256" width="10.7109375" customWidth="1"/>
    <col min="257" max="257" width="10.7109375" customWidth="1"/>
    <col min="258" max="258" width="10.7109375" customWidth="1"/>
    <col min="259" max="259" width="10.7109375" customWidth="1"/>
    <col min="260" max="260" width="10.7109375" customWidth="1"/>
    <col min="261" max="261" width="10.7109375" customWidth="1"/>
    <col min="262" max="262" width="10.7109375" customWidth="1"/>
    <col min="263" max="263" width="10.7109375" customWidth="1"/>
    <col min="264" max="264" width="10.7109375" customWidth="1"/>
    <col min="265" max="265" width="10.7109375" customWidth="1"/>
    <col min="266" max="266" width="10.7109375" customWidth="1"/>
    <col min="267" max="267" width="10.7109375" customWidth="1"/>
    <col min="268" max="268" width="10.7109375" customWidth="1"/>
    <col min="269" max="269" width="10.7109375" customWidth="1"/>
    <col min="270" max="270" width="10.7109375" customWidth="1"/>
    <col min="271" max="271" width="10.7109375" customWidth="1"/>
    <col min="272" max="272" width="10.7109375" customWidth="1"/>
    <col min="273" max="273" width="10.7109375" customWidth="1"/>
    <col min="274" max="274" width="10.7109375" customWidth="1"/>
    <col min="275" max="275" width="10.7109375" customWidth="1"/>
    <col min="276" max="276" width="10.7109375" customWidth="1"/>
    <col min="277" max="277" width="10.7109375" customWidth="1"/>
    <col min="278" max="278" width="10.7109375" customWidth="1"/>
    <col min="279" max="279" width="10.7109375" customWidth="1"/>
    <col min="280" max="280" width="10.7109375" customWidth="1"/>
    <col min="281" max="281" width="10.7109375" customWidth="1"/>
    <col min="282" max="282" width="10.7109375" customWidth="1"/>
    <col min="283" max="283" width="10.7109375" customWidth="1"/>
    <col min="284" max="284" width="10.7109375" customWidth="1"/>
    <col min="285" max="285" width="10.7109375" customWidth="1"/>
    <col min="286" max="286" width="10.7109375" customWidth="1"/>
    <col min="287" max="287" width="10.7109375" customWidth="1"/>
    <col min="288" max="288" width="10.7109375" customWidth="1"/>
    <col min="289" max="289" width="10.7109375" customWidth="1"/>
    <col min="290" max="290" width="10.7109375" customWidth="1"/>
    <col min="291" max="291" width="10.7109375" customWidth="1"/>
    <col min="292" max="292" width="10.7109375" customWidth="1"/>
    <col min="293" max="293" width="10.7109375" customWidth="1"/>
    <col min="294" max="294" width="10.7109375" customWidth="1"/>
    <col min="295" max="295" width="10.7109375" customWidth="1"/>
    <col min="296" max="296" width="10.7109375" customWidth="1"/>
    <col min="297" max="297" width="10.7109375" customWidth="1"/>
    <col min="298" max="298" width="10.7109375" customWidth="1"/>
    <col min="299" max="299" width="10.7109375" customWidth="1"/>
    <col min="300" max="300" width="10.7109375" customWidth="1"/>
    <col min="301" max="301" width="10.7109375" customWidth="1"/>
    <col min="302" max="302" width="10.7109375" customWidth="1"/>
    <col min="303" max="303" width="10.7109375" customWidth="1"/>
    <col min="304" max="304" width="10.7109375" customWidth="1"/>
    <col min="305" max="305" width="10.7109375" customWidth="1"/>
    <col min="306" max="306" width="10.7109375" customWidth="1"/>
    <col min="307" max="307" width="10.7109375" customWidth="1"/>
    <col min="308" max="308" width="10.7109375" customWidth="1"/>
    <col min="309" max="309" width="10.7109375" customWidth="1"/>
    <col min="310" max="310" width="10.7109375" customWidth="1"/>
    <col min="311" max="311" width="10.7109375" customWidth="1"/>
    <col min="312" max="312" width="10.7109375" customWidth="1"/>
    <col min="313" max="313" width="10.7109375" customWidth="1"/>
    <col min="314" max="314" width="10.7109375" customWidth="1"/>
    <col min="315" max="315" width="10.7109375" customWidth="1"/>
    <col min="316" max="316" width="10.7109375" customWidth="1"/>
    <col min="317" max="317" width="10.7109375" customWidth="1"/>
    <col min="318" max="318" width="10.7109375" customWidth="1"/>
    <col min="319" max="319" width="10.7109375" customWidth="1"/>
    <col min="320" max="320" width="10.7109375" customWidth="1"/>
    <col min="321" max="321" width="10.7109375" customWidth="1"/>
    <col min="322" max="322" width="10.7109375" customWidth="1"/>
    <col min="323" max="323" width="10.7109375" customWidth="1"/>
    <col min="324" max="324" width="10.7109375" customWidth="1"/>
    <col min="325" max="325" width="10.7109375" customWidth="1"/>
    <col min="326" max="326" width="10.7109375" customWidth="1"/>
    <col min="327" max="327" width="10.7109375" customWidth="1"/>
    <col min="328" max="328" width="10.7109375" customWidth="1"/>
    <col min="329" max="329" width="10.7109375" customWidth="1"/>
    <col min="330" max="330" width="10.7109375" customWidth="1"/>
    <col min="331" max="331" width="10.7109375" customWidth="1"/>
    <col min="332" max="332" width="10.7109375" customWidth="1"/>
    <col min="333" max="333" width="10.7109375" customWidth="1"/>
    <col min="334" max="334" width="10.7109375" customWidth="1"/>
    <col min="335" max="335" width="10.7109375" customWidth="1"/>
    <col min="336" max="336" width="10.7109375" customWidth="1"/>
    <col min="337" max="337" width="10.7109375" customWidth="1"/>
    <col min="338" max="338" width="10.7109375" customWidth="1"/>
    <col min="339" max="339" width="10.7109375" customWidth="1"/>
    <col min="340" max="340" width="10.7109375" customWidth="1"/>
    <col min="341" max="341" width="10.7109375" customWidth="1"/>
    <col min="342" max="342" width="10.7109375" customWidth="1"/>
    <col min="343" max="343" width="10.7109375" customWidth="1"/>
    <col min="344" max="344" width="10.7109375" customWidth="1"/>
    <col min="345" max="345" width="10.7109375" customWidth="1"/>
    <col min="346" max="346" width="10.7109375" customWidth="1"/>
    <col min="347" max="347" width="10.7109375" customWidth="1"/>
    <col min="348" max="348" width="10.7109375" customWidth="1"/>
    <col min="349" max="349" width="10.7109375" customWidth="1"/>
    <col min="350" max="350" width="10.7109375" customWidth="1"/>
    <col min="351" max="351" width="10.7109375" customWidth="1"/>
    <col min="352" max="352" width="10.7109375" customWidth="1"/>
    <col min="353" max="353" width="10.7109375" customWidth="1"/>
    <col min="354" max="354" width="10.7109375" customWidth="1"/>
    <col min="355" max="355" width="10.7109375" customWidth="1"/>
    <col min="356" max="356" width="10.7109375" customWidth="1"/>
    <col min="357" max="357" width="10.7109375" customWidth="1"/>
    <col min="358" max="358" width="10.7109375" customWidth="1"/>
    <col min="359" max="359" width="10.7109375" customWidth="1"/>
    <col min="360" max="360" width="10.7109375" customWidth="1"/>
    <col min="361" max="361" width="10.7109375" customWidth="1"/>
    <col min="362" max="362" width="10.7109375" customWidth="1"/>
    <col min="363" max="363" width="10.7109375" customWidth="1"/>
    <col min="364" max="364" width="10.7109375" customWidth="1"/>
    <col min="365" max="365" width="10.7109375" customWidth="1"/>
    <col min="366" max="366" width="10.7109375" customWidth="1"/>
    <col min="367" max="367" width="10.7109375" customWidth="1"/>
    <col min="368" max="368" width="10.7109375" customWidth="1"/>
    <col min="369" max="369" width="10.7109375" customWidth="1"/>
    <col min="370" max="370" width="10.7109375" customWidth="1"/>
    <col min="371" max="371" width="10.7109375" customWidth="1"/>
    <col min="372" max="372" width="10.7109375" customWidth="1"/>
    <col min="373" max="373" width="10.7109375" customWidth="1"/>
    <col min="374" max="374" width="10.7109375" customWidth="1"/>
    <col min="375" max="375" width="10.7109375" customWidth="1"/>
    <col min="376" max="376" width="10.7109375" customWidth="1"/>
    <col min="377" max="377" width="10.7109375" customWidth="1"/>
    <col min="378" max="378" width="10.7109375" customWidth="1"/>
    <col min="379" max="379" width="10.7109375" customWidth="1"/>
    <col min="380" max="380" width="10.7109375" customWidth="1"/>
    <col min="381" max="381" width="10.7109375" customWidth="1"/>
    <col min="382" max="382" width="10.7109375" customWidth="1"/>
    <col min="383" max="383" width="10.7109375" customWidth="1"/>
    <col min="384" max="384" width="10.7109375" customWidth="1"/>
    <col min="385" max="385" width="10.7109375" customWidth="1"/>
    <col min="386" max="386" width="10.7109375" customWidth="1"/>
    <col min="387" max="387" width="10.7109375" customWidth="1"/>
    <col min="388" max="388" width="10.7109375" customWidth="1"/>
    <col min="389" max="389" width="10.7109375" customWidth="1"/>
    <col min="390" max="390" width="10.7109375" customWidth="1"/>
    <col min="391" max="391" width="10.7109375" customWidth="1"/>
    <col min="392" max="392" width="10.7109375" customWidth="1"/>
    <col min="393" max="393" width="10.7109375" customWidth="1"/>
    <col min="394" max="394" width="10.7109375" customWidth="1"/>
    <col min="395" max="395" width="10.7109375" customWidth="1"/>
    <col min="396" max="396" width="10.7109375" customWidth="1"/>
    <col min="397" max="397" width="10.7109375" customWidth="1"/>
    <col min="398" max="398" width="10.7109375" customWidth="1"/>
    <col min="399" max="399" width="10.7109375" customWidth="1"/>
    <col min="400" max="400" width="10.7109375" customWidth="1"/>
    <col min="401" max="401" width="10.7109375" customWidth="1"/>
    <col min="402" max="402" width="10.7109375" customWidth="1"/>
    <col min="403" max="403" width="10.7109375" customWidth="1"/>
    <col min="404" max="404" width="10.7109375" customWidth="1"/>
    <col min="405" max="405" width="10.7109375" customWidth="1"/>
    <col min="406" max="406" width="10.7109375" customWidth="1"/>
    <col min="407" max="407" width="10.7109375" customWidth="1"/>
    <col min="408" max="408" width="10.7109375" customWidth="1"/>
    <col min="409" max="409" width="10.7109375" customWidth="1"/>
    <col min="410" max="410" width="10.7109375" customWidth="1"/>
    <col min="411" max="411" width="10.7109375" customWidth="1"/>
    <col min="412" max="412" width="10.7109375" customWidth="1"/>
    <col min="413" max="413" width="10.7109375" customWidth="1"/>
    <col min="414" max="414" width="10.7109375" customWidth="1"/>
    <col min="415" max="415" width="10.7109375" customWidth="1"/>
    <col min="416" max="416" width="10.7109375" customWidth="1"/>
    <col min="417" max="417" width="10.7109375" customWidth="1"/>
    <col min="418" max="418" width="10.7109375" customWidth="1"/>
    <col min="419" max="419" width="10.7109375" customWidth="1"/>
    <col min="420" max="420" width="10.7109375" customWidth="1"/>
    <col min="421" max="421" width="10.7109375" customWidth="1"/>
    <col min="422" max="422" width="10.7109375" customWidth="1"/>
    <col min="423" max="423" width="10.7109375" customWidth="1"/>
    <col min="424" max="424" width="10.7109375" customWidth="1"/>
    <col min="425" max="425" width="10.7109375" customWidth="1"/>
    <col min="426" max="426" width="10.7109375" customWidth="1"/>
    <col min="427" max="427" width="10.7109375" customWidth="1"/>
    <col min="428" max="428" width="10.7109375" customWidth="1"/>
    <col min="429" max="429" width="10.7109375" customWidth="1"/>
    <col min="430" max="430" width="10.7109375" customWidth="1"/>
    <col min="431" max="431" width="10.7109375" customWidth="1"/>
    <col min="432" max="432" width="10.7109375" customWidth="1"/>
    <col min="433" max="433" width="10.7109375" customWidth="1"/>
    <col min="434" max="434" width="10.7109375" customWidth="1"/>
    <col min="435" max="435" width="10.7109375" customWidth="1"/>
    <col min="436" max="436" width="10.7109375" customWidth="1"/>
    <col min="437" max="437" width="10.7109375" customWidth="1"/>
    <col min="438" max="438" width="10.7109375" customWidth="1"/>
    <col min="439" max="439" width="10.7109375" customWidth="1"/>
    <col min="440" max="440" width="10.7109375" customWidth="1"/>
    <col min="441" max="441" width="10.7109375" customWidth="1"/>
    <col min="442" max="442" width="10.7109375" customWidth="1"/>
    <col min="443" max="443" width="10.7109375" customWidth="1"/>
    <col min="444" max="444" width="10.7109375" customWidth="1"/>
    <col min="445" max="445" width="10.7109375" customWidth="1"/>
    <col min="446" max="446" width="10.7109375" customWidth="1"/>
    <col min="447" max="447" width="10.7109375" customWidth="1"/>
    <col min="448" max="448" width="10.7109375" customWidth="1"/>
    <col min="449" max="449" width="10.7109375" customWidth="1"/>
    <col min="450" max="450" width="10.7109375" customWidth="1"/>
    <col min="451" max="451" width="10.7109375" customWidth="1"/>
    <col min="452" max="452" width="10.7109375" customWidth="1"/>
    <col min="453" max="453" width="10.7109375" customWidth="1"/>
    <col min="454" max="454" width="10.7109375" customWidth="1"/>
    <col min="455" max="455" width="10.7109375" customWidth="1"/>
    <col min="456" max="456" width="10.7109375" customWidth="1"/>
    <col min="457" max="457" width="10.7109375" customWidth="1"/>
    <col min="458" max="458" width="10.7109375" customWidth="1"/>
    <col min="459" max="459" width="10.7109375" customWidth="1"/>
    <col min="460" max="460" width="10.7109375" customWidth="1"/>
    <col min="461" max="461" width="10.7109375" customWidth="1"/>
    <col min="462" max="462" width="10.7109375" customWidth="1"/>
    <col min="463" max="463" width="10.7109375" customWidth="1"/>
    <col min="464" max="464" width="10.7109375" customWidth="1"/>
    <col min="465" max="465" width="10.7109375" customWidth="1"/>
    <col min="466" max="466" width="10.7109375" customWidth="1"/>
    <col min="467" max="467" width="10.7109375" customWidth="1"/>
    <col min="468" max="468" width="10.7109375" customWidth="1"/>
    <col min="469" max="469" width="10.7109375" customWidth="1"/>
    <col min="470" max="470" width="10.7109375" customWidth="1"/>
    <col min="471" max="471" width="10.7109375" customWidth="1"/>
    <col min="472" max="472" width="10.7109375" customWidth="1"/>
    <col min="473" max="473" width="10.7109375" customWidth="1"/>
    <col min="474" max="474" width="10.7109375" customWidth="1"/>
    <col min="475" max="475" width="10.7109375" customWidth="1"/>
    <col min="476" max="476" width="10.7109375" customWidth="1"/>
    <col min="477" max="477" width="10.7109375" customWidth="1"/>
    <col min="478" max="478" width="10.7109375" customWidth="1"/>
    <col min="479" max="479" width="10.7109375" customWidth="1"/>
    <col min="480" max="480" width="10.7109375" customWidth="1"/>
    <col min="481" max="481" width="10.7109375" customWidth="1"/>
    <col min="482" max="482" width="10.7109375" customWidth="1"/>
    <col min="483" max="483" width="10.7109375" customWidth="1"/>
    <col min="484" max="484" width="10.7109375" customWidth="1"/>
    <col min="485" max="485" width="10.7109375" customWidth="1"/>
    <col min="486" max="486" width="10.7109375" customWidth="1"/>
    <col min="487" max="487" width="10.7109375" customWidth="1"/>
    <col min="488" max="488" width="10.7109375" customWidth="1"/>
    <col min="489" max="489" width="10.7109375" customWidth="1"/>
    <col min="490" max="490" width="10.7109375" customWidth="1"/>
    <col min="491" max="491" width="10.7109375" customWidth="1"/>
    <col min="492" max="492" width="10.7109375" customWidth="1"/>
    <col min="493" max="493" width="10.7109375" customWidth="1"/>
    <col min="494" max="494" width="10.7109375" customWidth="1"/>
    <col min="495" max="495" width="10.7109375" customWidth="1"/>
    <col min="496" max="496" width="10.7109375" customWidth="1"/>
    <col min="497" max="497" width="10.7109375" customWidth="1"/>
    <col min="498" max="498" width="10.7109375" customWidth="1"/>
    <col min="499" max="499" width="10.7109375" customWidth="1"/>
    <col min="500" max="500" width="10.7109375" customWidth="1"/>
    <col min="501" max="501" width="10.7109375" customWidth="1"/>
    <col min="502" max="502" width="10.7109375" customWidth="1"/>
    <col min="503" max="503" width="10.7109375" customWidth="1"/>
    <col min="504" max="504" width="10.7109375" customWidth="1"/>
    <col min="505" max="505" width="10.7109375" customWidth="1"/>
    <col min="506" max="506" width="10.7109375" customWidth="1"/>
    <col min="507" max="507" width="10.7109375" customWidth="1"/>
    <col min="508" max="508" width="10.7109375" customWidth="1"/>
    <col min="509" max="509" width="10.7109375" customWidth="1"/>
    <col min="510" max="510" width="10.7109375" customWidth="1"/>
    <col min="511" max="511" width="10.7109375" customWidth="1"/>
    <col min="512" max="512" width="10.7109375" customWidth="1"/>
    <col min="513" max="513" width="10.7109375" customWidth="1"/>
    <col min="514" max="514" width="10.7109375" customWidth="1"/>
    <col min="515" max="515" width="10.7109375" customWidth="1"/>
    <col min="516" max="516" width="10.7109375" customWidth="1"/>
    <col min="517" max="517" width="10.7109375" customWidth="1"/>
    <col min="518" max="518" width="10.7109375" customWidth="1"/>
    <col min="519" max="519" width="10.7109375" customWidth="1"/>
    <col min="520" max="520" width="10.7109375" customWidth="1"/>
    <col min="521" max="521" width="10.7109375" customWidth="1"/>
    <col min="522" max="522" width="10.7109375" customWidth="1"/>
    <col min="523" max="523" width="10.7109375" customWidth="1"/>
    <col min="524" max="524" width="10.7109375" customWidth="1"/>
    <col min="525" max="525" width="10.7109375" customWidth="1"/>
    <col min="526" max="526" width="10.7109375" customWidth="1"/>
    <col min="527" max="527" width="10.7109375" customWidth="1"/>
    <col min="528" max="528" width="10.7109375" customWidth="1"/>
    <col min="529" max="529" width="10.7109375" customWidth="1"/>
    <col min="530" max="530" width="10.7109375" customWidth="1"/>
    <col min="531" max="531" width="10.7109375" customWidth="1"/>
    <col min="532" max="532" width="10.7109375" customWidth="1"/>
    <col min="533" max="533" width="10.7109375" customWidth="1"/>
    <col min="534" max="534" width="10.7109375" customWidth="1"/>
    <col min="535" max="535" width="10.7109375" customWidth="1"/>
    <col min="536" max="536" width="10.7109375" customWidth="1"/>
    <col min="537" max="537" width="10.7109375" customWidth="1"/>
    <col min="538" max="538" width="10.7109375" customWidth="1"/>
    <col min="539" max="539" width="10.7109375" customWidth="1"/>
    <col min="540" max="540" width="10.7109375" customWidth="1"/>
    <col min="541" max="541" width="10.7109375" customWidth="1"/>
    <col min="542" max="542" width="10.7109375" customWidth="1"/>
    <col min="543" max="543" width="10.7109375" customWidth="1"/>
    <col min="544" max="544" width="10.7109375" customWidth="1"/>
    <col min="545" max="545" width="10.7109375" customWidth="1"/>
    <col min="546" max="546" width="10.7109375" customWidth="1"/>
    <col min="547" max="547" width="10.7109375" customWidth="1"/>
    <col min="548" max="548" width="10.7109375" customWidth="1"/>
    <col min="549" max="549" width="10.7109375" customWidth="1"/>
    <col min="550" max="550" width="10.7109375" customWidth="1"/>
    <col min="551" max="551" width="10.7109375" customWidth="1"/>
    <col min="552" max="552" width="10.7109375" customWidth="1"/>
    <col min="553" max="553" width="10.7109375" customWidth="1"/>
    <col min="554" max="554" width="10.7109375" customWidth="1"/>
    <col min="555" max="555" width="10.7109375" customWidth="1"/>
    <col min="556" max="556" width="10.7109375" customWidth="1"/>
    <col min="557" max="557" width="10.7109375" customWidth="1"/>
    <col min="558" max="558" width="10.7109375" customWidth="1"/>
    <col min="559" max="559" width="10.7109375" customWidth="1"/>
    <col min="560" max="560" width="10.7109375" customWidth="1"/>
    <col min="561" max="561" width="10.7109375" customWidth="1"/>
    <col min="562" max="562" width="10.7109375" customWidth="1"/>
    <col min="563" max="563" width="10.7109375" customWidth="1"/>
    <col min="564" max="564" width="10.7109375" customWidth="1"/>
    <col min="565" max="565" width="10.7109375" customWidth="1"/>
    <col min="566" max="566" width="10.7109375" customWidth="1"/>
    <col min="567" max="567" width="10.7109375" customWidth="1"/>
    <col min="568" max="568" width="10.7109375" customWidth="1"/>
    <col min="569" max="569" width="10.7109375" customWidth="1"/>
    <col min="570" max="570" width="10.7109375" customWidth="1"/>
    <col min="571" max="571" width="10.7109375" customWidth="1"/>
    <col min="572" max="572" width="10.7109375" customWidth="1"/>
    <col min="573" max="573" width="10.7109375" customWidth="1"/>
    <col min="574" max="574" width="10.7109375" customWidth="1"/>
    <col min="575" max="575" width="10.7109375" customWidth="1"/>
    <col min="576" max="576" width="10.7109375" customWidth="1"/>
    <col min="577" max="577" width="10.7109375" customWidth="1"/>
    <col min="578" max="578" width="10.7109375" customWidth="1"/>
    <col min="579" max="579" width="10.7109375" customWidth="1"/>
    <col min="580" max="580" width="10.7109375" customWidth="1"/>
    <col min="581" max="581" width="10.7109375" customWidth="1"/>
    <col min="582" max="582" width="10.7109375" customWidth="1"/>
    <col min="583" max="583" width="10.7109375" customWidth="1"/>
    <col min="584" max="584" width="10.7109375" customWidth="1"/>
    <col min="585" max="585" width="10.7109375" customWidth="1"/>
    <col min="586" max="586" width="10.7109375" customWidth="1"/>
    <col min="587" max="587" width="10.7109375" customWidth="1"/>
    <col min="588" max="588" width="10.7109375" customWidth="1"/>
    <col min="589" max="589" width="10.7109375" customWidth="1"/>
    <col min="590" max="590" width="10.7109375" customWidth="1"/>
    <col min="591" max="591" width="10.7109375" customWidth="1"/>
    <col min="592" max="592" width="10.7109375" customWidth="1"/>
    <col min="593" max="593" width="10.7109375" customWidth="1"/>
    <col min="594" max="594" width="10.7109375" customWidth="1"/>
    <col min="595" max="595" width="10.7109375" customWidth="1"/>
    <col min="596" max="596" width="10.7109375" customWidth="1"/>
    <col min="597" max="597" width="10.7109375" customWidth="1"/>
    <col min="598" max="598" width="10.7109375" customWidth="1"/>
    <col min="599" max="599" width="10.7109375" customWidth="1"/>
    <col min="600" max="600" width="10.7109375" customWidth="1"/>
    <col min="601" max="601" width="10.7109375" customWidth="1"/>
    <col min="602" max="602" width="10.7109375" customWidth="1"/>
    <col min="603" max="603" width="10.7109375" customWidth="1"/>
    <col min="604" max="604" width="10.7109375" customWidth="1"/>
    <col min="605" max="605" width="10.7109375" customWidth="1"/>
    <col min="606" max="606" width="10.7109375" customWidth="1"/>
    <col min="607" max="607" width="10.7109375" customWidth="1"/>
    <col min="608" max="608" width="10.7109375" customWidth="1"/>
    <col min="609" max="609" width="10.7109375" customWidth="1"/>
    <col min="610" max="610" width="10.7109375" customWidth="1"/>
    <col min="611" max="611" width="10.7109375" customWidth="1"/>
    <col min="612" max="612" width="10.7109375" customWidth="1"/>
    <col min="613" max="613" width="10.7109375" customWidth="1"/>
    <col min="614" max="614" width="10.7109375" customWidth="1"/>
    <col min="615" max="615" width="10.7109375" customWidth="1"/>
    <col min="616" max="616" width="10.7109375" customWidth="1"/>
    <col min="617" max="617" width="10.7109375" customWidth="1"/>
    <col min="618" max="618" width="10.7109375" customWidth="1"/>
    <col min="619" max="619" width="10.7109375" customWidth="1"/>
    <col min="620" max="620" width="10.7109375" customWidth="1"/>
    <col min="621" max="621" width="10.7109375" customWidth="1"/>
    <col min="622" max="622" width="10.7109375" customWidth="1"/>
    <col min="623" max="623" width="10.7109375" customWidth="1"/>
    <col min="624" max="624" width="10.7109375" customWidth="1"/>
    <col min="625" max="625" width="10.7109375" customWidth="1"/>
    <col min="626" max="626" width="10.7109375" customWidth="1"/>
    <col min="627" max="627" width="10.7109375" customWidth="1"/>
    <col min="628" max="628" width="10.7109375" customWidth="1"/>
    <col min="629" max="629" width="10.7109375" customWidth="1"/>
    <col min="630" max="630" width="10.7109375" customWidth="1"/>
    <col min="631" max="631" width="10.7109375" customWidth="1"/>
    <col min="632" max="632" width="10.7109375" customWidth="1"/>
    <col min="633" max="633" width="10.7109375" customWidth="1"/>
    <col min="634" max="634" width="10.7109375" customWidth="1"/>
    <col min="635" max="635" width="10.7109375" customWidth="1"/>
    <col min="636" max="636" width="10.7109375" customWidth="1"/>
    <col min="637" max="637" width="10.7109375" customWidth="1"/>
    <col min="638" max="638" width="10.7109375" customWidth="1"/>
    <col min="639" max="639" width="10.7109375" customWidth="1"/>
    <col min="640" max="640" width="10.7109375" customWidth="1"/>
    <col min="641" max="641" width="10.7109375" customWidth="1"/>
    <col min="642" max="642" width="10.7109375" customWidth="1"/>
    <col min="643" max="643" width="10.7109375" customWidth="1"/>
    <col min="644" max="644" width="10.7109375" customWidth="1"/>
    <col min="645" max="645" width="10.7109375" customWidth="1"/>
    <col min="646" max="646" width="10.7109375" customWidth="1"/>
    <col min="647" max="647" width="10.7109375" customWidth="1"/>
    <col min="648" max="648" width="10.7109375" customWidth="1"/>
    <col min="649" max="649" width="10.7109375" customWidth="1"/>
    <col min="650" max="650" width="10.7109375" customWidth="1"/>
    <col min="651" max="651" width="10.7109375" customWidth="1"/>
    <col min="652" max="652" width="10.7109375" customWidth="1"/>
    <col min="653" max="653" width="10.7109375" customWidth="1"/>
    <col min="654" max="654" width="10.7109375" customWidth="1"/>
    <col min="655" max="655" width="10.7109375" customWidth="1"/>
    <col min="656" max="656" width="10.7109375" customWidth="1"/>
    <col min="657" max="657" width="10.7109375" customWidth="1"/>
    <col min="658" max="658" width="10.7109375" customWidth="1"/>
    <col min="659" max="659" width="10.7109375" customWidth="1"/>
    <col min="660" max="660" width="10.7109375" customWidth="1"/>
    <col min="661" max="661" width="10.7109375" customWidth="1"/>
    <col min="662" max="662" width="10.7109375" customWidth="1"/>
    <col min="663" max="663" width="10.7109375" customWidth="1"/>
    <col min="664" max="664" width="10.7109375" customWidth="1"/>
    <col min="665" max="665" width="10.7109375" customWidth="1"/>
    <col min="666" max="666" width="10.7109375" customWidth="1"/>
    <col min="667" max="667" width="10.7109375" customWidth="1"/>
    <col min="668" max="668" width="10.7109375" customWidth="1"/>
    <col min="669" max="669" width="10.7109375" customWidth="1"/>
    <col min="670" max="670" width="10.7109375" customWidth="1"/>
    <col min="671" max="671" width="10.7109375" customWidth="1"/>
    <col min="672" max="672" width="10.7109375" customWidth="1"/>
    <col min="673" max="673" width="10.7109375" customWidth="1"/>
    <col min="674" max="674" width="10.7109375" customWidth="1"/>
    <col min="675" max="675" width="10.7109375" customWidth="1"/>
    <col min="676" max="676" width="10.7109375" customWidth="1"/>
    <col min="677" max="677" width="10.7109375" customWidth="1"/>
    <col min="678" max="678" width="10.7109375" customWidth="1"/>
    <col min="679" max="679" width="10.7109375" customWidth="1"/>
    <col min="680" max="680" width="10.7109375" customWidth="1"/>
    <col min="681" max="681" width="10.7109375" customWidth="1"/>
    <col min="682" max="682" width="10.7109375" customWidth="1"/>
    <col min="683" max="683" width="10.7109375" customWidth="1"/>
    <col min="684" max="684" width="10.7109375" customWidth="1"/>
    <col min="685" max="685" width="10.7109375" customWidth="1"/>
    <col min="686" max="686" width="10.7109375" customWidth="1"/>
    <col min="687" max="687" width="10.7109375" customWidth="1"/>
    <col min="688" max="688" width="10.7109375" customWidth="1"/>
    <col min="689" max="689" width="10.7109375" customWidth="1"/>
    <col min="690" max="690" width="10.7109375" customWidth="1"/>
    <col min="691" max="691" width="10.7109375" customWidth="1"/>
    <col min="692" max="692" width="10.7109375" customWidth="1"/>
    <col min="693" max="693" width="10.7109375" customWidth="1"/>
    <col min="694" max="694" width="10.7109375" customWidth="1"/>
    <col min="695" max="695" width="10.7109375" customWidth="1"/>
    <col min="696" max="696" width="10.7109375" customWidth="1"/>
    <col min="697" max="697" width="10.7109375" customWidth="1"/>
    <col min="698" max="698" width="10.7109375" customWidth="1"/>
    <col min="699" max="699" width="10.7109375" customWidth="1"/>
    <col min="700" max="700" width="10.7109375" customWidth="1"/>
    <col min="701" max="701" width="10.7109375" customWidth="1"/>
    <col min="702" max="702" width="10.7109375" customWidth="1"/>
    <col min="703" max="703" width="10.7109375" customWidth="1"/>
    <col min="704" max="704" width="10.7109375" customWidth="1"/>
    <col min="705" max="705" width="10.7109375" customWidth="1"/>
    <col min="706" max="706" width="10.7109375" customWidth="1"/>
    <col min="707" max="707" width="10.7109375" customWidth="1"/>
    <col min="708" max="708" width="10.7109375" customWidth="1"/>
    <col min="709" max="709" width="10.7109375" customWidth="1"/>
    <col min="710" max="710" width="10.7109375" customWidth="1"/>
    <col min="711" max="711" width="10.7109375" customWidth="1"/>
    <col min="712" max="712" width="10.7109375" customWidth="1"/>
    <col min="713" max="713" width="10.7109375" customWidth="1"/>
    <col min="714" max="714" width="10.7109375" customWidth="1"/>
    <col min="715" max="715" width="10.7109375" customWidth="1"/>
    <col min="716" max="716" width="10.7109375" customWidth="1"/>
    <col min="717" max="717" width="10.7109375" customWidth="1"/>
    <col min="718" max="718" width="10.7109375" customWidth="1"/>
    <col min="719" max="719" width="10.7109375" customWidth="1"/>
    <col min="720" max="720" width="10.7109375" customWidth="1"/>
    <col min="721" max="721" width="10.7109375" customWidth="1"/>
    <col min="722" max="722" width="10.7109375" customWidth="1"/>
    <col min="723" max="723" width="10.7109375" customWidth="1"/>
    <col min="724" max="724" width="10.7109375" customWidth="1"/>
    <col min="725" max="725" width="10.7109375" customWidth="1"/>
    <col min="726" max="726" width="10.7109375" customWidth="1"/>
    <col min="727" max="727" width="10.7109375" customWidth="1"/>
    <col min="728" max="728" width="10.7109375" customWidth="1"/>
    <col min="729" max="729" width="10.7109375" customWidth="1"/>
    <col min="730" max="730" width="10.7109375" customWidth="1"/>
    <col min="731" max="731" width="10.7109375" customWidth="1"/>
    <col min="732" max="732" width="10.7109375" customWidth="1"/>
    <col min="733" max="733" width="10.7109375" customWidth="1"/>
    <col min="734" max="734" width="10.7109375" customWidth="1"/>
    <col min="735" max="735" width="10.7109375" customWidth="1"/>
    <col min="736" max="736" width="10.7109375" customWidth="1"/>
    <col min="737" max="737" width="10.7109375" customWidth="1"/>
    <col min="738" max="738" width="10.7109375" customWidth="1"/>
    <col min="739" max="739" width="10.7109375" customWidth="1"/>
    <col min="740" max="740" width="10.7109375" customWidth="1"/>
    <col min="741" max="741" width="10.7109375" customWidth="1"/>
    <col min="742" max="742" width="10.7109375" customWidth="1"/>
    <col min="743" max="743" width="10.7109375" customWidth="1"/>
    <col min="744" max="744" width="10.7109375" customWidth="1"/>
    <col min="745" max="745" width="10.7109375" customWidth="1"/>
    <col min="746" max="746" width="10.7109375" customWidth="1"/>
    <col min="747" max="747" width="10.7109375" customWidth="1"/>
    <col min="748" max="748" width="10.7109375" customWidth="1"/>
    <col min="749" max="749" width="10.7109375" customWidth="1"/>
    <col min="750" max="750" width="10.7109375" customWidth="1"/>
    <col min="751" max="751" width="10.7109375" customWidth="1"/>
    <col min="752" max="752" width="10.7109375" customWidth="1"/>
    <col min="753" max="753" width="10.7109375" customWidth="1"/>
    <col min="754" max="754" width="10.7109375" customWidth="1"/>
    <col min="755" max="755" width="10.7109375" customWidth="1"/>
    <col min="756" max="756" width="10.7109375" customWidth="1"/>
    <col min="757" max="757" width="10.7109375" customWidth="1"/>
    <col min="758" max="758" width="10.7109375" customWidth="1"/>
    <col min="759" max="759" width="10.7109375" customWidth="1"/>
    <col min="760" max="760" width="10.7109375" customWidth="1"/>
    <col min="761" max="761" width="10.7109375" customWidth="1"/>
    <col min="762" max="762" width="10.7109375" customWidth="1"/>
    <col min="763" max="763" width="10.7109375" customWidth="1"/>
    <col min="764" max="764" width="10.7109375" customWidth="1"/>
    <col min="765" max="765" width="10.7109375" customWidth="1"/>
    <col min="766" max="766" width="10.7109375" customWidth="1"/>
    <col min="767" max="767" width="10.7109375" customWidth="1"/>
    <col min="768" max="768" width="10.7109375" customWidth="1"/>
    <col min="769" max="769" width="10.7109375" customWidth="1"/>
    <col min="770" max="770" width="10.7109375" customWidth="1"/>
    <col min="771" max="771" width="10.7109375" customWidth="1"/>
    <col min="772" max="772" width="10.7109375" customWidth="1"/>
    <col min="773" max="773" width="10.7109375" customWidth="1"/>
    <col min="774" max="774" width="10.7109375" customWidth="1"/>
    <col min="775" max="775" width="10.7109375" customWidth="1"/>
    <col min="776" max="776" width="10.7109375" customWidth="1"/>
    <col min="777" max="777" width="10.7109375" customWidth="1"/>
    <col min="778" max="778" width="10.7109375" customWidth="1"/>
    <col min="779" max="779" width="10.7109375" customWidth="1"/>
    <col min="780" max="780" width="10.7109375" customWidth="1"/>
    <col min="781" max="781" width="10.7109375" customWidth="1"/>
    <col min="782" max="782" width="10.7109375" customWidth="1"/>
    <col min="783" max="783" width="10.7109375" customWidth="1"/>
    <col min="784" max="784" width="10.7109375" customWidth="1"/>
    <col min="785" max="785" width="10.7109375" customWidth="1"/>
    <col min="786" max="786" width="10.7109375" customWidth="1"/>
    <col min="787" max="787" width="10.7109375" customWidth="1"/>
    <col min="788" max="788" width="10.7109375" customWidth="1"/>
    <col min="789" max="789" width="10.7109375" customWidth="1"/>
    <col min="790" max="790" width="10.7109375" customWidth="1"/>
    <col min="791" max="791" width="10.7109375" customWidth="1"/>
    <col min="792" max="792" width="10.7109375" customWidth="1"/>
    <col min="793" max="793" width="10.7109375" customWidth="1"/>
    <col min="794" max="794" width="10.7109375" customWidth="1"/>
    <col min="795" max="795" width="10.7109375" customWidth="1"/>
    <col min="796" max="796" width="10.7109375" customWidth="1"/>
    <col min="797" max="797" width="10.7109375" customWidth="1"/>
    <col min="798" max="798" width="10.7109375" customWidth="1"/>
    <col min="799" max="799" width="10.7109375" customWidth="1"/>
    <col min="800" max="800" width="10.7109375" customWidth="1"/>
    <col min="801" max="801" width="10.7109375" customWidth="1"/>
    <col min="802" max="802" width="10.7109375" customWidth="1"/>
    <col min="803" max="803" width="10.7109375" customWidth="1"/>
    <col min="804" max="804" width="10.7109375" customWidth="1"/>
    <col min="805" max="805" width="10.7109375" customWidth="1"/>
    <col min="806" max="806" width="10.7109375" customWidth="1"/>
    <col min="807" max="807" width="10.7109375" customWidth="1"/>
    <col min="808" max="808" width="10.7109375" customWidth="1"/>
    <col min="809" max="809" width="10.7109375" customWidth="1"/>
    <col min="810" max="810" width="10.7109375" customWidth="1"/>
    <col min="811" max="811" width="10.7109375" customWidth="1"/>
    <col min="812" max="812" width="10.7109375" customWidth="1"/>
    <col min="813" max="813" width="10.7109375" customWidth="1"/>
    <col min="814" max="814" width="10.7109375" customWidth="1"/>
    <col min="815" max="815" width="10.7109375" customWidth="1"/>
    <col min="816" max="816" width="10.7109375" customWidth="1"/>
    <col min="817" max="817" width="10.7109375" customWidth="1"/>
    <col min="818" max="818" width="10.7109375" customWidth="1"/>
    <col min="819" max="819" width="10.7109375" customWidth="1"/>
    <col min="820" max="820" width="10.7109375" customWidth="1"/>
    <col min="821" max="821" width="10.7109375" customWidth="1"/>
    <col min="822" max="822" width="10.7109375" customWidth="1"/>
    <col min="823" max="823" width="10.7109375" customWidth="1"/>
    <col min="824" max="824" width="10.7109375" customWidth="1"/>
    <col min="825" max="825" width="10.7109375" customWidth="1"/>
    <col min="826" max="826" width="10.7109375" customWidth="1"/>
    <col min="827" max="827" width="10.7109375" customWidth="1"/>
    <col min="828" max="828" width="10.7109375" customWidth="1"/>
    <col min="829" max="829" width="10.7109375" customWidth="1"/>
    <col min="830" max="830" width="10.7109375" customWidth="1"/>
    <col min="831" max="831" width="10.7109375" customWidth="1"/>
    <col min="832" max="832" width="10.7109375" customWidth="1"/>
    <col min="833" max="833" width="10.7109375" customWidth="1"/>
    <col min="834" max="834" width="10.7109375" customWidth="1"/>
    <col min="835" max="835" width="10.7109375" customWidth="1"/>
    <col min="836" max="836" width="10.7109375" customWidth="1"/>
    <col min="837" max="837" width="10.7109375" customWidth="1"/>
    <col min="838" max="838" width="10.7109375" customWidth="1"/>
    <col min="839" max="839" width="10.7109375" customWidth="1"/>
    <col min="840" max="840" width="10.7109375" customWidth="1"/>
    <col min="841" max="841" width="10.7109375" customWidth="1"/>
    <col min="842" max="842" width="10.7109375" customWidth="1"/>
    <col min="843" max="843" width="10.7109375" customWidth="1"/>
    <col min="844" max="844" width="10.7109375" customWidth="1"/>
    <col min="845" max="845" width="10.7109375" customWidth="1"/>
    <col min="846" max="846" width="10.7109375" customWidth="1"/>
    <col min="847" max="847" width="10.7109375" customWidth="1"/>
    <col min="848" max="848" width="10.7109375" customWidth="1"/>
    <col min="849" max="849" width="10.7109375" customWidth="1"/>
    <col min="850" max="850" width="10.7109375" customWidth="1"/>
    <col min="851" max="851" width="10.7109375" customWidth="1"/>
    <col min="852" max="852" width="10.7109375" customWidth="1"/>
    <col min="853" max="853" width="10.7109375" customWidth="1"/>
    <col min="854" max="854" width="10.7109375" customWidth="1"/>
    <col min="855" max="855" width="10.7109375" customWidth="1"/>
    <col min="856" max="856" width="10.7109375" customWidth="1"/>
    <col min="857" max="857" width="10.7109375" customWidth="1"/>
    <col min="858" max="858" width="10.7109375" customWidth="1"/>
    <col min="859" max="859" width="10.7109375" customWidth="1"/>
    <col min="860" max="860" width="10.7109375" customWidth="1"/>
    <col min="861" max="861" width="10.7109375" customWidth="1"/>
    <col min="862" max="862" width="10.7109375" customWidth="1"/>
    <col min="863" max="863" width="10.7109375" customWidth="1"/>
    <col min="864" max="864" width="10.7109375" customWidth="1"/>
    <col min="865" max="865" width="10.7109375" customWidth="1"/>
    <col min="866" max="866" width="10.7109375" customWidth="1"/>
    <col min="867" max="867" width="10.7109375" customWidth="1"/>
    <col min="868" max="868" width="10.7109375" customWidth="1"/>
    <col min="869" max="869" width="10.7109375" customWidth="1"/>
    <col min="870" max="870" width="10.7109375" customWidth="1"/>
    <col min="871" max="871" width="10.7109375" customWidth="1"/>
    <col min="872" max="872" width="10.7109375" customWidth="1"/>
    <col min="873" max="873" width="10.7109375" customWidth="1"/>
    <col min="874" max="874" width="10.7109375" customWidth="1"/>
    <col min="875" max="875" width="10.7109375" customWidth="1"/>
    <col min="876" max="876" width="10.7109375" customWidth="1"/>
    <col min="877" max="877" width="10.7109375" customWidth="1"/>
    <col min="878" max="878" width="10.7109375" customWidth="1"/>
    <col min="879" max="879" width="10.7109375" customWidth="1"/>
    <col min="880" max="880" width="10.7109375" customWidth="1"/>
    <col min="881" max="881" width="10.7109375" customWidth="1"/>
    <col min="882" max="882" width="10.7109375" customWidth="1"/>
    <col min="883" max="883" width="10.7109375" customWidth="1"/>
    <col min="884" max="884" width="10.7109375" customWidth="1"/>
    <col min="885" max="885" width="10.7109375" customWidth="1"/>
    <col min="886" max="886" width="10.7109375" customWidth="1"/>
    <col min="887" max="887" width="10.7109375" customWidth="1"/>
    <col min="888" max="888" width="10.7109375" customWidth="1"/>
    <col min="889" max="889" width="10.7109375" customWidth="1"/>
    <col min="890" max="890" width="10.7109375" customWidth="1"/>
    <col min="891" max="891" width="10.7109375" customWidth="1"/>
    <col min="892" max="892" width="10.7109375" customWidth="1"/>
    <col min="893" max="893" width="10.7109375" customWidth="1"/>
    <col min="894" max="894" width="10.7109375" customWidth="1"/>
    <col min="895" max="895" width="10.7109375" customWidth="1"/>
    <col min="896" max="896" width="10.7109375" customWidth="1"/>
    <col min="897" max="897" width="10.7109375" customWidth="1"/>
    <col min="898" max="898" width="10.7109375" customWidth="1"/>
    <col min="899" max="899" width="10.7109375" customWidth="1"/>
    <col min="900" max="900" width="10.7109375" customWidth="1"/>
    <col min="901" max="901" width="10.7109375" customWidth="1"/>
    <col min="902" max="902" width="10.7109375" customWidth="1"/>
    <col min="903" max="903" width="10.7109375" customWidth="1"/>
    <col min="904" max="904" width="10.7109375" customWidth="1"/>
    <col min="905" max="905" width="10.7109375" customWidth="1"/>
    <col min="906" max="906" width="10.7109375" customWidth="1"/>
    <col min="907" max="907" width="10.7109375" customWidth="1"/>
    <col min="908" max="908" width="10.7109375" customWidth="1"/>
    <col min="909" max="909" width="10.7109375" customWidth="1"/>
    <col min="910" max="910" width="10.7109375" customWidth="1"/>
    <col min="911" max="911" width="10.7109375" customWidth="1"/>
    <col min="912" max="912" width="10.7109375" customWidth="1"/>
    <col min="913" max="913" width="10.7109375" customWidth="1"/>
    <col min="914" max="914" width="10.7109375" customWidth="1"/>
    <col min="915" max="915" width="10.7109375" customWidth="1"/>
    <col min="916" max="916" width="10.7109375" customWidth="1"/>
    <col min="917" max="917" width="10.7109375" customWidth="1"/>
    <col min="918" max="918" width="10.7109375" customWidth="1"/>
    <col min="919" max="919" width="10.7109375" customWidth="1"/>
    <col min="920" max="920" width="10.7109375" customWidth="1"/>
    <col min="921" max="921" width="10.7109375" customWidth="1"/>
    <col min="922" max="922" width="10.7109375" customWidth="1"/>
    <col min="923" max="923" width="10.7109375" customWidth="1"/>
    <col min="924" max="924" width="10.7109375" customWidth="1"/>
    <col min="925" max="925" width="10.7109375" customWidth="1"/>
    <col min="926" max="926" width="10.7109375" customWidth="1"/>
    <col min="927" max="927" width="10.7109375" customWidth="1"/>
    <col min="928" max="928" width="10.7109375" customWidth="1"/>
    <col min="929" max="929" width="10.7109375" customWidth="1"/>
    <col min="930" max="930" width="10.7109375" customWidth="1"/>
    <col min="931" max="931" width="10.7109375" customWidth="1"/>
    <col min="932" max="932" width="10.7109375" customWidth="1"/>
    <col min="933" max="933" width="10.7109375" customWidth="1"/>
    <col min="934" max="934" width="10.7109375" customWidth="1"/>
    <col min="935" max="935" width="10.7109375" customWidth="1"/>
    <col min="936" max="936" width="10.7109375" customWidth="1"/>
    <col min="937" max="937" width="10.7109375" customWidth="1"/>
    <col min="938" max="938" width="10.7109375" customWidth="1"/>
    <col min="939" max="939" width="10.7109375" customWidth="1"/>
    <col min="940" max="940" width="10.7109375" customWidth="1"/>
    <col min="941" max="941" width="10.7109375" customWidth="1"/>
    <col min="942" max="942" width="10.7109375" customWidth="1"/>
    <col min="943" max="943" width="10.7109375" customWidth="1"/>
    <col min="944" max="944" width="10.7109375" customWidth="1"/>
    <col min="945" max="945" width="10.7109375" customWidth="1"/>
    <col min="946" max="946" width="10.7109375" customWidth="1"/>
    <col min="947" max="947" width="10.7109375" customWidth="1"/>
    <col min="948" max="948" width="10.7109375" customWidth="1"/>
    <col min="949" max="949" width="10.7109375" customWidth="1"/>
    <col min="950" max="950" width="10.7109375" customWidth="1"/>
    <col min="951" max="951" width="10.7109375" customWidth="1"/>
    <col min="952" max="952" width="10.7109375" customWidth="1"/>
    <col min="953" max="953" width="10.7109375" customWidth="1"/>
    <col min="954" max="954" width="10.7109375" customWidth="1"/>
    <col min="955" max="955" width="10.7109375" customWidth="1"/>
    <col min="956" max="956" width="10.7109375" customWidth="1"/>
    <col min="957" max="957" width="10.7109375" customWidth="1"/>
    <col min="958" max="958" width="10.7109375" customWidth="1"/>
    <col min="959" max="959" width="10.7109375" customWidth="1"/>
    <col min="960" max="960" width="10.7109375" customWidth="1"/>
    <col min="961" max="961" width="10.7109375" customWidth="1"/>
    <col min="962" max="962" width="10.7109375" customWidth="1"/>
    <col min="963" max="963" width="10.7109375" customWidth="1"/>
    <col min="964" max="964" width="10.7109375" customWidth="1"/>
    <col min="965" max="965" width="10.7109375" customWidth="1"/>
    <col min="966" max="966" width="10.7109375" customWidth="1"/>
    <col min="967" max="967" width="10.7109375" customWidth="1"/>
    <col min="968" max="968" width="10.7109375" customWidth="1"/>
    <col min="969" max="969" width="10.7109375" customWidth="1"/>
    <col min="970" max="970" width="10.7109375" customWidth="1"/>
    <col min="971" max="971" width="10.7109375" customWidth="1"/>
    <col min="972" max="972" width="10.7109375" customWidth="1"/>
    <col min="973" max="973" width="10.7109375" customWidth="1"/>
    <col min="974" max="974" width="10.7109375" customWidth="1"/>
    <col min="975" max="975" width="10.7109375" customWidth="1"/>
    <col min="976" max="976" width="10.7109375" customWidth="1"/>
    <col min="977" max="977" width="10.7109375" customWidth="1"/>
    <col min="978" max="978" width="10.7109375" customWidth="1"/>
    <col min="979" max="979" width="10.7109375" customWidth="1"/>
    <col min="980" max="980" width="10.7109375" customWidth="1"/>
    <col min="981" max="981" width="10.7109375" customWidth="1"/>
    <col min="982" max="982" width="10.7109375" customWidth="1"/>
    <col min="983" max="983" width="10.7109375" customWidth="1"/>
    <col min="984" max="984" width="10.7109375" customWidth="1"/>
    <col min="985" max="985" width="10.7109375" customWidth="1"/>
    <col min="986" max="986" width="10.7109375" customWidth="1"/>
    <col min="987" max="987" width="10.7109375" customWidth="1"/>
    <col min="988" max="988" width="10.7109375" customWidth="1"/>
    <col min="989" max="989" width="10.7109375" customWidth="1"/>
    <col min="990" max="990" width="10.7109375" customWidth="1"/>
    <col min="991" max="991" width="10.7109375" customWidth="1"/>
    <col min="992" max="992" width="10.7109375" customWidth="1"/>
    <col min="993" max="993" width="10.7109375" customWidth="1"/>
    <col min="994" max="994" width="10.7109375" customWidth="1"/>
    <col min="995" max="995" width="10.7109375" customWidth="1"/>
    <col min="996" max="996" width="10.7109375" customWidth="1"/>
    <col min="997" max="997" width="10.7109375" customWidth="1"/>
    <col min="998" max="998" width="10.7109375" customWidth="1"/>
    <col min="999" max="999" width="10.7109375" customWidth="1"/>
    <col min="1000" max="1000" width="10.7109375" customWidth="1"/>
    <col min="1001" max="1001" width="10.7109375" customWidth="1"/>
    <col min="1002" max="1002" width="10.7109375" customWidth="1"/>
    <col min="1003" max="1003" width="10.7109375" customWidth="1"/>
    <col min="1004" max="1004" width="10.7109375" customWidth="1"/>
    <col min="1005" max="1005" width="10.7109375" customWidth="1"/>
    <col min="1006" max="1006" width="10.7109375" customWidth="1"/>
    <col min="1007" max="1007" width="10.7109375" customWidth="1"/>
    <col min="1008" max="1008" width="10.7109375" customWidth="1"/>
    <col min="1009" max="1009" width="10.7109375" customWidth="1"/>
    <col min="1010" max="1010" width="10.7109375" customWidth="1"/>
    <col min="1011" max="1011" width="10.7109375" customWidth="1"/>
    <col min="1012" max="1012" width="10.7109375" customWidth="1"/>
    <col min="1013" max="1013" width="10.7109375" customWidth="1"/>
    <col min="1014" max="1014" width="10.7109375" customWidth="1"/>
    <col min="1015" max="1015" width="10.7109375" customWidth="1"/>
    <col min="1016" max="1016" width="10.7109375" customWidth="1"/>
    <col min="1017" max="1017" width="10.7109375" customWidth="1"/>
    <col min="1018" max="1018" width="10.7109375" customWidth="1"/>
    <col min="1019" max="1019" width="10.7109375" customWidth="1"/>
    <col min="1020" max="1020" width="10.7109375" customWidth="1"/>
    <col min="1021" max="1021" width="10.7109375" customWidth="1"/>
    <col min="1022" max="1022" width="10.7109375" customWidth="1"/>
    <col min="1023" max="1023" width="10.7109375" customWidth="1"/>
    <col min="1024" max="1024" width="10.7109375" customWidth="1"/>
    <col min="1025" max="1025" width="10.7109375" customWidth="1"/>
  </cols>
  <sheetData>
    <row r="2" ht="18">
      <c r="B2" s="4" t="s">
        <v>0</v>
      </c>
      <c r="C2" s="5" t="s">
        <v>1</v>
      </c>
      <c r="D2" s="5"/>
      <c r="E2" s="5"/>
      <c r="F2" s="6">
        <v>43473</v>
      </c>
    </row>
    <row r="3" ht="18">
      <c r="B3" s="4" t="s">
        <v>2</v>
      </c>
      <c r="E3" s="7"/>
      <c r="F3" s="8"/>
      <c r="H3" t="s">
        <v>3</v>
      </c>
      <c r="I3" s="9">
        <v>10</v>
      </c>
    </row>
    <row r="4">
      <c r="H4" s="4" t="s">
        <v>4</v>
      </c>
      <c r="I4" s="7">
        <f>5*E18+E11*F11+E12*F12+E13*F13+E14*F14+E15*F15+E16*F16+E17*F17+5+(D44*(F44-5))</f>
        <v>165</v>
      </c>
    </row>
    <row r="5">
      <c r="B5" s="10" t="s">
        <v>5</v>
      </c>
      <c r="C5" s="10">
        <v>500</v>
      </c>
      <c r="H5" t="s">
        <v>6</v>
      </c>
      <c r="I5" s="7">
        <f>ROUNDUP(E18/4,0)</f>
        <v>5</v>
      </c>
    </row>
    <row r="6">
      <c r="B6" s="10" t="s">
        <v>7</v>
      </c>
      <c r="C6" s="10">
        <f>G18+P40+D44*E44</f>
        <v>497</v>
      </c>
      <c r="H6" s="11" t="s">
        <v>8</v>
      </c>
      <c r="I6" s="12">
        <f>U40</f>
        <v>23</v>
      </c>
      <c r="J6">
        <f>U41</f>
        <v>23</v>
      </c>
      <c r="K6">
        <f>U42</f>
        <v>0</v>
      </c>
    </row>
    <row r="7">
      <c r="B7" s="13" t="s">
        <v>9</v>
      </c>
      <c r="C7" s="14">
        <f>C5-C6</f>
        <v>3</v>
      </c>
      <c r="I7" s="15">
        <f>I3+(I6+I4)*I5</f>
        <v>950</v>
      </c>
    </row>
    <row r="10"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Q10" t="s">
        <v>15</v>
      </c>
      <c r="R10" t="s">
        <v>16</v>
      </c>
    </row>
    <row r="11">
      <c r="B11" s="3" t="s">
        <v>17</v>
      </c>
      <c r="C11" t="s">
        <v>18</v>
      </c>
      <c r="D11">
        <v>80</v>
      </c>
      <c r="E11" s="17">
        <v>1</v>
      </c>
      <c r="F11" s="17">
        <v>20</v>
      </c>
      <c r="G11">
        <f>E11*D11</f>
        <v>80</v>
      </c>
      <c r="Q11" t="s">
        <v>19</v>
      </c>
      <c r="R11" t="s">
        <v>20</v>
      </c>
    </row>
    <row r="12">
      <c r="B12" s="3"/>
      <c r="C12" t="s">
        <v>21</v>
      </c>
      <c r="D12">
        <v>40</v>
      </c>
      <c r="E12" s="17">
        <v>1</v>
      </c>
      <c r="F12" s="17">
        <v>10</v>
      </c>
      <c r="G12">
        <f>E12*D12</f>
        <v>40</v>
      </c>
      <c r="Q12" t="s">
        <v>22</v>
      </c>
      <c r="R12" t="s">
        <v>23</v>
      </c>
    </row>
    <row r="13">
      <c r="B13" s="3"/>
      <c r="C13" t="s">
        <v>24</v>
      </c>
      <c r="D13">
        <v>40</v>
      </c>
      <c r="E13" s="17">
        <v>3</v>
      </c>
      <c r="F13" s="17">
        <v>15</v>
      </c>
      <c r="G13">
        <f>E13*D13</f>
        <v>120</v>
      </c>
    </row>
    <row r="14">
      <c r="B14" s="3" t="s">
        <v>25</v>
      </c>
      <c r="C14" t="s">
        <v>26</v>
      </c>
      <c r="D14">
        <v>15</v>
      </c>
      <c r="E14" s="17">
        <v>5</v>
      </c>
      <c r="F14" s="17">
        <v>0</v>
      </c>
      <c r="G14">
        <f>E14*D14</f>
        <v>75</v>
      </c>
    </row>
    <row r="15">
      <c r="B15" s="3"/>
      <c r="C15" t="s">
        <v>27</v>
      </c>
      <c r="D15">
        <v>15</v>
      </c>
      <c r="E15" s="17">
        <v>4</v>
      </c>
      <c r="F15" s="17">
        <v>0</v>
      </c>
      <c r="G15">
        <f>E15*D15</f>
        <v>60</v>
      </c>
    </row>
    <row r="16">
      <c r="B16" s="3"/>
      <c r="C16" t="s">
        <v>28</v>
      </c>
      <c r="D16">
        <v>25</v>
      </c>
      <c r="E16" s="17">
        <v>3</v>
      </c>
      <c r="F16" s="17">
        <v>0</v>
      </c>
      <c r="G16">
        <f>E16*D16</f>
        <v>75</v>
      </c>
    </row>
    <row r="17">
      <c r="B17" s="3"/>
      <c r="C17" s="11" t="s">
        <v>29</v>
      </c>
      <c r="D17" s="18">
        <v>200</v>
      </c>
      <c r="E17" s="19">
        <v>0</v>
      </c>
      <c r="F17" s="19">
        <v>0</v>
      </c>
      <c r="G17" s="18">
        <f>E17*D17</f>
        <v>0</v>
      </c>
    </row>
    <row r="18">
      <c r="C18" s="20" t="s">
        <v>30</v>
      </c>
      <c r="E18" s="15">
        <f>SUM(E11:E17)+D44</f>
        <v>17</v>
      </c>
      <c r="G18" s="15">
        <f>SUM(G11:G17)</f>
        <v>450</v>
      </c>
    </row>
    <row r="19">
      <c r="B19" s="21"/>
      <c r="F19" s="9"/>
      <c r="I19" s="2" t="s">
        <v>31</v>
      </c>
      <c r="J19" s="2"/>
      <c r="K19" s="2"/>
      <c r="L19" s="2"/>
      <c r="M19" s="2"/>
      <c r="N19" s="2"/>
      <c r="O19" s="2"/>
    </row>
    <row r="20">
      <c r="B20" s="15"/>
      <c r="C20" s="15"/>
      <c r="I20" s="2" t="s">
        <v>32</v>
      </c>
      <c r="J20" s="2"/>
      <c r="K20" s="2"/>
      <c r="L20" s="2" t="s">
        <v>25</v>
      </c>
      <c r="M20" s="2"/>
      <c r="N20" s="2"/>
      <c r="O20" s="2"/>
      <c r="T20" t="s">
        <v>33</v>
      </c>
    </row>
    <row r="21">
      <c r="C21" s="16" t="s">
        <v>34</v>
      </c>
      <c r="D21" s="22" t="s">
        <v>35</v>
      </c>
      <c r="E21" s="22" t="s">
        <v>36</v>
      </c>
      <c r="F21" s="22" t="s">
        <v>37</v>
      </c>
      <c r="G21" s="22" t="s">
        <v>38</v>
      </c>
      <c r="H21" s="16" t="s">
        <v>39</v>
      </c>
      <c r="I21" s="16" t="s">
        <v>40</v>
      </c>
      <c r="J21" s="16" t="s">
        <v>41</v>
      </c>
      <c r="K21" s="16" t="s">
        <v>42</v>
      </c>
      <c r="L21" s="16" t="s">
        <v>43</v>
      </c>
      <c r="M21" s="16" t="s">
        <v>44</v>
      </c>
      <c r="N21" s="16" t="s">
        <v>45</v>
      </c>
      <c r="O21" s="16" t="s">
        <v>29</v>
      </c>
      <c r="P21" s="16" t="s">
        <v>46</v>
      </c>
      <c r="Q21" s="16" t="s">
        <v>47</v>
      </c>
      <c r="R21" s="16" t="s">
        <v>48</v>
      </c>
      <c r="S21" s="16" t="s">
        <v>49</v>
      </c>
      <c r="T21" s="16" t="s">
        <v>50</v>
      </c>
      <c r="U21" s="16" t="s">
        <v>51</v>
      </c>
    </row>
    <row r="22">
      <c r="C22" t="s">
        <v>52</v>
      </c>
      <c r="D22" t="s">
        <v>53</v>
      </c>
      <c r="F22" s="23"/>
      <c r="G22" t="s">
        <v>54</v>
      </c>
      <c r="H22">
        <v>2</v>
      </c>
      <c r="I22">
        <v>1</v>
      </c>
      <c r="J22">
        <v>1</v>
      </c>
      <c r="K22">
        <v>0</v>
      </c>
      <c r="L22">
        <v>4</v>
      </c>
      <c r="M22">
        <v>0</v>
      </c>
      <c r="N22">
        <f>E16</f>
        <v>3</v>
      </c>
      <c r="O22">
        <v>0</v>
      </c>
      <c r="P22">
        <f>SUM(Tabelle2[[#This Row],[leader]:[troll]])*Tabelle2[[#This Row],[gc/unit]]</f>
        <v>18</v>
      </c>
      <c r="Q22">
        <v>0</v>
      </c>
      <c r="R22">
        <f>Tabelle2[[#This Row],[gc/unit]]*Tabelle2[[#This Row],[whish]]</f>
        <v>0</v>
      </c>
      <c r="S22" s="24" t="s">
        <v>55</v>
      </c>
      <c r="T22" s="25">
        <v>1</v>
      </c>
      <c r="U22" s="24">
        <f>Tabelle2[[#This Row],[rating]]*SUM(Tabelle2[[#This Row],[leader]:[troll]])</f>
        <v>9</v>
      </c>
    </row>
    <row r="23">
      <c r="C23" t="s">
        <v>56</v>
      </c>
      <c r="D23" t="s">
        <v>53</v>
      </c>
      <c r="F23" s="23" t="s">
        <v>57</v>
      </c>
      <c r="G23" t="s">
        <v>58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SUM(Tabelle2[[#This Row],[leader]:[troll]])*Tabelle2[[#This Row],[gc/unit]]</f>
        <v>0</v>
      </c>
      <c r="Q23">
        <v>0</v>
      </c>
      <c r="R23">
        <f>Tabelle2[[#This Row],[gc/unit]]*Tabelle2[[#This Row],[whish]]</f>
        <v>0</v>
      </c>
      <c r="S23" s="24" t="s">
        <v>59</v>
      </c>
      <c r="T23" s="25">
        <v>4</v>
      </c>
      <c r="U23" s="24">
        <f>Tabelle2[[#This Row],[rating]]*SUM(Tabelle2[[#This Row],[leader]:[troll]])</f>
        <v>0</v>
      </c>
    </row>
    <row r="24">
      <c r="C24" t="s">
        <v>60</v>
      </c>
      <c r="D24" t="s">
        <v>53</v>
      </c>
      <c r="F24" s="23" t="s">
        <v>57</v>
      </c>
      <c r="G24" t="s">
        <v>61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SUM(Tabelle2[[#This Row],[leader]:[troll]])*Tabelle2[[#This Row],[gc/unit]]</f>
        <v>0</v>
      </c>
      <c r="Q24">
        <v>0</v>
      </c>
      <c r="R24">
        <f>Tabelle2[[#This Row],[gc/unit]]*Tabelle2[[#This Row],[whish]]</f>
        <v>0</v>
      </c>
      <c r="S24" s="24" t="s">
        <v>59</v>
      </c>
      <c r="T24" s="25">
        <v>9</v>
      </c>
      <c r="U24" s="24">
        <f>Tabelle2[[#This Row],[rating]]*SUM(Tabelle2[[#This Row],[leader]:[troll]])</f>
        <v>0</v>
      </c>
    </row>
    <row r="25">
      <c r="C25" t="s">
        <v>62</v>
      </c>
      <c r="D25" t="s">
        <v>53</v>
      </c>
      <c r="F25" s="23" t="s">
        <v>57</v>
      </c>
      <c r="G25" t="s">
        <v>63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>SUM(Tabelle2[[#This Row],[leader]:[troll]])*Tabelle2[[#This Row],[gc/unit]]</f>
        <v>0</v>
      </c>
      <c r="Q25">
        <v>0</v>
      </c>
      <c r="R25">
        <f>Tabelle2[[#This Row],[gc/unit]]*Tabelle2[[#This Row],[whish]]</f>
        <v>0</v>
      </c>
      <c r="S25" s="24" t="s">
        <v>55</v>
      </c>
      <c r="T25" s="25">
        <v>5</v>
      </c>
      <c r="U25" s="24">
        <f>Tabelle2[[#This Row],[rating]]*SUM(Tabelle2[[#This Row],[leader]:[troll]])</f>
        <v>0</v>
      </c>
    </row>
    <row r="26">
      <c r="C26" t="s">
        <v>64</v>
      </c>
      <c r="D26" t="s">
        <v>53</v>
      </c>
      <c r="F26" s="23" t="s">
        <v>65</v>
      </c>
      <c r="G26" t="s">
        <v>66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>SUM(Tabelle2[[#This Row],[leader]:[troll]])*Tabelle2[[#This Row],[gc/unit]]</f>
        <v>0</v>
      </c>
      <c r="Q26">
        <v>0</v>
      </c>
      <c r="R26">
        <f>Tabelle2[[#This Row],[gc/unit]]*Tabelle2[[#This Row],[whish]]</f>
        <v>0</v>
      </c>
      <c r="S26" s="24" t="s">
        <v>59</v>
      </c>
      <c r="T26" s="25">
        <v>8</v>
      </c>
      <c r="U26" s="24">
        <f>Tabelle2[[#This Row],[rating]]*SUM(Tabelle2[[#This Row],[leader]:[troll]])</f>
        <v>0</v>
      </c>
    </row>
    <row r="27">
      <c r="C27" t="s">
        <v>67</v>
      </c>
      <c r="D27" t="s">
        <v>53</v>
      </c>
      <c r="F27" s="23" t="s">
        <v>68</v>
      </c>
      <c r="G27" t="s">
        <v>69</v>
      </c>
      <c r="H27">
        <v>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>SUM(Tabelle2[[#This Row],[leader]:[troll]])*Tabelle2[[#This Row],[gc/unit]]</f>
        <v>0</v>
      </c>
      <c r="Q27">
        <v>0</v>
      </c>
      <c r="R27">
        <f>Tabelle2[[#This Row],[gc/unit]]*Tabelle2[[#This Row],[whish]]</f>
        <v>0</v>
      </c>
      <c r="S27" s="24" t="s">
        <v>59</v>
      </c>
      <c r="T27" s="25">
        <v>7</v>
      </c>
      <c r="U27" s="24">
        <f>Tabelle2[[#This Row],[rating]]*SUM(Tabelle2[[#This Row],[leader]:[troll]])</f>
        <v>0</v>
      </c>
    </row>
    <row r="28">
      <c r="C28" t="s">
        <v>70</v>
      </c>
      <c r="D28" t="s">
        <v>53</v>
      </c>
      <c r="F28" s="23" t="s">
        <v>57</v>
      </c>
      <c r="H28">
        <v>3</v>
      </c>
      <c r="I28">
        <v>0</v>
      </c>
      <c r="J28">
        <v>0</v>
      </c>
      <c r="K28">
        <v>3</v>
      </c>
      <c r="L28">
        <v>0</v>
      </c>
      <c r="M28">
        <v>0</v>
      </c>
      <c r="N28">
        <f>0</f>
        <v>0</v>
      </c>
      <c r="O28">
        <v>0</v>
      </c>
      <c r="P28">
        <f>SUM(Tabelle2[[#This Row],[leader]:[troll]])*Tabelle2[[#This Row],[gc/unit]]</f>
        <v>9</v>
      </c>
      <c r="Q28">
        <v>0</v>
      </c>
      <c r="R28">
        <f>Tabelle2[[#This Row],[gc/unit]]*Tabelle2[[#This Row],[whish]]</f>
        <v>0</v>
      </c>
      <c r="S28" s="24" t="s">
        <v>55</v>
      </c>
      <c r="T28" s="25">
        <v>2</v>
      </c>
      <c r="U28" s="24">
        <f>Tabelle2[[#This Row],[rating]]*SUM(Tabelle2[[#This Row],[leader]:[troll]])</f>
        <v>6</v>
      </c>
    </row>
    <row r="29">
      <c r="C29" t="s">
        <v>71</v>
      </c>
      <c r="D29" t="s">
        <v>72</v>
      </c>
      <c r="E29" t="s">
        <v>73</v>
      </c>
      <c r="F29" s="23">
        <v>4</v>
      </c>
      <c r="G29" t="s">
        <v>74</v>
      </c>
      <c r="H29">
        <v>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>SUM(Tabelle2[[#This Row],[leader]:[troll]])*Tabelle2[[#This Row],[gc/unit]]</f>
        <v>0</v>
      </c>
      <c r="Q29">
        <v>0</v>
      </c>
      <c r="R29">
        <f>Tabelle2[[#This Row],[gc/unit]]*Tabelle2[[#This Row],[whish]]</f>
        <v>0</v>
      </c>
      <c r="S29" s="24" t="s">
        <v>59</v>
      </c>
      <c r="T29" s="25">
        <v>6</v>
      </c>
      <c r="U29" s="24">
        <f>Tabelle2[[#This Row],[rating]]*SUM(Tabelle2[[#This Row],[leader]:[troll]])</f>
        <v>0</v>
      </c>
    </row>
    <row r="30">
      <c r="C30" t="s">
        <v>75</v>
      </c>
      <c r="D30" t="s">
        <v>72</v>
      </c>
      <c r="E30" t="s">
        <v>76</v>
      </c>
      <c r="F30" s="23">
        <v>3</v>
      </c>
      <c r="H30">
        <v>10</v>
      </c>
      <c r="I30">
        <v>0</v>
      </c>
      <c r="J30">
        <v>0</v>
      </c>
      <c r="K30">
        <f>0</f>
        <v>0</v>
      </c>
      <c r="L30">
        <v>0</v>
      </c>
      <c r="M30">
        <v>0</v>
      </c>
      <c r="N30">
        <v>0</v>
      </c>
      <c r="O30">
        <v>0</v>
      </c>
      <c r="P30">
        <f>SUM(Tabelle2[[#This Row],[leader]:[troll]])*Tabelle2[[#This Row],[gc/unit]]</f>
        <v>0</v>
      </c>
      <c r="Q30">
        <v>0</v>
      </c>
      <c r="R30">
        <f>Tabelle2[[#This Row],[gc/unit]]*Tabelle2[[#This Row],[whish]]</f>
        <v>0</v>
      </c>
      <c r="S30" s="24" t="s">
        <v>59</v>
      </c>
      <c r="T30" s="25">
        <v>6</v>
      </c>
      <c r="U30" s="24">
        <f>Tabelle2[[#This Row],[rating]]*SUM(Tabelle2[[#This Row],[leader]:[troll]])</f>
        <v>0</v>
      </c>
    </row>
    <row r="31">
      <c r="C31" t="s">
        <v>77</v>
      </c>
      <c r="D31" t="s">
        <v>53</v>
      </c>
      <c r="F31" s="23" t="s">
        <v>57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>SUM(Tabelle2[[#This Row],[leader]:[troll]])*Tabelle2[[#This Row],[gc/unit]]</f>
        <v>0</v>
      </c>
      <c r="Q31">
        <v>0</v>
      </c>
      <c r="R31">
        <f>Tabelle2[[#This Row],[gc/unit]]*Tabelle2[[#This Row],[whish]]</f>
        <v>0</v>
      </c>
      <c r="S31" s="24" t="s">
        <v>22</v>
      </c>
      <c r="T31" s="25">
        <v>2</v>
      </c>
      <c r="U31" s="24">
        <f>Tabelle2[[#This Row],[rating]]*SUM(Tabelle2[[#This Row],[leader]:[troll]])</f>
        <v>0</v>
      </c>
    </row>
    <row r="32">
      <c r="C32" t="s">
        <v>78</v>
      </c>
      <c r="D32" t="s">
        <v>53</v>
      </c>
      <c r="F32" s="23" t="s">
        <v>57</v>
      </c>
      <c r="G32" t="s">
        <v>79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>SUM(Tabelle2[[#This Row],[leader]:[troll]])*Tabelle2[[#This Row],[gc/unit]]</f>
        <v>0</v>
      </c>
      <c r="Q32">
        <v>0</v>
      </c>
      <c r="R32">
        <f>Tabelle2[[#This Row],[gc/unit]]*Tabelle2[[#This Row],[whish]]</f>
        <v>0</v>
      </c>
      <c r="S32" s="24" t="s">
        <v>22</v>
      </c>
      <c r="T32" s="25">
        <v>5</v>
      </c>
      <c r="U32" s="24">
        <f>Tabelle2[[#This Row],[rating]]*SUM(Tabelle2[[#This Row],[leader]:[troll]])</f>
        <v>0</v>
      </c>
    </row>
    <row r="33">
      <c r="C33" t="s">
        <v>80</v>
      </c>
      <c r="D33" t="s">
        <v>72</v>
      </c>
      <c r="E33" t="s">
        <v>81</v>
      </c>
      <c r="F33" s="23">
        <v>3</v>
      </c>
      <c r="H33">
        <v>5</v>
      </c>
      <c r="I33">
        <v>0</v>
      </c>
      <c r="J33">
        <v>0</v>
      </c>
      <c r="K33">
        <v>0</v>
      </c>
      <c r="L33">
        <f>1</f>
        <v>1</v>
      </c>
      <c r="M33">
        <v>0</v>
      </c>
      <c r="N33">
        <v>0</v>
      </c>
      <c r="O33">
        <v>0</v>
      </c>
      <c r="P33">
        <f>SUM(Tabelle2[[#This Row],[leader]:[troll]])*Tabelle2[[#This Row],[gc/unit]]</f>
        <v>5</v>
      </c>
      <c r="Q33">
        <v>0</v>
      </c>
      <c r="R33">
        <f>Tabelle2[[#This Row],[gc/unit]]*Tabelle2[[#This Row],[whish]]</f>
        <v>0</v>
      </c>
      <c r="S33" s="24" t="s">
        <v>22</v>
      </c>
      <c r="T33" s="25">
        <v>5</v>
      </c>
      <c r="U33" s="24">
        <f>Tabelle2[[#This Row],[rating]]*SUM(Tabelle2[[#This Row],[leader]:[troll]])</f>
        <v>5</v>
      </c>
    </row>
    <row r="34">
      <c r="C34" t="s">
        <v>82</v>
      </c>
      <c r="D34" t="s">
        <v>83</v>
      </c>
      <c r="E34" t="s">
        <v>84</v>
      </c>
      <c r="F34" s="23"/>
      <c r="H34">
        <v>15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>SUM(Tabelle2[[#This Row],[leader]:[troll]])*Tabelle2[[#This Row],[gc/unit]]</f>
        <v>15</v>
      </c>
      <c r="Q34">
        <v>0</v>
      </c>
      <c r="R34">
        <f>Tabelle2[[#This Row],[gc/unit]]*Tabelle2[[#This Row],[whish]]</f>
        <v>0</v>
      </c>
      <c r="S34" s="24" t="s">
        <v>22</v>
      </c>
      <c r="T34" s="25">
        <v>3</v>
      </c>
      <c r="U34" s="24">
        <f>Tabelle2[[#This Row],[rating]]*SUM(Tabelle2[[#This Row],[leader]:[troll]])</f>
        <v>3</v>
      </c>
    </row>
    <row r="35">
      <c r="C35" t="s">
        <v>85</v>
      </c>
      <c r="D35" t="s">
        <v>53</v>
      </c>
      <c r="F35" s="23" t="s">
        <v>65</v>
      </c>
      <c r="G35" t="s">
        <v>86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>SUM(Tabelle2[[#This Row],[leader]:[troll]])*Tabelle2[[#This Row],[gc/unit]]</f>
        <v>0</v>
      </c>
      <c r="Q35">
        <v>0</v>
      </c>
      <c r="R35">
        <f>Tabelle2[[#This Row],[gc/unit]]*Tabelle2[[#This Row],[whish]]</f>
        <v>0</v>
      </c>
      <c r="S35" s="24" t="s">
        <v>22</v>
      </c>
      <c r="T35" s="25">
        <v>9</v>
      </c>
      <c r="U35" s="24">
        <f>Tabelle2[[#This Row],[rating]]*SUM(Tabelle2[[#This Row],[leader]:[troll]])</f>
        <v>0</v>
      </c>
    </row>
    <row r="36">
      <c r="C36" s="26" t="s">
        <v>87</v>
      </c>
      <c r="D36" s="26" t="s">
        <v>83</v>
      </c>
      <c r="E36" s="26"/>
      <c r="F36" s="27"/>
      <c r="G36" s="26"/>
      <c r="H36" s="28">
        <v>25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>SUM(Tabelle2[[#This Row],[leader]:[troll]])*Tabelle2[[#This Row],[gc/unit]]</f>
        <v>0</v>
      </c>
      <c r="Q36">
        <v>0</v>
      </c>
      <c r="R36">
        <f>Tabelle2[[#This Row],[gc/unit]]*Tabelle2[[#This Row],[whish]]</f>
        <v>0</v>
      </c>
      <c r="S36" s="24" t="s">
        <v>22</v>
      </c>
      <c r="T36" s="25">
        <v>5</v>
      </c>
      <c r="U36" s="24">
        <f>Tabelle2[[#This Row],[rating]]*SUM(Tabelle2[[#This Row],[leader]:[troll]])</f>
        <v>0</v>
      </c>
    </row>
    <row r="37">
      <c r="C37" t="s">
        <v>88</v>
      </c>
      <c r="D37" t="s">
        <v>89</v>
      </c>
      <c r="F37" s="23"/>
      <c r="G37" t="s">
        <v>90</v>
      </c>
      <c r="H37">
        <v>20</v>
      </c>
      <c r="I37">
        <v>0</v>
      </c>
      <c r="J37">
        <v>0</v>
      </c>
      <c r="K37">
        <f>0</f>
        <v>0</v>
      </c>
      <c r="L37">
        <v>0</v>
      </c>
      <c r="M37">
        <v>0</v>
      </c>
      <c r="N37">
        <v>0</v>
      </c>
      <c r="O37">
        <v>0</v>
      </c>
      <c r="P37">
        <f>SUM(Tabelle2[[#This Row],[leader]:[troll]])*Tabelle2[[#This Row],[gc/unit]]</f>
        <v>0</v>
      </c>
      <c r="Q37">
        <v>0</v>
      </c>
      <c r="R37">
        <f>Tabelle2[[#This Row],[gc/unit]]*Tabelle2[[#This Row],[whish]]</f>
        <v>0</v>
      </c>
      <c r="S37" s="24" t="s">
        <v>15</v>
      </c>
      <c r="T37" s="25">
        <v>8</v>
      </c>
      <c r="U37" s="24">
        <f>Tabelle2[[#This Row],[rating]]*SUM(Tabelle2[[#This Row],[leader]:[troll]])</f>
        <v>0</v>
      </c>
    </row>
    <row r="38">
      <c r="C38" t="s">
        <v>91</v>
      </c>
      <c r="D38" s="26" t="s">
        <v>89</v>
      </c>
      <c r="E38" s="26"/>
      <c r="F38" s="27"/>
      <c r="G38" s="26" t="s">
        <v>92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>SUM(Tabelle2[[#This Row],[leader]:[troll]])*Tabelle2[[#This Row],[gc/unit]]</f>
        <v>0</v>
      </c>
      <c r="Q38">
        <v>0</v>
      </c>
      <c r="R38">
        <f>Tabelle2[[#This Row],[gc/unit]]*Tabelle2[[#This Row],[whish]]</f>
        <v>0</v>
      </c>
      <c r="S38" s="24" t="s">
        <v>93</v>
      </c>
      <c r="T38" s="25">
        <v>7</v>
      </c>
      <c r="U38" s="24">
        <f>Tabelle2[[#This Row],[rating]]*SUM(Tabelle2[[#This Row],[leader]:[troll]])</f>
        <v>0</v>
      </c>
    </row>
    <row r="39">
      <c r="C39" s="26" t="s">
        <v>94</v>
      </c>
      <c r="D39" s="26" t="s">
        <v>89</v>
      </c>
      <c r="E39" s="26"/>
      <c r="F39" s="27"/>
      <c r="G39" s="26" t="s">
        <v>95</v>
      </c>
      <c r="H39" s="28">
        <v>10</v>
      </c>
      <c r="I39">
        <v>0</v>
      </c>
      <c r="J39">
        <v>0</v>
      </c>
      <c r="K39">
        <f>K37</f>
        <v>0</v>
      </c>
      <c r="L39">
        <v>0</v>
      </c>
      <c r="M39">
        <v>0</v>
      </c>
      <c r="N39">
        <v>0</v>
      </c>
      <c r="O39">
        <v>0</v>
      </c>
      <c r="P39">
        <f>SUM(Tabelle2[[#This Row],[leader]:[troll]])*Tabelle2[[#This Row],[gc/unit]]</f>
        <v>0</v>
      </c>
      <c r="Q39">
        <v>0</v>
      </c>
      <c r="R39">
        <f>Tabelle2[[#This Row],[gc/unit]]*Tabelle2[[#This Row],[whish]]</f>
        <v>0</v>
      </c>
      <c r="S39" s="24" t="s">
        <v>93</v>
      </c>
      <c r="T39" s="25">
        <v>7</v>
      </c>
      <c r="U39" s="24">
        <f>Tabelle2[[#This Row],[rating]]*SUM(Tabelle2[[#This Row],[leader]:[troll]])</f>
        <v>0</v>
      </c>
    </row>
    <row r="40">
      <c r="C40" s="26"/>
      <c r="D40" s="26"/>
      <c r="E40" s="26"/>
      <c r="F40" s="27"/>
      <c r="G40" s="26"/>
      <c r="H40" s="28"/>
      <c r="I40" s="29">
        <f>I22*$H22+I23*$H23+I24*$H24+I25*$H25+I26*$H26+I27*$H27+I28*$H28+I29*$H29+I30*$H30+I31*$H31+I32*$H32+I33*$H33+I34*$H34+I35*$H35+I36*$H36+I37*$H37+I38*$H38+I39*$H39</f>
        <v>2</v>
      </c>
      <c r="J40" s="29">
        <f>J22*$H22+J23*$H23+J24*$H24+J25*$H25+J26*$H26+J27*$H27+J28*$H28+J29*$H29+J30*$H30+J31*$H31+J32*$H32+J33*$H33+J34*$H34+J35*$H35+J36*$H36+J37*$H37+J38*$H38+J39*$H39</f>
        <v>2</v>
      </c>
      <c r="K40" s="29">
        <f>K22*$H22+K23*$H23+K24*$H24+K25*$H25+K26*$H26+K27*$H27+K28*$H28+K29*$H29+K30*$H30+K31*$H31+K32*$H32+K33*$H33+K34*$H34+K35*$H35+K36*$H36+K37*$H37+K38*$H38+K39*$H39</f>
        <v>9</v>
      </c>
      <c r="L40" s="29">
        <f>L22*$H22+L23*$H23+L24*$H24+L25*$H25+L26*$H26+L27*$H27+L28*$H28+L29*$H29+L30*$H30+L31*$H31+L32*$H32+L33*$H33+L34*$H34+L35*$H35+L36*$H36+L37*$H37+L38*$H38+L39*$H39</f>
        <v>28</v>
      </c>
      <c r="M40" s="29">
        <f>M22*$H22+M23*$H23+M24*$H24+M25*$H25+M26*$H26+M27*$H27+M28*$H28+M29*$H29+M30*$H30+M31*$H31+M32*$H32+M33*$H33+M34*$H34+M35*$H35+M36*$H36+M37*$H37+M38*$H38+M39*$H39</f>
        <v>0</v>
      </c>
      <c r="N40" s="29">
        <f>N22*$H22+N23*$H23+N24*$H24+N25*$H25+N26*$H26+N27*$H27+N28*$H28+N29*$H29+N30*$H30+N31*$H31+N32*$H32+N33*$H33+N34*$H34+N35*$H35+N36*$H36+N37*$H37+N38*$H38+N39*$H39</f>
        <v>6</v>
      </c>
      <c r="O40" s="29">
        <f>O22*$H22+O23*$H23+O24*$H24+O25*$H25+O26*$H26+O27*$H27+O28*$H28+O29*$H29+O30*$H30+O31*$H31+O32*$H32+O33*$H33+O34*$H34+O35*$H35+O36*$H36+O37*$H37+O38*$H38+O39*$H39</f>
        <v>0</v>
      </c>
      <c r="P40" s="15">
        <f>SUM(P22:P39)</f>
        <v>47</v>
      </c>
      <c r="Q40" s="26"/>
      <c r="R40" s="30">
        <f>SUM(Tabelle2[whish cost])</f>
        <v>0</v>
      </c>
      <c r="S40" s="31"/>
      <c r="T40" t="s">
        <v>96</v>
      </c>
      <c r="U40" s="15">
        <f>SUM(Tabelle2[Warband Equip Rating])</f>
        <v>23</v>
      </c>
    </row>
    <row r="41">
      <c r="F41" s="23"/>
      <c r="S41" s="24"/>
      <c r="T41" t="s">
        <v>97</v>
      </c>
      <c r="U41">
        <f>SUM(U22:U36)</f>
        <v>23</v>
      </c>
    </row>
    <row r="42">
      <c r="F42" s="23"/>
      <c r="S42" s="24"/>
      <c r="T42" t="s">
        <v>98</v>
      </c>
      <c r="U42">
        <f>SUM(U37:U39)</f>
        <v>0</v>
      </c>
    </row>
    <row r="43">
      <c r="C43" s="26"/>
      <c r="D43" s="26" t="s">
        <v>141</v>
      </c>
      <c r="E43" s="26" t="s">
        <v>46</v>
      </c>
      <c r="F43" s="27" t="s">
        <v>140</v>
      </c>
      <c r="G43" s="26"/>
      <c r="H43" s="28"/>
      <c r="I43" s="26"/>
      <c r="J43" s="26"/>
      <c r="K43" s="26"/>
      <c r="L43" s="26"/>
      <c r="M43" s="26"/>
      <c r="N43" s="26"/>
      <c r="O43" s="26"/>
      <c r="P43" s="28"/>
      <c r="Q43" s="26"/>
      <c r="R43" s="26"/>
      <c r="S43" s="31"/>
    </row>
    <row r="44">
      <c r="C44" t="s">
        <v>99</v>
      </c>
      <c r="D44">
        <v>0</v>
      </c>
      <c r="E44">
        <v>15</v>
      </c>
      <c r="F44">
        <v>8</v>
      </c>
      <c r="L44" s="10"/>
      <c r="M44" s="10"/>
      <c r="N44" s="10"/>
      <c r="O44" s="10"/>
      <c r="P44" s="15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2" operator="greaterThan">
      <formula>$C$5</formula>
    </cfRule>
  </conditionalFormatting>
  <conditionalFormatting sqref="G11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11" operator="greaterThan">
      <formula>0</formula>
    </cfRule>
  </conditionalFormatting>
  <conditionalFormatting sqref="J22:O22">
    <cfRule type="cellIs" dxfId="4" priority="12" operator="greaterThan">
      <formula>0</formula>
    </cfRule>
  </conditionalFormatting>
  <conditionalFormatting sqref="I23:I39">
    <cfRule type="cellIs" dxfId="3" priority="13" operator="greaterThan">
      <formula>0</formula>
    </cfRule>
  </conditionalFormatting>
  <conditionalFormatting sqref="J23:O39">
    <cfRule type="cellIs" dxfId="2" priority="14" operator="greaterThan">
      <formula>0</formula>
    </cfRule>
  </conditionalFormatting>
  <conditionalFormatting sqref="I22:O39">
    <cfRule type="cellIs" dxfId="1" priority="15" operator="greaterThan">
      <formula>0</formula>
    </cfRule>
  </conditionalFormatting>
  <conditionalFormatting sqref="E11:E17">
    <cfRule type="cellIs" dxfId="0" priority="16" operator="greaterThan">
      <formula>0</formula>
    </cfRule>
  </conditionalFormatting>
  <conditionalFormatting sqref="T22:T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zoomScale="85" zoomScaleNormal="85" workbookViewId="0">
      <selection activeCell="G22" sqref="G22"/>
    </sheetView>
  </sheetViews>
  <sheetFormatPr baseColWidth="10" defaultColWidth="9.140625" defaultRowHeight="12.75" x14ac:dyDescent="0.2"/>
  <cols>
    <col min="1" max="1" width="11.5703125"/>
    <col min="2" max="2" width="26.7109375" customWidth="1"/>
    <col min="3" max="3" width="17.7109375" customWidth="1"/>
    <col min="4" max="4" width="13.85546875" customWidth="1"/>
    <col min="5" max="5" width="12.5703125" customWidth="1"/>
    <col min="6" max="6" width="30" customWidth="1"/>
    <col min="7" max="7" width="16.85546875" customWidth="1"/>
    <col min="8" max="8" width="8.140625" customWidth="1"/>
    <col min="9" max="9" width="6.140625" customWidth="1"/>
    <col min="10" max="10" width="16.85546875" customWidth="1"/>
    <col min="11" max="11" width="7.5703125" customWidth="1"/>
    <col min="12" max="12" width="10.85546875" customWidth="1"/>
    <col min="13" max="13" width="11.5703125"/>
    <col min="14" max="14" width="11.5703125"/>
    <col min="15" max="15" width="11.5703125"/>
    <col min="16" max="16" width="11.5703125"/>
    <col min="17" max="17" width="11.5703125"/>
    <col min="18" max="18" width="11.5703125"/>
    <col min="19" max="19" width="11.5703125"/>
    <col min="20" max="20" width="11.5703125"/>
    <col min="21" max="21" width="11.5703125"/>
    <col min="22" max="22" width="11.5703125"/>
    <col min="23" max="23" width="11.5703125"/>
    <col min="24" max="24" width="11.5703125"/>
    <col min="25" max="25" width="11.5703125"/>
    <col min="26" max="26" width="11.5703125"/>
    <col min="27" max="27" width="11.5703125"/>
    <col min="28" max="28" width="11.5703125"/>
    <col min="29" max="29" width="11.5703125"/>
    <col min="30" max="30" width="11.5703125"/>
    <col min="31" max="31" width="11.5703125"/>
    <col min="32" max="32" width="11.5703125"/>
    <col min="33" max="33" width="11.5703125"/>
    <col min="34" max="34" width="11.5703125"/>
    <col min="35" max="35" width="11.5703125"/>
    <col min="36" max="36" width="11.5703125"/>
    <col min="37" max="37" width="11.5703125"/>
    <col min="38" max="38" width="11.5703125"/>
    <col min="39" max="39" width="11.5703125"/>
    <col min="40" max="40" width="11.5703125"/>
    <col min="41" max="41" width="11.5703125"/>
    <col min="42" max="42" width="11.5703125"/>
    <col min="43" max="43" width="11.5703125"/>
    <col min="44" max="44" width="11.5703125"/>
    <col min="45" max="45" width="11.5703125"/>
    <col min="46" max="46" width="11.5703125"/>
    <col min="47" max="47" width="11.5703125"/>
    <col min="48" max="48" width="11.5703125"/>
    <col min="49" max="49" width="11.5703125"/>
    <col min="50" max="50" width="11.5703125"/>
    <col min="51" max="51" width="11.5703125"/>
    <col min="52" max="52" width="11.5703125"/>
    <col min="53" max="53" width="11.5703125"/>
    <col min="54" max="54" width="11.5703125"/>
    <col min="55" max="55" width="11.5703125"/>
    <col min="56" max="56" width="11.5703125"/>
    <col min="57" max="57" width="11.5703125"/>
    <col min="58" max="58" width="11.5703125"/>
    <col min="59" max="59" width="11.5703125"/>
    <col min="60" max="60" width="11.5703125"/>
    <col min="61" max="61" width="11.5703125"/>
    <col min="62" max="62" width="11.5703125"/>
    <col min="63" max="63" width="11.5703125"/>
    <col min="64" max="64" width="11.5703125"/>
    <col min="65" max="65" width="11.5703125"/>
    <col min="66" max="66" width="11.5703125"/>
    <col min="67" max="67" width="11.5703125"/>
    <col min="68" max="68" width="11.5703125"/>
    <col min="69" max="69" width="11.5703125"/>
    <col min="70" max="70" width="11.5703125"/>
    <col min="71" max="71" width="11.5703125"/>
    <col min="72" max="72" width="11.5703125"/>
    <col min="73" max="73" width="11.5703125"/>
    <col min="74" max="74" width="11.5703125"/>
    <col min="75" max="75" width="11.5703125"/>
    <col min="76" max="76" width="11.5703125"/>
    <col min="77" max="77" width="11.5703125"/>
    <col min="78" max="78" width="11.5703125"/>
    <col min="79" max="79" width="11.5703125"/>
    <col min="80" max="80" width="11.5703125"/>
    <col min="81" max="81" width="11.5703125"/>
    <col min="82" max="82" width="11.5703125"/>
    <col min="83" max="83" width="11.5703125"/>
    <col min="84" max="84" width="11.5703125"/>
    <col min="85" max="85" width="11.5703125"/>
    <col min="86" max="86" width="11.5703125"/>
    <col min="87" max="87" width="11.5703125"/>
    <col min="88" max="88" width="11.5703125"/>
    <col min="89" max="89" width="11.5703125"/>
    <col min="90" max="90" width="11.5703125"/>
    <col min="91" max="91" width="11.5703125"/>
    <col min="92" max="92" width="11.5703125"/>
    <col min="93" max="93" width="11.5703125"/>
    <col min="94" max="94" width="11.5703125"/>
    <col min="95" max="95" width="11.5703125"/>
    <col min="96" max="96" width="11.5703125"/>
    <col min="97" max="97" width="11.5703125"/>
    <col min="98" max="98" width="11.5703125"/>
    <col min="99" max="99" width="11.5703125"/>
    <col min="100" max="100" width="11.5703125"/>
    <col min="101" max="101" width="11.5703125"/>
    <col min="102" max="102" width="11.5703125"/>
    <col min="103" max="103" width="11.5703125"/>
    <col min="104" max="104" width="11.5703125"/>
    <col min="105" max="105" width="11.5703125"/>
    <col min="106" max="106" width="11.5703125"/>
    <col min="107" max="107" width="11.5703125"/>
    <col min="108" max="108" width="11.5703125"/>
    <col min="109" max="109" width="11.5703125"/>
    <col min="110" max="110" width="11.5703125"/>
    <col min="111" max="111" width="11.5703125"/>
    <col min="112" max="112" width="11.5703125"/>
    <col min="113" max="113" width="11.5703125"/>
    <col min="114" max="114" width="11.5703125"/>
    <col min="115" max="115" width="11.5703125"/>
    <col min="116" max="116" width="11.5703125"/>
    <col min="117" max="117" width="11.5703125"/>
    <col min="118" max="118" width="11.5703125"/>
    <col min="119" max="119" width="11.5703125"/>
    <col min="120" max="120" width="11.5703125"/>
    <col min="121" max="121" width="11.5703125"/>
    <col min="122" max="122" width="11.5703125"/>
    <col min="123" max="123" width="11.5703125"/>
    <col min="124" max="124" width="11.5703125"/>
    <col min="125" max="125" width="11.5703125"/>
    <col min="126" max="126" width="11.5703125"/>
    <col min="127" max="127" width="11.5703125"/>
    <col min="128" max="128" width="11.5703125"/>
    <col min="129" max="129" width="11.5703125"/>
    <col min="130" max="130" width="11.5703125"/>
    <col min="131" max="131" width="11.5703125"/>
    <col min="132" max="132" width="11.5703125"/>
    <col min="133" max="133" width="11.5703125"/>
    <col min="134" max="134" width="11.5703125"/>
    <col min="135" max="135" width="11.5703125"/>
    <col min="136" max="136" width="11.5703125"/>
    <col min="137" max="137" width="11.5703125"/>
    <col min="138" max="138" width="11.5703125"/>
    <col min="139" max="139" width="11.5703125"/>
    <col min="140" max="140" width="11.5703125"/>
    <col min="141" max="141" width="11.5703125"/>
    <col min="142" max="142" width="11.5703125"/>
    <col min="143" max="143" width="11.5703125"/>
    <col min="144" max="144" width="11.5703125"/>
    <col min="145" max="145" width="11.5703125"/>
    <col min="146" max="146" width="11.5703125"/>
    <col min="147" max="147" width="11.5703125"/>
    <col min="148" max="148" width="11.5703125"/>
    <col min="149" max="149" width="11.5703125"/>
    <col min="150" max="150" width="11.5703125"/>
    <col min="151" max="151" width="11.5703125"/>
    <col min="152" max="152" width="11.5703125"/>
    <col min="153" max="153" width="11.5703125"/>
    <col min="154" max="154" width="11.5703125"/>
    <col min="155" max="155" width="11.5703125"/>
    <col min="156" max="156" width="11.5703125"/>
    <col min="157" max="157" width="11.5703125"/>
    <col min="158" max="158" width="11.5703125"/>
    <col min="159" max="159" width="11.5703125"/>
    <col min="160" max="160" width="11.5703125"/>
    <col min="161" max="161" width="11.5703125"/>
    <col min="162" max="162" width="11.5703125"/>
    <col min="163" max="163" width="11.5703125"/>
    <col min="164" max="164" width="11.5703125"/>
    <col min="165" max="165" width="11.5703125"/>
    <col min="166" max="166" width="11.5703125"/>
    <col min="167" max="167" width="11.5703125"/>
    <col min="168" max="168" width="11.5703125"/>
    <col min="169" max="169" width="11.5703125"/>
    <col min="170" max="170" width="11.5703125"/>
    <col min="171" max="171" width="11.5703125"/>
    <col min="172" max="172" width="11.5703125"/>
    <col min="173" max="173" width="11.5703125"/>
    <col min="174" max="174" width="11.5703125"/>
    <col min="175" max="175" width="11.5703125"/>
    <col min="176" max="176" width="11.5703125"/>
    <col min="177" max="177" width="11.5703125"/>
    <col min="178" max="178" width="11.5703125"/>
    <col min="179" max="179" width="11.5703125"/>
    <col min="180" max="180" width="11.5703125"/>
    <col min="181" max="181" width="11.5703125"/>
    <col min="182" max="182" width="11.5703125"/>
    <col min="183" max="183" width="11.5703125"/>
    <col min="184" max="184" width="11.5703125"/>
    <col min="185" max="185" width="11.5703125"/>
    <col min="186" max="186" width="11.5703125"/>
    <col min="187" max="187" width="11.5703125"/>
    <col min="188" max="188" width="11.5703125"/>
    <col min="189" max="189" width="11.5703125"/>
    <col min="190" max="190" width="11.5703125"/>
    <col min="191" max="191" width="11.5703125"/>
    <col min="192" max="192" width="11.5703125"/>
    <col min="193" max="193" width="11.5703125"/>
    <col min="194" max="194" width="11.5703125"/>
    <col min="195" max="195" width="11.5703125"/>
    <col min="196" max="196" width="11.5703125"/>
    <col min="197" max="197" width="11.5703125"/>
    <col min="198" max="198" width="11.5703125"/>
    <col min="199" max="199" width="11.5703125"/>
    <col min="200" max="200" width="11.5703125"/>
    <col min="201" max="201" width="11.5703125"/>
    <col min="202" max="202" width="11.5703125"/>
    <col min="203" max="203" width="11.5703125"/>
    <col min="204" max="204" width="11.5703125"/>
    <col min="205" max="205" width="11.5703125"/>
    <col min="206" max="206" width="11.5703125"/>
    <col min="207" max="207" width="11.5703125"/>
    <col min="208" max="208" width="11.5703125"/>
    <col min="209" max="209" width="11.5703125"/>
    <col min="210" max="210" width="11.5703125"/>
    <col min="211" max="211" width="11.5703125"/>
    <col min="212" max="212" width="11.5703125"/>
    <col min="213" max="213" width="11.5703125"/>
    <col min="214" max="214" width="11.5703125"/>
    <col min="215" max="215" width="11.5703125"/>
    <col min="216" max="216" width="11.5703125"/>
    <col min="217" max="217" width="11.5703125"/>
    <col min="218" max="218" width="11.5703125"/>
    <col min="219" max="219" width="11.5703125"/>
    <col min="220" max="220" width="11.5703125"/>
    <col min="221" max="221" width="11.5703125"/>
    <col min="222" max="222" width="11.5703125"/>
    <col min="223" max="223" width="11.5703125"/>
    <col min="224" max="224" width="11.5703125"/>
    <col min="225" max="225" width="11.5703125"/>
    <col min="226" max="226" width="11.5703125"/>
    <col min="227" max="227" width="11.5703125"/>
    <col min="228" max="228" width="11.5703125"/>
    <col min="229" max="229" width="11.5703125"/>
    <col min="230" max="230" width="11.5703125"/>
    <col min="231" max="231" width="11.5703125"/>
    <col min="232" max="232" width="11.5703125"/>
    <col min="233" max="233" width="11.5703125"/>
    <col min="234" max="234" width="11.5703125"/>
    <col min="235" max="235" width="11.5703125"/>
    <col min="236" max="236" width="11.5703125"/>
    <col min="237" max="237" width="11.5703125"/>
    <col min="238" max="238" width="11.5703125"/>
    <col min="239" max="239" width="11.5703125"/>
    <col min="240" max="240" width="11.5703125"/>
    <col min="241" max="241" width="11.5703125"/>
    <col min="242" max="242" width="11.5703125"/>
    <col min="243" max="243" width="11.5703125"/>
    <col min="244" max="244" width="11.5703125"/>
    <col min="245" max="245" width="11.5703125"/>
    <col min="246" max="246" width="11.5703125"/>
    <col min="247" max="247" width="11.5703125"/>
    <col min="248" max="248" width="11.5703125"/>
    <col min="249" max="249" width="11.5703125"/>
    <col min="250" max="250" width="11.5703125"/>
    <col min="251" max="251" width="11.5703125"/>
    <col min="252" max="252" width="11.5703125"/>
    <col min="253" max="253" width="11.5703125"/>
    <col min="254" max="254" width="11.5703125"/>
    <col min="255" max="255" width="11.5703125"/>
    <col min="256" max="256" width="11.5703125"/>
    <col min="257" max="257" width="11.5703125"/>
    <col min="258" max="258" width="11.5703125"/>
    <col min="259" max="259" width="11.5703125"/>
    <col min="260" max="260" width="11.5703125"/>
    <col min="261" max="261" width="11.5703125"/>
    <col min="262" max="262" width="11.5703125"/>
    <col min="263" max="263" width="11.5703125"/>
    <col min="264" max="264" width="11.5703125"/>
    <col min="265" max="265" width="11.5703125"/>
    <col min="266" max="266" width="11.5703125"/>
    <col min="267" max="267" width="11.5703125"/>
    <col min="268" max="268" width="11.5703125"/>
    <col min="269" max="269" width="11.5703125"/>
    <col min="270" max="270" width="11.5703125"/>
    <col min="271" max="271" width="11.5703125"/>
    <col min="272" max="272" width="11.5703125"/>
    <col min="273" max="273" width="11.5703125"/>
    <col min="274" max="274" width="11.5703125"/>
    <col min="275" max="275" width="11.5703125"/>
    <col min="276" max="276" width="11.5703125"/>
    <col min="277" max="277" width="11.5703125"/>
    <col min="278" max="278" width="11.5703125"/>
    <col min="279" max="279" width="11.5703125"/>
    <col min="280" max="280" width="11.5703125"/>
    <col min="281" max="281" width="11.5703125"/>
    <col min="282" max="282" width="11.5703125"/>
    <col min="283" max="283" width="11.5703125"/>
    <col min="284" max="284" width="11.5703125"/>
    <col min="285" max="285" width="11.5703125"/>
    <col min="286" max="286" width="11.5703125"/>
    <col min="287" max="287" width="11.5703125"/>
    <col min="288" max="288" width="11.5703125"/>
    <col min="289" max="289" width="11.5703125"/>
    <col min="290" max="290" width="11.5703125"/>
    <col min="291" max="291" width="11.5703125"/>
    <col min="292" max="292" width="11.5703125"/>
    <col min="293" max="293" width="11.5703125"/>
    <col min="294" max="294" width="11.5703125"/>
    <col min="295" max="295" width="11.5703125"/>
    <col min="296" max="296" width="11.5703125"/>
    <col min="297" max="297" width="11.5703125"/>
    <col min="298" max="298" width="11.5703125"/>
    <col min="299" max="299" width="11.5703125"/>
    <col min="300" max="300" width="11.5703125"/>
    <col min="301" max="301" width="11.5703125"/>
    <col min="302" max="302" width="11.5703125"/>
    <col min="303" max="303" width="11.5703125"/>
    <col min="304" max="304" width="11.5703125"/>
    <col min="305" max="305" width="11.5703125"/>
    <col min="306" max="306" width="11.5703125"/>
    <col min="307" max="307" width="11.5703125"/>
    <col min="308" max="308" width="11.5703125"/>
    <col min="309" max="309" width="11.5703125"/>
    <col min="310" max="310" width="11.5703125"/>
    <col min="311" max="311" width="11.5703125"/>
    <col min="312" max="312" width="11.5703125"/>
    <col min="313" max="313" width="11.5703125"/>
    <col min="314" max="314" width="11.5703125"/>
    <col min="315" max="315" width="11.5703125"/>
    <col min="316" max="316" width="11.5703125"/>
    <col min="317" max="317" width="11.5703125"/>
    <col min="318" max="318" width="11.5703125"/>
    <col min="319" max="319" width="11.5703125"/>
    <col min="320" max="320" width="11.5703125"/>
    <col min="321" max="321" width="11.5703125"/>
    <col min="322" max="322" width="11.5703125"/>
    <col min="323" max="323" width="11.5703125"/>
    <col min="324" max="324" width="11.5703125"/>
    <col min="325" max="325" width="11.5703125"/>
    <col min="326" max="326" width="11.5703125"/>
    <col min="327" max="327" width="11.5703125"/>
    <col min="328" max="328" width="11.5703125"/>
    <col min="329" max="329" width="11.5703125"/>
    <col min="330" max="330" width="11.5703125"/>
    <col min="331" max="331" width="11.5703125"/>
    <col min="332" max="332" width="11.5703125"/>
    <col min="333" max="333" width="11.5703125"/>
    <col min="334" max="334" width="11.5703125"/>
    <col min="335" max="335" width="11.5703125"/>
    <col min="336" max="336" width="11.5703125"/>
    <col min="337" max="337" width="11.5703125"/>
    <col min="338" max="338" width="11.5703125"/>
    <col min="339" max="339" width="11.5703125"/>
    <col min="340" max="340" width="11.5703125"/>
    <col min="341" max="341" width="11.5703125"/>
    <col min="342" max="342" width="11.5703125"/>
    <col min="343" max="343" width="11.5703125"/>
    <col min="344" max="344" width="11.5703125"/>
    <col min="345" max="345" width="11.5703125"/>
    <col min="346" max="346" width="11.5703125"/>
    <col min="347" max="347" width="11.5703125"/>
    <col min="348" max="348" width="11.5703125"/>
    <col min="349" max="349" width="11.5703125"/>
    <col min="350" max="350" width="11.5703125"/>
    <col min="351" max="351" width="11.5703125"/>
    <col min="352" max="352" width="11.5703125"/>
    <col min="353" max="353" width="11.5703125"/>
    <col min="354" max="354" width="11.5703125"/>
    <col min="355" max="355" width="11.5703125"/>
    <col min="356" max="356" width="11.5703125"/>
    <col min="357" max="357" width="11.5703125"/>
    <col min="358" max="358" width="11.5703125"/>
    <col min="359" max="359" width="11.5703125"/>
    <col min="360" max="360" width="11.5703125"/>
    <col min="361" max="361" width="11.5703125"/>
    <col min="362" max="362" width="11.5703125"/>
    <col min="363" max="363" width="11.5703125"/>
    <col min="364" max="364" width="11.5703125"/>
    <col min="365" max="365" width="11.5703125"/>
    <col min="366" max="366" width="11.5703125"/>
    <col min="367" max="367" width="11.5703125"/>
    <col min="368" max="368" width="11.5703125"/>
    <col min="369" max="369" width="11.5703125"/>
    <col min="370" max="370" width="11.5703125"/>
    <col min="371" max="371" width="11.5703125"/>
    <col min="372" max="372" width="11.5703125"/>
    <col min="373" max="373" width="11.5703125"/>
    <col min="374" max="374" width="11.5703125"/>
    <col min="375" max="375" width="11.5703125"/>
    <col min="376" max="376" width="11.5703125"/>
    <col min="377" max="377" width="11.5703125"/>
    <col min="378" max="378" width="11.5703125"/>
    <col min="379" max="379" width="11.5703125"/>
    <col min="380" max="380" width="11.5703125"/>
    <col min="381" max="381" width="11.5703125"/>
    <col min="382" max="382" width="11.5703125"/>
    <col min="383" max="383" width="11.5703125"/>
    <col min="384" max="384" width="11.5703125"/>
    <col min="385" max="385" width="11.5703125"/>
    <col min="386" max="386" width="11.5703125"/>
    <col min="387" max="387" width="11.5703125"/>
    <col min="388" max="388" width="11.5703125"/>
    <col min="389" max="389" width="11.5703125"/>
    <col min="390" max="390" width="11.5703125"/>
    <col min="391" max="391" width="11.5703125"/>
    <col min="392" max="392" width="11.5703125"/>
    <col min="393" max="393" width="11.5703125"/>
    <col min="394" max="394" width="11.5703125"/>
    <col min="395" max="395" width="11.5703125"/>
    <col min="396" max="396" width="11.5703125"/>
    <col min="397" max="397" width="11.5703125"/>
    <col min="398" max="398" width="11.5703125"/>
    <col min="399" max="399" width="11.5703125"/>
    <col min="400" max="400" width="11.5703125"/>
    <col min="401" max="401" width="11.5703125"/>
    <col min="402" max="402" width="11.5703125"/>
    <col min="403" max="403" width="11.5703125"/>
    <col min="404" max="404" width="11.5703125"/>
    <col min="405" max="405" width="11.5703125"/>
    <col min="406" max="406" width="11.5703125"/>
    <col min="407" max="407" width="11.5703125"/>
    <col min="408" max="408" width="11.5703125"/>
    <col min="409" max="409" width="11.5703125"/>
    <col min="410" max="410" width="11.5703125"/>
    <col min="411" max="411" width="11.5703125"/>
    <col min="412" max="412" width="11.5703125"/>
    <col min="413" max="413" width="11.5703125"/>
    <col min="414" max="414" width="11.5703125"/>
    <col min="415" max="415" width="11.5703125"/>
    <col min="416" max="416" width="11.5703125"/>
    <col min="417" max="417" width="11.5703125"/>
    <col min="418" max="418" width="11.5703125"/>
    <col min="419" max="419" width="11.5703125"/>
    <col min="420" max="420" width="11.5703125"/>
    <col min="421" max="421" width="11.5703125"/>
    <col min="422" max="422" width="11.5703125"/>
    <col min="423" max="423" width="11.5703125"/>
    <col min="424" max="424" width="11.5703125"/>
    <col min="425" max="425" width="11.5703125"/>
    <col min="426" max="426" width="11.5703125"/>
    <col min="427" max="427" width="11.5703125"/>
    <col min="428" max="428" width="11.5703125"/>
    <col min="429" max="429" width="11.5703125"/>
    <col min="430" max="430" width="11.5703125"/>
    <col min="431" max="431" width="11.5703125"/>
    <col min="432" max="432" width="11.5703125"/>
    <col min="433" max="433" width="11.5703125"/>
    <col min="434" max="434" width="11.5703125"/>
    <col min="435" max="435" width="11.5703125"/>
    <col min="436" max="436" width="11.5703125"/>
    <col min="437" max="437" width="11.5703125"/>
    <col min="438" max="438" width="11.5703125"/>
    <col min="439" max="439" width="11.5703125"/>
    <col min="440" max="440" width="11.5703125"/>
    <col min="441" max="441" width="11.5703125"/>
    <col min="442" max="442" width="11.5703125"/>
    <col min="443" max="443" width="11.5703125"/>
    <col min="444" max="444" width="11.5703125"/>
    <col min="445" max="445" width="11.5703125"/>
    <col min="446" max="446" width="11.5703125"/>
    <col min="447" max="447" width="11.5703125"/>
    <col min="448" max="448" width="11.5703125"/>
    <col min="449" max="449" width="11.5703125"/>
    <col min="450" max="450" width="11.5703125"/>
    <col min="451" max="451" width="11.5703125"/>
    <col min="452" max="452" width="11.5703125"/>
    <col min="453" max="453" width="11.5703125"/>
    <col min="454" max="454" width="11.5703125"/>
    <col min="455" max="455" width="11.5703125"/>
    <col min="456" max="456" width="11.5703125"/>
    <col min="457" max="457" width="11.5703125"/>
    <col min="458" max="458" width="11.5703125"/>
    <col min="459" max="459" width="11.5703125"/>
    <col min="460" max="460" width="11.5703125"/>
    <col min="461" max="461" width="11.5703125"/>
    <col min="462" max="462" width="11.5703125"/>
    <col min="463" max="463" width="11.5703125"/>
    <col min="464" max="464" width="11.5703125"/>
    <col min="465" max="465" width="11.5703125"/>
    <col min="466" max="466" width="11.5703125"/>
    <col min="467" max="467" width="11.5703125"/>
    <col min="468" max="468" width="11.5703125"/>
    <col min="469" max="469" width="11.5703125"/>
    <col min="470" max="470" width="11.5703125"/>
    <col min="471" max="471" width="11.5703125"/>
    <col min="472" max="472" width="11.5703125"/>
    <col min="473" max="473" width="11.5703125"/>
    <col min="474" max="474" width="11.5703125"/>
    <col min="475" max="475" width="11.5703125"/>
    <col min="476" max="476" width="11.5703125"/>
    <col min="477" max="477" width="11.5703125"/>
    <col min="478" max="478" width="11.5703125"/>
    <col min="479" max="479" width="11.5703125"/>
    <col min="480" max="480" width="11.5703125"/>
    <col min="481" max="481" width="11.5703125"/>
    <col min="482" max="482" width="11.5703125"/>
    <col min="483" max="483" width="11.5703125"/>
    <col min="484" max="484" width="11.5703125"/>
    <col min="485" max="485" width="11.5703125"/>
    <col min="486" max="486" width="11.5703125"/>
    <col min="487" max="487" width="11.5703125"/>
    <col min="488" max="488" width="11.5703125"/>
    <col min="489" max="489" width="11.5703125"/>
    <col min="490" max="490" width="11.5703125"/>
    <col min="491" max="491" width="11.5703125"/>
    <col min="492" max="492" width="11.5703125"/>
    <col min="493" max="493" width="11.5703125"/>
    <col min="494" max="494" width="11.5703125"/>
    <col min="495" max="495" width="11.5703125"/>
    <col min="496" max="496" width="11.5703125"/>
    <col min="497" max="497" width="11.5703125"/>
    <col min="498" max="498" width="11.5703125"/>
    <col min="499" max="499" width="11.5703125"/>
    <col min="500" max="500" width="11.5703125"/>
    <col min="501" max="501" width="11.5703125"/>
    <col min="502" max="502" width="11.5703125"/>
    <col min="503" max="503" width="11.5703125"/>
    <col min="504" max="504" width="11.5703125"/>
    <col min="505" max="505" width="11.5703125"/>
    <col min="506" max="506" width="11.5703125"/>
    <col min="507" max="507" width="11.5703125"/>
    <col min="508" max="508" width="11.5703125"/>
    <col min="509" max="509" width="11.5703125"/>
    <col min="510" max="510" width="11.5703125"/>
    <col min="511" max="511" width="11.5703125"/>
    <col min="512" max="512" width="11.5703125"/>
    <col min="513" max="513" width="11.5703125"/>
    <col min="514" max="514" width="11.5703125"/>
    <col min="515" max="515" width="11.5703125"/>
    <col min="516" max="516" width="11.5703125"/>
    <col min="517" max="517" width="11.5703125"/>
    <col min="518" max="518" width="11.5703125"/>
    <col min="519" max="519" width="11.5703125"/>
    <col min="520" max="520" width="11.5703125"/>
    <col min="521" max="521" width="11.5703125"/>
    <col min="522" max="522" width="11.5703125"/>
    <col min="523" max="523" width="11.5703125"/>
    <col min="524" max="524" width="11.5703125"/>
    <col min="525" max="525" width="11.5703125"/>
    <col min="526" max="526" width="11.5703125"/>
    <col min="527" max="527" width="11.5703125"/>
    <col min="528" max="528" width="11.5703125"/>
    <col min="529" max="529" width="11.5703125"/>
    <col min="530" max="530" width="11.5703125"/>
    <col min="531" max="531" width="11.5703125"/>
    <col min="532" max="532" width="11.5703125"/>
    <col min="533" max="533" width="11.5703125"/>
    <col min="534" max="534" width="11.5703125"/>
    <col min="535" max="535" width="11.5703125"/>
    <col min="536" max="536" width="11.5703125"/>
    <col min="537" max="537" width="11.5703125"/>
    <col min="538" max="538" width="11.5703125"/>
    <col min="539" max="539" width="11.5703125"/>
    <col min="540" max="540" width="11.5703125"/>
    <col min="541" max="541" width="11.5703125"/>
    <col min="542" max="542" width="11.5703125"/>
    <col min="543" max="543" width="11.5703125"/>
    <col min="544" max="544" width="11.5703125"/>
    <col min="545" max="545" width="11.5703125"/>
    <col min="546" max="546" width="11.5703125"/>
    <col min="547" max="547" width="11.5703125"/>
    <col min="548" max="548" width="11.5703125"/>
    <col min="549" max="549" width="11.5703125"/>
    <col min="550" max="550" width="11.5703125"/>
    <col min="551" max="551" width="11.5703125"/>
    <col min="552" max="552" width="11.5703125"/>
    <col min="553" max="553" width="11.5703125"/>
    <col min="554" max="554" width="11.5703125"/>
    <col min="555" max="555" width="11.5703125"/>
    <col min="556" max="556" width="11.5703125"/>
    <col min="557" max="557" width="11.5703125"/>
    <col min="558" max="558" width="11.5703125"/>
    <col min="559" max="559" width="11.5703125"/>
    <col min="560" max="560" width="11.5703125"/>
    <col min="561" max="561" width="11.5703125"/>
    <col min="562" max="562" width="11.5703125"/>
    <col min="563" max="563" width="11.5703125"/>
    <col min="564" max="564" width="11.5703125"/>
    <col min="565" max="565" width="11.5703125"/>
    <col min="566" max="566" width="11.5703125"/>
    <col min="567" max="567" width="11.5703125"/>
    <col min="568" max="568" width="11.5703125"/>
    <col min="569" max="569" width="11.5703125"/>
    <col min="570" max="570" width="11.5703125"/>
    <col min="571" max="571" width="11.5703125"/>
    <col min="572" max="572" width="11.5703125"/>
    <col min="573" max="573" width="11.5703125"/>
    <col min="574" max="574" width="11.5703125"/>
    <col min="575" max="575" width="11.5703125"/>
    <col min="576" max="576" width="11.5703125"/>
    <col min="577" max="577" width="11.5703125"/>
    <col min="578" max="578" width="11.5703125"/>
    <col min="579" max="579" width="11.5703125"/>
    <col min="580" max="580" width="11.5703125"/>
    <col min="581" max="581" width="11.5703125"/>
    <col min="582" max="582" width="11.5703125"/>
    <col min="583" max="583" width="11.5703125"/>
    <col min="584" max="584" width="11.5703125"/>
    <col min="585" max="585" width="11.5703125"/>
    <col min="586" max="586" width="11.5703125"/>
    <col min="587" max="587" width="11.5703125"/>
    <col min="588" max="588" width="11.5703125"/>
    <col min="589" max="589" width="11.5703125"/>
    <col min="590" max="590" width="11.5703125"/>
    <col min="591" max="591" width="11.5703125"/>
    <col min="592" max="592" width="11.5703125"/>
    <col min="593" max="593" width="11.5703125"/>
    <col min="594" max="594" width="11.5703125"/>
    <col min="595" max="595" width="11.5703125"/>
    <col min="596" max="596" width="11.5703125"/>
    <col min="597" max="597" width="11.5703125"/>
    <col min="598" max="598" width="11.5703125"/>
    <col min="599" max="599" width="11.5703125"/>
    <col min="600" max="600" width="11.5703125"/>
    <col min="601" max="601" width="11.5703125"/>
    <col min="602" max="602" width="11.5703125"/>
    <col min="603" max="603" width="11.5703125"/>
    <col min="604" max="604" width="11.5703125"/>
    <col min="605" max="605" width="11.5703125"/>
    <col min="606" max="606" width="11.5703125"/>
    <col min="607" max="607" width="11.5703125"/>
    <col min="608" max="608" width="11.5703125"/>
    <col min="609" max="609" width="11.5703125"/>
    <col min="610" max="610" width="11.5703125"/>
    <col min="611" max="611" width="11.5703125"/>
    <col min="612" max="612" width="11.5703125"/>
    <col min="613" max="613" width="11.5703125"/>
    <col min="614" max="614" width="11.5703125"/>
    <col min="615" max="615" width="11.5703125"/>
    <col min="616" max="616" width="11.5703125"/>
    <col min="617" max="617" width="11.5703125"/>
    <col min="618" max="618" width="11.5703125"/>
    <col min="619" max="619" width="11.5703125"/>
    <col min="620" max="620" width="11.5703125"/>
    <col min="621" max="621" width="11.5703125"/>
    <col min="622" max="622" width="11.5703125"/>
    <col min="623" max="623" width="11.5703125"/>
    <col min="624" max="624" width="11.5703125"/>
    <col min="625" max="625" width="11.5703125"/>
    <col min="626" max="626" width="11.5703125"/>
    <col min="627" max="627" width="11.5703125"/>
    <col min="628" max="628" width="11.5703125"/>
    <col min="629" max="629" width="11.5703125"/>
    <col min="630" max="630" width="11.5703125"/>
    <col min="631" max="631" width="11.5703125"/>
    <col min="632" max="632" width="11.5703125"/>
    <col min="633" max="633" width="11.5703125"/>
    <col min="634" max="634" width="11.5703125"/>
    <col min="635" max="635" width="11.5703125"/>
    <col min="636" max="636" width="11.5703125"/>
    <col min="637" max="637" width="11.5703125"/>
    <col min="638" max="638" width="11.5703125"/>
    <col min="639" max="639" width="11.5703125"/>
    <col min="640" max="640" width="11.5703125"/>
    <col min="641" max="641" width="11.5703125"/>
    <col min="642" max="642" width="11.5703125"/>
    <col min="643" max="643" width="11.5703125"/>
    <col min="644" max="644" width="11.5703125"/>
    <col min="645" max="645" width="11.5703125"/>
    <col min="646" max="646" width="11.5703125"/>
    <col min="647" max="647" width="11.5703125"/>
    <col min="648" max="648" width="11.5703125"/>
    <col min="649" max="649" width="11.5703125"/>
    <col min="650" max="650" width="11.5703125"/>
    <col min="651" max="651" width="11.5703125"/>
    <col min="652" max="652" width="11.5703125"/>
    <col min="653" max="653" width="11.5703125"/>
    <col min="654" max="654" width="11.5703125"/>
    <col min="655" max="655" width="11.5703125"/>
    <col min="656" max="656" width="11.5703125"/>
    <col min="657" max="657" width="11.5703125"/>
    <col min="658" max="658" width="11.5703125"/>
    <col min="659" max="659" width="11.5703125"/>
    <col min="660" max="660" width="11.5703125"/>
    <col min="661" max="661" width="11.5703125"/>
    <col min="662" max="662" width="11.5703125"/>
    <col min="663" max="663" width="11.5703125"/>
    <col min="664" max="664" width="11.5703125"/>
    <col min="665" max="665" width="11.5703125"/>
    <col min="666" max="666" width="11.5703125"/>
    <col min="667" max="667" width="11.5703125"/>
    <col min="668" max="668" width="11.5703125"/>
    <col min="669" max="669" width="11.5703125"/>
    <col min="670" max="670" width="11.5703125"/>
    <col min="671" max="671" width="11.5703125"/>
    <col min="672" max="672" width="11.5703125"/>
    <col min="673" max="673" width="11.5703125"/>
    <col min="674" max="674" width="11.5703125"/>
    <col min="675" max="675" width="11.5703125"/>
    <col min="676" max="676" width="11.5703125"/>
    <col min="677" max="677" width="11.5703125"/>
    <col min="678" max="678" width="11.5703125"/>
    <col min="679" max="679" width="11.5703125"/>
    <col min="680" max="680" width="11.5703125"/>
    <col min="681" max="681" width="11.5703125"/>
    <col min="682" max="682" width="11.5703125"/>
    <col min="683" max="683" width="11.5703125"/>
    <col min="684" max="684" width="11.5703125"/>
    <col min="685" max="685" width="11.5703125"/>
    <col min="686" max="686" width="11.5703125"/>
    <col min="687" max="687" width="11.5703125"/>
    <col min="688" max="688" width="11.5703125"/>
    <col min="689" max="689" width="11.5703125"/>
    <col min="690" max="690" width="11.5703125"/>
    <col min="691" max="691" width="11.5703125"/>
    <col min="692" max="692" width="11.5703125"/>
    <col min="693" max="693" width="11.5703125"/>
    <col min="694" max="694" width="11.5703125"/>
    <col min="695" max="695" width="11.5703125"/>
    <col min="696" max="696" width="11.5703125"/>
    <col min="697" max="697" width="11.5703125"/>
    <col min="698" max="698" width="11.5703125"/>
    <col min="699" max="699" width="11.5703125"/>
    <col min="700" max="700" width="11.5703125"/>
    <col min="701" max="701" width="11.5703125"/>
    <col min="702" max="702" width="11.5703125"/>
    <col min="703" max="703" width="11.5703125"/>
    <col min="704" max="704" width="11.5703125"/>
    <col min="705" max="705" width="11.5703125"/>
    <col min="706" max="706" width="11.5703125"/>
    <col min="707" max="707" width="11.5703125"/>
    <col min="708" max="708" width="11.5703125"/>
    <col min="709" max="709" width="11.5703125"/>
    <col min="710" max="710" width="11.5703125"/>
    <col min="711" max="711" width="11.5703125"/>
    <col min="712" max="712" width="11.5703125"/>
    <col min="713" max="713" width="11.5703125"/>
    <col min="714" max="714" width="11.5703125"/>
    <col min="715" max="715" width="11.5703125"/>
    <col min="716" max="716" width="11.5703125"/>
    <col min="717" max="717" width="11.5703125"/>
    <col min="718" max="718" width="11.5703125"/>
    <col min="719" max="719" width="11.5703125"/>
    <col min="720" max="720" width="11.5703125"/>
    <col min="721" max="721" width="11.5703125"/>
    <col min="722" max="722" width="11.5703125"/>
    <col min="723" max="723" width="11.5703125"/>
    <col min="724" max="724" width="11.5703125"/>
    <col min="725" max="725" width="11.5703125"/>
    <col min="726" max="726" width="11.5703125"/>
    <col min="727" max="727" width="11.5703125"/>
    <col min="728" max="728" width="11.5703125"/>
    <col min="729" max="729" width="11.5703125"/>
    <col min="730" max="730" width="11.5703125"/>
    <col min="731" max="731" width="11.5703125"/>
    <col min="732" max="732" width="11.5703125"/>
    <col min="733" max="733" width="11.5703125"/>
    <col min="734" max="734" width="11.5703125"/>
    <col min="735" max="735" width="11.5703125"/>
    <col min="736" max="736" width="11.5703125"/>
    <col min="737" max="737" width="11.5703125"/>
    <col min="738" max="738" width="11.5703125"/>
    <col min="739" max="739" width="11.5703125"/>
    <col min="740" max="740" width="11.5703125"/>
    <col min="741" max="741" width="11.5703125"/>
    <col min="742" max="742" width="11.5703125"/>
    <col min="743" max="743" width="11.5703125"/>
    <col min="744" max="744" width="11.5703125"/>
    <col min="745" max="745" width="11.5703125"/>
    <col min="746" max="746" width="11.5703125"/>
    <col min="747" max="747" width="11.5703125"/>
    <col min="748" max="748" width="11.5703125"/>
    <col min="749" max="749" width="11.5703125"/>
    <col min="750" max="750" width="11.5703125"/>
    <col min="751" max="751" width="11.5703125"/>
    <col min="752" max="752" width="11.5703125"/>
    <col min="753" max="753" width="11.5703125"/>
    <col min="754" max="754" width="11.5703125"/>
    <col min="755" max="755" width="11.5703125"/>
    <col min="756" max="756" width="11.5703125"/>
    <col min="757" max="757" width="11.5703125"/>
    <col min="758" max="758" width="11.5703125"/>
    <col min="759" max="759" width="11.5703125"/>
    <col min="760" max="760" width="11.5703125"/>
    <col min="761" max="761" width="11.5703125"/>
    <col min="762" max="762" width="11.5703125"/>
    <col min="763" max="763" width="11.5703125"/>
    <col min="764" max="764" width="11.5703125"/>
    <col min="765" max="765" width="11.5703125"/>
    <col min="766" max="766" width="11.5703125"/>
    <col min="767" max="767" width="11.5703125"/>
    <col min="768" max="768" width="11.5703125"/>
    <col min="769" max="769" width="11.5703125"/>
    <col min="770" max="770" width="11.5703125"/>
    <col min="771" max="771" width="11.5703125"/>
    <col min="772" max="772" width="11.5703125"/>
    <col min="773" max="773" width="11.5703125"/>
    <col min="774" max="774" width="11.5703125"/>
    <col min="775" max="775" width="11.5703125"/>
    <col min="776" max="776" width="11.5703125"/>
    <col min="777" max="777" width="11.5703125"/>
    <col min="778" max="778" width="11.5703125"/>
    <col min="779" max="779" width="11.5703125"/>
    <col min="780" max="780" width="11.5703125"/>
    <col min="781" max="781" width="11.5703125"/>
    <col min="782" max="782" width="11.5703125"/>
    <col min="783" max="783" width="11.5703125"/>
    <col min="784" max="784" width="11.5703125"/>
    <col min="785" max="785" width="11.5703125"/>
    <col min="786" max="786" width="11.5703125"/>
    <col min="787" max="787" width="11.5703125"/>
    <col min="788" max="788" width="11.5703125"/>
    <col min="789" max="789" width="11.5703125"/>
    <col min="790" max="790" width="11.5703125"/>
    <col min="791" max="791" width="11.5703125"/>
    <col min="792" max="792" width="11.5703125"/>
    <col min="793" max="793" width="11.5703125"/>
    <col min="794" max="794" width="11.5703125"/>
    <col min="795" max="795" width="11.5703125"/>
    <col min="796" max="796" width="11.5703125"/>
    <col min="797" max="797" width="11.5703125"/>
    <col min="798" max="798" width="11.5703125"/>
    <col min="799" max="799" width="11.5703125"/>
    <col min="800" max="800" width="11.5703125"/>
    <col min="801" max="801" width="11.5703125"/>
    <col min="802" max="802" width="11.5703125"/>
    <col min="803" max="803" width="11.5703125"/>
    <col min="804" max="804" width="11.5703125"/>
    <col min="805" max="805" width="11.5703125"/>
    <col min="806" max="806" width="11.5703125"/>
    <col min="807" max="807" width="11.5703125"/>
    <col min="808" max="808" width="11.5703125"/>
    <col min="809" max="809" width="11.5703125"/>
    <col min="810" max="810" width="11.5703125"/>
    <col min="811" max="811" width="11.5703125"/>
    <col min="812" max="812" width="11.5703125"/>
    <col min="813" max="813" width="11.5703125"/>
    <col min="814" max="814" width="11.5703125"/>
    <col min="815" max="815" width="11.5703125"/>
    <col min="816" max="816" width="11.5703125"/>
    <col min="817" max="817" width="11.5703125"/>
    <col min="818" max="818" width="11.5703125"/>
    <col min="819" max="819" width="11.5703125"/>
    <col min="820" max="820" width="11.5703125"/>
    <col min="821" max="821" width="11.5703125"/>
    <col min="822" max="822" width="11.5703125"/>
    <col min="823" max="823" width="11.5703125"/>
    <col min="824" max="824" width="11.5703125"/>
    <col min="825" max="825" width="11.5703125"/>
    <col min="826" max="826" width="11.5703125"/>
    <col min="827" max="827" width="11.5703125"/>
    <col min="828" max="828" width="11.5703125"/>
    <col min="829" max="829" width="11.5703125"/>
    <col min="830" max="830" width="11.5703125"/>
    <col min="831" max="831" width="11.5703125"/>
    <col min="832" max="832" width="11.5703125"/>
    <col min="833" max="833" width="11.5703125"/>
    <col min="834" max="834" width="11.5703125"/>
    <col min="835" max="835" width="11.5703125"/>
    <col min="836" max="836" width="11.5703125"/>
    <col min="837" max="837" width="11.5703125"/>
    <col min="838" max="838" width="11.5703125"/>
    <col min="839" max="839" width="11.5703125"/>
    <col min="840" max="840" width="11.5703125"/>
    <col min="841" max="841" width="11.5703125"/>
    <col min="842" max="842" width="11.5703125"/>
    <col min="843" max="843" width="11.5703125"/>
    <col min="844" max="844" width="11.5703125"/>
    <col min="845" max="845" width="11.5703125"/>
    <col min="846" max="846" width="11.5703125"/>
    <col min="847" max="847" width="11.5703125"/>
    <col min="848" max="848" width="11.5703125"/>
    <col min="849" max="849" width="11.5703125"/>
    <col min="850" max="850" width="11.5703125"/>
    <col min="851" max="851" width="11.5703125"/>
    <col min="852" max="852" width="11.5703125"/>
    <col min="853" max="853" width="11.5703125"/>
    <col min="854" max="854" width="11.5703125"/>
    <col min="855" max="855" width="11.5703125"/>
    <col min="856" max="856" width="11.5703125"/>
    <col min="857" max="857" width="11.5703125"/>
    <col min="858" max="858" width="11.5703125"/>
    <col min="859" max="859" width="11.5703125"/>
    <col min="860" max="860" width="11.5703125"/>
    <col min="861" max="861" width="11.5703125"/>
    <col min="862" max="862" width="11.5703125"/>
    <col min="863" max="863" width="11.5703125"/>
    <col min="864" max="864" width="11.5703125"/>
    <col min="865" max="865" width="11.5703125"/>
    <col min="866" max="866" width="11.5703125"/>
    <col min="867" max="867" width="11.5703125"/>
    <col min="868" max="868" width="11.5703125"/>
    <col min="869" max="869" width="11.5703125"/>
    <col min="870" max="870" width="11.5703125"/>
    <col min="871" max="871" width="11.5703125"/>
    <col min="872" max="872" width="11.5703125"/>
    <col min="873" max="873" width="11.5703125"/>
    <col min="874" max="874" width="11.5703125"/>
    <col min="875" max="875" width="11.5703125"/>
    <col min="876" max="876" width="11.5703125"/>
    <col min="877" max="877" width="11.5703125"/>
    <col min="878" max="878" width="11.5703125"/>
    <col min="879" max="879" width="11.5703125"/>
    <col min="880" max="880" width="11.5703125"/>
    <col min="881" max="881" width="11.5703125"/>
    <col min="882" max="882" width="11.5703125"/>
    <col min="883" max="883" width="11.5703125"/>
    <col min="884" max="884" width="11.5703125"/>
    <col min="885" max="885" width="11.5703125"/>
    <col min="886" max="886" width="11.5703125"/>
    <col min="887" max="887" width="11.5703125"/>
    <col min="888" max="888" width="11.5703125"/>
    <col min="889" max="889" width="11.5703125"/>
    <col min="890" max="890" width="11.5703125"/>
    <col min="891" max="891" width="11.5703125"/>
    <col min="892" max="892" width="11.5703125"/>
    <col min="893" max="893" width="11.5703125"/>
    <col min="894" max="894" width="11.5703125"/>
    <col min="895" max="895" width="11.5703125"/>
    <col min="896" max="896" width="11.5703125"/>
    <col min="897" max="897" width="11.5703125"/>
    <col min="898" max="898" width="11.5703125"/>
    <col min="899" max="899" width="11.5703125"/>
    <col min="900" max="900" width="11.5703125"/>
    <col min="901" max="901" width="11.5703125"/>
    <col min="902" max="902" width="11.5703125"/>
    <col min="903" max="903" width="11.5703125"/>
    <col min="904" max="904" width="11.5703125"/>
    <col min="905" max="905" width="11.5703125"/>
    <col min="906" max="906" width="11.5703125"/>
    <col min="907" max="907" width="11.5703125"/>
    <col min="908" max="908" width="11.5703125"/>
    <col min="909" max="909" width="11.5703125"/>
    <col min="910" max="910" width="11.5703125"/>
    <col min="911" max="911" width="11.5703125"/>
    <col min="912" max="912" width="11.5703125"/>
    <col min="913" max="913" width="11.5703125"/>
    <col min="914" max="914" width="11.5703125"/>
    <col min="915" max="915" width="11.5703125"/>
    <col min="916" max="916" width="11.5703125"/>
    <col min="917" max="917" width="11.5703125"/>
    <col min="918" max="918" width="11.5703125"/>
    <col min="919" max="919" width="11.5703125"/>
    <col min="920" max="920" width="11.5703125"/>
    <col min="921" max="921" width="11.5703125"/>
    <col min="922" max="922" width="11.5703125"/>
    <col min="923" max="923" width="11.5703125"/>
    <col min="924" max="924" width="11.5703125"/>
    <col min="925" max="925" width="11.5703125"/>
    <col min="926" max="926" width="11.5703125"/>
    <col min="927" max="927" width="11.5703125"/>
    <col min="928" max="928" width="11.5703125"/>
    <col min="929" max="929" width="11.5703125"/>
    <col min="930" max="930" width="11.5703125"/>
    <col min="931" max="931" width="11.5703125"/>
    <col min="932" max="932" width="11.5703125"/>
    <col min="933" max="933" width="11.5703125"/>
    <col min="934" max="934" width="11.5703125"/>
    <col min="935" max="935" width="11.5703125"/>
    <col min="936" max="936" width="11.5703125"/>
    <col min="937" max="937" width="11.5703125"/>
    <col min="938" max="938" width="11.5703125"/>
    <col min="939" max="939" width="11.5703125"/>
    <col min="940" max="940" width="11.5703125"/>
    <col min="941" max="941" width="11.5703125"/>
    <col min="942" max="942" width="11.5703125"/>
    <col min="943" max="943" width="11.5703125"/>
    <col min="944" max="944" width="11.5703125"/>
    <col min="945" max="945" width="11.5703125"/>
    <col min="946" max="946" width="11.5703125"/>
    <col min="947" max="947" width="11.5703125"/>
    <col min="948" max="948" width="11.5703125"/>
    <col min="949" max="949" width="11.5703125"/>
    <col min="950" max="950" width="11.5703125"/>
    <col min="951" max="951" width="11.5703125"/>
    <col min="952" max="952" width="11.5703125"/>
    <col min="953" max="953" width="11.5703125"/>
    <col min="954" max="954" width="11.5703125"/>
    <col min="955" max="955" width="11.5703125"/>
    <col min="956" max="956" width="11.5703125"/>
    <col min="957" max="957" width="11.5703125"/>
    <col min="958" max="958" width="11.5703125"/>
    <col min="959" max="959" width="11.5703125"/>
    <col min="960" max="960" width="11.5703125"/>
    <col min="961" max="961" width="11.5703125"/>
    <col min="962" max="962" width="11.5703125"/>
    <col min="963" max="963" width="11.5703125"/>
    <col min="964" max="964" width="11.5703125"/>
    <col min="965" max="965" width="11.5703125"/>
    <col min="966" max="966" width="11.5703125"/>
    <col min="967" max="967" width="11.5703125"/>
    <col min="968" max="968" width="11.5703125"/>
    <col min="969" max="969" width="11.5703125"/>
    <col min="970" max="970" width="11.5703125"/>
    <col min="971" max="971" width="11.5703125"/>
    <col min="972" max="972" width="11.5703125"/>
    <col min="973" max="973" width="11.5703125"/>
    <col min="974" max="974" width="11.5703125"/>
    <col min="975" max="975" width="11.5703125"/>
    <col min="976" max="976" width="11.5703125"/>
    <col min="977" max="977" width="11.5703125"/>
    <col min="978" max="978" width="11.5703125"/>
    <col min="979" max="979" width="11.5703125"/>
    <col min="980" max="980" width="11.5703125"/>
    <col min="981" max="981" width="11.5703125"/>
    <col min="982" max="982" width="11.5703125"/>
    <col min="983" max="983" width="11.5703125"/>
    <col min="984" max="984" width="11.5703125"/>
    <col min="985" max="985" width="11.5703125"/>
    <col min="986" max="986" width="11.5703125"/>
    <col min="987" max="987" width="11.5703125"/>
    <col min="988" max="988" width="11.5703125"/>
    <col min="989" max="989" width="11.5703125"/>
    <col min="990" max="990" width="11.5703125"/>
    <col min="991" max="991" width="11.5703125"/>
    <col min="992" max="992" width="11.5703125"/>
    <col min="993" max="993" width="11.5703125"/>
    <col min="994" max="994" width="11.5703125"/>
    <col min="995" max="995" width="11.5703125"/>
    <col min="996" max="996" width="11.5703125"/>
    <col min="997" max="997" width="11.5703125"/>
    <col min="998" max="998" width="11.5703125"/>
    <col min="999" max="999" width="11.5703125"/>
    <col min="1000" max="1000" width="11.5703125"/>
    <col min="1001" max="1001" width="11.5703125"/>
    <col min="1002" max="1002" width="11.5703125"/>
    <col min="1003" max="1003" width="11.5703125"/>
    <col min="1004" max="1004" width="11.5703125"/>
    <col min="1005" max="1005" width="11.5703125"/>
    <col min="1006" max="1006" width="11.5703125"/>
    <col min="1007" max="1007" width="11.5703125"/>
    <col min="1008" max="1008" width="11.5703125"/>
    <col min="1009" max="1009" width="11.5703125"/>
    <col min="1010" max="1010" width="11.5703125"/>
    <col min="1011" max="1011" width="11.5703125"/>
    <col min="1012" max="1012" width="11.5703125"/>
    <col min="1013" max="1013" width="11.5703125"/>
    <col min="1014" max="1014" width="11.5703125"/>
    <col min="1015" max="1015" width="11.5703125"/>
    <col min="1016" max="1016" width="11.5703125"/>
    <col min="1017" max="1017" width="11.5703125"/>
    <col min="1018" max="1018" width="11.5703125"/>
    <col min="1019" max="1019" width="11.5703125"/>
    <col min="1020" max="1020" width="11.5703125"/>
    <col min="1021" max="1021" width="11.5703125"/>
    <col min="1022" max="1022" width="11.5703125"/>
    <col min="1023" max="1023" width="11.5703125"/>
    <col min="1024" max="1024" width="11.5703125"/>
    <col min="1025" max="1025" width="11.5703125"/>
  </cols>
  <sheetData>
    <row r="2">
      <c r="B2" s="15" t="s">
        <v>100</v>
      </c>
    </row>
    <row r="3">
      <c r="C3" s="1" t="s">
        <v>32</v>
      </c>
      <c r="D3" s="1"/>
      <c r="E3" s="1"/>
      <c r="F3" s="1"/>
      <c r="G3" s="1" t="s">
        <v>25</v>
      </c>
      <c r="H3" s="1"/>
      <c r="I3" s="1"/>
    </row>
    <row r="4">
      <c r="B4" s="32"/>
      <c r="C4" s="16" t="str">
        <f>'cost calculation'!C11</f>
        <v>ork boss/leader (1)</v>
      </c>
      <c r="D4" s="16" t="str">
        <f>'cost calculation'!C12</f>
        <v>schaman (0-1)</v>
      </c>
      <c r="E4" s="16" t="str">
        <f>'cost calculation'!C13</f>
        <v>big'uns (0-3)</v>
      </c>
      <c r="F4" s="16" t="str">
        <f>'cost calculation'!C14</f>
        <v>goblin warrior (max 2x anz boyz)</v>
      </c>
      <c r="G4" s="16" t="str">
        <f>'cost calculation'!C15</f>
        <v>cave squig</v>
      </c>
      <c r="H4" s="16" t="str">
        <f>'cost calculation'!C16</f>
        <v>ork boy</v>
      </c>
      <c r="I4" s="16" t="str">
        <f>'cost calculation'!C17</f>
        <v>troll</v>
      </c>
      <c r="K4" s="2" t="s">
        <v>101</v>
      </c>
      <c r="L4" s="2"/>
    </row>
    <row r="5">
      <c r="B5" s="33" t="s">
        <v>102</v>
      </c>
      <c r="C5">
        <v>4</v>
      </c>
      <c r="D5">
        <v>4</v>
      </c>
      <c r="E5">
        <v>4</v>
      </c>
      <c r="F5">
        <v>4</v>
      </c>
      <c r="G5" s="21">
        <v>0</v>
      </c>
      <c r="H5">
        <v>4</v>
      </c>
      <c r="I5">
        <v>6</v>
      </c>
      <c r="K5" s="34" t="s">
        <v>32</v>
      </c>
      <c r="L5" s="35" t="s">
        <v>25</v>
      </c>
    </row>
    <row r="6">
      <c r="B6" s="33" t="s">
        <v>103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>
        <v>10</v>
      </c>
      <c r="L6" s="36">
        <f>K6-3</f>
        <v>7</v>
      </c>
    </row>
    <row r="7">
      <c r="B7" s="33" t="s">
        <v>104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>
        <v>10</v>
      </c>
      <c r="L7" s="36">
        <f>K7-3</f>
        <v>7</v>
      </c>
    </row>
    <row r="8">
      <c r="B8" s="33" t="s">
        <v>19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>
        <v>8</v>
      </c>
      <c r="L8" s="36">
        <f>K8-3</f>
        <v>5</v>
      </c>
    </row>
    <row r="9">
      <c r="B9" s="33" t="s">
        <v>105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>
        <v>8</v>
      </c>
      <c r="L9" s="36">
        <f>K9-3</f>
        <v>5</v>
      </c>
    </row>
    <row r="10">
      <c r="B10" s="33" t="s">
        <v>106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>
        <v>3</v>
      </c>
      <c r="L10" s="36">
        <f>K10-3</f>
        <v>0</v>
      </c>
    </row>
    <row r="11">
      <c r="B11" s="33" t="s">
        <v>107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>
        <v>4</v>
      </c>
      <c r="L11" s="36">
        <f>K11-3</f>
        <v>1</v>
      </c>
    </row>
    <row r="12">
      <c r="B12" s="33" t="s">
        <v>108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>
        <v>1</v>
      </c>
      <c r="L12" s="36">
        <v>0.5</v>
      </c>
    </row>
    <row r="13">
      <c r="B13" s="33" t="s">
        <v>109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>
        <v>1</v>
      </c>
      <c r="L13" s="36">
        <v>0.5</v>
      </c>
    </row>
    <row r="15">
      <c r="B15" s="37" t="s">
        <v>110</v>
      </c>
      <c r="C15" s="38">
        <f>$K6*C6/C$24</f>
        <v>0.5</v>
      </c>
      <c r="D15" s="38">
        <f>$K6*D6/D$24</f>
        <v>0.75</v>
      </c>
      <c r="E15" s="38">
        <f>$K6*E6/E$24</f>
        <v>1</v>
      </c>
      <c r="F15" s="38">
        <f>$L6*F6/F$24</f>
        <v>0.9333333333333</v>
      </c>
      <c r="G15" s="38">
        <f>$L6*G6/G$24</f>
        <v>1.8666666666667</v>
      </c>
      <c r="H15" s="38">
        <f>$L6*H6/H$24</f>
        <v>0.84</v>
      </c>
      <c r="I15" s="38">
        <f>$L6*I6/I$24</f>
        <v>0.105</v>
      </c>
    </row>
    <row r="16">
      <c r="B16" s="37" t="s">
        <v>111</v>
      </c>
      <c r="C16" s="38">
        <f>$K7*C7/C$24</f>
        <v>0.5</v>
      </c>
      <c r="D16" s="38">
        <f>$K7*D7/D$24</f>
        <v>0.75</v>
      </c>
      <c r="E16" s="38">
        <f>$K7*E7/E$24</f>
        <v>0.75</v>
      </c>
      <c r="F16" s="38">
        <f>$L7*F7/F$24</f>
        <v>1.4</v>
      </c>
      <c r="G16" s="38">
        <f>$L7*G7/G$24</f>
        <v>0</v>
      </c>
      <c r="H16" s="38">
        <f>$L7*H7/H$24</f>
        <v>0.84</v>
      </c>
      <c r="I16" s="38">
        <f>$L7*I7/I$24</f>
        <v>0.035</v>
      </c>
    </row>
    <row r="17">
      <c r="B17" s="37" t="s">
        <v>112</v>
      </c>
      <c r="C17" s="38">
        <f>$K8*C8/C$24</f>
        <v>0.4</v>
      </c>
      <c r="D17" s="38">
        <f>$K8*D8/D$24</f>
        <v>0.6</v>
      </c>
      <c r="E17" s="38">
        <f>$K8*E8/E$24</f>
        <v>0.6</v>
      </c>
      <c r="F17" s="38">
        <f>$L8*F8/F$24</f>
        <v>1</v>
      </c>
      <c r="G17" s="38">
        <f>$L8*G8/G$24</f>
        <v>1.3333333333333</v>
      </c>
      <c r="H17" s="38">
        <f>$L8*H8/H$24</f>
        <v>0.6</v>
      </c>
      <c r="I17" s="38">
        <f>$L8*I8/I$24</f>
        <v>0.125</v>
      </c>
    </row>
    <row r="18">
      <c r="B18" s="37" t="s">
        <v>113</v>
      </c>
      <c r="C18" s="38">
        <f>$K9*C9/C$24</f>
        <v>0.4</v>
      </c>
      <c r="D18" s="38">
        <f>$K9*D9/D$24</f>
        <v>0.8</v>
      </c>
      <c r="E18" s="38">
        <f>$K9*E9/E$24</f>
        <v>0.8</v>
      </c>
      <c r="F18" s="38">
        <f>$L9*F9/F$24</f>
        <v>1</v>
      </c>
      <c r="G18" s="38">
        <f>$L9*G9/G$24</f>
        <v>1</v>
      </c>
      <c r="H18" s="38">
        <f>$L9*H9/H$24</f>
        <v>0.8</v>
      </c>
      <c r="I18" s="38">
        <f>$L9*I9/I$24</f>
        <v>0.1</v>
      </c>
    </row>
    <row r="19">
      <c r="B19" s="37" t="s">
        <v>114</v>
      </c>
      <c r="C19" s="38">
        <f>$K10*C10/C$24</f>
        <v>0.0375</v>
      </c>
      <c r="D19" s="38">
        <f>$K10*D10/D$24</f>
        <v>0.075</v>
      </c>
      <c r="E19" s="38">
        <f>$K10*E10/E$24</f>
        <v>0.075</v>
      </c>
      <c r="F19" s="38">
        <f>$L10*F10/F$24</f>
        <v>0</v>
      </c>
      <c r="G19" s="38">
        <f>$L10*G10/G$24</f>
        <v>0</v>
      </c>
      <c r="H19" s="38">
        <f>$L10*H10/H$24</f>
        <v>0</v>
      </c>
      <c r="I19" s="38">
        <f>$L10*I10/I$24</f>
        <v>0</v>
      </c>
    </row>
    <row r="20">
      <c r="B20" s="37" t="s">
        <v>115</v>
      </c>
      <c r="C20" s="38">
        <f>$K11*C11/C$24</f>
        <v>0.15</v>
      </c>
      <c r="D20" s="38">
        <f>$K11*D11/D$24</f>
        <v>0.3</v>
      </c>
      <c r="E20" s="38">
        <f>$K11*E11/E$24</f>
        <v>0.3</v>
      </c>
      <c r="F20" s="38">
        <f>$L11*F11/F$24</f>
        <v>0.2</v>
      </c>
      <c r="G20" s="38">
        <f>$L11*G11/G$24</f>
        <v>0.2666666666667</v>
      </c>
      <c r="H20" s="38">
        <f>$L11*H11/H$24</f>
        <v>0.08</v>
      </c>
      <c r="I20" s="38">
        <f>$L11*I11/I$24</f>
        <v>0.005</v>
      </c>
    </row>
    <row r="21">
      <c r="B21" s="37" t="s">
        <v>116</v>
      </c>
      <c r="C21" s="38">
        <f>$K12*C12/C$24</f>
        <v>0.0125</v>
      </c>
      <c r="D21" s="38">
        <f>$K12*D12/D$24</f>
        <v>0.025</v>
      </c>
      <c r="E21" s="38">
        <f>$K12*E12/E$24</f>
        <v>0.025</v>
      </c>
      <c r="F21" s="38">
        <f>$L12*F12/F$24</f>
        <v>0.0333333333333</v>
      </c>
      <c r="G21" s="38">
        <f>$L12*G12/G$24</f>
        <v>0.0333333333333</v>
      </c>
      <c r="H21" s="38">
        <f>$L12*H12/H$24</f>
        <v>0.02</v>
      </c>
      <c r="I21" s="38">
        <f>$L12*I12/I$24</f>
        <v>0.0075</v>
      </c>
    </row>
    <row r="22">
      <c r="B22" s="37" t="s">
        <v>117</v>
      </c>
      <c r="C22" s="38">
        <f>$K13*C13/C$24</f>
        <v>0.1</v>
      </c>
      <c r="D22" s="38">
        <f>$K13*D13/D$24</f>
        <v>0.175</v>
      </c>
      <c r="E22" s="38">
        <f>$K13*E13/E$24</f>
        <v>0.175</v>
      </c>
      <c r="F22" s="38">
        <f>$L13*F13/F$24</f>
        <v>0.1666666666667</v>
      </c>
      <c r="G22" s="38">
        <f>$L13*G13/G$24</f>
        <v>0.1666666666667</v>
      </c>
      <c r="H22" s="38">
        <f>$L13*H13/H$24</f>
        <v>0.14</v>
      </c>
      <c r="I22" s="38">
        <f>$L13*I13/I$24</f>
        <v>0.01</v>
      </c>
    </row>
    <row r="23">
      <c r="E23" s="9"/>
    </row>
    <row r="24">
      <c r="B24" s="20" t="s">
        <v>118</v>
      </c>
      <c r="C24" s="4">
        <f>'cost calculation'!D11</f>
        <v>80</v>
      </c>
      <c r="D24" s="4">
        <f>'cost calculation'!D12</f>
        <v>40</v>
      </c>
      <c r="E24" s="4">
        <f>'cost calculation'!D13</f>
        <v>40</v>
      </c>
      <c r="F24" s="4">
        <f>'cost calculation'!D14</f>
        <v>15</v>
      </c>
      <c r="G24" s="4">
        <f>'cost calculation'!D15</f>
        <v>15</v>
      </c>
      <c r="H24" s="4">
        <f>'cost calculation'!D16</f>
        <v>25</v>
      </c>
      <c r="I24" s="4">
        <f>'cost calculation'!D17</f>
        <v>200</v>
      </c>
    </row>
    <row r="26">
      <c r="C26" s="38">
        <f>SUM(C15:C22)</f>
        <v>2.1</v>
      </c>
      <c r="D26" s="38">
        <f>SUM(D15:D22)</f>
        <v>3.475</v>
      </c>
      <c r="E26" s="38">
        <f>SUM(E15:E22)</f>
        <v>3.725</v>
      </c>
      <c r="F26" s="38">
        <f>SUM(F15:F22)</f>
        <v>4.7333333333333</v>
      </c>
      <c r="G26" s="38">
        <f>SUM(G15:G22)</f>
        <v>4.6666666666667</v>
      </c>
      <c r="H26" s="38">
        <f>SUM(H15:H22)</f>
        <v>3.32</v>
      </c>
      <c r="I26" s="38">
        <f>SUM(I15:I22)</f>
        <v>0.3875</v>
      </c>
    </row>
    <row r="27">
      <c r="C27">
        <f>'cost calculation'!$E11*'Characteristic analysis'!C26</f>
        <v>2.1</v>
      </c>
      <c r="D27">
        <f>'cost calculation'!$E12*'Characteristic analysis'!D26</f>
        <v>3.475</v>
      </c>
      <c r="E27">
        <f>'cost calculation'!$E13*'Characteristic analysis'!E26</f>
        <v>11.175</v>
      </c>
      <c r="F27">
        <f>'cost calculation'!$E14*'Characteristic analysis'!F26</f>
        <v>23.666666666667</v>
      </c>
      <c r="G27">
        <f>'cost calculation'!$E15*'Characteristic analysis'!G26</f>
        <v>18.666666666667</v>
      </c>
      <c r="H27">
        <f>'cost calculation'!$E16*'Characteristic analysis'!H26</f>
        <v>9.96</v>
      </c>
      <c r="I27">
        <f>'cost calculation'!$E17*'Characteristic analysis'!I26</f>
        <v>0</v>
      </c>
      <c r="J27" s="9">
        <f>SUM(C27:I27)</f>
        <v>69.043333333334</v>
      </c>
    </row>
  </sheetData>
  <mergeCells count="3">
    <mergeCell ref="C3:F3"/>
    <mergeCell ref="G3:I3"/>
    <mergeCell ref="K4:L4"/>
  </mergeCells>
  <conditionalFormatting sqref="C5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topLeftCell="B1" zoomScale="85" zoomScaleNormal="85" workbookViewId="0">
      <selection activeCell="B12" sqref="B12"/>
    </sheetView>
  </sheetViews>
  <sheetFormatPr baseColWidth="10" defaultColWidth="9.140625" defaultRowHeight="12.75" x14ac:dyDescent="0.2"/>
  <cols>
    <col min="2" max="2" width="34.28515625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customWidth="1"/>
  </cols>
  <sheetData>
    <row r="3">
      <c r="B3" s="9" t="s">
        <v>119</v>
      </c>
      <c r="C3" s="29" t="s">
        <v>120</v>
      </c>
      <c r="D3" s="29" t="s">
        <v>121</v>
      </c>
      <c r="E3" s="29" t="s">
        <v>122</v>
      </c>
      <c r="F3" s="29" t="s">
        <v>123</v>
      </c>
      <c r="G3" s="29" t="s">
        <v>124</v>
      </c>
    </row>
    <row r="4">
      <c r="B4" s="39" t="s">
        <v>125</v>
      </c>
      <c r="C4" s="40">
        <v>6.3</v>
      </c>
      <c r="D4" s="40">
        <f>C4/1</f>
        <v>6.3</v>
      </c>
      <c r="E4">
        <v>1</v>
      </c>
      <c r="F4" s="40">
        <f>E4*D4</f>
        <v>6.3</v>
      </c>
      <c r="G4" s="41">
        <f>Tabelle4[[#This Row],[€ genutzt/Packung]]/Tabelle4[[#This Row],[€/Packung]]</f>
        <v>1</v>
      </c>
    </row>
    <row r="5">
      <c r="B5" s="39" t="s">
        <v>126</v>
      </c>
      <c r="C5" s="40">
        <v>10.71</v>
      </c>
      <c r="D5" s="40">
        <f>C5/1</f>
        <v>10.71</v>
      </c>
      <c r="E5">
        <v>0</v>
      </c>
      <c r="F5" s="40">
        <f>E5*D5</f>
        <v>0</v>
      </c>
      <c r="G5" s="41">
        <f>Tabelle4[[#This Row],[€ genutzt/Packung]]/Tabelle4[[#This Row],[€/Packung]]</f>
        <v>0</v>
      </c>
    </row>
    <row r="6">
      <c r="B6" s="39" t="s">
        <v>127</v>
      </c>
      <c r="C6" s="40">
        <v>8.95</v>
      </c>
      <c r="D6" s="40">
        <f>C6/3</f>
        <v>2.9833333333333</v>
      </c>
      <c r="E6">
        <v>0</v>
      </c>
      <c r="F6" s="40">
        <f>E6*D6</f>
        <v>0</v>
      </c>
      <c r="G6" s="41">
        <f>Tabelle4[[#This Row],[€ genutzt/Packung]]/Tabelle4[[#This Row],[€/Packung]]</f>
        <v>0</v>
      </c>
    </row>
    <row r="7">
      <c r="B7" s="39" t="s">
        <v>128</v>
      </c>
      <c r="C7" s="40">
        <v>9.45</v>
      </c>
      <c r="D7" s="40">
        <f>C7/3</f>
        <v>3.15</v>
      </c>
      <c r="E7">
        <v>3</v>
      </c>
      <c r="F7" s="40">
        <f>E7*D7</f>
        <v>9.45</v>
      </c>
      <c r="G7" s="41">
        <f>Tabelle4[[#This Row],[€ genutzt/Packung]]/Tabelle4[[#This Row],[€/Packung]]</f>
        <v>1</v>
      </c>
    </row>
    <row r="8">
      <c r="B8" s="39" t="s">
        <v>129</v>
      </c>
      <c r="C8" s="40">
        <v>11.99</v>
      </c>
      <c r="D8" s="40">
        <f>C8/1</f>
        <v>11.99</v>
      </c>
      <c r="E8">
        <v>0</v>
      </c>
      <c r="F8" s="40">
        <f>E8*D8</f>
        <v>0</v>
      </c>
      <c r="G8" s="41">
        <f>Tabelle4[[#This Row],[€ genutzt/Packung]]/Tabelle4[[#This Row],[€/Packung]]</f>
        <v>0</v>
      </c>
    </row>
    <row r="9">
      <c r="B9" s="39" t="s">
        <v>130</v>
      </c>
      <c r="C9" s="40">
        <v>10.36</v>
      </c>
      <c r="D9" s="40">
        <f>C9/1</f>
        <v>10.36</v>
      </c>
      <c r="E9">
        <v>1</v>
      </c>
      <c r="F9" s="40">
        <f>E9*D9</f>
        <v>10.36</v>
      </c>
      <c r="G9" s="41">
        <f>Tabelle4[[#This Row],[€ genutzt/Packung]]/Tabelle4[[#This Row],[€/Packung]]</f>
        <v>1</v>
      </c>
    </row>
    <row r="10">
      <c r="B10" s="39" t="s">
        <v>131</v>
      </c>
      <c r="C10" s="40">
        <v>35.2</v>
      </c>
      <c r="D10" s="40">
        <f>C10/20</f>
        <v>1.76</v>
      </c>
      <c r="E10">
        <v>0</v>
      </c>
      <c r="F10" s="40">
        <f>E10*D10</f>
        <v>0</v>
      </c>
      <c r="G10" s="41">
        <f>Tabelle4[[#This Row],[€ genutzt/Packung]]/Tabelle4[[#This Row],[€/Packung]]</f>
        <v>0</v>
      </c>
    </row>
    <row r="11">
      <c r="B11" s="39" t="s">
        <v>132</v>
      </c>
      <c r="C11" s="40">
        <v>21.49</v>
      </c>
      <c r="D11" s="40">
        <f>C11/10</f>
        <v>2.149</v>
      </c>
      <c r="E11">
        <v>0</v>
      </c>
      <c r="F11" s="40">
        <f>E11*D11</f>
        <v>0</v>
      </c>
      <c r="G11" s="41">
        <f>Tabelle4[[#This Row],[€ genutzt/Packung]]/Tabelle4[[#This Row],[€/Packung]]</f>
        <v>0</v>
      </c>
    </row>
    <row r="12">
      <c r="B12" s="39" t="s">
        <v>133</v>
      </c>
      <c r="C12" s="40">
        <v>19.99</v>
      </c>
      <c r="D12" s="40">
        <f>C12/10</f>
        <v>1.999</v>
      </c>
      <c r="E12">
        <v>0</v>
      </c>
      <c r="F12" s="40">
        <f>E12*D12</f>
        <v>0</v>
      </c>
      <c r="G12" s="41">
        <f>Tabelle4[[#This Row],[€ genutzt/Packung]]/Tabelle4[[#This Row],[€/Packung]]</f>
        <v>0</v>
      </c>
    </row>
    <row r="13">
      <c r="B13" s="39" t="s">
        <v>134</v>
      </c>
      <c r="C13" s="40">
        <v>7.99</v>
      </c>
      <c r="D13" s="40">
        <f>C13/1</f>
        <v>7.99</v>
      </c>
      <c r="E13">
        <v>0</v>
      </c>
      <c r="F13" s="40">
        <f>E13*D13</f>
        <v>0</v>
      </c>
      <c r="G13" s="41">
        <f>Tabelle4[[#This Row],[€ genutzt/Packung]]/Tabelle4[[#This Row],[€/Packung]]</f>
        <v>0</v>
      </c>
    </row>
    <row r="14">
      <c r="B14" s="39" t="s">
        <v>135</v>
      </c>
      <c r="C14" s="40">
        <v>19.99</v>
      </c>
      <c r="D14" s="40">
        <f>C14/3</f>
        <v>6.6633333333333</v>
      </c>
      <c r="E14">
        <v>0</v>
      </c>
      <c r="F14" s="40">
        <f>E14*D14</f>
        <v>0</v>
      </c>
      <c r="G14" s="41">
        <f>Tabelle4[[#This Row],[€ genutzt/Packung]]/Tabelle4[[#This Row],[€/Packung]]</f>
        <v>0</v>
      </c>
    </row>
    <row r="15">
      <c r="B15" s="39" t="s">
        <v>136</v>
      </c>
      <c r="C15" s="40">
        <v>11.99</v>
      </c>
      <c r="D15" s="40">
        <f>C15/2</f>
        <v>5.995</v>
      </c>
      <c r="E15">
        <v>0</v>
      </c>
      <c r="F15" s="40">
        <f>E15*D15</f>
        <v>0</v>
      </c>
      <c r="G15" s="41">
        <f>Tabelle4[[#This Row],[€ genutzt/Packung]]/Tabelle4[[#This Row],[€/Packung]]</f>
        <v>0</v>
      </c>
    </row>
    <row r="16">
      <c r="B16" s="39" t="s">
        <v>137</v>
      </c>
      <c r="C16" s="40">
        <v>19.99</v>
      </c>
      <c r="D16" s="40">
        <f>C16/20</f>
        <v>0.9995</v>
      </c>
      <c r="E16">
        <v>0</v>
      </c>
      <c r="F16" s="40">
        <f>E16*D16</f>
        <v>0</v>
      </c>
      <c r="G16" s="41">
        <f>Tabelle4[[#This Row],[€ genutzt/Packung]]/Tabelle4[[#This Row],[€/Packung]]</f>
        <v>0</v>
      </c>
    </row>
    <row r="17">
      <c r="B17" s="39" t="s">
        <v>138</v>
      </c>
      <c r="C17" s="40">
        <v>22.75</v>
      </c>
      <c r="D17" s="40">
        <f>C17/10</f>
        <v>2.275</v>
      </c>
      <c r="E17">
        <v>12</v>
      </c>
      <c r="F17" s="40">
        <f>E17*D17</f>
        <v>27.3</v>
      </c>
      <c r="G17" s="41">
        <f>Tabelle4[[#This Row],[€ genutzt/Packung]]/Tabelle4[[#This Row],[€/Packung]]</f>
        <v>1.2</v>
      </c>
    </row>
    <row r="18">
      <c r="B18" s="9" t="s">
        <v>30</v>
      </c>
      <c r="C18" s="42">
        <f>SUM(C4:C17)</f>
        <v>217.15</v>
      </c>
      <c r="E18" s="9" t="s">
        <v>139</v>
      </c>
      <c r="F18" s="42">
        <f>SUM(F4:F17)</f>
        <v>53.41</v>
      </c>
    </row>
  </sheetData>
  <conditionalFormatting sqref="C4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2</cp:revision>
  <dcterms:created xsi:type="dcterms:W3CDTF">2019-01-17T09:42:41Z</dcterms:created>
  <dcterms:modified xsi:type="dcterms:W3CDTF">2019-01-17T09:46:22Z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