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mordheim\nonplayed\forest goblins\"/>
    </mc:Choice>
  </mc:AlternateContent>
  <xr:revisionPtr revIDLastSave="0" documentId="13_ncr:1_{00AD6815-0AB1-4458-9E06-B7794EBEE85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5" i="1" l="1"/>
  <c r="E35" i="1" s="1"/>
  <c r="D34" i="1"/>
  <c r="E34" i="1" s="1"/>
  <c r="D33" i="1"/>
  <c r="E33" i="1" s="1"/>
  <c r="D32" i="1"/>
  <c r="E32" i="1" s="1"/>
  <c r="D31" i="1"/>
  <c r="G14" i="1"/>
  <c r="C14" i="1"/>
  <c r="B21" i="1" s="1"/>
  <c r="J12" i="1"/>
  <c r="J11" i="1"/>
  <c r="J10" i="1"/>
  <c r="J9" i="1"/>
  <c r="J8" i="1"/>
  <c r="J7" i="1"/>
  <c r="J6" i="1"/>
  <c r="J5" i="1"/>
  <c r="J4" i="1"/>
  <c r="J14" i="1" s="1"/>
  <c r="K14" i="1" s="1"/>
  <c r="D36" i="1" l="1"/>
  <c r="E36" i="1" s="1"/>
  <c r="G18" i="1"/>
  <c r="G17" i="1"/>
  <c r="G16" i="1"/>
  <c r="B22" i="1"/>
  <c r="B23" i="1"/>
  <c r="B24" i="1"/>
  <c r="B25" i="1"/>
  <c r="E21" i="1"/>
  <c r="E31" i="1"/>
  <c r="E37" i="1" s="1"/>
</calcChain>
</file>

<file path=xl/sharedStrings.xml><?xml version="1.0" encoding="utf-8"?>
<sst xmlns="http://schemas.openxmlformats.org/spreadsheetml/2006/main" count="79" uniqueCount="74">
  <si>
    <t>Forest Goblin Warband</t>
  </si>
  <si>
    <t>amount</t>
  </si>
  <si>
    <t>type</t>
  </si>
  <si>
    <t>cost</t>
  </si>
  <si>
    <t>upkeep</t>
  </si>
  <si>
    <t>start XP</t>
  </si>
  <si>
    <t>weapon</t>
  </si>
  <si>
    <t>weapon cost</t>
  </si>
  <si>
    <t>skills</t>
  </si>
  <si>
    <t>skill list</t>
  </si>
  <si>
    <t>cost sum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</si>
  <si>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</si>
  <si>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</si>
  <si>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</si>
  <si>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</si>
  <si>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</si>
  <si>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</si>
  <si>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</si>
  <si>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</si>
  <si>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</si>
  <si>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AS</t>
  </si>
  <si>
    <t>Chieftain</t>
  </si>
  <si>
    <t>Free dagger, Compound Short bow, Boss pole</t>
  </si>
  <si>
    <t>leader</t>
  </si>
  <si>
    <t>combat, shooting, academic, speed</t>
  </si>
  <si>
    <t>Braves</t>
  </si>
  <si>
    <t>Free dagger, Compound Short bow, Spear</t>
  </si>
  <si>
    <t>animosity (removable)</t>
  </si>
  <si>
    <t>combat, shooting, speed</t>
  </si>
  <si>
    <t>Free dagger, Short bow</t>
  </si>
  <si>
    <t>Shaman</t>
  </si>
  <si>
    <t>Free dagger, Magic Gubbinz</t>
  </si>
  <si>
    <t>magic user [Wind of Gork]</t>
  </si>
  <si>
    <t>academic, speed</t>
  </si>
  <si>
    <t>Forest Goblin</t>
  </si>
  <si>
    <t>Dagger, Free dagger</t>
  </si>
  <si>
    <t>animosity</t>
  </si>
  <si>
    <t>Sluggas (5 max)</t>
  </si>
  <si>
    <t>Thrown weapon, Free dagger</t>
  </si>
  <si>
    <t>animosity, sluggas</t>
  </si>
  <si>
    <t>Red toof Boyz (5 max)</t>
  </si>
  <si>
    <t>Club, Free dagger</t>
  </si>
  <si>
    <t>Animosity, berserkers</t>
  </si>
  <si>
    <t>Giagantic Spider</t>
  </si>
  <si>
    <t>Fear, Large monster, Posionous, Native, Non-sentient (stupid), May ride, Tough</t>
  </si>
  <si>
    <t>Giant Spider Mount</t>
  </si>
  <si>
    <t>poisoned attack, wall walk, can not wear barding</t>
  </si>
  <si>
    <t>wb rating</t>
  </si>
  <si>
    <t>routtest</t>
  </si>
  <si>
    <t>Magic Gubbinz</t>
  </si>
  <si>
    <t>D6=4+ reroll magic difficulty test</t>
  </si>
  <si>
    <t>Spider Poison</t>
  </si>
  <si>
    <t>Permanently add +1 to injury roll</t>
  </si>
  <si>
    <t>Blow pipe</t>
  </si>
  <si>
    <t>S1; OOA on hit 6</t>
  </si>
  <si>
    <t>&lt;50%</t>
  </si>
  <si>
    <t>&lt;75%</t>
  </si>
  <si>
    <t>&lt;100%</t>
  </si>
  <si>
    <t>&lt;150%</t>
  </si>
  <si>
    <t>&lt;300%</t>
  </si>
  <si>
    <t>Compound short bow</t>
  </si>
  <si>
    <t>2x 5 gc</t>
  </si>
  <si>
    <t>+50% Reichweite, Strength of user</t>
  </si>
  <si>
    <t>Spear</t>
  </si>
  <si>
    <t>Mit den berittenen Einheiten auf Häuser klettern und dann die Feinde beschießen.</t>
  </si>
  <si>
    <t>Short Bow</t>
  </si>
  <si>
    <t>Gigantic spider kaufen und dann den Boss drauf reiten lassen.</t>
  </si>
  <si>
    <t>Banner</t>
  </si>
  <si>
    <t>Dann den Schamane auf eine Giant Spider setzen.</t>
  </si>
  <si>
    <t>Thrown weapon</t>
  </si>
  <si>
    <t>Club</t>
  </si>
  <si>
    <t>Sinnvolle rare items</t>
  </si>
  <si>
    <t>war horn (+1Ld)</t>
  </si>
  <si>
    <t>rabbit foot (reroll a dice)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</si>
</sst>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1"/>
      <color theme="1"/>
      <name val="Liberation Sans"/>
    </font>
    <font>
      <i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selection activeCell="A12" sqref="A12"/>
    </sheetView>
  </sheetViews>
  <sheetFormatPr baseColWidth="10" defaultRowHeight="14.25"/>
  <cols>
    <col min="1" max="1" width="7.5" customWidth="1"/>
    <col min="2" max="2" width="23.625" customWidth="1"/>
    <col min="3" max="3" width="14" customWidth="1"/>
    <col min="4" max="4" width="14.875" customWidth="1"/>
    <col min="5" max="5" width="8" customWidth="1"/>
    <col min="6" max="6" width="38.375" customWidth="1"/>
    <col min="7" max="7" width="11.875" customWidth="1"/>
    <col min="8" max="8" width="21.75" customWidth="1"/>
    <col min="9" max="9" width="29.625" customWidth="1"/>
    <col min="10" max="10" width="9" customWidth="1"/>
    <col min="11" max="11" width="3.375" customWidth="1"/>
    <col min="12" max="12" width="4" customWidth="1"/>
    <col min="13" max="13" width="3.625" customWidth="1"/>
    <col min="14" max="14" width="2.5" customWidth="1"/>
    <col min="15" max="15" width="2.25" customWidth="1"/>
    <col min="16" max="17" width="2.875" customWidth="1"/>
    <col min="18" max="18" width="2.5" customWidth="1"/>
    <col min="19" max="19" width="3.375" customWidth="1"/>
    <col min="20" max="20" width="3.625" customWidth="1"/>
  </cols>
  <sheetData>
    <row r="1" spans="1:20" ht="15.75">
      <c r="B1" s="1" t="s">
        <v>0</v>
      </c>
    </row>
    <row r="3" spans="1:20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</row>
    <row r="4" spans="1:20">
      <c r="A4">
        <v>1</v>
      </c>
      <c r="B4" t="s">
        <v>21</v>
      </c>
      <c r="C4">
        <v>50</v>
      </c>
      <c r="D4">
        <v>0</v>
      </c>
      <c r="E4">
        <v>17</v>
      </c>
      <c r="F4" t="s">
        <v>22</v>
      </c>
      <c r="G4">
        <v>30</v>
      </c>
      <c r="H4" t="s">
        <v>23</v>
      </c>
      <c r="I4" t="s">
        <v>24</v>
      </c>
      <c r="J4">
        <f t="shared" ref="J4:J12" si="0">(G4+C4)*A4</f>
        <v>80</v>
      </c>
      <c r="K4">
        <v>4</v>
      </c>
      <c r="L4">
        <v>3</v>
      </c>
      <c r="M4">
        <v>3</v>
      </c>
      <c r="N4">
        <v>3</v>
      </c>
      <c r="O4">
        <v>3</v>
      </c>
      <c r="P4">
        <v>1</v>
      </c>
      <c r="Q4">
        <v>4</v>
      </c>
      <c r="R4">
        <v>1</v>
      </c>
      <c r="S4">
        <v>7</v>
      </c>
      <c r="T4">
        <v>0</v>
      </c>
    </row>
    <row r="5" spans="1:20">
      <c r="A5">
        <v>3</v>
      </c>
      <c r="B5" t="s">
        <v>25</v>
      </c>
      <c r="C5">
        <v>20</v>
      </c>
      <c r="D5">
        <v>0</v>
      </c>
      <c r="E5">
        <v>6</v>
      </c>
      <c r="F5" t="s">
        <v>26</v>
      </c>
      <c r="G5">
        <v>15</v>
      </c>
      <c r="H5" t="s">
        <v>27</v>
      </c>
      <c r="I5" t="s">
        <v>28</v>
      </c>
      <c r="J5">
        <f t="shared" si="0"/>
        <v>105</v>
      </c>
      <c r="K5">
        <v>4</v>
      </c>
      <c r="L5">
        <v>2</v>
      </c>
      <c r="M5">
        <v>3</v>
      </c>
      <c r="N5">
        <v>3</v>
      </c>
      <c r="O5">
        <v>3</v>
      </c>
      <c r="P5">
        <v>1</v>
      </c>
      <c r="Q5">
        <v>3</v>
      </c>
      <c r="R5">
        <v>1</v>
      </c>
      <c r="S5">
        <v>6</v>
      </c>
      <c r="T5">
        <v>0</v>
      </c>
    </row>
    <row r="6" spans="1:20">
      <c r="A6">
        <v>0</v>
      </c>
      <c r="B6" t="s">
        <v>25</v>
      </c>
      <c r="C6">
        <v>20</v>
      </c>
      <c r="D6">
        <v>0</v>
      </c>
      <c r="E6">
        <v>6</v>
      </c>
      <c r="F6" t="s">
        <v>29</v>
      </c>
      <c r="G6">
        <v>5</v>
      </c>
      <c r="H6" t="s">
        <v>27</v>
      </c>
      <c r="I6" t="s">
        <v>28</v>
      </c>
      <c r="J6">
        <f t="shared" si="0"/>
        <v>0</v>
      </c>
      <c r="K6">
        <v>4</v>
      </c>
      <c r="L6">
        <v>2</v>
      </c>
      <c r="M6">
        <v>3</v>
      </c>
      <c r="N6">
        <v>3</v>
      </c>
      <c r="O6">
        <v>3</v>
      </c>
      <c r="P6">
        <v>1</v>
      </c>
      <c r="Q6">
        <v>3</v>
      </c>
      <c r="R6">
        <v>1</v>
      </c>
      <c r="S6">
        <v>6</v>
      </c>
      <c r="T6">
        <v>0</v>
      </c>
    </row>
    <row r="7" spans="1:20">
      <c r="A7">
        <v>1</v>
      </c>
      <c r="B7" t="s">
        <v>30</v>
      </c>
      <c r="C7">
        <v>20</v>
      </c>
      <c r="D7">
        <v>0</v>
      </c>
      <c r="E7">
        <v>6</v>
      </c>
      <c r="F7" t="s">
        <v>31</v>
      </c>
      <c r="G7">
        <v>50</v>
      </c>
      <c r="H7" t="s">
        <v>32</v>
      </c>
      <c r="I7" t="s">
        <v>33</v>
      </c>
      <c r="J7">
        <f t="shared" si="0"/>
        <v>70</v>
      </c>
      <c r="K7">
        <v>4</v>
      </c>
      <c r="L7">
        <v>2</v>
      </c>
      <c r="M7">
        <v>3</v>
      </c>
      <c r="N7">
        <v>3</v>
      </c>
      <c r="O7">
        <v>3</v>
      </c>
      <c r="P7">
        <v>1</v>
      </c>
      <c r="Q7">
        <v>3</v>
      </c>
      <c r="R7">
        <v>1</v>
      </c>
      <c r="S7">
        <v>6</v>
      </c>
      <c r="T7">
        <v>0</v>
      </c>
    </row>
    <row r="8" spans="1:20">
      <c r="A8">
        <v>3</v>
      </c>
      <c r="B8" t="s">
        <v>34</v>
      </c>
      <c r="C8">
        <v>15</v>
      </c>
      <c r="D8">
        <v>0</v>
      </c>
      <c r="E8">
        <v>0</v>
      </c>
      <c r="F8" t="s">
        <v>35</v>
      </c>
      <c r="G8">
        <v>2</v>
      </c>
      <c r="H8" t="s">
        <v>36</v>
      </c>
      <c r="J8">
        <f t="shared" si="0"/>
        <v>51</v>
      </c>
      <c r="K8">
        <v>4</v>
      </c>
      <c r="L8">
        <v>2</v>
      </c>
      <c r="M8">
        <v>3</v>
      </c>
      <c r="N8">
        <v>3</v>
      </c>
      <c r="O8">
        <v>3</v>
      </c>
      <c r="P8">
        <v>1</v>
      </c>
      <c r="Q8">
        <v>3</v>
      </c>
      <c r="R8">
        <v>1</v>
      </c>
      <c r="S8">
        <v>6</v>
      </c>
      <c r="T8">
        <v>0</v>
      </c>
    </row>
    <row r="9" spans="1:20">
      <c r="A9">
        <v>0</v>
      </c>
      <c r="B9" t="s">
        <v>37</v>
      </c>
      <c r="C9">
        <v>20</v>
      </c>
      <c r="D9">
        <v>0</v>
      </c>
      <c r="E9">
        <v>0</v>
      </c>
      <c r="F9" t="s">
        <v>38</v>
      </c>
      <c r="G9">
        <v>15</v>
      </c>
      <c r="H9" t="s">
        <v>39</v>
      </c>
      <c r="J9">
        <f t="shared" si="0"/>
        <v>0</v>
      </c>
      <c r="K9">
        <v>4</v>
      </c>
      <c r="L9">
        <v>2</v>
      </c>
      <c r="M9">
        <v>3</v>
      </c>
      <c r="N9">
        <v>3</v>
      </c>
      <c r="O9">
        <v>3</v>
      </c>
      <c r="P9">
        <v>1</v>
      </c>
      <c r="Q9">
        <v>3</v>
      </c>
      <c r="R9">
        <v>1</v>
      </c>
      <c r="S9">
        <v>6</v>
      </c>
      <c r="T9">
        <v>0</v>
      </c>
    </row>
    <row r="10" spans="1:20">
      <c r="A10">
        <v>0</v>
      </c>
      <c r="B10" t="s">
        <v>40</v>
      </c>
      <c r="C10">
        <v>25</v>
      </c>
      <c r="D10">
        <v>0</v>
      </c>
      <c r="E10">
        <v>0</v>
      </c>
      <c r="F10" t="s">
        <v>41</v>
      </c>
      <c r="G10">
        <v>5</v>
      </c>
      <c r="H10" t="s">
        <v>42</v>
      </c>
      <c r="J10">
        <f t="shared" si="0"/>
        <v>0</v>
      </c>
      <c r="K10">
        <v>4</v>
      </c>
      <c r="L10">
        <v>2</v>
      </c>
      <c r="M10">
        <v>3</v>
      </c>
      <c r="N10">
        <v>3</v>
      </c>
      <c r="O10">
        <v>3</v>
      </c>
      <c r="P10">
        <v>1</v>
      </c>
      <c r="Q10">
        <v>3</v>
      </c>
      <c r="R10">
        <v>1</v>
      </c>
      <c r="S10">
        <v>6</v>
      </c>
      <c r="T10">
        <v>0</v>
      </c>
    </row>
    <row r="11" spans="1:20" ht="57">
      <c r="A11">
        <v>0</v>
      </c>
      <c r="B11" t="s">
        <v>43</v>
      </c>
      <c r="C11">
        <v>200</v>
      </c>
      <c r="D11">
        <v>0</v>
      </c>
      <c r="E11">
        <v>0</v>
      </c>
      <c r="G11">
        <v>0</v>
      </c>
      <c r="H11" s="3" t="s">
        <v>44</v>
      </c>
      <c r="J11">
        <f t="shared" si="0"/>
        <v>0</v>
      </c>
      <c r="K11">
        <v>6</v>
      </c>
      <c r="L11">
        <v>3</v>
      </c>
      <c r="M11">
        <v>0</v>
      </c>
      <c r="N11">
        <v>5</v>
      </c>
      <c r="O11">
        <v>5</v>
      </c>
      <c r="P11">
        <v>3</v>
      </c>
      <c r="Q11">
        <v>4</v>
      </c>
      <c r="R11">
        <v>2</v>
      </c>
      <c r="S11">
        <v>4</v>
      </c>
      <c r="T11">
        <v>1</v>
      </c>
    </row>
    <row r="12" spans="1:20" ht="42.75">
      <c r="A12">
        <v>4</v>
      </c>
      <c r="B12" t="s">
        <v>45</v>
      </c>
      <c r="C12">
        <v>45</v>
      </c>
      <c r="D12">
        <v>0</v>
      </c>
      <c r="E12">
        <v>0</v>
      </c>
      <c r="G12">
        <v>0</v>
      </c>
      <c r="H12" s="3" t="s">
        <v>46</v>
      </c>
      <c r="J12">
        <f t="shared" si="0"/>
        <v>180</v>
      </c>
      <c r="K12">
        <v>7</v>
      </c>
      <c r="L12">
        <v>3</v>
      </c>
      <c r="M12">
        <v>0</v>
      </c>
      <c r="N12">
        <v>4</v>
      </c>
      <c r="O12">
        <v>3</v>
      </c>
      <c r="P12">
        <v>1</v>
      </c>
      <c r="Q12">
        <v>4</v>
      </c>
      <c r="R12">
        <v>1</v>
      </c>
      <c r="S12">
        <v>4</v>
      </c>
      <c r="T12">
        <v>1</v>
      </c>
    </row>
    <row r="14" spans="1:20" ht="15.75">
      <c r="B14" t="s">
        <v>47</v>
      </c>
      <c r="C14" s="2">
        <f>A4*E4+A5*E5+A7*E7+SUM(A4:A10)*5+A11*10+A12*20+A6*E6</f>
        <v>161</v>
      </c>
      <c r="E14" t="s">
        <v>48</v>
      </c>
      <c r="F14" s="2">
        <v>2</v>
      </c>
      <c r="G14" s="5">
        <f>A10+A9+A8+A7+A5+A4+A11+A6</f>
        <v>8</v>
      </c>
      <c r="J14" s="1">
        <f>SUM(J4:J12)</f>
        <v>486</v>
      </c>
      <c r="K14">
        <f>500-J14</f>
        <v>14</v>
      </c>
    </row>
    <row r="16" spans="1:20">
      <c r="B16" t="s">
        <v>49</v>
      </c>
      <c r="C16">
        <v>50</v>
      </c>
      <c r="D16" s="4" t="s">
        <v>50</v>
      </c>
      <c r="E16" s="4"/>
      <c r="F16" s="4"/>
      <c r="G16">
        <f>$K$14-C16</f>
        <v>-36</v>
      </c>
    </row>
    <row r="17" spans="1:7">
      <c r="B17" t="s">
        <v>51</v>
      </c>
      <c r="C17">
        <v>25</v>
      </c>
      <c r="D17" s="4" t="s">
        <v>52</v>
      </c>
      <c r="E17" s="4"/>
      <c r="F17" s="4"/>
      <c r="G17">
        <f>$K$14-C17</f>
        <v>-11</v>
      </c>
    </row>
    <row r="18" spans="1:7">
      <c r="B18" t="s">
        <v>53</v>
      </c>
      <c r="C18">
        <v>25</v>
      </c>
      <c r="D18" t="s">
        <v>54</v>
      </c>
      <c r="G18">
        <f>$K$14-C18</f>
        <v>-11</v>
      </c>
    </row>
    <row r="21" spans="1:7">
      <c r="A21" t="s">
        <v>55</v>
      </c>
      <c r="B21">
        <f>$C$14+($C$14*50%)</f>
        <v>241.5</v>
      </c>
      <c r="C21">
        <v>1</v>
      </c>
      <c r="E21">
        <f>C14/2</f>
        <v>80.5</v>
      </c>
    </row>
    <row r="22" spans="1:7">
      <c r="A22" t="s">
        <v>56</v>
      </c>
      <c r="B22">
        <f>$C$14+($C$14*75%)</f>
        <v>281.75</v>
      </c>
      <c r="C22">
        <v>2</v>
      </c>
    </row>
    <row r="23" spans="1:7">
      <c r="A23" t="s">
        <v>57</v>
      </c>
      <c r="B23">
        <f>$C$14+($C$14*100%)</f>
        <v>322</v>
      </c>
      <c r="C23">
        <v>3</v>
      </c>
    </row>
    <row r="24" spans="1:7">
      <c r="A24" t="s">
        <v>58</v>
      </c>
      <c r="B24">
        <f>$C$14+($C$14*150%)</f>
        <v>402.5</v>
      </c>
      <c r="C24">
        <v>4</v>
      </c>
    </row>
    <row r="25" spans="1:7">
      <c r="A25" t="s">
        <v>59</v>
      </c>
      <c r="B25">
        <f>$C$14+($C$14*300%)</f>
        <v>644</v>
      </c>
      <c r="C25">
        <v>5</v>
      </c>
    </row>
    <row r="28" spans="1:7" ht="42.75">
      <c r="B28" t="s">
        <v>60</v>
      </c>
      <c r="C28" t="s">
        <v>61</v>
      </c>
      <c r="D28" s="3" t="s">
        <v>62</v>
      </c>
    </row>
    <row r="31" spans="1:7">
      <c r="B31" t="s">
        <v>51</v>
      </c>
      <c r="C31" t="s">
        <v>63</v>
      </c>
      <c r="D31">
        <f>A5</f>
        <v>3</v>
      </c>
      <c r="E31">
        <f>D31*$C$17</f>
        <v>75</v>
      </c>
      <c r="G31" t="s">
        <v>64</v>
      </c>
    </row>
    <row r="32" spans="1:7">
      <c r="C32" t="s">
        <v>65</v>
      </c>
      <c r="D32">
        <f>A5+A4+A6</f>
        <v>4</v>
      </c>
      <c r="E32">
        <f>D32*$C$17</f>
        <v>100</v>
      </c>
      <c r="G32" t="s">
        <v>66</v>
      </c>
    </row>
    <row r="33" spans="3:8">
      <c r="C33" t="s">
        <v>67</v>
      </c>
      <c r="D33">
        <f>A4</f>
        <v>1</v>
      </c>
      <c r="E33">
        <f>D33*$C$17</f>
        <v>25</v>
      </c>
      <c r="G33" t="s">
        <v>68</v>
      </c>
    </row>
    <row r="34" spans="3:8">
      <c r="C34" t="s">
        <v>69</v>
      </c>
      <c r="D34">
        <f>A9</f>
        <v>0</v>
      </c>
      <c r="E34">
        <f>D34*$C$17</f>
        <v>0</v>
      </c>
    </row>
    <row r="35" spans="3:8">
      <c r="C35" t="s">
        <v>70</v>
      </c>
      <c r="D35">
        <f>A10</f>
        <v>0</v>
      </c>
      <c r="E35">
        <f>D35*$C$17</f>
        <v>0</v>
      </c>
      <c r="G35" t="s">
        <v>71</v>
      </c>
    </row>
    <row r="36" spans="3:8">
      <c r="C36" t="s">
        <v>51</v>
      </c>
      <c r="D36">
        <f>D31+D32+D33+D34+D35</f>
        <v>8</v>
      </c>
      <c r="E36">
        <f>C17*D36</f>
        <v>200</v>
      </c>
      <c r="H36" t="s">
        <v>72</v>
      </c>
    </row>
    <row r="37" spans="3:8">
      <c r="E37">
        <f>SUM(E31:E36)</f>
        <v>400</v>
      </c>
      <c r="H37" t="s">
        <v>73</v>
      </c>
    </row>
  </sheetData>
  <mergeCells count="2">
    <mergeCell ref="D16:F16"/>
    <mergeCell ref="D17:F17"/>
  </mergeCells>
  <conditionalFormatting sqref="K4:T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78740157477" bottom="0.39370078740157477" header="0" footer="0"/>
  <pageSetup paperSize="9"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klaute</dc:creator>
  <cp:lastModifiedBy>klaute</cp:lastModifiedBy>
  <cp:revision>60</cp:revision>
  <dcterms:created xsi:type="dcterms:W3CDTF">2019-03-25T12:00:03Z</dcterms:created>
  <dcterms:modified xsi:type="dcterms:W3CDTF">2019-03-27T15:55:42Z</dcterms:modified>
</cp:coreProperties>
</file>