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afbe40d53fbe86/Desktop/Labiba MS works/"/>
    </mc:Choice>
  </mc:AlternateContent>
  <xr:revisionPtr revIDLastSave="0" documentId="8_{F9C38027-139C-4265-ABF9-11FF1B0D0103}" xr6:coauthVersionLast="47" xr6:coauthVersionMax="47" xr10:uidLastSave="{00000000-0000-0000-0000-000000000000}"/>
  <bookViews>
    <workbookView xWindow="-110" yWindow="-110" windowWidth="19420" windowHeight="10300" activeTab="1" xr2:uid="{7F2AEDEB-A849-4416-8C42-846D36888EB1}"/>
  </bookViews>
  <sheets>
    <sheet name="Demand" sheetId="1" r:id="rId1"/>
    <sheet name="carbon_emission" sheetId="4" r:id="rId2"/>
    <sheet name="harvest cost_data" sheetId="2" r:id="rId3"/>
    <sheet name="Transport_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J12" i="2" s="1"/>
  <c r="I3" i="2"/>
  <c r="I12" i="2" s="1"/>
  <c r="H3" i="2"/>
  <c r="H12" i="2" s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<sst xmlns="http://schemas.openxmlformats.org/spreadsheetml/2006/main" count="44" uniqueCount="35">
  <si>
    <t>Blue Flint Ethanol</t>
  </si>
  <si>
    <t>Dakota Spirit AgEnergy</t>
  </si>
  <si>
    <t>Hankinson Renewable Energy, LLC</t>
  </si>
  <si>
    <t>Red Trail Energy, LLC</t>
  </si>
  <si>
    <t>Tharaldson Ethanol</t>
  </si>
  <si>
    <t>Red River Biorefinery</t>
  </si>
  <si>
    <t xml:space="preserve">Demand in Tons </t>
  </si>
  <si>
    <t>Ethanol Plants</t>
  </si>
  <si>
    <t>Conventional Tillage</t>
  </si>
  <si>
    <t>No Tillage</t>
  </si>
  <si>
    <t>Reduced Tillage</t>
  </si>
  <si>
    <t>Seeds (kg)</t>
  </si>
  <si>
    <t>Fertilizer_Ni (kg)</t>
  </si>
  <si>
    <t>Fertilizer_P (kg)</t>
  </si>
  <si>
    <t>Fertilizer_K (kg)</t>
  </si>
  <si>
    <t>Herbicides(kg)</t>
  </si>
  <si>
    <t>Pesticides(kg)</t>
  </si>
  <si>
    <t>machinaries (kg)</t>
  </si>
  <si>
    <t>spare parts (kg)</t>
  </si>
  <si>
    <t>diesel oil(kg)</t>
  </si>
  <si>
    <t>Total cost</t>
  </si>
  <si>
    <t>Consumption (1 ton grain production)</t>
  </si>
  <si>
    <t>Unit Cost (1 ton grain production)</t>
  </si>
  <si>
    <t>Cost per ton</t>
  </si>
  <si>
    <t>Total harvest cost for 1 ton corn grain production-USD</t>
  </si>
  <si>
    <t>Carbon emission for 1 ton corn grain production -kg</t>
  </si>
  <si>
    <t>Operation</t>
  </si>
  <si>
    <t>Truckload Considered</t>
  </si>
  <si>
    <t>Fuel Economy</t>
  </si>
  <si>
    <t>Cost</t>
  </si>
  <si>
    <t>(Per gal)</t>
  </si>
  <si>
    <t>Carbon Emission (kg/ton-km)</t>
  </si>
  <si>
    <t>Truck transportation using Diesel</t>
  </si>
  <si>
    <t>9.817 km/gal</t>
  </si>
  <si>
    <t>6.1 mile/gal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</si>
</sst>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textRotation="90"/>
    </xf>
    <xf numFmtId="164" fontId="0" fillId="0" borderId="1" xfId="0" applyNumberFormat="1" applyBorder="1"/>
    <xf numFmtId="2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AFD5-E5A9-4F0F-A627-1A6802A8B315}">
  <dimension ref="A1:G2"/>
  <sheetViews>
    <sheetView workbookViewId="0">
      <selection activeCell="D6" sqref="D6"/>
    </sheetView>
  </sheetViews>
  <sheetFormatPr defaultRowHeight="14.5" x14ac:dyDescent="0.35"/>
  <cols>
    <col min="7" max="7" width="10.7265625" customWidth="1"/>
  </cols>
  <sheetData>
    <row r="1" spans="1:7" ht="87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9" x14ac:dyDescent="0.35">
      <c r="A2" s="1" t="s">
        <v>6</v>
      </c>
      <c r="B2" s="2">
        <f>26*1000000/(39.368)</f>
        <v>660434.87096118671</v>
      </c>
      <c r="C2" s="2">
        <f>26*1000000/(39.368)</f>
        <v>660434.87096118671</v>
      </c>
      <c r="D2" s="2">
        <f>52*1000000/(39.368)</f>
        <v>1320869.7419223734</v>
      </c>
      <c r="E2" s="2">
        <f>23*1000000/(39.368)</f>
        <v>584230.84738874214</v>
      </c>
      <c r="F2" s="2">
        <f>60*1000000/(39.368)</f>
        <v>1524080.4714488925</v>
      </c>
      <c r="G2" s="2">
        <f>54*1000000/(39.368)</f>
        <v>1371672.4243040031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1133-4588-4980-B242-3218A3F9BD14}">
  <dimension ref="A1:D3"/>
  <sheetViews>
    <sheetView tabSelected="1" workbookViewId="0">
      <selection activeCell="C8" sqref="C8"/>
    </sheetView>
  </sheetViews>
  <sheetFormatPr defaultColWidth="17.36328125" defaultRowHeight="14.5" x14ac:dyDescent="0.35"/>
  <cols>
    <col min="1" max="1" width="34.1796875" customWidth="1"/>
  </cols>
  <sheetData>
    <row r="1" spans="1:4" ht="31" x14ac:dyDescent="0.35">
      <c r="A1" s="10"/>
      <c r="B1" s="9" t="s">
        <v>8</v>
      </c>
      <c r="C1" s="11" t="s">
        <v>9</v>
      </c>
      <c r="D1" s="9" t="s">
        <v>10</v>
      </c>
    </row>
    <row r="2" spans="1:4" ht="31" x14ac:dyDescent="0.35">
      <c r="A2" s="9" t="s">
        <v>24</v>
      </c>
      <c r="B2" s="11">
        <v>227.73</v>
      </c>
      <c r="C2" s="11">
        <v>236.54</v>
      </c>
      <c r="D2" s="9">
        <v>221.02</v>
      </c>
    </row>
    <row r="3" spans="1:4" ht="31" x14ac:dyDescent="0.35">
      <c r="A3" s="9" t="s">
        <v>25</v>
      </c>
      <c r="B3" s="11">
        <v>184.8</v>
      </c>
      <c r="C3" s="11">
        <v>178</v>
      </c>
      <c r="D3" s="9">
        <v>189.8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0BEF-E744-40E4-8D8E-38597DA601EB}">
  <dimension ref="A1:J12"/>
  <sheetViews>
    <sheetView workbookViewId="0">
      <selection activeCell="C2" sqref="C2"/>
    </sheetView>
  </sheetViews>
  <sheetFormatPr defaultRowHeight="14.5" x14ac:dyDescent="0.35"/>
  <cols>
    <col min="1" max="1" width="14.54296875" bestFit="1" customWidth="1"/>
    <col min="2" max="2" width="17.7265625" bestFit="1" customWidth="1"/>
    <col min="3" max="3" width="8.90625" bestFit="1" customWidth="1"/>
    <col min="4" max="4" width="13.81640625" bestFit="1" customWidth="1"/>
    <col min="5" max="5" width="17.7265625" bestFit="1" customWidth="1"/>
    <col min="6" max="6" width="8.90625" bestFit="1" customWidth="1"/>
    <col min="7" max="7" width="13.81640625" bestFit="1" customWidth="1"/>
    <col min="8" max="8" width="17.7265625" bestFit="1" customWidth="1"/>
    <col min="9" max="9" width="9.81640625" bestFit="1" customWidth="1"/>
    <col min="10" max="10" width="13.81640625" bestFit="1" customWidth="1"/>
  </cols>
  <sheetData>
    <row r="1" spans="1:10" x14ac:dyDescent="0.35">
      <c r="A1" s="3"/>
      <c r="B1" s="4" t="s">
        <v>21</v>
      </c>
      <c r="C1" s="4"/>
      <c r="D1" s="4"/>
      <c r="E1" s="4" t="s">
        <v>22</v>
      </c>
      <c r="F1" s="4"/>
      <c r="G1" s="4"/>
      <c r="H1" s="4" t="s">
        <v>23</v>
      </c>
      <c r="I1" s="4"/>
      <c r="J1" s="4"/>
    </row>
    <row r="2" spans="1:10" ht="97.5" x14ac:dyDescent="0.35">
      <c r="A2" s="3"/>
      <c r="B2" s="5" t="s">
        <v>8</v>
      </c>
      <c r="C2" s="5" t="s">
        <v>9</v>
      </c>
      <c r="D2" s="5" t="s">
        <v>10</v>
      </c>
      <c r="E2" s="5" t="s">
        <v>8</v>
      </c>
      <c r="F2" s="5" t="s">
        <v>9</v>
      </c>
      <c r="G2" s="5" t="s">
        <v>10</v>
      </c>
      <c r="H2" s="5" t="s">
        <v>8</v>
      </c>
      <c r="I2" s="5" t="s">
        <v>9</v>
      </c>
      <c r="J2" s="5" t="s">
        <v>10</v>
      </c>
    </row>
    <row r="3" spans="1:10" x14ac:dyDescent="0.35">
      <c r="A3" s="3" t="s">
        <v>11</v>
      </c>
      <c r="B3" s="6">
        <v>1.66</v>
      </c>
      <c r="C3" s="6">
        <v>2.59</v>
      </c>
      <c r="D3" s="6">
        <v>1.44</v>
      </c>
      <c r="E3" s="6">
        <v>8.4600000000000009</v>
      </c>
      <c r="F3" s="6">
        <v>13.16</v>
      </c>
      <c r="G3" s="6">
        <v>7.1448</v>
      </c>
      <c r="H3" s="6">
        <f>B3*E3</f>
        <v>14.043600000000001</v>
      </c>
      <c r="I3" s="6">
        <f t="shared" ref="I3:J11" si="0">C3*F3</f>
        <v>34.084399999999995</v>
      </c>
      <c r="J3" s="6">
        <f t="shared" si="0"/>
        <v>10.288511999999999</v>
      </c>
    </row>
    <row r="4" spans="1:10" x14ac:dyDescent="0.35">
      <c r="A4" s="3" t="s">
        <v>12</v>
      </c>
      <c r="B4" s="6">
        <v>10.199999999999999</v>
      </c>
      <c r="C4" s="6">
        <v>10.8</v>
      </c>
      <c r="D4" s="6">
        <v>11.6</v>
      </c>
      <c r="E4" s="6">
        <v>7.67</v>
      </c>
      <c r="F4" s="6">
        <v>8.08</v>
      </c>
      <c r="G4" s="6">
        <v>8.6007999999999996</v>
      </c>
      <c r="H4" s="6">
        <f t="shared" ref="H4:H11" si="1">B4*E4</f>
        <v>78.233999999999995</v>
      </c>
      <c r="I4" s="6">
        <f t="shared" si="0"/>
        <v>87.26400000000001</v>
      </c>
      <c r="J4" s="6">
        <f t="shared" si="0"/>
        <v>99.769279999999995</v>
      </c>
    </row>
    <row r="5" spans="1:10" x14ac:dyDescent="0.35">
      <c r="A5" s="3" t="s">
        <v>13</v>
      </c>
      <c r="B5" s="6">
        <v>5.93</v>
      </c>
      <c r="C5" s="6">
        <v>4.55</v>
      </c>
      <c r="D5" s="6">
        <v>5</v>
      </c>
      <c r="E5" s="6">
        <v>5.22</v>
      </c>
      <c r="F5" s="6">
        <v>4.09</v>
      </c>
      <c r="G5" s="6">
        <v>4.1080000000000005</v>
      </c>
      <c r="H5" s="6">
        <f t="shared" si="1"/>
        <v>30.954599999999996</v>
      </c>
      <c r="I5" s="6">
        <f t="shared" si="0"/>
        <v>18.609499999999997</v>
      </c>
      <c r="J5" s="6">
        <f t="shared" si="0"/>
        <v>20.540000000000003</v>
      </c>
    </row>
    <row r="6" spans="1:10" x14ac:dyDescent="0.35">
      <c r="A6" s="3" t="s">
        <v>14</v>
      </c>
      <c r="B6" s="6">
        <v>7.69</v>
      </c>
      <c r="C6" s="6">
        <v>10.1</v>
      </c>
      <c r="D6" s="6">
        <v>8</v>
      </c>
      <c r="E6" s="6">
        <v>5.04</v>
      </c>
      <c r="F6" s="6">
        <v>6.35</v>
      </c>
      <c r="G6" s="6">
        <v>5.1584000000000003</v>
      </c>
      <c r="H6" s="6">
        <f t="shared" si="1"/>
        <v>38.757600000000004</v>
      </c>
      <c r="I6" s="6">
        <f t="shared" si="0"/>
        <v>64.134999999999991</v>
      </c>
      <c r="J6" s="6">
        <f t="shared" si="0"/>
        <v>41.267200000000003</v>
      </c>
    </row>
    <row r="7" spans="1:10" x14ac:dyDescent="0.35">
      <c r="A7" s="3" t="s">
        <v>15</v>
      </c>
      <c r="B7" s="6">
        <v>0.02</v>
      </c>
      <c r="C7" s="6">
        <v>0.13</v>
      </c>
      <c r="D7" s="6">
        <v>0.06</v>
      </c>
      <c r="E7" s="6">
        <v>4.3099999999999996</v>
      </c>
      <c r="F7" s="6">
        <v>5.72</v>
      </c>
      <c r="G7" s="6">
        <v>3.1511999999999998</v>
      </c>
      <c r="H7" s="6">
        <f t="shared" si="1"/>
        <v>8.6199999999999999E-2</v>
      </c>
      <c r="I7" s="6">
        <f t="shared" si="0"/>
        <v>0.74360000000000004</v>
      </c>
      <c r="J7" s="6">
        <f t="shared" si="0"/>
        <v>0.18907199999999999</v>
      </c>
    </row>
    <row r="8" spans="1:10" x14ac:dyDescent="0.35">
      <c r="A8" s="3" t="s">
        <v>16</v>
      </c>
      <c r="B8" s="6">
        <v>1E-3</v>
      </c>
      <c r="C8" s="6">
        <v>1E-3</v>
      </c>
      <c r="D8" s="6">
        <v>1E-3</v>
      </c>
      <c r="E8" s="6">
        <v>0.19</v>
      </c>
      <c r="F8" s="6">
        <v>0.41</v>
      </c>
      <c r="G8" s="6">
        <v>0.18720000000000001</v>
      </c>
      <c r="H8" s="6">
        <f t="shared" si="1"/>
        <v>1.9000000000000001E-4</v>
      </c>
      <c r="I8" s="6">
        <f t="shared" si="0"/>
        <v>4.0999999999999999E-4</v>
      </c>
      <c r="J8" s="6">
        <f t="shared" si="0"/>
        <v>1.872E-4</v>
      </c>
    </row>
    <row r="9" spans="1:10" x14ac:dyDescent="0.35">
      <c r="A9" s="3" t="s">
        <v>17</v>
      </c>
      <c r="B9" s="6">
        <v>1.17</v>
      </c>
      <c r="C9" s="6">
        <v>0.61</v>
      </c>
      <c r="D9" s="6">
        <v>1.01</v>
      </c>
      <c r="E9" s="6">
        <v>9.4</v>
      </c>
      <c r="F9" s="6">
        <v>6.14</v>
      </c>
      <c r="G9" s="6">
        <v>5.46</v>
      </c>
      <c r="H9" s="6">
        <f t="shared" si="1"/>
        <v>10.997999999999999</v>
      </c>
      <c r="I9" s="6">
        <f t="shared" si="0"/>
        <v>3.7453999999999996</v>
      </c>
      <c r="J9" s="6">
        <f t="shared" si="0"/>
        <v>5.5145999999999997</v>
      </c>
    </row>
    <row r="10" spans="1:10" x14ac:dyDescent="0.35">
      <c r="A10" s="3" t="s">
        <v>18</v>
      </c>
      <c r="B10" s="6">
        <v>0.26</v>
      </c>
      <c r="C10" s="6">
        <v>0.19</v>
      </c>
      <c r="D10" s="6">
        <v>0.32</v>
      </c>
      <c r="E10" s="6">
        <v>4.07</v>
      </c>
      <c r="F10" s="6">
        <v>3.21</v>
      </c>
      <c r="G10" s="6">
        <v>2.7559999999999998</v>
      </c>
      <c r="H10" s="6">
        <f t="shared" si="1"/>
        <v>1.0582</v>
      </c>
      <c r="I10" s="6">
        <f t="shared" si="0"/>
        <v>0.6099</v>
      </c>
      <c r="J10" s="6">
        <f t="shared" si="0"/>
        <v>0.88191999999999993</v>
      </c>
    </row>
    <row r="11" spans="1:10" x14ac:dyDescent="0.35">
      <c r="A11" s="3" t="s">
        <v>19</v>
      </c>
      <c r="B11" s="6">
        <v>6.88</v>
      </c>
      <c r="C11" s="6">
        <v>4.3899999999999997</v>
      </c>
      <c r="D11" s="6">
        <v>6.22</v>
      </c>
      <c r="E11" s="6">
        <v>7.79</v>
      </c>
      <c r="F11" s="6">
        <v>6.23</v>
      </c>
      <c r="G11" s="6">
        <v>6.8432000000000004</v>
      </c>
      <c r="H11" s="6">
        <f t="shared" si="1"/>
        <v>53.595199999999998</v>
      </c>
      <c r="I11" s="6">
        <f t="shared" si="0"/>
        <v>27.349699999999999</v>
      </c>
      <c r="J11" s="6">
        <f t="shared" si="0"/>
        <v>42.564703999999999</v>
      </c>
    </row>
    <row r="12" spans="1:10" x14ac:dyDescent="0.35">
      <c r="G12" s="7" t="s">
        <v>20</v>
      </c>
      <c r="H12">
        <f>SUM(H3:H11)</f>
        <v>227.72758999999999</v>
      </c>
      <c r="I12">
        <f t="shared" ref="I12:J12" si="2">SUM(I3:I11)</f>
        <v>236.54190999999997</v>
      </c>
      <c r="J12">
        <f t="shared" si="2"/>
        <v>221.01547520000003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85BE-348C-4C76-9E09-B6193E101808}">
  <dimension ref="A1:E4"/>
  <sheetViews>
    <sheetView workbookViewId="0">
      <selection activeCell="C10" sqref="C10"/>
    </sheetView>
  </sheetViews>
  <sheetFormatPr defaultRowHeight="14.5" x14ac:dyDescent="0.35"/>
  <cols>
    <col min="1" max="1" width="13.08984375" bestFit="1" customWidth="1"/>
    <col min="2" max="2" width="10.7265625" bestFit="1" customWidth="1"/>
    <col min="3" max="3" width="21.453125" customWidth="1"/>
    <col min="4" max="4" width="8.36328125" bestFit="1" customWidth="1"/>
    <col min="5" max="5" width="15.81640625" bestFit="1" customWidth="1"/>
  </cols>
  <sheetData>
    <row r="1" spans="1:5" ht="15.5" x14ac:dyDescent="0.35">
      <c r="A1" s="8" t="s">
        <v>26</v>
      </c>
      <c r="B1" s="8" t="s">
        <v>27</v>
      </c>
      <c r="C1" s="8" t="s">
        <v>28</v>
      </c>
      <c r="D1" s="9" t="s">
        <v>29</v>
      </c>
      <c r="E1" s="8" t="s">
        <v>31</v>
      </c>
    </row>
    <row r="2" spans="1:5" ht="15.5" x14ac:dyDescent="0.35">
      <c r="A2" s="8"/>
      <c r="B2" s="8"/>
      <c r="C2" s="8"/>
      <c r="D2" s="9" t="s">
        <v>30</v>
      </c>
      <c r="E2" s="8"/>
    </row>
    <row r="3" spans="1:5" ht="15.5" x14ac:dyDescent="0.35">
      <c r="A3" s="8" t="s">
        <v>32</v>
      </c>
      <c r="B3" s="8">
        <v>25</v>
      </c>
      <c r="C3" s="9" t="s">
        <v>34</v>
      </c>
      <c r="D3" s="8">
        <v>4.18</v>
      </c>
      <c r="E3" s="8">
        <v>4.8000000000000001E-2</v>
      </c>
    </row>
    <row r="4" spans="1:5" ht="15.5" x14ac:dyDescent="0.35">
      <c r="A4" s="8"/>
      <c r="B4" s="8"/>
      <c r="C4" s="9" t="s">
        <v>33</v>
      </c>
      <c r="D4" s="8"/>
      <c r="E4" s="8"/>
    </row>
  </sheetData>
  <mergeCells count="8">
    <mergeCell ref="A1:A2"/>
    <mergeCell ref="B1:B2"/>
    <mergeCell ref="C1:C2"/>
    <mergeCell ref="E1:E2"/>
    <mergeCell ref="A3:A4"/>
    <mergeCell ref="B3:B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</vt:lpstr>
      <vt:lpstr>carbon_emission</vt:lpstr>
      <vt:lpstr>harvest cost_data</vt:lpstr>
      <vt:lpstr>Transport_data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labib</dc:creator>
  <cp:lastModifiedBy>labib</cp:lastModifiedBy>
  <dcterms:created xsi:type="dcterms:W3CDTF">2023-06-29T03:54:39Z</dcterms:created>
  <dcterms:modified xsi:type="dcterms:W3CDTF">2023-06-29T04:01:53Z</dcterms:modified>
</cp:coreProperties>
</file>