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0" yWindow="405" windowWidth="22965" windowHeight="11805" tabRatio="987"/>
  </bookViews>
  <sheets>
    <sheet name="Sheet1" sheetId="1" r:id="rId1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34" i="1" l="1"/>
  <c r="J16" i="1"/>
  <c r="H34" i="1" l="1"/>
  <c r="G34" i="1"/>
  <c r="F34" i="1"/>
  <c r="J15" i="1" l="1"/>
  <c r="J14" i="1"/>
  <c r="J13" i="1"/>
  <c r="J12" i="1"/>
  <c r="J11" i="1"/>
  <c r="J10" i="1"/>
  <c r="J9" i="1"/>
  <c r="J8" i="1"/>
  <c r="J7" i="1"/>
  <c r="J6" i="1"/>
  <c r="J5" i="1"/>
  <c r="J3" i="1"/>
  <c r="F16" i="1"/>
  <c r="I15" i="1"/>
  <c r="I14" i="1"/>
  <c r="I13" i="1"/>
  <c r="I12" i="1"/>
  <c r="I11" i="1"/>
  <c r="I10" i="1"/>
  <c r="I9" i="1"/>
  <c r="I8" i="1"/>
  <c r="I7" i="1"/>
  <c r="I6" i="1"/>
  <c r="I5" i="1"/>
  <c r="I3" i="1"/>
  <c r="I32" i="1"/>
  <c r="I31" i="1"/>
  <c r="H4" i="1"/>
  <c r="H16" i="1" s="1"/>
  <c r="F15" i="1"/>
  <c r="F13" i="1"/>
  <c r="F12" i="1"/>
  <c r="F11" i="1"/>
  <c r="F7" i="1"/>
  <c r="F6" i="1"/>
  <c r="J32" i="1"/>
  <c r="J31" i="1"/>
  <c r="G4" i="1"/>
  <c r="G16" i="1" s="1"/>
  <c r="F4" i="1"/>
  <c r="I4" i="1" l="1"/>
  <c r="J4" i="1"/>
  <c r="I16" i="1"/>
  <c r="I34" i="1" s="1"/>
</calcChain>
</file>

<file path=xl/sharedStrings.xml><?xml version="1.0" encoding="utf-8"?>
<sst xmlns="http://schemas.openxmlformats.org/spreadsheetml/2006/main" count="156" uniqueCount="81">
  <si>
    <t>Městská senzorická síť – cenový odhad</t>
  </si>
  <si>
    <t>Položka</t>
  </si>
  <si>
    <t>jednotka</t>
  </si>
  <si>
    <t>kusů</t>
  </si>
  <si>
    <t>bez DPH</t>
  </si>
  <si>
    <t>S DPH</t>
  </si>
  <si>
    <t>Parametry pro výpočet částky</t>
  </si>
  <si>
    <t>Minimální</t>
  </si>
  <si>
    <t>Optimální</t>
  </si>
  <si>
    <t>poznámka</t>
  </si>
  <si>
    <t>Server</t>
  </si>
  <si>
    <t>kus</t>
  </si>
  <si>
    <t>počet kusů, cena podle viz. Poznámky</t>
  </si>
  <si>
    <t>https://www.coolhousing.net/cz/objednavka-cool-rack-housing#userinfo</t>
  </si>
  <si>
    <t>Server-housing</t>
  </si>
  <si>
    <t>měsíc</t>
  </si>
  <si>
    <t>počet měsíců, cena viz. Poznámky</t>
  </si>
  <si>
    <t>Programování a výroba senzorů a napájení</t>
  </si>
  <si>
    <t>15 USD senzor * 100 senzorů + 100hodin práce + laboratorní testování + výroba odolného obalu (+ nutná výměna přibližně každého půl roku)</t>
  </si>
  <si>
    <t>DYI návrh plošných spojů, nákup součástek kolem 15USD kus pro měřenou hodnotu</t>
  </si>
  <si>
    <t>http://www.drona.cz/item/dji-phantom-4-baterie-navic-82011</t>
  </si>
  <si>
    <t>8677</t>
  </si>
  <si>
    <t>10499</t>
  </si>
  <si>
    <t>práce programátora na neurální síti</t>
  </si>
  <si>
    <t>hodiny</t>
  </si>
  <si>
    <t>počet hodin programování, vč. Testování a úprav * maximální přípustná cena práce</t>
  </si>
  <si>
    <t>https://arxiv.org/pdf/1511.09249v1.pdf</t>
  </si>
  <si>
    <t>práce programátora na API</t>
  </si>
  <si>
    <t>práce na parsování dat třetích stran a mobilní aplikace</t>
  </si>
  <si>
    <t>alza.cz</t>
  </si>
  <si>
    <t xml:space="preserve">iPhone 7 128GB Black </t>
  </si>
  <si>
    <t>20157</t>
  </si>
  <si>
    <t>24390</t>
  </si>
  <si>
    <t xml:space="preserve">Tablet : Samsung Galaxy Tab S2 9.7 WiFi </t>
  </si>
  <si>
    <t>13050</t>
  </si>
  <si>
    <t>Google Pixel XL Quite Black 128GB</t>
  </si>
  <si>
    <t>https://www.indiegogo.com/projects/turris-omnia-hi-performance-open-source-router-security-network/payments/new?perk_id=3804445</t>
  </si>
  <si>
    <t>Turris Omnia: hi-performance &amp; open-source router</t>
  </si>
  <si>
    <t>počet kusů, cena podle viz. Poznámky, cena přepočítána z USD s odhadovaným kurzem 24.72czk za 1 USD, bez poštovného a cla</t>
  </si>
  <si>
    <t>HackRF One</t>
  </si>
  <si>
    <t>MacBook Pro 13" Retina CZ 2015</t>
  </si>
  <si>
    <t>33050</t>
  </si>
  <si>
    <t>39990</t>
  </si>
  <si>
    <t>https://www.alza.cz/macbook-pro-13-retina-cz-2015</t>
  </si>
  <si>
    <t>Dell Latitude E5470</t>
  </si>
  <si>
    <t>29496</t>
  </si>
  <si>
    <t>35690</t>
  </si>
  <si>
    <t>https://www.alza.cz/dell-latitude-e5470-d4270193.htm?catid=18853299</t>
  </si>
  <si>
    <t>suma celkem za jasně odhadnutelné položky</t>
  </si>
  <si>
    <t>rezerva (položky, které nelze vyčíslit přesně v době žádosti o grant)</t>
  </si>
  <si>
    <t>odhadovaná rezerva, která nemusí být využita</t>
  </si>
  <si>
    <t>-</t>
  </si>
  <si>
    <t>prvotní pořizovací náklady za cluster 5xGPU, motherboard + roční odhadovaná zpotřebovné množství elektrické energie při plném výkonu</t>
  </si>
  <si>
    <t>Minuty-cpu</t>
  </si>
  <si>
    <t>?</t>
  </si>
  <si>
    <t>není možné odhadnout, bude se zřejmě počítat jako využitý výpočetní výkon za jednotku času, nebude pravděpodobně použito v době prototypování</t>
  </si>
  <si>
    <t>přibližná cena za hotový kus</t>
  </si>
  <si>
    <t>http://www.libelium.com/calibrated-air-quality-gas-dust-particle-matter-pm10-smart-cities/</t>
  </si>
  <si>
    <t>suma celkem</t>
  </si>
  <si>
    <t>materiálové</t>
  </si>
  <si>
    <t>nemateriálové</t>
  </si>
  <si>
    <t>třetí tok + 
údržba (s DPH)</t>
  </si>
  <si>
    <t>druhý rok + 
údržba (s DPH)</t>
  </si>
  <si>
    <t>první rok
(s DPH)</t>
  </si>
  <si>
    <t>Kategorie
nákladů</t>
  </si>
  <si>
    <t xml:space="preserve"> - Dron: Phantom 4</t>
  </si>
  <si>
    <t xml:space="preserve"> - Kamera : GOPRO HERO4</t>
  </si>
  <si>
    <t xml:space="preserve"> - právní podpora</t>
  </si>
  <si>
    <t xml:space="preserve"> - pronájem letiště na testování drona</t>
  </si>
  <si>
    <t xml:space="preserve"> - speciální software pro pen-testing celého systému a NB-IoT</t>
  </si>
  <si>
    <t xml:space="preserve"> - propagace a PR (letáky, nálepky, placená propagace na sociálních sítích...)</t>
  </si>
  <si>
    <t xml:space="preserve"> - výškové práce pro umístění senzorů na budovy</t>
  </si>
  <si>
    <t xml:space="preserve"> - výroba senzorů v průmyslové kvalitě (odolnost pro vnější prostředí)</t>
  </si>
  <si>
    <t xml:space="preserve"> - různé druhy napájení senzorů (od kabeláže, přes solární panely)</t>
  </si>
  <si>
    <t xml:space="preserve"> - možnost případně zakoupit data třetích stran</t>
  </si>
  <si>
    <t xml:space="preserve"> - poštovné, změny kurzu...</t>
  </si>
  <si>
    <t xml:space="preserve"> - doprava (jak zboží, tak lidí)</t>
  </si>
  <si>
    <t xml:space="preserve"> - GPU cluster pro výpočty neurální sítě</t>
  </si>
  <si>
    <t xml:space="preserve"> - výpočetní výkon mimo testovací prostředí : AWS cloud či obdobný</t>
  </si>
  <si>
    <t xml:space="preserve"> - komerční varianty například Smart Cities PRO fi Libelium</t>
  </si>
  <si>
    <t xml:space="preserve"> - kalibrace různých senzorů v laboratorních podmínkách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</si>
</sst>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,&quot;Kč&quot;"/>
  </numFmts>
  <fonts count="11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  <charset val="1"/>
    </font>
    <font>
      <sz val="16"/>
      <name val="Tahoma"/>
      <family val="2"/>
      <charset val="1"/>
    </font>
    <font>
      <sz val="10"/>
      <color rgb="FFFFFFFF"/>
      <name val="Tahoma"/>
      <family val="2"/>
      <charset val="1"/>
    </font>
    <font>
      <sz val="11"/>
      <color rgb="FFFFFFFF"/>
      <name val="Tahoma"/>
      <family val="2"/>
      <charset val="1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E4E1"/>
        <bgColor rgb="FFFFFFFF"/>
      </patternFill>
    </fill>
    <fill>
      <patternFill patternType="solid">
        <fgColor rgb="FF0066CC"/>
        <bgColor rgb="FF00808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ouble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1" fillId="9" borderId="0" applyNumberFormat="0" applyBorder="0" applyAlignment="0" applyProtection="0"/>
  </cellStyleXfs>
  <cellXfs count="77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left" wrapText="1"/>
    </xf>
    <xf numFmtId="49" fontId="5" fillId="0" borderId="1" xfId="0" applyNumberFormat="1" applyFont="1" applyBorder="1" applyAlignment="1">
      <alignment horizontal="right" wrapText="1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right"/>
    </xf>
    <xf numFmtId="0" fontId="0" fillId="0" borderId="1" xfId="0" applyBorder="1"/>
    <xf numFmtId="0" fontId="5" fillId="0" borderId="2" xfId="0" applyFont="1" applyBorder="1"/>
    <xf numFmtId="49" fontId="5" fillId="0" borderId="2" xfId="0" applyNumberFormat="1" applyFont="1" applyBorder="1" applyAlignment="1">
      <alignment horizontal="right" wrapText="1"/>
    </xf>
    <xf numFmtId="0" fontId="5" fillId="0" borderId="2" xfId="0" applyFont="1" applyBorder="1" applyAlignment="1">
      <alignment horizontal="right"/>
    </xf>
    <xf numFmtId="0" fontId="5" fillId="0" borderId="3" xfId="0" applyFont="1" applyBorder="1"/>
    <xf numFmtId="0" fontId="7" fillId="4" borderId="3" xfId="0" applyFont="1" applyFill="1" applyBorder="1"/>
    <xf numFmtId="0" fontId="4" fillId="5" borderId="4" xfId="1" applyBorder="1"/>
    <xf numFmtId="0" fontId="4" fillId="5" borderId="5" xfId="1" applyBorder="1"/>
    <xf numFmtId="0" fontId="9" fillId="8" borderId="1" xfId="4" applyBorder="1" applyAlignment="1">
      <alignment horizontal="right"/>
    </xf>
    <xf numFmtId="0" fontId="9" fillId="8" borderId="2" xfId="4" applyBorder="1" applyAlignment="1">
      <alignment horizontal="right"/>
    </xf>
    <xf numFmtId="0" fontId="9" fillId="8" borderId="3" xfId="4" applyBorder="1"/>
    <xf numFmtId="0" fontId="9" fillId="8" borderId="1" xfId="4" applyBorder="1" applyAlignment="1">
      <alignment horizontal="left"/>
    </xf>
    <xf numFmtId="0" fontId="4" fillId="5" borderId="6" xfId="1" applyBorder="1"/>
    <xf numFmtId="0" fontId="4" fillId="5" borderId="7" xfId="1" applyBorder="1"/>
    <xf numFmtId="0" fontId="7" fillId="4" borderId="8" xfId="0" applyFont="1" applyFill="1" applyBorder="1"/>
    <xf numFmtId="0" fontId="7" fillId="4" borderId="9" xfId="0" applyFont="1" applyFill="1" applyBorder="1" applyAlignment="1">
      <alignment horizontal="right"/>
    </xf>
    <xf numFmtId="0" fontId="9" fillId="7" borderId="10" xfId="3" applyBorder="1" applyAlignment="1">
      <alignment horizontal="right"/>
    </xf>
    <xf numFmtId="0" fontId="9" fillId="8" borderId="11" xfId="4" applyBorder="1" applyAlignment="1">
      <alignment horizontal="right"/>
    </xf>
    <xf numFmtId="0" fontId="5" fillId="0" borderId="1" xfId="0" applyFont="1" applyBorder="1" applyAlignment="1">
      <alignment wrapText="1"/>
    </xf>
    <xf numFmtId="0" fontId="9" fillId="8" borderId="1" xfId="4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5" fillId="0" borderId="9" xfId="0" applyFont="1" applyBorder="1" applyAlignment="1">
      <alignment horizontal="left" wrapText="1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2" xfId="0" applyFont="1" applyBorder="1"/>
    <xf numFmtId="0" fontId="4" fillId="5" borderId="13" xfId="1" applyBorder="1"/>
    <xf numFmtId="0" fontId="5" fillId="0" borderId="14" xfId="0" applyFont="1" applyBorder="1"/>
    <xf numFmtId="0" fontId="1" fillId="9" borderId="5" xfId="6" applyBorder="1"/>
    <xf numFmtId="0" fontId="1" fillId="9" borderId="7" xfId="6" applyBorder="1"/>
    <xf numFmtId="0" fontId="1" fillId="9" borderId="8" xfId="6" applyBorder="1"/>
    <xf numFmtId="0" fontId="1" fillId="9" borderId="4" xfId="6" applyBorder="1"/>
    <xf numFmtId="0" fontId="1" fillId="9" borderId="6" xfId="6" applyBorder="1"/>
    <xf numFmtId="0" fontId="7" fillId="2" borderId="17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center" wrapText="1"/>
    </xf>
    <xf numFmtId="0" fontId="7" fillId="2" borderId="1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wrapText="1"/>
    </xf>
    <xf numFmtId="164" fontId="8" fillId="2" borderId="20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23" xfId="0" applyBorder="1" applyAlignment="1">
      <alignment horizontal="left"/>
    </xf>
    <xf numFmtId="0" fontId="7" fillId="2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left"/>
    </xf>
    <xf numFmtId="0" fontId="5" fillId="0" borderId="26" xfId="0" applyFont="1" applyBorder="1" applyAlignment="1">
      <alignment horizontal="left"/>
    </xf>
    <xf numFmtId="0" fontId="5" fillId="3" borderId="27" xfId="0" applyFont="1" applyFill="1" applyBorder="1" applyAlignment="1">
      <alignment horizontal="left"/>
    </xf>
    <xf numFmtId="0" fontId="5" fillId="3" borderId="27" xfId="0" applyFont="1" applyFill="1" applyBorder="1"/>
    <xf numFmtId="0" fontId="10" fillId="0" borderId="26" xfId="5" applyBorder="1" applyAlignment="1">
      <alignment horizontal="left"/>
    </xf>
    <xf numFmtId="0" fontId="5" fillId="3" borderId="27" xfId="0" applyFont="1" applyFill="1" applyBorder="1" applyAlignment="1">
      <alignment horizontal="left" wrapText="1"/>
    </xf>
    <xf numFmtId="0" fontId="5" fillId="0" borderId="26" xfId="0" applyFont="1" applyBorder="1"/>
    <xf numFmtId="0" fontId="5" fillId="3" borderId="27" xfId="0" applyFont="1" applyFill="1" applyBorder="1" applyAlignment="1">
      <alignment wrapText="1"/>
    </xf>
    <xf numFmtId="0" fontId="9" fillId="8" borderId="27" xfId="4" applyBorder="1"/>
    <xf numFmtId="0" fontId="9" fillId="8" borderId="26" xfId="4" applyBorder="1"/>
    <xf numFmtId="0" fontId="8" fillId="4" borderId="27" xfId="0" applyFont="1" applyFill="1" applyBorder="1"/>
    <xf numFmtId="0" fontId="7" fillId="4" borderId="26" xfId="0" applyFont="1" applyFill="1" applyBorder="1"/>
    <xf numFmtId="0" fontId="3" fillId="6" borderId="27" xfId="2" applyFont="1" applyBorder="1"/>
    <xf numFmtId="0" fontId="2" fillId="6" borderId="27" xfId="2" applyFont="1" applyBorder="1"/>
    <xf numFmtId="0" fontId="3" fillId="6" borderId="27" xfId="2" applyFont="1" applyBorder="1" applyAlignment="1">
      <alignment horizontal="left"/>
    </xf>
    <xf numFmtId="0" fontId="9" fillId="8" borderId="28" xfId="4" applyBorder="1"/>
    <xf numFmtId="0" fontId="9" fillId="8" borderId="29" xfId="4" applyBorder="1" applyAlignment="1">
      <alignment wrapText="1"/>
    </xf>
    <xf numFmtId="0" fontId="9" fillId="8" borderId="29" xfId="4" applyBorder="1" applyAlignment="1">
      <alignment horizontal="right"/>
    </xf>
    <xf numFmtId="0" fontId="9" fillId="8" borderId="30" xfId="4" applyBorder="1" applyAlignment="1">
      <alignment horizontal="right"/>
    </xf>
    <xf numFmtId="0" fontId="9" fillId="7" borderId="31" xfId="3" applyBorder="1"/>
    <xf numFmtId="0" fontId="9" fillId="8" borderId="32" xfId="4" applyBorder="1"/>
    <xf numFmtId="0" fontId="9" fillId="8" borderId="29" xfId="4" applyBorder="1" applyAlignment="1">
      <alignment horizontal="left"/>
    </xf>
    <xf numFmtId="0" fontId="9" fillId="8" borderId="33" xfId="4" applyBorder="1"/>
  </cellXfs>
  <cellStyles count="7">
    <cellStyle name="20% - Accent1" xfId="1" builtinId="30"/>
    <cellStyle name="40% - Accent1" xfId="2" builtinId="31"/>
    <cellStyle name="40% - Accent2" xfId="6" builtinId="35"/>
    <cellStyle name="Accent2" xfId="3" builtinId="33"/>
    <cellStyle name="Accent4" xfId="4" builtinId="41"/>
    <cellStyle name="Hyperlink" xfId="5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19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4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CEF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xiv.org/pdf/1511.09249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H34"/>
  <sheetViews>
    <sheetView tabSelected="1" zoomScale="120" zoomScaleNormal="120" workbookViewId="0">
      <selection activeCell="L17" sqref="L17"/>
    </sheetView>
  </sheetViews>
  <sheetFormatPr defaultRowHeight="12.75" x14ac:dyDescent="0.2"/>
  <cols>
    <col min="1" max="1" width="68.28515625" style="1" bestFit="1" customWidth="1"/>
    <col min="2" max="2" width="5.5703125" style="1" customWidth="1"/>
    <col min="3" max="3" width="5.140625" style="1"/>
    <col min="4" max="4" width="9.7109375" style="1" bestFit="1" customWidth="1"/>
    <col min="5" max="5" width="7.5703125" style="1" bestFit="1" customWidth="1"/>
    <col min="6" max="6" width="8.7109375" style="1" bestFit="1" customWidth="1"/>
    <col min="7" max="7" width="10.28515625" style="1" customWidth="1"/>
    <col min="8" max="8" width="9.5703125" style="1" customWidth="1"/>
    <col min="9" max="9" width="9.140625" style="1"/>
    <col min="10" max="10" width="10" style="1" bestFit="1" customWidth="1"/>
    <col min="11" max="11" width="12.85546875" style="1" bestFit="1" customWidth="1"/>
    <col min="12" max="12" width="129.85546875" style="1" bestFit="1" customWidth="1"/>
    <col min="13" max="13" width="120.5703125" style="1" bestFit="1" customWidth="1"/>
    <col min="14" max="1022" width="11.5703125" style="1"/>
    <col min="1023" max="1026" width="11.5703125"/>
  </cols>
  <sheetData>
    <row r="1" spans="1:13" ht="20.25" thickBot="1" x14ac:dyDescent="0.3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3" ht="51.75" thickBot="1" x14ac:dyDescent="0.25">
      <c r="A2" s="41" t="s">
        <v>1</v>
      </c>
      <c r="B2" s="42" t="s">
        <v>2</v>
      </c>
      <c r="C2" s="43" t="s">
        <v>3</v>
      </c>
      <c r="D2" s="43" t="s">
        <v>4</v>
      </c>
      <c r="E2" s="43" t="s">
        <v>5</v>
      </c>
      <c r="F2" s="42" t="s">
        <v>63</v>
      </c>
      <c r="G2" s="42" t="s">
        <v>62</v>
      </c>
      <c r="H2" s="44" t="s">
        <v>61</v>
      </c>
      <c r="I2" s="45" t="s">
        <v>7</v>
      </c>
      <c r="J2" s="46" t="s">
        <v>8</v>
      </c>
      <c r="K2" s="47" t="s">
        <v>64</v>
      </c>
      <c r="L2" s="48" t="s">
        <v>6</v>
      </c>
      <c r="M2" s="53" t="s">
        <v>9</v>
      </c>
    </row>
    <row r="3" spans="1:13" ht="15" x14ac:dyDescent="0.25">
      <c r="A3" s="54" t="s">
        <v>10</v>
      </c>
      <c r="B3" s="30" t="s">
        <v>11</v>
      </c>
      <c r="C3" s="31">
        <v>1</v>
      </c>
      <c r="D3" s="31">
        <v>47768</v>
      </c>
      <c r="E3" s="31">
        <v>57799</v>
      </c>
      <c r="F3" s="31">
        <v>57799</v>
      </c>
      <c r="G3" s="32">
        <v>0</v>
      </c>
      <c r="H3" s="33">
        <v>0</v>
      </c>
      <c r="I3" s="38">
        <f>F3+G3+H3</f>
        <v>57799</v>
      </c>
      <c r="J3" s="34">
        <f>G3+H3+I3</f>
        <v>57799</v>
      </c>
      <c r="K3" s="35" t="s">
        <v>59</v>
      </c>
      <c r="L3" s="3" t="s">
        <v>12</v>
      </c>
      <c r="M3" s="55" t="s">
        <v>13</v>
      </c>
    </row>
    <row r="4" spans="1:13" ht="26.25" x14ac:dyDescent="0.25">
      <c r="A4" s="56" t="s">
        <v>14</v>
      </c>
      <c r="B4" s="5" t="s">
        <v>15</v>
      </c>
      <c r="C4" s="2">
        <v>12</v>
      </c>
      <c r="D4" s="4">
        <v>3350</v>
      </c>
      <c r="E4" s="4">
        <v>4053</v>
      </c>
      <c r="F4" s="2">
        <f>E4*12</f>
        <v>48636</v>
      </c>
      <c r="G4" s="3">
        <f>C4*E4</f>
        <v>48636</v>
      </c>
      <c r="H4" s="10">
        <f>C4*E4</f>
        <v>48636</v>
      </c>
      <c r="I4" s="39">
        <f t="shared" ref="I4:I15" si="0">F4+G4+H4</f>
        <v>145908</v>
      </c>
      <c r="J4" s="16">
        <f t="shared" ref="J4:J15" si="1">F4+G4+H4</f>
        <v>145908</v>
      </c>
      <c r="K4" s="13" t="s">
        <v>60</v>
      </c>
      <c r="L4" s="3" t="s">
        <v>16</v>
      </c>
      <c r="M4" s="55"/>
    </row>
    <row r="5" spans="1:13" ht="15" x14ac:dyDescent="0.25">
      <c r="A5" s="56" t="s">
        <v>17</v>
      </c>
      <c r="B5" s="5" t="s">
        <v>11</v>
      </c>
      <c r="C5" s="2">
        <v>1</v>
      </c>
      <c r="D5" s="2">
        <v>0</v>
      </c>
      <c r="E5" s="2">
        <v>200000</v>
      </c>
      <c r="F5" s="2">
        <v>200000</v>
      </c>
      <c r="G5" s="3">
        <v>0</v>
      </c>
      <c r="H5" s="10">
        <v>0</v>
      </c>
      <c r="I5" s="39">
        <f t="shared" si="0"/>
        <v>200000</v>
      </c>
      <c r="J5" s="16">
        <f t="shared" si="1"/>
        <v>200000</v>
      </c>
      <c r="K5" s="13" t="s">
        <v>60</v>
      </c>
      <c r="L5" s="3" t="s">
        <v>18</v>
      </c>
      <c r="M5" s="55" t="s">
        <v>19</v>
      </c>
    </row>
    <row r="6" spans="1:13" ht="26.25" x14ac:dyDescent="0.25">
      <c r="A6" s="57" t="s">
        <v>23</v>
      </c>
      <c r="B6" s="27" t="s">
        <v>24</v>
      </c>
      <c r="C6" s="2">
        <v>500</v>
      </c>
      <c r="D6" s="2">
        <v>0</v>
      </c>
      <c r="E6" s="2">
        <v>1000</v>
      </c>
      <c r="F6" s="2">
        <f>C6*E6</f>
        <v>500000</v>
      </c>
      <c r="G6" s="3">
        <v>0</v>
      </c>
      <c r="H6" s="10">
        <v>0</v>
      </c>
      <c r="I6" s="39">
        <f t="shared" si="0"/>
        <v>500000</v>
      </c>
      <c r="J6" s="16">
        <f t="shared" si="1"/>
        <v>500000</v>
      </c>
      <c r="K6" s="13" t="s">
        <v>60</v>
      </c>
      <c r="L6" s="3" t="s">
        <v>25</v>
      </c>
      <c r="M6" s="58" t="s">
        <v>26</v>
      </c>
    </row>
    <row r="7" spans="1:13" ht="26.25" x14ac:dyDescent="0.25">
      <c r="A7" s="57" t="s">
        <v>27</v>
      </c>
      <c r="B7" s="27" t="s">
        <v>24</v>
      </c>
      <c r="C7" s="2">
        <v>100</v>
      </c>
      <c r="D7" s="2">
        <v>0</v>
      </c>
      <c r="E7" s="2">
        <v>1000</v>
      </c>
      <c r="F7" s="2">
        <f>C7*E7</f>
        <v>100000</v>
      </c>
      <c r="G7" s="3">
        <v>0</v>
      </c>
      <c r="H7" s="10">
        <v>0</v>
      </c>
      <c r="I7" s="39">
        <f t="shared" si="0"/>
        <v>100000</v>
      </c>
      <c r="J7" s="16">
        <f t="shared" si="1"/>
        <v>100000</v>
      </c>
      <c r="K7" s="13" t="s">
        <v>60</v>
      </c>
      <c r="L7" s="3" t="s">
        <v>25</v>
      </c>
      <c r="M7" s="55"/>
    </row>
    <row r="8" spans="1:13" ht="26.25" x14ac:dyDescent="0.25">
      <c r="A8" s="57" t="s">
        <v>28</v>
      </c>
      <c r="B8" s="27" t="s">
        <v>24</v>
      </c>
      <c r="C8" s="2">
        <v>100</v>
      </c>
      <c r="D8" s="2">
        <v>0</v>
      </c>
      <c r="E8" s="2">
        <v>1000</v>
      </c>
      <c r="F8" s="2">
        <v>50000</v>
      </c>
      <c r="G8" s="3">
        <v>50000</v>
      </c>
      <c r="H8" s="10">
        <v>0</v>
      </c>
      <c r="I8" s="39">
        <f t="shared" si="0"/>
        <v>100000</v>
      </c>
      <c r="J8" s="16">
        <f t="shared" si="1"/>
        <v>100000</v>
      </c>
      <c r="K8" s="13" t="s">
        <v>60</v>
      </c>
      <c r="L8" s="3" t="s">
        <v>25</v>
      </c>
      <c r="M8" s="55"/>
    </row>
    <row r="9" spans="1:13" ht="15" x14ac:dyDescent="0.25">
      <c r="A9" s="59" t="s">
        <v>30</v>
      </c>
      <c r="B9" s="5" t="s">
        <v>11</v>
      </c>
      <c r="C9" s="4">
        <v>1</v>
      </c>
      <c r="D9" s="6" t="s">
        <v>31</v>
      </c>
      <c r="E9" s="3">
        <v>0</v>
      </c>
      <c r="F9" s="6" t="s">
        <v>32</v>
      </c>
      <c r="G9" s="3">
        <v>0</v>
      </c>
      <c r="H9" s="11" t="s">
        <v>32</v>
      </c>
      <c r="I9" s="39">
        <f t="shared" si="0"/>
        <v>48780</v>
      </c>
      <c r="J9" s="16">
        <f t="shared" si="1"/>
        <v>48780</v>
      </c>
      <c r="K9" s="13" t="s">
        <v>59</v>
      </c>
      <c r="L9" s="3" t="s">
        <v>12</v>
      </c>
      <c r="M9" s="55" t="s">
        <v>29</v>
      </c>
    </row>
    <row r="10" spans="1:13" ht="15" x14ac:dyDescent="0.25">
      <c r="A10" s="59" t="s">
        <v>33</v>
      </c>
      <c r="B10" s="5" t="s">
        <v>11</v>
      </c>
      <c r="C10" s="4">
        <v>1</v>
      </c>
      <c r="D10" s="6" t="s">
        <v>34</v>
      </c>
      <c r="E10" s="3">
        <v>0</v>
      </c>
      <c r="F10" s="2">
        <v>15790</v>
      </c>
      <c r="G10" s="3">
        <v>0</v>
      </c>
      <c r="H10" s="12">
        <v>15790</v>
      </c>
      <c r="I10" s="39">
        <f t="shared" si="0"/>
        <v>31580</v>
      </c>
      <c r="J10" s="16">
        <f t="shared" si="1"/>
        <v>31580</v>
      </c>
      <c r="K10" s="13" t="s">
        <v>59</v>
      </c>
      <c r="L10" s="3" t="s">
        <v>12</v>
      </c>
      <c r="M10" s="60"/>
    </row>
    <row r="11" spans="1:13" ht="15" x14ac:dyDescent="0.25">
      <c r="A11" s="57" t="s">
        <v>35</v>
      </c>
      <c r="B11" s="27" t="s">
        <v>11</v>
      </c>
      <c r="C11" s="2">
        <v>1</v>
      </c>
      <c r="D11" s="4">
        <v>27490</v>
      </c>
      <c r="E11" s="3">
        <v>0</v>
      </c>
      <c r="F11" s="2">
        <f>C11*H11</f>
        <v>22719</v>
      </c>
      <c r="G11" s="3">
        <v>0</v>
      </c>
      <c r="H11" s="12">
        <v>22719</v>
      </c>
      <c r="I11" s="39">
        <f t="shared" si="0"/>
        <v>45438</v>
      </c>
      <c r="J11" s="16">
        <f t="shared" si="1"/>
        <v>45438</v>
      </c>
      <c r="K11" s="13" t="s">
        <v>59</v>
      </c>
      <c r="L11" s="3" t="s">
        <v>12</v>
      </c>
      <c r="M11" s="60" t="s">
        <v>36</v>
      </c>
    </row>
    <row r="12" spans="1:13" ht="15" x14ac:dyDescent="0.25">
      <c r="A12" s="61" t="s">
        <v>37</v>
      </c>
      <c r="B12" s="27" t="s">
        <v>11</v>
      </c>
      <c r="C12" s="2">
        <v>2</v>
      </c>
      <c r="D12" s="2">
        <v>7500</v>
      </c>
      <c r="E12" s="2">
        <v>7500</v>
      </c>
      <c r="F12" s="2">
        <f>C12*E12</f>
        <v>15000</v>
      </c>
      <c r="G12" s="3">
        <v>0</v>
      </c>
      <c r="H12" s="10">
        <v>0</v>
      </c>
      <c r="I12" s="39">
        <f t="shared" si="0"/>
        <v>15000</v>
      </c>
      <c r="J12" s="16">
        <f t="shared" si="1"/>
        <v>15000</v>
      </c>
      <c r="K12" s="13" t="s">
        <v>59</v>
      </c>
      <c r="L12" s="3" t="s">
        <v>38</v>
      </c>
      <c r="M12" s="60"/>
    </row>
    <row r="13" spans="1:13" ht="15" x14ac:dyDescent="0.25">
      <c r="A13" s="61" t="s">
        <v>39</v>
      </c>
      <c r="B13" s="27" t="s">
        <v>11</v>
      </c>
      <c r="C13" s="2">
        <v>2</v>
      </c>
      <c r="D13" s="2">
        <v>7418</v>
      </c>
      <c r="E13" s="2">
        <v>7418</v>
      </c>
      <c r="F13" s="2">
        <f>C13*E13</f>
        <v>14836</v>
      </c>
      <c r="G13" s="3">
        <v>0</v>
      </c>
      <c r="H13" s="10">
        <v>0</v>
      </c>
      <c r="I13" s="39">
        <f t="shared" si="0"/>
        <v>14836</v>
      </c>
      <c r="J13" s="16">
        <f t="shared" si="1"/>
        <v>14836</v>
      </c>
      <c r="K13" s="13" t="s">
        <v>59</v>
      </c>
      <c r="L13" s="3" t="s">
        <v>38</v>
      </c>
      <c r="M13" s="60"/>
    </row>
    <row r="14" spans="1:13" ht="15" x14ac:dyDescent="0.25">
      <c r="A14" s="61" t="s">
        <v>40</v>
      </c>
      <c r="B14" s="27" t="s">
        <v>11</v>
      </c>
      <c r="C14" s="2">
        <v>1</v>
      </c>
      <c r="D14" s="6" t="s">
        <v>41</v>
      </c>
      <c r="E14" s="3">
        <v>0</v>
      </c>
      <c r="F14" s="2">
        <v>0</v>
      </c>
      <c r="G14" s="6" t="s">
        <v>42</v>
      </c>
      <c r="H14" s="10">
        <v>0</v>
      </c>
      <c r="I14" s="39">
        <f t="shared" si="0"/>
        <v>39990</v>
      </c>
      <c r="J14" s="16">
        <f t="shared" si="1"/>
        <v>39990</v>
      </c>
      <c r="K14" s="13" t="s">
        <v>59</v>
      </c>
      <c r="L14" s="3" t="s">
        <v>12</v>
      </c>
      <c r="M14" s="60" t="s">
        <v>43</v>
      </c>
    </row>
    <row r="15" spans="1:13" ht="15.75" thickBot="1" x14ac:dyDescent="0.3">
      <c r="A15" s="61" t="s">
        <v>44</v>
      </c>
      <c r="B15" s="27" t="s">
        <v>11</v>
      </c>
      <c r="C15" s="2">
        <v>1</v>
      </c>
      <c r="D15" s="6" t="s">
        <v>45</v>
      </c>
      <c r="E15" s="6" t="s">
        <v>46</v>
      </c>
      <c r="F15" s="2">
        <f>C15*E15</f>
        <v>35690</v>
      </c>
      <c r="G15" s="3">
        <v>0</v>
      </c>
      <c r="H15" s="10">
        <v>0</v>
      </c>
      <c r="I15" s="40">
        <f t="shared" si="0"/>
        <v>35690</v>
      </c>
      <c r="J15" s="22">
        <f t="shared" si="1"/>
        <v>35690</v>
      </c>
      <c r="K15" s="13" t="s">
        <v>59</v>
      </c>
      <c r="L15" s="3" t="s">
        <v>12</v>
      </c>
      <c r="M15" s="60" t="s">
        <v>47</v>
      </c>
    </row>
    <row r="16" spans="1:13" ht="16.5" thickTop="1" thickBot="1" x14ac:dyDescent="0.3">
      <c r="A16" s="62" t="s">
        <v>48</v>
      </c>
      <c r="B16" s="28"/>
      <c r="C16" s="17"/>
      <c r="D16" s="17"/>
      <c r="E16" s="17"/>
      <c r="F16" s="17">
        <f>SUM(F3:F15)</f>
        <v>1060470</v>
      </c>
      <c r="G16" s="17">
        <f>SUM(G3:G15)</f>
        <v>98636</v>
      </c>
      <c r="H16" s="18">
        <f>SUM(H3:H15)</f>
        <v>87145</v>
      </c>
      <c r="I16" s="25">
        <f>SUM(I3:I15)</f>
        <v>1335021</v>
      </c>
      <c r="J16" s="26">
        <f>SUM(J3:J15)</f>
        <v>1335021</v>
      </c>
      <c r="K16" s="19"/>
      <c r="L16" s="20"/>
      <c r="M16" s="63"/>
    </row>
    <row r="17" spans="1:13" ht="15" thickTop="1" x14ac:dyDescent="0.2">
      <c r="A17" s="64" t="s">
        <v>49</v>
      </c>
      <c r="B17" s="29" t="s">
        <v>11</v>
      </c>
      <c r="C17" s="8">
        <v>1</v>
      </c>
      <c r="D17" s="8"/>
      <c r="E17" s="8"/>
      <c r="F17" s="8">
        <v>500000</v>
      </c>
      <c r="G17" s="8">
        <v>500000</v>
      </c>
      <c r="H17" s="8">
        <v>500000</v>
      </c>
      <c r="I17" s="23">
        <v>0</v>
      </c>
      <c r="J17" s="24">
        <v>500000</v>
      </c>
      <c r="K17" s="14"/>
      <c r="L17" s="7" t="s">
        <v>50</v>
      </c>
      <c r="M17" s="65"/>
    </row>
    <row r="18" spans="1:13" ht="15" x14ac:dyDescent="0.25">
      <c r="A18" s="66" t="s">
        <v>67</v>
      </c>
      <c r="B18" s="27" t="s">
        <v>51</v>
      </c>
      <c r="C18" s="3" t="s">
        <v>51</v>
      </c>
      <c r="D18" s="3">
        <v>0</v>
      </c>
      <c r="E18" s="3">
        <v>0</v>
      </c>
      <c r="F18" s="3">
        <v>0</v>
      </c>
      <c r="G18" s="9">
        <v>0</v>
      </c>
      <c r="H18" s="10">
        <v>0</v>
      </c>
      <c r="I18" s="15">
        <v>0</v>
      </c>
      <c r="J18" s="36">
        <v>0</v>
      </c>
      <c r="K18" s="13" t="s">
        <v>60</v>
      </c>
      <c r="L18" s="3"/>
      <c r="M18" s="60"/>
    </row>
    <row r="19" spans="1:13" ht="15" x14ac:dyDescent="0.25">
      <c r="A19" s="66" t="s">
        <v>68</v>
      </c>
      <c r="B19" s="27" t="s">
        <v>51</v>
      </c>
      <c r="C19" s="3" t="s">
        <v>51</v>
      </c>
      <c r="D19" s="3">
        <v>0</v>
      </c>
      <c r="E19" s="3">
        <v>0</v>
      </c>
      <c r="F19" s="3">
        <v>0</v>
      </c>
      <c r="G19" s="9">
        <v>0</v>
      </c>
      <c r="H19" s="10">
        <v>0</v>
      </c>
      <c r="I19" s="15">
        <v>0</v>
      </c>
      <c r="J19" s="36">
        <v>0</v>
      </c>
      <c r="K19" s="13" t="s">
        <v>60</v>
      </c>
      <c r="L19" s="3"/>
      <c r="M19" s="60"/>
    </row>
    <row r="20" spans="1:13" ht="15" x14ac:dyDescent="0.25">
      <c r="A20" s="67" t="s">
        <v>80</v>
      </c>
      <c r="B20" s="27" t="s">
        <v>51</v>
      </c>
      <c r="C20" s="3" t="s">
        <v>51</v>
      </c>
      <c r="D20" s="3">
        <v>0</v>
      </c>
      <c r="E20" s="3">
        <v>0</v>
      </c>
      <c r="F20" s="3">
        <v>0</v>
      </c>
      <c r="G20" s="9">
        <v>0</v>
      </c>
      <c r="H20" s="10">
        <v>0</v>
      </c>
      <c r="I20" s="15">
        <v>0</v>
      </c>
      <c r="J20" s="36">
        <v>0</v>
      </c>
      <c r="K20" s="13" t="s">
        <v>60</v>
      </c>
      <c r="L20" s="3"/>
      <c r="M20" s="60"/>
    </row>
    <row r="21" spans="1:13" ht="15" x14ac:dyDescent="0.25">
      <c r="A21" s="66" t="s">
        <v>69</v>
      </c>
      <c r="B21" s="27" t="s">
        <v>51</v>
      </c>
      <c r="C21" s="3" t="s">
        <v>51</v>
      </c>
      <c r="D21" s="3">
        <v>0</v>
      </c>
      <c r="E21" s="3">
        <v>0</v>
      </c>
      <c r="F21" s="3">
        <v>0</v>
      </c>
      <c r="G21" s="9">
        <v>0</v>
      </c>
      <c r="H21" s="10">
        <v>0</v>
      </c>
      <c r="I21" s="15">
        <v>0</v>
      </c>
      <c r="J21" s="36">
        <v>0</v>
      </c>
      <c r="K21" s="13" t="s">
        <v>60</v>
      </c>
      <c r="L21" s="3"/>
      <c r="M21" s="60"/>
    </row>
    <row r="22" spans="1:13" ht="15" x14ac:dyDescent="0.25">
      <c r="A22" s="66" t="s">
        <v>70</v>
      </c>
      <c r="B22" s="27" t="s">
        <v>51</v>
      </c>
      <c r="C22" s="3" t="s">
        <v>51</v>
      </c>
      <c r="D22" s="3">
        <v>0</v>
      </c>
      <c r="E22" s="3">
        <v>0</v>
      </c>
      <c r="F22" s="3">
        <v>0</v>
      </c>
      <c r="G22" s="9">
        <v>0</v>
      </c>
      <c r="H22" s="10">
        <v>0</v>
      </c>
      <c r="I22" s="15">
        <v>0</v>
      </c>
      <c r="J22" s="36">
        <v>0</v>
      </c>
      <c r="K22" s="13" t="s">
        <v>60</v>
      </c>
      <c r="L22" s="3"/>
      <c r="M22" s="60"/>
    </row>
    <row r="23" spans="1:13" ht="15" x14ac:dyDescent="0.25">
      <c r="A23" s="66" t="s">
        <v>71</v>
      </c>
      <c r="B23" s="27" t="s">
        <v>51</v>
      </c>
      <c r="C23" s="3" t="s">
        <v>51</v>
      </c>
      <c r="D23" s="3">
        <v>0</v>
      </c>
      <c r="E23" s="3">
        <v>0</v>
      </c>
      <c r="F23" s="3">
        <v>0</v>
      </c>
      <c r="G23" s="9">
        <v>0</v>
      </c>
      <c r="H23" s="10">
        <v>0</v>
      </c>
      <c r="I23" s="15">
        <v>0</v>
      </c>
      <c r="J23" s="36">
        <v>0</v>
      </c>
      <c r="K23" s="13" t="s">
        <v>60</v>
      </c>
      <c r="L23" s="3"/>
      <c r="M23" s="60"/>
    </row>
    <row r="24" spans="1:13" ht="15" x14ac:dyDescent="0.25">
      <c r="A24" s="66" t="s">
        <v>72</v>
      </c>
      <c r="B24" s="27" t="s">
        <v>51</v>
      </c>
      <c r="C24" s="3" t="s">
        <v>51</v>
      </c>
      <c r="D24" s="3">
        <v>0</v>
      </c>
      <c r="E24" s="3">
        <v>0</v>
      </c>
      <c r="F24" s="3">
        <v>0</v>
      </c>
      <c r="G24" s="9">
        <v>0</v>
      </c>
      <c r="H24" s="10">
        <v>0</v>
      </c>
      <c r="I24" s="15">
        <v>0</v>
      </c>
      <c r="J24" s="36">
        <v>0</v>
      </c>
      <c r="K24" s="13" t="s">
        <v>60</v>
      </c>
      <c r="L24" s="3"/>
      <c r="M24" s="60"/>
    </row>
    <row r="25" spans="1:13" ht="15" x14ac:dyDescent="0.25">
      <c r="A25" s="66" t="s">
        <v>73</v>
      </c>
      <c r="B25" s="27" t="s">
        <v>51</v>
      </c>
      <c r="C25" s="3" t="s">
        <v>51</v>
      </c>
      <c r="D25" s="3">
        <v>0</v>
      </c>
      <c r="E25" s="3">
        <v>0</v>
      </c>
      <c r="F25" s="3">
        <v>0</v>
      </c>
      <c r="G25" s="9">
        <v>0</v>
      </c>
      <c r="H25" s="10">
        <v>0</v>
      </c>
      <c r="I25" s="15">
        <v>0</v>
      </c>
      <c r="J25" s="36">
        <v>0</v>
      </c>
      <c r="K25" s="13" t="s">
        <v>60</v>
      </c>
      <c r="L25" s="3"/>
      <c r="M25" s="60"/>
    </row>
    <row r="26" spans="1:13" ht="15" x14ac:dyDescent="0.25">
      <c r="A26" s="66" t="s">
        <v>74</v>
      </c>
      <c r="B26" s="27" t="s">
        <v>51</v>
      </c>
      <c r="C26" s="3" t="s">
        <v>51</v>
      </c>
      <c r="D26" s="3">
        <v>0</v>
      </c>
      <c r="E26" s="3">
        <v>0</v>
      </c>
      <c r="F26" s="3">
        <v>0</v>
      </c>
      <c r="G26" s="9">
        <v>0</v>
      </c>
      <c r="H26" s="10">
        <v>0</v>
      </c>
      <c r="I26" s="15">
        <v>0</v>
      </c>
      <c r="J26" s="36">
        <v>0</v>
      </c>
      <c r="K26" s="13" t="s">
        <v>60</v>
      </c>
      <c r="L26" s="3"/>
      <c r="M26" s="60"/>
    </row>
    <row r="27" spans="1:13" ht="15" x14ac:dyDescent="0.25">
      <c r="A27" s="66" t="s">
        <v>75</v>
      </c>
      <c r="B27" s="27" t="s">
        <v>51</v>
      </c>
      <c r="C27" s="3" t="s">
        <v>51</v>
      </c>
      <c r="D27" s="3">
        <v>0</v>
      </c>
      <c r="E27" s="3">
        <v>0</v>
      </c>
      <c r="F27" s="3">
        <v>0</v>
      </c>
      <c r="G27" s="9">
        <v>0</v>
      </c>
      <c r="H27" s="10">
        <v>0</v>
      </c>
      <c r="I27" s="15">
        <v>0</v>
      </c>
      <c r="J27" s="36">
        <v>0</v>
      </c>
      <c r="K27" s="13" t="s">
        <v>60</v>
      </c>
      <c r="L27" s="3"/>
      <c r="M27" s="60"/>
    </row>
    <row r="28" spans="1:13" ht="15" x14ac:dyDescent="0.25">
      <c r="A28" s="66" t="s">
        <v>76</v>
      </c>
      <c r="B28" s="27" t="s">
        <v>51</v>
      </c>
      <c r="C28" s="3" t="s">
        <v>51</v>
      </c>
      <c r="D28" s="3">
        <v>0</v>
      </c>
      <c r="E28" s="3">
        <v>0</v>
      </c>
      <c r="F28" s="3">
        <v>0</v>
      </c>
      <c r="G28" s="9">
        <v>0</v>
      </c>
      <c r="H28" s="10">
        <v>0</v>
      </c>
      <c r="I28" s="15">
        <v>0</v>
      </c>
      <c r="J28" s="36">
        <v>0</v>
      </c>
      <c r="K28" s="13" t="s">
        <v>60</v>
      </c>
      <c r="L28" s="3"/>
      <c r="M28" s="60"/>
    </row>
    <row r="29" spans="1:13" ht="15" x14ac:dyDescent="0.25">
      <c r="A29" s="66" t="s">
        <v>77</v>
      </c>
      <c r="B29" s="27" t="s">
        <v>11</v>
      </c>
      <c r="C29" s="3">
        <v>1</v>
      </c>
      <c r="D29" s="3">
        <v>0</v>
      </c>
      <c r="E29" s="3">
        <v>50000</v>
      </c>
      <c r="F29" s="3">
        <v>50000</v>
      </c>
      <c r="G29" s="9">
        <v>50000</v>
      </c>
      <c r="H29" s="10">
        <v>0</v>
      </c>
      <c r="I29" s="15">
        <v>0</v>
      </c>
      <c r="J29" s="36">
        <v>0</v>
      </c>
      <c r="K29" s="13" t="s">
        <v>59</v>
      </c>
      <c r="L29" s="3" t="s">
        <v>52</v>
      </c>
      <c r="M29" s="60"/>
    </row>
    <row r="30" spans="1:13" ht="26.25" x14ac:dyDescent="0.25">
      <c r="A30" s="68" t="s">
        <v>78</v>
      </c>
      <c r="B30" s="5" t="s">
        <v>53</v>
      </c>
      <c r="C30" s="2" t="s">
        <v>54</v>
      </c>
      <c r="D30" s="3">
        <v>0</v>
      </c>
      <c r="E30" s="3">
        <v>0</v>
      </c>
      <c r="F30" s="3">
        <v>0</v>
      </c>
      <c r="G30" s="9">
        <v>0</v>
      </c>
      <c r="H30" s="10">
        <v>0</v>
      </c>
      <c r="I30" s="15">
        <v>0</v>
      </c>
      <c r="J30" s="36">
        <v>0</v>
      </c>
      <c r="K30" s="13" t="s">
        <v>59</v>
      </c>
      <c r="L30" s="3" t="s">
        <v>55</v>
      </c>
      <c r="M30" s="60"/>
    </row>
    <row r="31" spans="1:13" ht="15" x14ac:dyDescent="0.25">
      <c r="A31" s="68" t="s">
        <v>65</v>
      </c>
      <c r="B31" s="5" t="s">
        <v>11</v>
      </c>
      <c r="C31" s="2">
        <v>1</v>
      </c>
      <c r="D31" s="2">
        <v>33462.81</v>
      </c>
      <c r="E31" s="2">
        <v>40490</v>
      </c>
      <c r="F31" s="2">
        <v>40490</v>
      </c>
      <c r="G31" s="3">
        <v>20000</v>
      </c>
      <c r="H31" s="10">
        <v>0</v>
      </c>
      <c r="I31" s="15">
        <f>C31+D31</f>
        <v>33463.81</v>
      </c>
      <c r="J31" s="36">
        <f>F31+G31</f>
        <v>60490</v>
      </c>
      <c r="K31" s="13" t="s">
        <v>59</v>
      </c>
      <c r="L31" s="3" t="s">
        <v>12</v>
      </c>
      <c r="M31" s="55" t="s">
        <v>20</v>
      </c>
    </row>
    <row r="32" spans="1:13" ht="15" x14ac:dyDescent="0.25">
      <c r="A32" s="68" t="s">
        <v>66</v>
      </c>
      <c r="B32" s="5" t="s">
        <v>11</v>
      </c>
      <c r="C32" s="2">
        <v>1</v>
      </c>
      <c r="D32" s="6" t="s">
        <v>21</v>
      </c>
      <c r="E32" s="6" t="s">
        <v>22</v>
      </c>
      <c r="F32" s="6" t="s">
        <v>22</v>
      </c>
      <c r="G32" s="3">
        <v>0</v>
      </c>
      <c r="H32" s="10">
        <v>0</v>
      </c>
      <c r="I32" s="15">
        <f>C32+D32</f>
        <v>8678</v>
      </c>
      <c r="J32" s="36">
        <f>F32+G32</f>
        <v>10499</v>
      </c>
      <c r="K32" s="13" t="s">
        <v>59</v>
      </c>
      <c r="L32" s="3" t="s">
        <v>12</v>
      </c>
      <c r="M32" s="55"/>
    </row>
    <row r="33" spans="1:13" ht="15.75" thickBot="1" x14ac:dyDescent="0.3">
      <c r="A33" s="68" t="s">
        <v>79</v>
      </c>
      <c r="B33" s="5" t="s">
        <v>11</v>
      </c>
      <c r="C33" s="2">
        <v>1</v>
      </c>
      <c r="D33" s="2">
        <v>107500</v>
      </c>
      <c r="E33" s="2">
        <v>107500</v>
      </c>
      <c r="F33" s="2">
        <v>107500</v>
      </c>
      <c r="G33" s="2">
        <v>0</v>
      </c>
      <c r="H33" s="10">
        <v>0</v>
      </c>
      <c r="I33" s="21">
        <v>0</v>
      </c>
      <c r="J33" s="37">
        <v>0</v>
      </c>
      <c r="K33" s="13" t="s">
        <v>59</v>
      </c>
      <c r="L33" s="3" t="s">
        <v>56</v>
      </c>
      <c r="M33" s="55" t="s">
        <v>57</v>
      </c>
    </row>
    <row r="34" spans="1:13" ht="16.5" thickTop="1" thickBot="1" x14ac:dyDescent="0.3">
      <c r="A34" s="69" t="s">
        <v>58</v>
      </c>
      <c r="B34" s="70"/>
      <c r="C34" s="71"/>
      <c r="D34" s="71"/>
      <c r="E34" s="71"/>
      <c r="F34" s="71">
        <f>SUM(F16:F17)</f>
        <v>1560470</v>
      </c>
      <c r="G34" s="71">
        <f>SUM(G16:G17)</f>
        <v>598636</v>
      </c>
      <c r="H34" s="71">
        <f>SUM(H16:H17)</f>
        <v>587145</v>
      </c>
      <c r="I34" s="72">
        <f>SUM(I16:I33)</f>
        <v>1377162.81</v>
      </c>
      <c r="J34" s="73">
        <f>J16+J17</f>
        <v>1835021</v>
      </c>
      <c r="K34" s="74"/>
      <c r="L34" s="75"/>
      <c r="M34" s="76"/>
    </row>
  </sheetData>
  <mergeCells count="1">
    <mergeCell ref="A1:M1"/>
  </mergeCells>
  <hyperlinks>
    <hyperlink ref="M6" r:id="rId1"/>
  </hyperlinks>
  <pageMargins left="0.25" right="0.25" top="0.75" bottom="0.75" header="0.3" footer="0.3"/>
  <pageSetup paperSize="9" scale="82" fitToWidth="0" orientation="landscape" useFirstPageNumber="1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Petru</dc:creator>
  <cp:lastModifiedBy>Petru, Tomas</cp:lastModifiedBy>
  <cp:revision>22</cp:revision>
  <cp:lastPrinted>2016-10-31T10:40:11Z</cp:lastPrinted>
  <dcterms:created xsi:type="dcterms:W3CDTF">2016-10-23T17:34:15Z</dcterms:created>
  <dcterms:modified xsi:type="dcterms:W3CDTF">2016-10-31T10:40:43Z</dcterms:modified>
  <dc:language>cs-CZ</dc:language>
</cp:coreProperties>
</file>