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640" yWindow="5460" windowWidth="22560" windowHeight="2130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F10" i="1"/>
  <c r="G10" i="1"/>
  <c r="D10" i="1"/>
  <c r="J5" i="1"/>
  <c r="J7" i="1"/>
  <c r="J6" i="1"/>
  <c r="H7" i="1"/>
  <c r="H6" i="1"/>
  <c r="H5" i="1"/>
  <c r="G26" i="1"/>
  <c r="F26" i="1"/>
  <c r="E26" i="1"/>
  <c r="D26" i="1"/>
  <c r="G25" i="1"/>
  <c r="F25" i="1"/>
  <c r="E25" i="1"/>
  <c r="D25" i="1"/>
  <c r="G24" i="1"/>
  <c r="G29" i="1"/>
  <c r="F24" i="1"/>
  <c r="E24" i="1"/>
  <c r="E29" i="1"/>
  <c r="D24" i="1"/>
  <c r="G8" i="1"/>
  <c r="F8" i="1"/>
  <c r="E8" i="1"/>
  <c r="D8" i="1"/>
  <c r="D29" i="1"/>
  <c r="J24" i="1"/>
  <c r="F29" i="1"/>
  <c r="E33" i="1"/>
  <c r="J25" i="1"/>
  <c r="J26" i="1"/>
  <c r="I8" i="1"/>
  <c r="I7" i="1"/>
  <c r="F9" i="1"/>
  <c r="D9" i="1"/>
  <c r="I6" i="1"/>
  <c r="I5" i="1"/>
  <c r="E9" i="1"/>
  <c r="G9" i="1"/>
  <c r="G27" i="1"/>
  <c r="G30" i="1"/>
  <c r="H8" i="1"/>
  <c r="H26" i="1"/>
  <c r="H25" i="1"/>
  <c r="H24" i="1"/>
  <c r="D27" i="1"/>
  <c r="D30" i="1"/>
  <c r="E27" i="1"/>
  <c r="E30" i="1"/>
  <c r="F27" i="1"/>
  <c r="F30" i="1"/>
  <c r="E36" i="1"/>
  <c r="E34" i="1"/>
  <c r="E35" i="1"/>
  <c r="I27" i="1"/>
  <c r="D28" i="1"/>
  <c r="I26" i="1"/>
  <c r="F28" i="1"/>
  <c r="E28" i="1"/>
  <c r="I25" i="1"/>
  <c r="G28" i="1"/>
  <c r="I24" i="1"/>
  <c r="H27" i="1"/>
</calcChain>
</file>

<file path=xl/comments1.xml><?xml version="1.0" encoding="utf-8"?>
<comments xmlns="http://schemas.openxmlformats.org/spreadsheetml/2006/main">
  <authors>
    <author>SPaquin</author>
  </authors>
  <commentList>
    <comment ref="D36" authorId="0">
      <text>
        <r>
          <rPr>
            <b/>
            <sz val="9"/>
            <color indexed="81"/>
            <rFont val="Tahoma"/>
            <family val="2"/>
          </rPr>
          <t>SPaquin: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12"/>
            <color indexed="81"/>
            <rFont val="Tahoma"/>
            <family val="2"/>
          </rPr>
          <t>ATTENTION</t>
        </r>
        <r>
          <rPr>
            <sz val="12"/>
            <color indexed="81"/>
            <rFont val="Tahoma"/>
            <family val="2"/>
          </rPr>
          <t xml:space="preserve">
Il s'agit d'un exemple où le mécanisme est connu. Ce qui n'arrive jamais dans la réalité.</t>
        </r>
      </text>
    </comment>
  </commentList>
</comments>
</file>

<file path=xl/sharedStrings.xml><?xml version="1.0" encoding="utf-8"?>
<sst xmlns="http://schemas.openxmlformats.org/spreadsheetml/2006/main" count="57" uniqueCount="35">
  <si>
    <t>Fréq. marginales (Revenu)</t>
  </si>
  <si>
    <t>% du total</t>
  </si>
  <si>
    <t>100 maisons</t>
  </si>
  <si>
    <t>Moyenne de la valeur de la propriété conditionnelle au revenu :</t>
  </si>
  <si>
    <t>N</t>
  </si>
  <si>
    <t>Dist. marginale (Revenu)</t>
  </si>
  <si>
    <t>Revenu moyen conditionnel à valeur propriété</t>
  </si>
  <si>
    <t>Tab. 2 : Prop. observée</t>
  </si>
  <si>
    <t>Tab. 3 : Observées</t>
  </si>
  <si>
    <t>% total</t>
  </si>
  <si>
    <t>Tab. 1 : Réel</t>
  </si>
  <si>
    <t>Revenu moyen</t>
  </si>
  <si>
    <t>Réel</t>
  </si>
  <si>
    <t>Observé</t>
  </si>
  <si>
    <t>Estimation MAR</t>
  </si>
  <si>
    <t>Détails</t>
  </si>
  <si>
    <r>
      <t xml:space="preserve">Estimé par (i) le revenu moyen à l'intérieur des catégories de revenu (ii) multiplié par le nombre de maisons </t>
    </r>
    <r>
      <rPr>
        <b/>
        <sz val="11"/>
        <color theme="1"/>
        <rFont val="Calibri"/>
        <family val="2"/>
        <scheme val="minor"/>
      </rPr>
      <t>réelles</t>
    </r>
    <r>
      <rPr>
        <sz val="11"/>
        <color theme="1"/>
        <rFont val="Calibri"/>
        <family val="2"/>
        <scheme val="minor"/>
      </rPr>
      <t xml:space="preserve"> dans chaque catégorie.</t>
    </r>
  </si>
  <si>
    <r>
      <t xml:space="preserve">Estimé par (i) le revenu moyen à l'intérieur des catégories de revenu (ii) multiplié par le nombre de maisons </t>
    </r>
    <r>
      <rPr>
        <b/>
        <sz val="11"/>
        <color theme="1"/>
        <rFont val="Calibri"/>
        <family val="2"/>
        <scheme val="minor"/>
      </rPr>
      <t>observées</t>
    </r>
    <r>
      <rPr>
        <sz val="11"/>
        <color theme="1"/>
        <rFont val="Calibri"/>
        <family val="2"/>
        <scheme val="minor"/>
      </rPr>
      <t xml:space="preserve"> dans chaque catégorie.</t>
    </r>
  </si>
  <si>
    <r>
      <t xml:space="preserve">Estimé par (i) le revenu moyen à l'intérieur des catégories de revenu (ii) multiplié par le nombre de maisons </t>
    </r>
    <r>
      <rPr>
        <b/>
        <sz val="11"/>
        <color theme="1"/>
        <rFont val="Calibri"/>
        <family val="2"/>
        <scheme val="minor"/>
      </rPr>
      <t>observées</t>
    </r>
    <r>
      <rPr>
        <sz val="11"/>
        <color theme="1"/>
        <rFont val="Calibri"/>
        <family val="2"/>
        <scheme val="minor"/>
      </rPr>
      <t xml:space="preserve"> dans chaque catégorie et (iii) </t>
    </r>
    <r>
      <rPr>
        <b/>
        <sz val="11"/>
        <color theme="1"/>
        <rFont val="Calibri"/>
        <family val="2"/>
        <scheme val="minor"/>
      </rPr>
      <t>pondéré par l'inverse de la probabilité qu'une donnée soit observée</t>
    </r>
    <r>
      <rPr>
        <sz val="11"/>
        <color theme="1"/>
        <rFont val="Calibri"/>
        <family val="2"/>
        <scheme val="minor"/>
      </rPr>
      <t xml:space="preserve"> dans chaque catégorie de revenu.</t>
    </r>
  </si>
  <si>
    <t>Courriel:</t>
  </si>
  <si>
    <t>s.paquin@umontreal.ca</t>
  </si>
  <si>
    <t>Source: www.missingdata.org.uk</t>
  </si>
  <si>
    <t>Valeur moy. de la prop.</t>
  </si>
  <si>
    <t>Probabilité de réponse</t>
  </si>
  <si>
    <t>Estimation pondérée par la probabilité de répondre</t>
  </si>
  <si>
    <r>
      <t xml:space="preserve">Estimé par (i) le revenu moyen </t>
    </r>
    <r>
      <rPr>
        <b/>
        <sz val="11"/>
        <color theme="1"/>
        <rFont val="Calibri"/>
        <family val="2"/>
        <scheme val="minor"/>
      </rPr>
      <t>observé</t>
    </r>
    <r>
      <rPr>
        <sz val="11"/>
        <color theme="1"/>
        <rFont val="Calibri"/>
        <family val="2"/>
        <scheme val="minor"/>
      </rPr>
      <t xml:space="preserve"> à l'intérieur des catégories de valeur de la propriété (ii) </t>
    </r>
    <r>
      <rPr>
        <b/>
        <sz val="11"/>
        <color theme="1"/>
        <rFont val="Calibri"/>
        <family val="2"/>
        <scheme val="minor"/>
      </rPr>
      <t>pondéré</t>
    </r>
    <r>
      <rPr>
        <sz val="11"/>
        <color theme="1"/>
        <rFont val="Calibri"/>
        <family val="2"/>
        <scheme val="minor"/>
      </rPr>
      <t xml:space="preserve"> par le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réel</t>
    </r>
    <r>
      <rPr>
        <sz val="11"/>
        <color theme="1"/>
        <rFont val="Calibri"/>
        <family val="2"/>
        <scheme val="minor"/>
      </rPr>
      <t xml:space="preserve"> de maisons dans chaque catégories de valeur de la propriété. Il est important de noter que les catégories de valeur de la propriété est une variable qui a été complètement observée et qui ne comporte pas de valeurs manquantes. C'est pourquoi nous connaissons sa distribution de 25, 50 et 25.</t>
    </r>
  </si>
  <si>
    <t>Traduction, adaptation et ajout des probabilités de réponse: Stéphane Paquin, 2012.</t>
  </si>
  <si>
    <r>
      <rPr>
        <b/>
        <sz val="11"/>
        <color theme="1"/>
        <rFont val="Calibri"/>
        <family val="2"/>
        <scheme val="minor"/>
      </rPr>
      <t>Développé par</t>
    </r>
    <r>
      <rPr>
        <sz val="11"/>
        <color theme="1"/>
        <rFont val="Calibri"/>
        <family val="2"/>
        <scheme val="minor"/>
      </rPr>
      <t xml:space="preserve"> James Carpenter, Jonathan Bartlett, and Mike Kenward de la London School of Hygiene &amp; Tropical Medicine</t>
    </r>
  </si>
  <si>
    <t>- de 200 000 $</t>
  </si>
  <si>
    <t>200 000 $ à 300 000 $</t>
  </si>
  <si>
    <t>+ de 300 000 $</t>
  </si>
  <si>
    <t>Catégories des revenus</t>
  </si>
  <si>
    <t>Moyenne des revenus dans chaque groupe</t>
  </si>
  <si>
    <t>Freq. marginales (valeur de la propriété)</t>
  </si>
  <si>
    <t>Distribution marginale (valeur de la propriété)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</si>
</sst>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\ [$$-C0C]_ ;[Red]\-#,##0\ [$$-C0C]\ "/>
    <numFmt numFmtId="165" formatCode="#,##0\ [$$-C0C]"/>
    <numFmt numFmtId="166" formatCode="#,##0.00\ [$$-C0C]"/>
    <numFmt numFmtId="167" formatCode="#,##0\ &quot;$&quot;"/>
    <numFmt numFmtId="168" formatCode="0.00\ %"/>
  </numFmts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u/>
      <sz val="12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2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right" vertical="center" wrapText="1"/>
    </xf>
    <xf numFmtId="0" fontId="0" fillId="4" borderId="4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right" vertical="center"/>
    </xf>
    <xf numFmtId="0" fontId="0" fillId="4" borderId="8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165" fontId="0" fillId="5" borderId="0" xfId="0" applyNumberFormat="1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166" fontId="0" fillId="6" borderId="0" xfId="0" applyNumberFormat="1" applyFont="1" applyFill="1" applyBorder="1" applyAlignment="1">
      <alignment horizontal="right" vertical="center"/>
    </xf>
    <xf numFmtId="166" fontId="0" fillId="6" borderId="0" xfId="0" applyNumberFormat="1" applyFont="1" applyFill="1" applyAlignment="1">
      <alignment horizontal="right" vertical="center"/>
    </xf>
    <xf numFmtId="0" fontId="2" fillId="6" borderId="12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vertical="center"/>
    </xf>
    <xf numFmtId="167" fontId="0" fillId="5" borderId="2" xfId="0" applyNumberFormat="1" applyFill="1" applyBorder="1" applyAlignment="1">
      <alignment horizontal="center" vertical="center"/>
    </xf>
    <xf numFmtId="167" fontId="0" fillId="5" borderId="0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0" xfId="0" applyFill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168" fontId="0" fillId="4" borderId="2" xfId="0" applyNumberForma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1" xfId="0" applyNumberFormat="1" applyFill="1" applyBorder="1" applyAlignment="1">
      <alignment horizontal="center" vertical="center"/>
    </xf>
    <xf numFmtId="168" fontId="0" fillId="4" borderId="4" xfId="0" applyNumberFormat="1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"/>
  <sheetViews>
    <sheetView tabSelected="1" zoomScale="125" zoomScaleNormal="125" zoomScalePageLayoutView="125" workbookViewId="0">
      <selection activeCell="H30" sqref="H30"/>
    </sheetView>
  </sheetViews>
  <sheetFormatPr baseColWidth="10" defaultRowHeight="14" x14ac:dyDescent="0"/>
  <cols>
    <col min="1" max="1" width="9.1640625" style="2" customWidth="1"/>
    <col min="2" max="2" width="12.5" style="2" customWidth="1"/>
    <col min="3" max="3" width="13.6640625" style="2" customWidth="1"/>
    <col min="4" max="4" width="16.33203125" style="2" customWidth="1"/>
    <col min="5" max="5" width="15.83203125" style="2" customWidth="1"/>
    <col min="6" max="6" width="17" style="2" customWidth="1"/>
    <col min="7" max="8" width="15.5" style="2" customWidth="1"/>
    <col min="9" max="9" width="16" style="2" customWidth="1"/>
    <col min="10" max="10" width="14" style="2" customWidth="1"/>
    <col min="11" max="258" width="9.1640625" style="2" customWidth="1"/>
    <col min="259" max="259" width="11.83203125" style="2" customWidth="1"/>
    <col min="260" max="260" width="16.33203125" style="2" customWidth="1"/>
    <col min="261" max="261" width="15.83203125" style="2" customWidth="1"/>
    <col min="262" max="262" width="17" style="2" customWidth="1"/>
    <col min="263" max="263" width="15.5" style="2" customWidth="1"/>
    <col min="264" max="264" width="12.83203125" style="2" customWidth="1"/>
    <col min="265" max="265" width="10.33203125" style="2" customWidth="1"/>
    <col min="266" max="514" width="9.1640625" style="2" customWidth="1"/>
    <col min="515" max="515" width="11.83203125" style="2" customWidth="1"/>
    <col min="516" max="516" width="16.33203125" style="2" customWidth="1"/>
    <col min="517" max="517" width="15.83203125" style="2" customWidth="1"/>
    <col min="518" max="518" width="17" style="2" customWidth="1"/>
    <col min="519" max="519" width="15.5" style="2" customWidth="1"/>
    <col min="520" max="520" width="12.83203125" style="2" customWidth="1"/>
    <col min="521" max="521" width="10.33203125" style="2" customWidth="1"/>
    <col min="522" max="770" width="9.1640625" style="2" customWidth="1"/>
    <col min="771" max="771" width="11.83203125" style="2" customWidth="1"/>
    <col min="772" max="772" width="16.33203125" style="2" customWidth="1"/>
    <col min="773" max="773" width="15.83203125" style="2" customWidth="1"/>
    <col min="774" max="774" width="17" style="2" customWidth="1"/>
    <col min="775" max="775" width="15.5" style="2" customWidth="1"/>
    <col min="776" max="776" width="12.83203125" style="2" customWidth="1"/>
    <col min="777" max="777" width="10.33203125" style="2" customWidth="1"/>
    <col min="778" max="1026" width="9.1640625" style="2" customWidth="1"/>
    <col min="1027" max="1027" width="11.83203125" style="2" customWidth="1"/>
    <col min="1028" max="1028" width="16.33203125" style="2" customWidth="1"/>
    <col min="1029" max="1029" width="15.83203125" style="2" customWidth="1"/>
    <col min="1030" max="1030" width="17" style="2" customWidth="1"/>
    <col min="1031" max="1031" width="15.5" style="2" customWidth="1"/>
    <col min="1032" max="1032" width="12.83203125" style="2" customWidth="1"/>
    <col min="1033" max="1033" width="10.33203125" style="2" customWidth="1"/>
    <col min="1034" max="1282" width="9.1640625" style="2" customWidth="1"/>
    <col min="1283" max="1283" width="11.83203125" style="2" customWidth="1"/>
    <col min="1284" max="1284" width="16.33203125" style="2" customWidth="1"/>
    <col min="1285" max="1285" width="15.83203125" style="2" customWidth="1"/>
    <col min="1286" max="1286" width="17" style="2" customWidth="1"/>
    <col min="1287" max="1287" width="15.5" style="2" customWidth="1"/>
    <col min="1288" max="1288" width="12.83203125" style="2" customWidth="1"/>
    <col min="1289" max="1289" width="10.33203125" style="2" customWidth="1"/>
    <col min="1290" max="1538" width="9.1640625" style="2" customWidth="1"/>
    <col min="1539" max="1539" width="11.83203125" style="2" customWidth="1"/>
    <col min="1540" max="1540" width="16.33203125" style="2" customWidth="1"/>
    <col min="1541" max="1541" width="15.83203125" style="2" customWidth="1"/>
    <col min="1542" max="1542" width="17" style="2" customWidth="1"/>
    <col min="1543" max="1543" width="15.5" style="2" customWidth="1"/>
    <col min="1544" max="1544" width="12.83203125" style="2" customWidth="1"/>
    <col min="1545" max="1545" width="10.33203125" style="2" customWidth="1"/>
    <col min="1546" max="1794" width="9.1640625" style="2" customWidth="1"/>
    <col min="1795" max="1795" width="11.83203125" style="2" customWidth="1"/>
    <col min="1796" max="1796" width="16.33203125" style="2" customWidth="1"/>
    <col min="1797" max="1797" width="15.83203125" style="2" customWidth="1"/>
    <col min="1798" max="1798" width="17" style="2" customWidth="1"/>
    <col min="1799" max="1799" width="15.5" style="2" customWidth="1"/>
    <col min="1800" max="1800" width="12.83203125" style="2" customWidth="1"/>
    <col min="1801" max="1801" width="10.33203125" style="2" customWidth="1"/>
    <col min="1802" max="2050" width="9.1640625" style="2" customWidth="1"/>
    <col min="2051" max="2051" width="11.83203125" style="2" customWidth="1"/>
    <col min="2052" max="2052" width="16.33203125" style="2" customWidth="1"/>
    <col min="2053" max="2053" width="15.83203125" style="2" customWidth="1"/>
    <col min="2054" max="2054" width="17" style="2" customWidth="1"/>
    <col min="2055" max="2055" width="15.5" style="2" customWidth="1"/>
    <col min="2056" max="2056" width="12.83203125" style="2" customWidth="1"/>
    <col min="2057" max="2057" width="10.33203125" style="2" customWidth="1"/>
    <col min="2058" max="2306" width="9.1640625" style="2" customWidth="1"/>
    <col min="2307" max="2307" width="11.83203125" style="2" customWidth="1"/>
    <col min="2308" max="2308" width="16.33203125" style="2" customWidth="1"/>
    <col min="2309" max="2309" width="15.83203125" style="2" customWidth="1"/>
    <col min="2310" max="2310" width="17" style="2" customWidth="1"/>
    <col min="2311" max="2311" width="15.5" style="2" customWidth="1"/>
    <col min="2312" max="2312" width="12.83203125" style="2" customWidth="1"/>
    <col min="2313" max="2313" width="10.33203125" style="2" customWidth="1"/>
    <col min="2314" max="2562" width="9.1640625" style="2" customWidth="1"/>
    <col min="2563" max="2563" width="11.83203125" style="2" customWidth="1"/>
    <col min="2564" max="2564" width="16.33203125" style="2" customWidth="1"/>
    <col min="2565" max="2565" width="15.83203125" style="2" customWidth="1"/>
    <col min="2566" max="2566" width="17" style="2" customWidth="1"/>
    <col min="2567" max="2567" width="15.5" style="2" customWidth="1"/>
    <col min="2568" max="2568" width="12.83203125" style="2" customWidth="1"/>
    <col min="2569" max="2569" width="10.33203125" style="2" customWidth="1"/>
    <col min="2570" max="2818" width="9.1640625" style="2" customWidth="1"/>
    <col min="2819" max="2819" width="11.83203125" style="2" customWidth="1"/>
    <col min="2820" max="2820" width="16.33203125" style="2" customWidth="1"/>
    <col min="2821" max="2821" width="15.83203125" style="2" customWidth="1"/>
    <col min="2822" max="2822" width="17" style="2" customWidth="1"/>
    <col min="2823" max="2823" width="15.5" style="2" customWidth="1"/>
    <col min="2824" max="2824" width="12.83203125" style="2" customWidth="1"/>
    <col min="2825" max="2825" width="10.33203125" style="2" customWidth="1"/>
    <col min="2826" max="3074" width="9.1640625" style="2" customWidth="1"/>
    <col min="3075" max="3075" width="11.83203125" style="2" customWidth="1"/>
    <col min="3076" max="3076" width="16.33203125" style="2" customWidth="1"/>
    <col min="3077" max="3077" width="15.83203125" style="2" customWidth="1"/>
    <col min="3078" max="3078" width="17" style="2" customWidth="1"/>
    <col min="3079" max="3079" width="15.5" style="2" customWidth="1"/>
    <col min="3080" max="3080" width="12.83203125" style="2" customWidth="1"/>
    <col min="3081" max="3081" width="10.33203125" style="2" customWidth="1"/>
    <col min="3082" max="3330" width="9.1640625" style="2" customWidth="1"/>
    <col min="3331" max="3331" width="11.83203125" style="2" customWidth="1"/>
    <col min="3332" max="3332" width="16.33203125" style="2" customWidth="1"/>
    <col min="3333" max="3333" width="15.83203125" style="2" customWidth="1"/>
    <col min="3334" max="3334" width="17" style="2" customWidth="1"/>
    <col min="3335" max="3335" width="15.5" style="2" customWidth="1"/>
    <col min="3336" max="3336" width="12.83203125" style="2" customWidth="1"/>
    <col min="3337" max="3337" width="10.33203125" style="2" customWidth="1"/>
    <col min="3338" max="3586" width="9.1640625" style="2" customWidth="1"/>
    <col min="3587" max="3587" width="11.83203125" style="2" customWidth="1"/>
    <col min="3588" max="3588" width="16.33203125" style="2" customWidth="1"/>
    <col min="3589" max="3589" width="15.83203125" style="2" customWidth="1"/>
    <col min="3590" max="3590" width="17" style="2" customWidth="1"/>
    <col min="3591" max="3591" width="15.5" style="2" customWidth="1"/>
    <col min="3592" max="3592" width="12.83203125" style="2" customWidth="1"/>
    <col min="3593" max="3593" width="10.33203125" style="2" customWidth="1"/>
    <col min="3594" max="3842" width="9.1640625" style="2" customWidth="1"/>
    <col min="3843" max="3843" width="11.83203125" style="2" customWidth="1"/>
    <col min="3844" max="3844" width="16.33203125" style="2" customWidth="1"/>
    <col min="3845" max="3845" width="15.83203125" style="2" customWidth="1"/>
    <col min="3846" max="3846" width="17" style="2" customWidth="1"/>
    <col min="3847" max="3847" width="15.5" style="2" customWidth="1"/>
    <col min="3848" max="3848" width="12.83203125" style="2" customWidth="1"/>
    <col min="3849" max="3849" width="10.33203125" style="2" customWidth="1"/>
    <col min="3850" max="4098" width="9.1640625" style="2" customWidth="1"/>
    <col min="4099" max="4099" width="11.83203125" style="2" customWidth="1"/>
    <col min="4100" max="4100" width="16.33203125" style="2" customWidth="1"/>
    <col min="4101" max="4101" width="15.83203125" style="2" customWidth="1"/>
    <col min="4102" max="4102" width="17" style="2" customWidth="1"/>
    <col min="4103" max="4103" width="15.5" style="2" customWidth="1"/>
    <col min="4104" max="4104" width="12.83203125" style="2" customWidth="1"/>
    <col min="4105" max="4105" width="10.33203125" style="2" customWidth="1"/>
    <col min="4106" max="4354" width="9.1640625" style="2" customWidth="1"/>
    <col min="4355" max="4355" width="11.83203125" style="2" customWidth="1"/>
    <col min="4356" max="4356" width="16.33203125" style="2" customWidth="1"/>
    <col min="4357" max="4357" width="15.83203125" style="2" customWidth="1"/>
    <col min="4358" max="4358" width="17" style="2" customWidth="1"/>
    <col min="4359" max="4359" width="15.5" style="2" customWidth="1"/>
    <col min="4360" max="4360" width="12.83203125" style="2" customWidth="1"/>
    <col min="4361" max="4361" width="10.33203125" style="2" customWidth="1"/>
    <col min="4362" max="4610" width="9.1640625" style="2" customWidth="1"/>
    <col min="4611" max="4611" width="11.83203125" style="2" customWidth="1"/>
    <col min="4612" max="4612" width="16.33203125" style="2" customWidth="1"/>
    <col min="4613" max="4613" width="15.83203125" style="2" customWidth="1"/>
    <col min="4614" max="4614" width="17" style="2" customWidth="1"/>
    <col min="4615" max="4615" width="15.5" style="2" customWidth="1"/>
    <col min="4616" max="4616" width="12.83203125" style="2" customWidth="1"/>
    <col min="4617" max="4617" width="10.33203125" style="2" customWidth="1"/>
    <col min="4618" max="4866" width="9.1640625" style="2" customWidth="1"/>
    <col min="4867" max="4867" width="11.83203125" style="2" customWidth="1"/>
    <col min="4868" max="4868" width="16.33203125" style="2" customWidth="1"/>
    <col min="4869" max="4869" width="15.83203125" style="2" customWidth="1"/>
    <col min="4870" max="4870" width="17" style="2" customWidth="1"/>
    <col min="4871" max="4871" width="15.5" style="2" customWidth="1"/>
    <col min="4872" max="4872" width="12.83203125" style="2" customWidth="1"/>
    <col min="4873" max="4873" width="10.33203125" style="2" customWidth="1"/>
    <col min="4874" max="5122" width="9.1640625" style="2" customWidth="1"/>
    <col min="5123" max="5123" width="11.83203125" style="2" customWidth="1"/>
    <col min="5124" max="5124" width="16.33203125" style="2" customWidth="1"/>
    <col min="5125" max="5125" width="15.83203125" style="2" customWidth="1"/>
    <col min="5126" max="5126" width="17" style="2" customWidth="1"/>
    <col min="5127" max="5127" width="15.5" style="2" customWidth="1"/>
    <col min="5128" max="5128" width="12.83203125" style="2" customWidth="1"/>
    <col min="5129" max="5129" width="10.33203125" style="2" customWidth="1"/>
    <col min="5130" max="5378" width="9.1640625" style="2" customWidth="1"/>
    <col min="5379" max="5379" width="11.83203125" style="2" customWidth="1"/>
    <col min="5380" max="5380" width="16.33203125" style="2" customWidth="1"/>
    <col min="5381" max="5381" width="15.83203125" style="2" customWidth="1"/>
    <col min="5382" max="5382" width="17" style="2" customWidth="1"/>
    <col min="5383" max="5383" width="15.5" style="2" customWidth="1"/>
    <col min="5384" max="5384" width="12.83203125" style="2" customWidth="1"/>
    <col min="5385" max="5385" width="10.33203125" style="2" customWidth="1"/>
    <col min="5386" max="5634" width="9.1640625" style="2" customWidth="1"/>
    <col min="5635" max="5635" width="11.83203125" style="2" customWidth="1"/>
    <col min="5636" max="5636" width="16.33203125" style="2" customWidth="1"/>
    <col min="5637" max="5637" width="15.83203125" style="2" customWidth="1"/>
    <col min="5638" max="5638" width="17" style="2" customWidth="1"/>
    <col min="5639" max="5639" width="15.5" style="2" customWidth="1"/>
    <col min="5640" max="5640" width="12.83203125" style="2" customWidth="1"/>
    <col min="5641" max="5641" width="10.33203125" style="2" customWidth="1"/>
    <col min="5642" max="5890" width="9.1640625" style="2" customWidth="1"/>
    <col min="5891" max="5891" width="11.83203125" style="2" customWidth="1"/>
    <col min="5892" max="5892" width="16.33203125" style="2" customWidth="1"/>
    <col min="5893" max="5893" width="15.83203125" style="2" customWidth="1"/>
    <col min="5894" max="5894" width="17" style="2" customWidth="1"/>
    <col min="5895" max="5895" width="15.5" style="2" customWidth="1"/>
    <col min="5896" max="5896" width="12.83203125" style="2" customWidth="1"/>
    <col min="5897" max="5897" width="10.33203125" style="2" customWidth="1"/>
    <col min="5898" max="6146" width="9.1640625" style="2" customWidth="1"/>
    <col min="6147" max="6147" width="11.83203125" style="2" customWidth="1"/>
    <col min="6148" max="6148" width="16.33203125" style="2" customWidth="1"/>
    <col min="6149" max="6149" width="15.83203125" style="2" customWidth="1"/>
    <col min="6150" max="6150" width="17" style="2" customWidth="1"/>
    <col min="6151" max="6151" width="15.5" style="2" customWidth="1"/>
    <col min="6152" max="6152" width="12.83203125" style="2" customWidth="1"/>
    <col min="6153" max="6153" width="10.33203125" style="2" customWidth="1"/>
    <col min="6154" max="6402" width="9.1640625" style="2" customWidth="1"/>
    <col min="6403" max="6403" width="11.83203125" style="2" customWidth="1"/>
    <col min="6404" max="6404" width="16.33203125" style="2" customWidth="1"/>
    <col min="6405" max="6405" width="15.83203125" style="2" customWidth="1"/>
    <col min="6406" max="6406" width="17" style="2" customWidth="1"/>
    <col min="6407" max="6407" width="15.5" style="2" customWidth="1"/>
    <col min="6408" max="6408" width="12.83203125" style="2" customWidth="1"/>
    <col min="6409" max="6409" width="10.33203125" style="2" customWidth="1"/>
    <col min="6410" max="6658" width="9.1640625" style="2" customWidth="1"/>
    <col min="6659" max="6659" width="11.83203125" style="2" customWidth="1"/>
    <col min="6660" max="6660" width="16.33203125" style="2" customWidth="1"/>
    <col min="6661" max="6661" width="15.83203125" style="2" customWidth="1"/>
    <col min="6662" max="6662" width="17" style="2" customWidth="1"/>
    <col min="6663" max="6663" width="15.5" style="2" customWidth="1"/>
    <col min="6664" max="6664" width="12.83203125" style="2" customWidth="1"/>
    <col min="6665" max="6665" width="10.33203125" style="2" customWidth="1"/>
    <col min="6666" max="6914" width="9.1640625" style="2" customWidth="1"/>
    <col min="6915" max="6915" width="11.83203125" style="2" customWidth="1"/>
    <col min="6916" max="6916" width="16.33203125" style="2" customWidth="1"/>
    <col min="6917" max="6917" width="15.83203125" style="2" customWidth="1"/>
    <col min="6918" max="6918" width="17" style="2" customWidth="1"/>
    <col min="6919" max="6919" width="15.5" style="2" customWidth="1"/>
    <col min="6920" max="6920" width="12.83203125" style="2" customWidth="1"/>
    <col min="6921" max="6921" width="10.33203125" style="2" customWidth="1"/>
    <col min="6922" max="7170" width="9.1640625" style="2" customWidth="1"/>
    <col min="7171" max="7171" width="11.83203125" style="2" customWidth="1"/>
    <col min="7172" max="7172" width="16.33203125" style="2" customWidth="1"/>
    <col min="7173" max="7173" width="15.83203125" style="2" customWidth="1"/>
    <col min="7174" max="7174" width="17" style="2" customWidth="1"/>
    <col min="7175" max="7175" width="15.5" style="2" customWidth="1"/>
    <col min="7176" max="7176" width="12.83203125" style="2" customWidth="1"/>
    <col min="7177" max="7177" width="10.33203125" style="2" customWidth="1"/>
    <col min="7178" max="7426" width="9.1640625" style="2" customWidth="1"/>
    <col min="7427" max="7427" width="11.83203125" style="2" customWidth="1"/>
    <col min="7428" max="7428" width="16.33203125" style="2" customWidth="1"/>
    <col min="7429" max="7429" width="15.83203125" style="2" customWidth="1"/>
    <col min="7430" max="7430" width="17" style="2" customWidth="1"/>
    <col min="7431" max="7431" width="15.5" style="2" customWidth="1"/>
    <col min="7432" max="7432" width="12.83203125" style="2" customWidth="1"/>
    <col min="7433" max="7433" width="10.33203125" style="2" customWidth="1"/>
    <col min="7434" max="7682" width="9.1640625" style="2" customWidth="1"/>
    <col min="7683" max="7683" width="11.83203125" style="2" customWidth="1"/>
    <col min="7684" max="7684" width="16.33203125" style="2" customWidth="1"/>
    <col min="7685" max="7685" width="15.83203125" style="2" customWidth="1"/>
    <col min="7686" max="7686" width="17" style="2" customWidth="1"/>
    <col min="7687" max="7687" width="15.5" style="2" customWidth="1"/>
    <col min="7688" max="7688" width="12.83203125" style="2" customWidth="1"/>
    <col min="7689" max="7689" width="10.33203125" style="2" customWidth="1"/>
    <col min="7690" max="7938" width="9.1640625" style="2" customWidth="1"/>
    <col min="7939" max="7939" width="11.83203125" style="2" customWidth="1"/>
    <col min="7940" max="7940" width="16.33203125" style="2" customWidth="1"/>
    <col min="7941" max="7941" width="15.83203125" style="2" customWidth="1"/>
    <col min="7942" max="7942" width="17" style="2" customWidth="1"/>
    <col min="7943" max="7943" width="15.5" style="2" customWidth="1"/>
    <col min="7944" max="7944" width="12.83203125" style="2" customWidth="1"/>
    <col min="7945" max="7945" width="10.33203125" style="2" customWidth="1"/>
    <col min="7946" max="8194" width="9.1640625" style="2" customWidth="1"/>
    <col min="8195" max="8195" width="11.83203125" style="2" customWidth="1"/>
    <col min="8196" max="8196" width="16.33203125" style="2" customWidth="1"/>
    <col min="8197" max="8197" width="15.83203125" style="2" customWidth="1"/>
    <col min="8198" max="8198" width="17" style="2" customWidth="1"/>
    <col min="8199" max="8199" width="15.5" style="2" customWidth="1"/>
    <col min="8200" max="8200" width="12.83203125" style="2" customWidth="1"/>
    <col min="8201" max="8201" width="10.33203125" style="2" customWidth="1"/>
    <col min="8202" max="8450" width="9.1640625" style="2" customWidth="1"/>
    <col min="8451" max="8451" width="11.83203125" style="2" customWidth="1"/>
    <col min="8452" max="8452" width="16.33203125" style="2" customWidth="1"/>
    <col min="8453" max="8453" width="15.83203125" style="2" customWidth="1"/>
    <col min="8454" max="8454" width="17" style="2" customWidth="1"/>
    <col min="8455" max="8455" width="15.5" style="2" customWidth="1"/>
    <col min="8456" max="8456" width="12.83203125" style="2" customWidth="1"/>
    <col min="8457" max="8457" width="10.33203125" style="2" customWidth="1"/>
    <col min="8458" max="8706" width="9.1640625" style="2" customWidth="1"/>
    <col min="8707" max="8707" width="11.83203125" style="2" customWidth="1"/>
    <col min="8708" max="8708" width="16.33203125" style="2" customWidth="1"/>
    <col min="8709" max="8709" width="15.83203125" style="2" customWidth="1"/>
    <col min="8710" max="8710" width="17" style="2" customWidth="1"/>
    <col min="8711" max="8711" width="15.5" style="2" customWidth="1"/>
    <col min="8712" max="8712" width="12.83203125" style="2" customWidth="1"/>
    <col min="8713" max="8713" width="10.33203125" style="2" customWidth="1"/>
    <col min="8714" max="8962" width="9.1640625" style="2" customWidth="1"/>
    <col min="8963" max="8963" width="11.83203125" style="2" customWidth="1"/>
    <col min="8964" max="8964" width="16.33203125" style="2" customWidth="1"/>
    <col min="8965" max="8965" width="15.83203125" style="2" customWidth="1"/>
    <col min="8966" max="8966" width="17" style="2" customWidth="1"/>
    <col min="8967" max="8967" width="15.5" style="2" customWidth="1"/>
    <col min="8968" max="8968" width="12.83203125" style="2" customWidth="1"/>
    <col min="8969" max="8969" width="10.33203125" style="2" customWidth="1"/>
    <col min="8970" max="9218" width="9.1640625" style="2" customWidth="1"/>
    <col min="9219" max="9219" width="11.83203125" style="2" customWidth="1"/>
    <col min="9220" max="9220" width="16.33203125" style="2" customWidth="1"/>
    <col min="9221" max="9221" width="15.83203125" style="2" customWidth="1"/>
    <col min="9222" max="9222" width="17" style="2" customWidth="1"/>
    <col min="9223" max="9223" width="15.5" style="2" customWidth="1"/>
    <col min="9224" max="9224" width="12.83203125" style="2" customWidth="1"/>
    <col min="9225" max="9225" width="10.33203125" style="2" customWidth="1"/>
    <col min="9226" max="9474" width="9.1640625" style="2" customWidth="1"/>
    <col min="9475" max="9475" width="11.83203125" style="2" customWidth="1"/>
    <col min="9476" max="9476" width="16.33203125" style="2" customWidth="1"/>
    <col min="9477" max="9477" width="15.83203125" style="2" customWidth="1"/>
    <col min="9478" max="9478" width="17" style="2" customWidth="1"/>
    <col min="9479" max="9479" width="15.5" style="2" customWidth="1"/>
    <col min="9480" max="9480" width="12.83203125" style="2" customWidth="1"/>
    <col min="9481" max="9481" width="10.33203125" style="2" customWidth="1"/>
    <col min="9482" max="9730" width="9.1640625" style="2" customWidth="1"/>
    <col min="9731" max="9731" width="11.83203125" style="2" customWidth="1"/>
    <col min="9732" max="9732" width="16.33203125" style="2" customWidth="1"/>
    <col min="9733" max="9733" width="15.83203125" style="2" customWidth="1"/>
    <col min="9734" max="9734" width="17" style="2" customWidth="1"/>
    <col min="9735" max="9735" width="15.5" style="2" customWidth="1"/>
    <col min="9736" max="9736" width="12.83203125" style="2" customWidth="1"/>
    <col min="9737" max="9737" width="10.33203125" style="2" customWidth="1"/>
    <col min="9738" max="9986" width="9.1640625" style="2" customWidth="1"/>
    <col min="9987" max="9987" width="11.83203125" style="2" customWidth="1"/>
    <col min="9988" max="9988" width="16.33203125" style="2" customWidth="1"/>
    <col min="9989" max="9989" width="15.83203125" style="2" customWidth="1"/>
    <col min="9990" max="9990" width="17" style="2" customWidth="1"/>
    <col min="9991" max="9991" width="15.5" style="2" customWidth="1"/>
    <col min="9992" max="9992" width="12.83203125" style="2" customWidth="1"/>
    <col min="9993" max="9993" width="10.33203125" style="2" customWidth="1"/>
    <col min="9994" max="10242" width="9.1640625" style="2" customWidth="1"/>
    <col min="10243" max="10243" width="11.83203125" style="2" customWidth="1"/>
    <col min="10244" max="10244" width="16.33203125" style="2" customWidth="1"/>
    <col min="10245" max="10245" width="15.83203125" style="2" customWidth="1"/>
    <col min="10246" max="10246" width="17" style="2" customWidth="1"/>
    <col min="10247" max="10247" width="15.5" style="2" customWidth="1"/>
    <col min="10248" max="10248" width="12.83203125" style="2" customWidth="1"/>
    <col min="10249" max="10249" width="10.33203125" style="2" customWidth="1"/>
    <col min="10250" max="10498" width="9.1640625" style="2" customWidth="1"/>
    <col min="10499" max="10499" width="11.83203125" style="2" customWidth="1"/>
    <col min="10500" max="10500" width="16.33203125" style="2" customWidth="1"/>
    <col min="10501" max="10501" width="15.83203125" style="2" customWidth="1"/>
    <col min="10502" max="10502" width="17" style="2" customWidth="1"/>
    <col min="10503" max="10503" width="15.5" style="2" customWidth="1"/>
    <col min="10504" max="10504" width="12.83203125" style="2" customWidth="1"/>
    <col min="10505" max="10505" width="10.33203125" style="2" customWidth="1"/>
    <col min="10506" max="10754" width="9.1640625" style="2" customWidth="1"/>
    <col min="10755" max="10755" width="11.83203125" style="2" customWidth="1"/>
    <col min="10756" max="10756" width="16.33203125" style="2" customWidth="1"/>
    <col min="10757" max="10757" width="15.83203125" style="2" customWidth="1"/>
    <col min="10758" max="10758" width="17" style="2" customWidth="1"/>
    <col min="10759" max="10759" width="15.5" style="2" customWidth="1"/>
    <col min="10760" max="10760" width="12.83203125" style="2" customWidth="1"/>
    <col min="10761" max="10761" width="10.33203125" style="2" customWidth="1"/>
    <col min="10762" max="11010" width="9.1640625" style="2" customWidth="1"/>
    <col min="11011" max="11011" width="11.83203125" style="2" customWidth="1"/>
    <col min="11012" max="11012" width="16.33203125" style="2" customWidth="1"/>
    <col min="11013" max="11013" width="15.83203125" style="2" customWidth="1"/>
    <col min="11014" max="11014" width="17" style="2" customWidth="1"/>
    <col min="11015" max="11015" width="15.5" style="2" customWidth="1"/>
    <col min="11016" max="11016" width="12.83203125" style="2" customWidth="1"/>
    <col min="11017" max="11017" width="10.33203125" style="2" customWidth="1"/>
    <col min="11018" max="11266" width="9.1640625" style="2" customWidth="1"/>
    <col min="11267" max="11267" width="11.83203125" style="2" customWidth="1"/>
    <col min="11268" max="11268" width="16.33203125" style="2" customWidth="1"/>
    <col min="11269" max="11269" width="15.83203125" style="2" customWidth="1"/>
    <col min="11270" max="11270" width="17" style="2" customWidth="1"/>
    <col min="11271" max="11271" width="15.5" style="2" customWidth="1"/>
    <col min="11272" max="11272" width="12.83203125" style="2" customWidth="1"/>
    <col min="11273" max="11273" width="10.33203125" style="2" customWidth="1"/>
    <col min="11274" max="11522" width="9.1640625" style="2" customWidth="1"/>
    <col min="11523" max="11523" width="11.83203125" style="2" customWidth="1"/>
    <col min="11524" max="11524" width="16.33203125" style="2" customWidth="1"/>
    <col min="11525" max="11525" width="15.83203125" style="2" customWidth="1"/>
    <col min="11526" max="11526" width="17" style="2" customWidth="1"/>
    <col min="11527" max="11527" width="15.5" style="2" customWidth="1"/>
    <col min="11528" max="11528" width="12.83203125" style="2" customWidth="1"/>
    <col min="11529" max="11529" width="10.33203125" style="2" customWidth="1"/>
    <col min="11530" max="11778" width="9.1640625" style="2" customWidth="1"/>
    <col min="11779" max="11779" width="11.83203125" style="2" customWidth="1"/>
    <col min="11780" max="11780" width="16.33203125" style="2" customWidth="1"/>
    <col min="11781" max="11781" width="15.83203125" style="2" customWidth="1"/>
    <col min="11782" max="11782" width="17" style="2" customWidth="1"/>
    <col min="11783" max="11783" width="15.5" style="2" customWidth="1"/>
    <col min="11784" max="11784" width="12.83203125" style="2" customWidth="1"/>
    <col min="11785" max="11785" width="10.33203125" style="2" customWidth="1"/>
    <col min="11786" max="12034" width="9.1640625" style="2" customWidth="1"/>
    <col min="12035" max="12035" width="11.83203125" style="2" customWidth="1"/>
    <col min="12036" max="12036" width="16.33203125" style="2" customWidth="1"/>
    <col min="12037" max="12037" width="15.83203125" style="2" customWidth="1"/>
    <col min="12038" max="12038" width="17" style="2" customWidth="1"/>
    <col min="12039" max="12039" width="15.5" style="2" customWidth="1"/>
    <col min="12040" max="12040" width="12.83203125" style="2" customWidth="1"/>
    <col min="12041" max="12041" width="10.33203125" style="2" customWidth="1"/>
    <col min="12042" max="12290" width="9.1640625" style="2" customWidth="1"/>
    <col min="12291" max="12291" width="11.83203125" style="2" customWidth="1"/>
    <col min="12292" max="12292" width="16.33203125" style="2" customWidth="1"/>
    <col min="12293" max="12293" width="15.83203125" style="2" customWidth="1"/>
    <col min="12294" max="12294" width="17" style="2" customWidth="1"/>
    <col min="12295" max="12295" width="15.5" style="2" customWidth="1"/>
    <col min="12296" max="12296" width="12.83203125" style="2" customWidth="1"/>
    <col min="12297" max="12297" width="10.33203125" style="2" customWidth="1"/>
    <col min="12298" max="12546" width="9.1640625" style="2" customWidth="1"/>
    <col min="12547" max="12547" width="11.83203125" style="2" customWidth="1"/>
    <col min="12548" max="12548" width="16.33203125" style="2" customWidth="1"/>
    <col min="12549" max="12549" width="15.83203125" style="2" customWidth="1"/>
    <col min="12550" max="12550" width="17" style="2" customWidth="1"/>
    <col min="12551" max="12551" width="15.5" style="2" customWidth="1"/>
    <col min="12552" max="12552" width="12.83203125" style="2" customWidth="1"/>
    <col min="12553" max="12553" width="10.33203125" style="2" customWidth="1"/>
    <col min="12554" max="12802" width="9.1640625" style="2" customWidth="1"/>
    <col min="12803" max="12803" width="11.83203125" style="2" customWidth="1"/>
    <col min="12804" max="12804" width="16.33203125" style="2" customWidth="1"/>
    <col min="12805" max="12805" width="15.83203125" style="2" customWidth="1"/>
    <col min="12806" max="12806" width="17" style="2" customWidth="1"/>
    <col min="12807" max="12807" width="15.5" style="2" customWidth="1"/>
    <col min="12808" max="12808" width="12.83203125" style="2" customWidth="1"/>
    <col min="12809" max="12809" width="10.33203125" style="2" customWidth="1"/>
    <col min="12810" max="13058" width="9.1640625" style="2" customWidth="1"/>
    <col min="13059" max="13059" width="11.83203125" style="2" customWidth="1"/>
    <col min="13060" max="13060" width="16.33203125" style="2" customWidth="1"/>
    <col min="13061" max="13061" width="15.83203125" style="2" customWidth="1"/>
    <col min="13062" max="13062" width="17" style="2" customWidth="1"/>
    <col min="13063" max="13063" width="15.5" style="2" customWidth="1"/>
    <col min="13064" max="13064" width="12.83203125" style="2" customWidth="1"/>
    <col min="13065" max="13065" width="10.33203125" style="2" customWidth="1"/>
    <col min="13066" max="13314" width="9.1640625" style="2" customWidth="1"/>
    <col min="13315" max="13315" width="11.83203125" style="2" customWidth="1"/>
    <col min="13316" max="13316" width="16.33203125" style="2" customWidth="1"/>
    <col min="13317" max="13317" width="15.83203125" style="2" customWidth="1"/>
    <col min="13318" max="13318" width="17" style="2" customWidth="1"/>
    <col min="13319" max="13319" width="15.5" style="2" customWidth="1"/>
    <col min="13320" max="13320" width="12.83203125" style="2" customWidth="1"/>
    <col min="13321" max="13321" width="10.33203125" style="2" customWidth="1"/>
    <col min="13322" max="13570" width="9.1640625" style="2" customWidth="1"/>
    <col min="13571" max="13571" width="11.83203125" style="2" customWidth="1"/>
    <col min="13572" max="13572" width="16.33203125" style="2" customWidth="1"/>
    <col min="13573" max="13573" width="15.83203125" style="2" customWidth="1"/>
    <col min="13574" max="13574" width="17" style="2" customWidth="1"/>
    <col min="13575" max="13575" width="15.5" style="2" customWidth="1"/>
    <col min="13576" max="13576" width="12.83203125" style="2" customWidth="1"/>
    <col min="13577" max="13577" width="10.33203125" style="2" customWidth="1"/>
    <col min="13578" max="13826" width="9.1640625" style="2" customWidth="1"/>
    <col min="13827" max="13827" width="11.83203125" style="2" customWidth="1"/>
    <col min="13828" max="13828" width="16.33203125" style="2" customWidth="1"/>
    <col min="13829" max="13829" width="15.83203125" style="2" customWidth="1"/>
    <col min="13830" max="13830" width="17" style="2" customWidth="1"/>
    <col min="13831" max="13831" width="15.5" style="2" customWidth="1"/>
    <col min="13832" max="13832" width="12.83203125" style="2" customWidth="1"/>
    <col min="13833" max="13833" width="10.33203125" style="2" customWidth="1"/>
    <col min="13834" max="14082" width="9.1640625" style="2" customWidth="1"/>
    <col min="14083" max="14083" width="11.83203125" style="2" customWidth="1"/>
    <col min="14084" max="14084" width="16.33203125" style="2" customWidth="1"/>
    <col min="14085" max="14085" width="15.83203125" style="2" customWidth="1"/>
    <col min="14086" max="14086" width="17" style="2" customWidth="1"/>
    <col min="14087" max="14087" width="15.5" style="2" customWidth="1"/>
    <col min="14088" max="14088" width="12.83203125" style="2" customWidth="1"/>
    <col min="14089" max="14089" width="10.33203125" style="2" customWidth="1"/>
    <col min="14090" max="14338" width="9.1640625" style="2" customWidth="1"/>
    <col min="14339" max="14339" width="11.83203125" style="2" customWidth="1"/>
    <col min="14340" max="14340" width="16.33203125" style="2" customWidth="1"/>
    <col min="14341" max="14341" width="15.83203125" style="2" customWidth="1"/>
    <col min="14342" max="14342" width="17" style="2" customWidth="1"/>
    <col min="14343" max="14343" width="15.5" style="2" customWidth="1"/>
    <col min="14344" max="14344" width="12.83203125" style="2" customWidth="1"/>
    <col min="14345" max="14345" width="10.33203125" style="2" customWidth="1"/>
    <col min="14346" max="14594" width="9.1640625" style="2" customWidth="1"/>
    <col min="14595" max="14595" width="11.83203125" style="2" customWidth="1"/>
    <col min="14596" max="14596" width="16.33203125" style="2" customWidth="1"/>
    <col min="14597" max="14597" width="15.83203125" style="2" customWidth="1"/>
    <col min="14598" max="14598" width="17" style="2" customWidth="1"/>
    <col min="14599" max="14599" width="15.5" style="2" customWidth="1"/>
    <col min="14600" max="14600" width="12.83203125" style="2" customWidth="1"/>
    <col min="14601" max="14601" width="10.33203125" style="2" customWidth="1"/>
    <col min="14602" max="14850" width="9.1640625" style="2" customWidth="1"/>
    <col min="14851" max="14851" width="11.83203125" style="2" customWidth="1"/>
    <col min="14852" max="14852" width="16.33203125" style="2" customWidth="1"/>
    <col min="14853" max="14853" width="15.83203125" style="2" customWidth="1"/>
    <col min="14854" max="14854" width="17" style="2" customWidth="1"/>
    <col min="14855" max="14855" width="15.5" style="2" customWidth="1"/>
    <col min="14856" max="14856" width="12.83203125" style="2" customWidth="1"/>
    <col min="14857" max="14857" width="10.33203125" style="2" customWidth="1"/>
    <col min="14858" max="15106" width="9.1640625" style="2" customWidth="1"/>
    <col min="15107" max="15107" width="11.83203125" style="2" customWidth="1"/>
    <col min="15108" max="15108" width="16.33203125" style="2" customWidth="1"/>
    <col min="15109" max="15109" width="15.83203125" style="2" customWidth="1"/>
    <col min="15110" max="15110" width="17" style="2" customWidth="1"/>
    <col min="15111" max="15111" width="15.5" style="2" customWidth="1"/>
    <col min="15112" max="15112" width="12.83203125" style="2" customWidth="1"/>
    <col min="15113" max="15113" width="10.33203125" style="2" customWidth="1"/>
    <col min="15114" max="15362" width="9.1640625" style="2" customWidth="1"/>
    <col min="15363" max="15363" width="11.83203125" style="2" customWidth="1"/>
    <col min="15364" max="15364" width="16.33203125" style="2" customWidth="1"/>
    <col min="15365" max="15365" width="15.83203125" style="2" customWidth="1"/>
    <col min="15366" max="15366" width="17" style="2" customWidth="1"/>
    <col min="15367" max="15367" width="15.5" style="2" customWidth="1"/>
    <col min="15368" max="15368" width="12.83203125" style="2" customWidth="1"/>
    <col min="15369" max="15369" width="10.33203125" style="2" customWidth="1"/>
    <col min="15370" max="15618" width="9.1640625" style="2" customWidth="1"/>
    <col min="15619" max="15619" width="11.83203125" style="2" customWidth="1"/>
    <col min="15620" max="15620" width="16.33203125" style="2" customWidth="1"/>
    <col min="15621" max="15621" width="15.83203125" style="2" customWidth="1"/>
    <col min="15622" max="15622" width="17" style="2" customWidth="1"/>
    <col min="15623" max="15623" width="15.5" style="2" customWidth="1"/>
    <col min="15624" max="15624" width="12.83203125" style="2" customWidth="1"/>
    <col min="15625" max="15625" width="10.33203125" style="2" customWidth="1"/>
    <col min="15626" max="15874" width="9.1640625" style="2" customWidth="1"/>
    <col min="15875" max="15875" width="11.83203125" style="2" customWidth="1"/>
    <col min="15876" max="15876" width="16.33203125" style="2" customWidth="1"/>
    <col min="15877" max="15877" width="15.83203125" style="2" customWidth="1"/>
    <col min="15878" max="15878" width="17" style="2" customWidth="1"/>
    <col min="15879" max="15879" width="15.5" style="2" customWidth="1"/>
    <col min="15880" max="15880" width="12.83203125" style="2" customWidth="1"/>
    <col min="15881" max="15881" width="10.33203125" style="2" customWidth="1"/>
    <col min="15882" max="16130" width="9.1640625" style="2" customWidth="1"/>
    <col min="16131" max="16131" width="11.83203125" style="2" customWidth="1"/>
    <col min="16132" max="16132" width="16.33203125" style="2" customWidth="1"/>
    <col min="16133" max="16133" width="15.83203125" style="2" customWidth="1"/>
    <col min="16134" max="16134" width="17" style="2" customWidth="1"/>
    <col min="16135" max="16135" width="15.5" style="2" customWidth="1"/>
    <col min="16136" max="16136" width="12.83203125" style="2" customWidth="1"/>
    <col min="16137" max="16137" width="10.33203125" style="2" customWidth="1"/>
    <col min="16138" max="16384" width="9.1640625" style="2" customWidth="1"/>
  </cols>
  <sheetData>
    <row r="1" spans="1:11" ht="15">
      <c r="A1" s="5" t="s">
        <v>10</v>
      </c>
      <c r="B1" s="6"/>
      <c r="C1" s="7"/>
      <c r="D1" s="58" t="s">
        <v>31</v>
      </c>
      <c r="E1" s="59"/>
      <c r="F1" s="59"/>
      <c r="G1" s="58"/>
      <c r="H1" s="52" t="s">
        <v>33</v>
      </c>
      <c r="I1" s="53" t="s">
        <v>34</v>
      </c>
      <c r="J1" s="50" t="s">
        <v>6</v>
      </c>
    </row>
    <row r="2" spans="1:11" ht="15" customHeight="1">
      <c r="A2" s="9"/>
      <c r="B2" s="9"/>
      <c r="C2" s="7"/>
      <c r="D2" s="10">
        <v>1</v>
      </c>
      <c r="E2" s="10">
        <v>2</v>
      </c>
      <c r="F2" s="10">
        <v>3</v>
      </c>
      <c r="G2" s="10">
        <v>4</v>
      </c>
      <c r="H2" s="52"/>
      <c r="I2" s="53"/>
      <c r="J2" s="50"/>
    </row>
    <row r="3" spans="1:11">
      <c r="A3" s="9"/>
      <c r="B3" s="9"/>
      <c r="C3" s="9"/>
      <c r="D3" s="62" t="s">
        <v>32</v>
      </c>
      <c r="E3" s="63"/>
      <c r="F3" s="63"/>
      <c r="G3" s="64"/>
      <c r="H3" s="52"/>
      <c r="I3" s="53"/>
      <c r="J3" s="50"/>
    </row>
    <row r="4" spans="1:11">
      <c r="A4" s="9"/>
      <c r="B4" s="6"/>
      <c r="C4" s="7"/>
      <c r="D4" s="14">
        <v>30000</v>
      </c>
      <c r="E4" s="14">
        <v>50000</v>
      </c>
      <c r="F4" s="14">
        <v>80000</v>
      </c>
      <c r="G4" s="14">
        <v>100000</v>
      </c>
      <c r="H4" s="33" t="s">
        <v>4</v>
      </c>
      <c r="I4" s="34" t="s">
        <v>9</v>
      </c>
      <c r="J4" s="40"/>
    </row>
    <row r="5" spans="1:11">
      <c r="A5" s="6"/>
      <c r="B5" s="7"/>
      <c r="C5" s="47" t="s">
        <v>28</v>
      </c>
      <c r="D5" s="10">
        <v>15</v>
      </c>
      <c r="E5" s="10">
        <v>5</v>
      </c>
      <c r="F5" s="10">
        <v>3</v>
      </c>
      <c r="G5" s="10">
        <v>2</v>
      </c>
      <c r="H5" s="33" t="str">
        <f>SUM(D5:G5)&amp; " maisons"</f>
        <v>25 maisons</v>
      </c>
      <c r="I5" s="69">
        <f>(SUM(D5:G5)) /SUM(D8:G8)</f>
        <v>0.25</v>
      </c>
      <c r="J5" s="41">
        <f>(D5*30000+E5*50000+F5*80000+G5*100000)/SUM(D5:G5)</f>
        <v>45600</v>
      </c>
    </row>
    <row r="6" spans="1:11">
      <c r="A6" s="60" t="s">
        <v>22</v>
      </c>
      <c r="B6" s="61"/>
      <c r="C6" s="47" t="s">
        <v>29</v>
      </c>
      <c r="D6" s="10">
        <v>10</v>
      </c>
      <c r="E6" s="10">
        <v>15</v>
      </c>
      <c r="F6" s="10">
        <v>15</v>
      </c>
      <c r="G6" s="10">
        <v>10</v>
      </c>
      <c r="H6" s="33" t="str">
        <f>SUM(D6:G6)&amp; " maisons"</f>
        <v>50 maisons</v>
      </c>
      <c r="I6" s="69">
        <f>(SUM(D6:G6)) /SUM(D8:G8)</f>
        <v>0.5</v>
      </c>
      <c r="J6" s="41">
        <f>(D6*30000+E6*50000+F6*80000+G6*100000)/SUM(D6:G6)</f>
        <v>65000</v>
      </c>
    </row>
    <row r="7" spans="1:11" ht="15" thickBot="1">
      <c r="A7" s="29"/>
      <c r="B7" s="16"/>
      <c r="C7" s="47" t="s">
        <v>30</v>
      </c>
      <c r="D7" s="10">
        <v>5</v>
      </c>
      <c r="E7" s="10">
        <v>5</v>
      </c>
      <c r="F7" s="10">
        <v>5</v>
      </c>
      <c r="G7" s="10">
        <v>10</v>
      </c>
      <c r="H7" s="33" t="str">
        <f>SUM(D7:G7)&amp; " maisons"</f>
        <v>25 maisons</v>
      </c>
      <c r="I7" s="69">
        <f>(SUM(D7:G7)) /SUM(D8:G8)</f>
        <v>0.25</v>
      </c>
      <c r="J7" s="41">
        <f>(D7*30000+E7*50000+F7*80000+G7*100000)/SUM(D7:G7)</f>
        <v>72000</v>
      </c>
    </row>
    <row r="8" spans="1:11" ht="15.75" customHeight="1" thickTop="1">
      <c r="A8" s="55" t="s">
        <v>0</v>
      </c>
      <c r="B8" s="55"/>
      <c r="C8" s="36" t="s">
        <v>4</v>
      </c>
      <c r="D8" s="37">
        <f>SUM(D5:D7)</f>
        <v>30</v>
      </c>
      <c r="E8" s="37">
        <f>SUM(E5:E7)</f>
        <v>25</v>
      </c>
      <c r="F8" s="37">
        <f>SUM(F5:F7)</f>
        <v>23</v>
      </c>
      <c r="G8" s="37">
        <f>SUM(G5:G7)</f>
        <v>22</v>
      </c>
      <c r="H8" s="35" t="str">
        <f>SUM(D8:G8)&amp; " maisons"</f>
        <v>100 maisons</v>
      </c>
      <c r="I8" s="71">
        <f>(SUM(D8:G8)) /SUM(D8:G8)</f>
        <v>1</v>
      </c>
      <c r="J8" s="40"/>
    </row>
    <row r="9" spans="1:11">
      <c r="A9" s="54" t="s">
        <v>5</v>
      </c>
      <c r="B9" s="54"/>
      <c r="C9" s="38" t="s">
        <v>9</v>
      </c>
      <c r="D9" s="68">
        <f>D8/SUM(D8:G8)</f>
        <v>0.3</v>
      </c>
      <c r="E9" s="69">
        <f>E8/SUM(D8:G8)</f>
        <v>0.25</v>
      </c>
      <c r="F9" s="69">
        <f>F8/SUM(D8:G8)</f>
        <v>0.23</v>
      </c>
      <c r="G9" s="70">
        <f>G8/SUM(D8:G8)</f>
        <v>0.22</v>
      </c>
      <c r="H9" s="31"/>
      <c r="I9" s="31"/>
      <c r="J9" s="18"/>
    </row>
    <row r="10" spans="1:11" ht="30" customHeight="1">
      <c r="A10" s="56" t="s">
        <v>3</v>
      </c>
      <c r="B10" s="56"/>
      <c r="C10" s="57"/>
      <c r="D10" s="48">
        <f>(D5*150000+D6*250000+D7*350000)/(D5+D6+D7)</f>
        <v>216666.66666666666</v>
      </c>
      <c r="E10" s="49">
        <f t="shared" ref="E10:G10" si="0">(E5*150000+E6*250000+E7*350000)/(E5+E6+E7)</f>
        <v>250000</v>
      </c>
      <c r="F10" s="49">
        <f t="shared" si="0"/>
        <v>258695.65217391305</v>
      </c>
      <c r="G10" s="49">
        <f t="shared" si="0"/>
        <v>286363.63636363635</v>
      </c>
    </row>
    <row r="12" spans="1:11" ht="15">
      <c r="A12" s="5" t="s">
        <v>7</v>
      </c>
      <c r="B12" s="6"/>
      <c r="C12" s="7"/>
      <c r="D12" s="58" t="s">
        <v>31</v>
      </c>
      <c r="E12" s="59"/>
      <c r="F12" s="59"/>
      <c r="G12" s="58"/>
      <c r="H12" s="8"/>
      <c r="I12" s="18"/>
      <c r="J12" s="18"/>
      <c r="K12" s="18"/>
    </row>
    <row r="13" spans="1:11">
      <c r="A13" s="9"/>
      <c r="B13" s="9"/>
      <c r="C13" s="7"/>
      <c r="D13" s="10">
        <v>1</v>
      </c>
      <c r="E13" s="10">
        <v>2</v>
      </c>
      <c r="F13" s="10">
        <v>3</v>
      </c>
      <c r="G13" s="10">
        <v>4</v>
      </c>
      <c r="H13" s="8"/>
      <c r="I13" s="18"/>
      <c r="J13" s="18"/>
      <c r="K13" s="18"/>
    </row>
    <row r="14" spans="1:11">
      <c r="A14" s="9"/>
      <c r="B14" s="9"/>
      <c r="C14" s="7"/>
      <c r="D14" s="11"/>
      <c r="E14" s="11"/>
      <c r="F14" s="11"/>
      <c r="G14" s="11"/>
      <c r="H14" s="8"/>
      <c r="I14" s="18"/>
      <c r="J14" s="18"/>
      <c r="K14" s="18"/>
    </row>
    <row r="15" spans="1:11">
      <c r="A15" s="6"/>
      <c r="B15" s="7"/>
      <c r="C15" s="47" t="s">
        <v>28</v>
      </c>
      <c r="D15" s="27">
        <v>1</v>
      </c>
      <c r="E15" s="27">
        <v>1</v>
      </c>
      <c r="F15" s="27">
        <v>1</v>
      </c>
      <c r="G15" s="27">
        <v>1</v>
      </c>
      <c r="H15" s="8"/>
      <c r="I15" s="18"/>
      <c r="J15" s="18"/>
      <c r="K15" s="18"/>
    </row>
    <row r="16" spans="1:11">
      <c r="A16" s="60" t="s">
        <v>22</v>
      </c>
      <c r="B16" s="61"/>
      <c r="C16" s="47" t="s">
        <v>29</v>
      </c>
      <c r="D16" s="27">
        <v>1</v>
      </c>
      <c r="E16" s="27">
        <v>1</v>
      </c>
      <c r="F16" s="27">
        <v>1</v>
      </c>
      <c r="G16" s="27">
        <v>1</v>
      </c>
      <c r="H16" s="8"/>
      <c r="I16" s="18"/>
      <c r="J16" s="18"/>
      <c r="K16" s="18"/>
    </row>
    <row r="17" spans="1:11" ht="15" thickBot="1">
      <c r="A17" s="29"/>
      <c r="B17" s="16"/>
      <c r="C17" s="47" t="s">
        <v>30</v>
      </c>
      <c r="D17" s="27">
        <v>1</v>
      </c>
      <c r="E17" s="27">
        <v>1</v>
      </c>
      <c r="F17" s="27">
        <v>1</v>
      </c>
      <c r="G17" s="27">
        <v>1</v>
      </c>
      <c r="H17" s="8"/>
      <c r="I17" s="31"/>
      <c r="J17" s="18"/>
      <c r="K17" s="18"/>
    </row>
    <row r="18" spans="1:11" ht="15" thickTop="1">
      <c r="A18" s="12"/>
      <c r="B18" s="12"/>
      <c r="C18" s="13"/>
      <c r="D18" s="12"/>
      <c r="E18" s="12"/>
      <c r="F18" s="12"/>
      <c r="G18" s="12"/>
      <c r="H18" s="15" t="s">
        <v>2</v>
      </c>
      <c r="I18" s="31"/>
      <c r="J18" s="18"/>
      <c r="K18" s="18"/>
    </row>
    <row r="20" spans="1:11" ht="15.75" customHeight="1">
      <c r="A20" s="65" t="s">
        <v>8</v>
      </c>
      <c r="B20" s="65"/>
      <c r="C20" s="66"/>
      <c r="D20" s="58" t="s">
        <v>31</v>
      </c>
      <c r="E20" s="59"/>
      <c r="F20" s="59"/>
      <c r="G20" s="58"/>
      <c r="H20" s="52" t="s">
        <v>33</v>
      </c>
      <c r="I20" s="53" t="s">
        <v>34</v>
      </c>
      <c r="J20" s="50" t="s">
        <v>6</v>
      </c>
    </row>
    <row r="21" spans="1:11">
      <c r="A21" s="9"/>
      <c r="B21" s="9"/>
      <c r="C21" s="7"/>
      <c r="D21" s="10">
        <v>1</v>
      </c>
      <c r="E21" s="10">
        <v>2</v>
      </c>
      <c r="F21" s="10">
        <v>3</v>
      </c>
      <c r="G21" s="10">
        <v>4</v>
      </c>
      <c r="H21" s="52"/>
      <c r="I21" s="53"/>
      <c r="J21" s="50"/>
    </row>
    <row r="22" spans="1:11">
      <c r="A22" s="9"/>
      <c r="B22" s="9"/>
      <c r="C22" s="9"/>
      <c r="D22" s="62" t="s">
        <v>32</v>
      </c>
      <c r="E22" s="67"/>
      <c r="F22" s="67"/>
      <c r="G22" s="64"/>
      <c r="H22" s="52"/>
      <c r="I22" s="53"/>
      <c r="J22" s="50"/>
    </row>
    <row r="23" spans="1:11">
      <c r="A23" s="9"/>
      <c r="B23" s="6"/>
      <c r="C23" s="7"/>
      <c r="D23" s="14">
        <v>30000</v>
      </c>
      <c r="E23" s="14">
        <v>50000</v>
      </c>
      <c r="F23" s="14">
        <v>80000</v>
      </c>
      <c r="G23" s="14">
        <v>100000</v>
      </c>
      <c r="H23" s="33" t="s">
        <v>4</v>
      </c>
      <c r="I23" s="34" t="s">
        <v>1</v>
      </c>
      <c r="J23" s="40"/>
    </row>
    <row r="24" spans="1:11">
      <c r="A24" s="6"/>
      <c r="B24" s="7"/>
      <c r="C24" s="47" t="s">
        <v>28</v>
      </c>
      <c r="D24" s="19">
        <f t="shared" ref="D24:G26" si="1">D5*D15</f>
        <v>15</v>
      </c>
      <c r="E24" s="20">
        <f t="shared" si="1"/>
        <v>5</v>
      </c>
      <c r="F24" s="20">
        <f t="shared" si="1"/>
        <v>3</v>
      </c>
      <c r="G24" s="21">
        <f t="shared" si="1"/>
        <v>2</v>
      </c>
      <c r="H24" s="33" t="str">
        <f>SUM(D24:G24)&amp;" maisons"</f>
        <v>25 maisons</v>
      </c>
      <c r="I24" s="69">
        <f>(SUM(D24:G24)) /SUM(D27:G27)</f>
        <v>0.25</v>
      </c>
      <c r="J24" s="41">
        <f>(D24*30000+E24*50000+F24*80000+G24*100000)/SUM(D24:G24)</f>
        <v>45600</v>
      </c>
    </row>
    <row r="25" spans="1:11">
      <c r="A25" s="60" t="s">
        <v>22</v>
      </c>
      <c r="B25" s="61"/>
      <c r="C25" s="47" t="s">
        <v>29</v>
      </c>
      <c r="D25" s="22">
        <f t="shared" si="1"/>
        <v>10</v>
      </c>
      <c r="E25" s="17">
        <f t="shared" si="1"/>
        <v>15</v>
      </c>
      <c r="F25" s="17">
        <f t="shared" si="1"/>
        <v>15</v>
      </c>
      <c r="G25" s="23">
        <f t="shared" si="1"/>
        <v>10</v>
      </c>
      <c r="H25" s="33" t="str">
        <f>SUM(D25:G25)&amp;" maisons"</f>
        <v>50 maisons</v>
      </c>
      <c r="I25" s="69">
        <f>(SUM(D25:G25)) /SUM(D27:G27)</f>
        <v>0.5</v>
      </c>
      <c r="J25" s="41">
        <f t="shared" ref="J25:J26" si="2">(D25*30000+E25*50000+F25*80000+G25*100000)/SUM(D25:G25)</f>
        <v>65000</v>
      </c>
    </row>
    <row r="26" spans="1:11" ht="15" thickBot="1">
      <c r="A26" s="29"/>
      <c r="B26" s="16"/>
      <c r="C26" s="47" t="s">
        <v>30</v>
      </c>
      <c r="D26" s="24">
        <f t="shared" si="1"/>
        <v>5</v>
      </c>
      <c r="E26" s="25">
        <f t="shared" si="1"/>
        <v>5</v>
      </c>
      <c r="F26" s="25">
        <f t="shared" si="1"/>
        <v>5</v>
      </c>
      <c r="G26" s="26">
        <f t="shared" si="1"/>
        <v>10</v>
      </c>
      <c r="H26" s="39" t="str">
        <f>SUM(D26:G26)&amp;" maisons"</f>
        <v>25 maisons</v>
      </c>
      <c r="I26" s="69">
        <f>(SUM(D26:G26)) /SUM(D27:G27)</f>
        <v>0.25</v>
      </c>
      <c r="J26" s="41">
        <f t="shared" si="2"/>
        <v>72000</v>
      </c>
    </row>
    <row r="27" spans="1:11" ht="15.75" customHeight="1" thickTop="1">
      <c r="A27" s="55" t="s">
        <v>0</v>
      </c>
      <c r="B27" s="55"/>
      <c r="C27" s="36" t="s">
        <v>4</v>
      </c>
      <c r="D27" s="37">
        <f>SUM(D24:D26)</f>
        <v>30</v>
      </c>
      <c r="E27" s="37">
        <f>SUM(E24:E26)</f>
        <v>25</v>
      </c>
      <c r="F27" s="37">
        <f>SUM(F24:F26)</f>
        <v>23</v>
      </c>
      <c r="G27" s="37">
        <f>SUM(G24:G26)</f>
        <v>22</v>
      </c>
      <c r="H27" s="35" t="str">
        <f>SUM(D27:G27)&amp;" maisons"</f>
        <v>100 maisons</v>
      </c>
      <c r="I27" s="71">
        <f>(SUM(D27:G27)) /SUM(D27:G27)</f>
        <v>1</v>
      </c>
      <c r="J27" s="40"/>
    </row>
    <row r="28" spans="1:11">
      <c r="A28" s="54" t="s">
        <v>5</v>
      </c>
      <c r="B28" s="54"/>
      <c r="C28" s="38" t="s">
        <v>9</v>
      </c>
      <c r="D28" s="68">
        <f>D27/SUM(D27:G27)</f>
        <v>0.3</v>
      </c>
      <c r="E28" s="69">
        <f>E27/SUM(D27:G27)</f>
        <v>0.25</v>
      </c>
      <c r="F28" s="69">
        <f>F27/SUM(D27:G27)</f>
        <v>0.23</v>
      </c>
      <c r="G28" s="70">
        <f>G27/SUM(D27:G27)</f>
        <v>0.22</v>
      </c>
      <c r="H28" s="32"/>
      <c r="I28" s="32"/>
      <c r="J28" s="18"/>
    </row>
    <row r="29" spans="1:11" ht="30" customHeight="1">
      <c r="A29" s="56" t="s">
        <v>3</v>
      </c>
      <c r="B29" s="56"/>
      <c r="C29" s="57"/>
      <c r="D29" s="48">
        <f>(D24*150000+D25*250000+D26*350000)/(D24+D25+D26)</f>
        <v>216666.66666666666</v>
      </c>
      <c r="E29" s="49">
        <f t="shared" ref="E29:G29" si="3">(E24*150000+E25*250000+E26*350000)/(E24+E25+E26)</f>
        <v>250000</v>
      </c>
      <c r="F29" s="49">
        <f t="shared" si="3"/>
        <v>258695.65217391305</v>
      </c>
      <c r="G29" s="49">
        <f t="shared" si="3"/>
        <v>286363.63636363635</v>
      </c>
      <c r="H29" s="4"/>
      <c r="I29" s="4"/>
    </row>
    <row r="30" spans="1:11">
      <c r="B30" s="51" t="s">
        <v>23</v>
      </c>
      <c r="C30" s="51"/>
      <c r="D30" s="30">
        <f t="shared" ref="D30:F30" si="4">D27/D8</f>
        <v>1</v>
      </c>
      <c r="E30" s="30">
        <f t="shared" si="4"/>
        <v>1</v>
      </c>
      <c r="F30" s="30">
        <f t="shared" si="4"/>
        <v>1</v>
      </c>
      <c r="G30" s="30">
        <f>G27/G8</f>
        <v>1</v>
      </c>
      <c r="H30" s="4"/>
      <c r="I30" s="4"/>
    </row>
    <row r="31" spans="1:11">
      <c r="B31" s="1"/>
      <c r="C31" s="1"/>
      <c r="D31" s="3"/>
      <c r="E31" s="3"/>
      <c r="F31" s="3"/>
      <c r="G31" s="3"/>
      <c r="H31" s="4"/>
      <c r="I31" s="4"/>
    </row>
    <row r="32" spans="1:11" ht="15" thickBot="1">
      <c r="B32" s="1"/>
      <c r="C32" s="1"/>
      <c r="D32" s="42"/>
      <c r="E32" s="46" t="s">
        <v>11</v>
      </c>
      <c r="F32" s="3" t="s">
        <v>15</v>
      </c>
      <c r="G32" s="3"/>
      <c r="H32" s="4"/>
      <c r="I32" s="4"/>
    </row>
    <row r="33" spans="1:9" ht="15" thickTop="1">
      <c r="B33" s="31"/>
      <c r="C33" s="31"/>
      <c r="D33" s="43" t="s">
        <v>12</v>
      </c>
      <c r="E33" s="44">
        <f>(D8*30000+E8*50000+F8*80000+G8*100000)/(D8+E8+F8+G8)</f>
        <v>61900</v>
      </c>
      <c r="F33" s="32" t="s">
        <v>16</v>
      </c>
      <c r="G33" s="42"/>
      <c r="H33" s="4"/>
      <c r="I33" s="4"/>
    </row>
    <row r="34" spans="1:9">
      <c r="B34" s="18"/>
      <c r="C34" s="18"/>
      <c r="D34" s="43" t="s">
        <v>13</v>
      </c>
      <c r="E34" s="45">
        <f>(30000*D27+50000*E27+80000*F27+100000*G27)/SUM(D27:G27)</f>
        <v>61900</v>
      </c>
      <c r="F34" s="32" t="s">
        <v>17</v>
      </c>
      <c r="G34" s="18"/>
    </row>
    <row r="35" spans="1:9">
      <c r="B35" s="18"/>
      <c r="C35" s="18"/>
      <c r="D35" s="43" t="s">
        <v>14</v>
      </c>
      <c r="E35" s="45">
        <f>(25*J24+50*J25+25*J26)/100</f>
        <v>61900</v>
      </c>
      <c r="F35" s="18" t="s">
        <v>25</v>
      </c>
      <c r="G35" s="18"/>
    </row>
    <row r="36" spans="1:9">
      <c r="B36" s="18"/>
      <c r="C36" s="18"/>
      <c r="D36" s="43" t="s">
        <v>24</v>
      </c>
      <c r="E36" s="45">
        <f>(30000*D27*1/D30+50000*E27*1/E30+80000*F27*1/F30+100000*G27*1/G30)/SUM(D27*1/D30+E27*1/E30+F27*1/F30+G27*1/G30)</f>
        <v>61900</v>
      </c>
      <c r="F36" s="18" t="s">
        <v>18</v>
      </c>
      <c r="G36" s="18"/>
    </row>
    <row r="37" spans="1:9">
      <c r="B37" s="18"/>
      <c r="C37" s="18"/>
      <c r="D37" s="18"/>
      <c r="E37" s="18"/>
      <c r="F37" s="18"/>
      <c r="G37" s="18"/>
    </row>
    <row r="38" spans="1:9">
      <c r="A38" s="2" t="s">
        <v>27</v>
      </c>
      <c r="B38" s="18"/>
      <c r="C38" s="18"/>
      <c r="D38" s="18"/>
      <c r="E38" s="18"/>
      <c r="F38" s="18"/>
      <c r="G38" s="18"/>
    </row>
    <row r="39" spans="1:9">
      <c r="A39" s="28" t="s">
        <v>21</v>
      </c>
      <c r="B39" s="18"/>
      <c r="C39" s="18"/>
      <c r="D39" s="18"/>
      <c r="E39" s="18"/>
      <c r="F39" s="18"/>
      <c r="G39" s="18"/>
    </row>
    <row r="40" spans="1:9">
      <c r="A40" s="28" t="s">
        <v>26</v>
      </c>
      <c r="B40" s="18"/>
      <c r="C40" s="18"/>
      <c r="D40" s="18"/>
      <c r="E40" s="18"/>
      <c r="F40" s="18"/>
      <c r="G40" s="18"/>
    </row>
    <row r="41" spans="1:9">
      <c r="A41" s="28" t="s">
        <v>19</v>
      </c>
      <c r="B41" t="s">
        <v>20</v>
      </c>
    </row>
  </sheetData>
  <mergeCells count="22">
    <mergeCell ref="A29:C29"/>
    <mergeCell ref="A16:B16"/>
    <mergeCell ref="A20:C20"/>
    <mergeCell ref="D20:G20"/>
    <mergeCell ref="A25:B25"/>
    <mergeCell ref="D22:G22"/>
    <mergeCell ref="J1:J3"/>
    <mergeCell ref="J20:J22"/>
    <mergeCell ref="B30:C30"/>
    <mergeCell ref="H1:H3"/>
    <mergeCell ref="H20:H22"/>
    <mergeCell ref="I1:I3"/>
    <mergeCell ref="I20:I22"/>
    <mergeCell ref="A9:B9"/>
    <mergeCell ref="A28:B28"/>
    <mergeCell ref="A27:B27"/>
    <mergeCell ref="A8:B8"/>
    <mergeCell ref="A10:C10"/>
    <mergeCell ref="D1:G1"/>
    <mergeCell ref="A6:B6"/>
    <mergeCell ref="D3:G3"/>
    <mergeCell ref="D12:G12"/>
  </mergeCell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A17CB515937E43B5D04CE76ACAF3F7" ma:contentTypeVersion="11" ma:contentTypeDescription="Crée un document." ma:contentTypeScope="" ma:versionID="ed4caaef5d62259ad5a1e4ee9b54dd81">
  <xsd:schema xmlns:xsd="http://www.w3.org/2001/XMLSchema" xmlns:xs="http://www.w3.org/2001/XMLSchema" xmlns:p="http://schemas.microsoft.com/office/2006/metadata/properties" xmlns:ns2="59375f8b-304a-4241-a84c-8d49ab0012df" xmlns:ns3="b394e1d6-2a42-449b-97eb-e6f4db2403e8" targetNamespace="http://schemas.microsoft.com/office/2006/metadata/properties" ma:root="true" ma:fieldsID="9aaa0661cc5d94dd86fe19583cff8cbe" ns2:_="" ns3:_="">
    <xsd:import namespace="59375f8b-304a-4241-a84c-8d49ab0012df"/>
    <xsd:import namespace="b394e1d6-2a42-449b-97eb-e6f4db2403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75f8b-304a-4241-a84c-8d49ab0012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4e1d6-2a42-449b-97eb-e6f4db2403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A9D102-F784-4A09-A07B-304D27E99593}"/>
</file>

<file path=customXml/itemProps2.xml><?xml version="1.0" encoding="utf-8"?>
<ds:datastoreItem xmlns:ds="http://schemas.openxmlformats.org/officeDocument/2006/customXml" ds:itemID="{084EE4E6-25E7-4340-823E-C65266E75F85}"/>
</file>

<file path=customXml/itemProps3.xml><?xml version="1.0" encoding="utf-8"?>
<ds:datastoreItem xmlns:ds="http://schemas.openxmlformats.org/officeDocument/2006/customXml" ds:itemID="{F485D78A-924D-4D11-921B-834270612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Universite de Montreal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spaquin</dc:creator>
  <cp:lastModifiedBy>Stéphane Paquin</cp:lastModifiedBy>
  <dcterms:created xsi:type="dcterms:W3CDTF">2011-03-15T21:49:20Z</dcterms:created>
  <dcterms:modified xsi:type="dcterms:W3CDTF">2013-11-27T18:35:25Z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0x01010008A17CB515937E43B5D04CE76ACAF3F7</vt:lpwstr>
  </property>
</Properties>
</file>