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8" yWindow="-108" windowWidth="25812" windowHeight="14028"/>
  </bookViews>
  <sheets>
    <sheet name="Diesel buses" sheetId="12" r:id="rId1"/>
    <sheet name="Hybrid buses" sheetId="14" r:id="rId2"/>
    <sheet name="Battery electric buses" sheetId="15" r:id="rId3"/>
    <sheet name="PHEV-buses" sheetId="16" r:id="rId4"/>
    <sheet name="weight composition" sheetId="7" r:id="rId5"/>
    <sheet name="Sheet2" sheetId="18" r:id="rId6"/>
    <sheet name="HVAC mass" sheetId="17" r:id="rId7"/>
    <sheet name="Passenger" sheetId="13" r:id="rId8"/>
    <sheet name="Engines mass" sheetId="9" r:id="rId9"/>
    <sheet name="ICEV engines" sheetId="4" r:id="rId10"/>
    <sheet name="BEV motors" sheetId="3" r:id="rId11"/>
    <sheet name="BEV chargers" sheetId="2" r:id="rId12"/>
  </sheets>
  <definedNames>
    <definedName name="_xlnm._FilterDatabase" localSheetId="2" hidden="1">'Battery electric buses'!$A$1:$Z$34</definedName>
    <definedName name="_xlnm._FilterDatabase" localSheetId="0" hidden="1">'Diesel buses'!$A$1:$R$68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7" l="1"/>
  <c r="H23" i="7"/>
  <c r="I23" i="7"/>
  <c r="J23" i="7"/>
  <c r="K23" i="7"/>
  <c r="L23" i="7"/>
  <c r="F23" i="7"/>
  <c r="O3" i="12" l="1"/>
  <c r="O4" i="12"/>
  <c r="O8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63" i="12"/>
  <c r="O64" i="12"/>
  <c r="O65" i="12"/>
  <c r="O66" i="12"/>
  <c r="O67" i="12"/>
  <c r="O68" i="12"/>
  <c r="O2" i="12"/>
  <c r="I24" i="7" l="1"/>
  <c r="I25" i="7"/>
  <c r="L25" i="7" l="1"/>
  <c r="L9" i="7"/>
  <c r="L10" i="7"/>
  <c r="L11" i="7"/>
  <c r="L24" i="7" s="1"/>
  <c r="L12" i="7"/>
  <c r="L13" i="7"/>
  <c r="L14" i="7"/>
  <c r="L15" i="7"/>
  <c r="L16" i="7"/>
  <c r="L17" i="7"/>
  <c r="L18" i="7"/>
  <c r="L8" i="7"/>
  <c r="L19" i="7" s="1"/>
  <c r="J19" i="7"/>
  <c r="J9" i="7"/>
  <c r="J10" i="7"/>
  <c r="J11" i="7"/>
  <c r="J12" i="7"/>
  <c r="J13" i="7"/>
  <c r="J14" i="7"/>
  <c r="J15" i="7"/>
  <c r="J16" i="7"/>
  <c r="J17" i="7"/>
  <c r="J18" i="7"/>
  <c r="J8" i="7"/>
  <c r="I19" i="7"/>
  <c r="I9" i="7"/>
  <c r="I10" i="7"/>
  <c r="I11" i="7"/>
  <c r="I12" i="7"/>
  <c r="I13" i="7"/>
  <c r="I14" i="7"/>
  <c r="I15" i="7"/>
  <c r="I16" i="7"/>
  <c r="I17" i="7"/>
  <c r="I18" i="7"/>
  <c r="I8" i="7"/>
  <c r="H19" i="7"/>
  <c r="H8" i="7"/>
  <c r="H9" i="7"/>
  <c r="H10" i="7"/>
  <c r="H11" i="7"/>
  <c r="H12" i="7"/>
  <c r="H13" i="7"/>
  <c r="H14" i="7"/>
  <c r="H15" i="7"/>
  <c r="H16" i="7"/>
  <c r="H17" i="7"/>
  <c r="H18" i="7"/>
  <c r="H7" i="7"/>
  <c r="H24" i="7" l="1"/>
  <c r="H25" i="7" l="1"/>
  <c r="F24" i="7" l="1"/>
  <c r="F25" i="7"/>
  <c r="K24" i="7"/>
  <c r="K25" i="7"/>
  <c r="J24" i="7"/>
  <c r="J25" i="7"/>
  <c r="G24" i="7"/>
  <c r="G17" i="7"/>
  <c r="G25" i="7"/>
  <c r="G20" i="7" l="1"/>
  <c r="G21" i="7" l="1"/>
  <c r="C5" i="2"/>
  <c r="B5" i="2"/>
</calcChain>
</file>

<file path=xl/sharedStrings.xml><?xml version="1.0" encoding="utf-8"?>
<sst xmlns="http://schemas.openxmlformats.org/spreadsheetml/2006/main" count="934" uniqueCount="265">
  <si>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</si>
  <si>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</si>
  <si>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</si>
  <si>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</si>
  <si>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</si>
  <si>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</si>
  <si>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</si>
  <si>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</si>
  <si>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</si>
  <si>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</si>
  <si>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</si>
  <si>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</si>
  <si>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</si>
  <si>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</si>
  <si>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</si>
  <si>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</si>
  <si>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</si>
  <si>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</si>
  <si>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</si>
  <si>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</si>
  <si>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</si>
  <si>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</si>
  <si>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</si>
  <si>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</si>
  <si>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</si>
  <si>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</si>
  <si>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</si>
  <si>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</si>
  <si>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</si>
  <si>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</si>
  <si>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</si>
  <si>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</si>
  <si>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</si>
  <si>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</si>
  <si>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</si>
  <si>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</si>
  <si>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</si>
  <si>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</si>
  <si>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</si>
  <si>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</si>
  <si>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</si>
  <si>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</si>
  <si>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</si>
  <si>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</si>
  <si>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</si>
  <si>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</si>
  <si>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in kilograms</t>
  </si>
  <si>
    <t>Type</t>
  </si>
  <si>
    <t>diesel</t>
  </si>
  <si>
    <t>cng</t>
  </si>
  <si>
    <t>Diesel engine</t>
  </si>
  <si>
    <t>CNG engine</t>
  </si>
  <si>
    <t>Electric motor</t>
  </si>
  <si>
    <t>Model</t>
  </si>
  <si>
    <t>Source</t>
  </si>
  <si>
    <t>Volvo</t>
  </si>
  <si>
    <t>Mercedes</t>
  </si>
  <si>
    <t>MAN</t>
  </si>
  <si>
    <t>VDL</t>
  </si>
  <si>
    <t>Scania</t>
  </si>
  <si>
    <t>Make</t>
  </si>
  <si>
    <t>Mercedes-Benz</t>
  </si>
  <si>
    <t>Citaro</t>
  </si>
  <si>
    <t>Setra</t>
  </si>
  <si>
    <t>Connecto</t>
  </si>
  <si>
    <t>City</t>
  </si>
  <si>
    <t>S 319</t>
  </si>
  <si>
    <t>School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</si>
  <si>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</si>
  <si>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</si>
  <si>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</si>
  <si>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</si>
  <si>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</si>
  <si>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</si>
  <si>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</si>
  <si>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</si>
  <si>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</si>
  <si>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</si>
  <si>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</si>
  <si>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</si>
  <si>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</si>
  <si>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</si>
  <si>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</si>
  <si>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</si>
  <si>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</si>
  <si>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</si>
  <si>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</si>
  <si>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</si>
  <si>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</si>
  <si>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</si>
  <si>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</si>
  <si>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</si>
  <si>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</si>
  <si>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</si>
  <si>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</si>
  <si>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</si>
  <si>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</si>
  <si>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</si>
  <si>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</si>
  <si>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</si>
  <si>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</si>
  <si>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</si>
  <si>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</si>
  <si>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</si>
  <si>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</si>
  <si>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</si>
  <si>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</si>
  <si>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</si>
  <si>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</si>
  <si>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</si>
  <si>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</si>
  <si>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</si>
  <si>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</si>
  <si>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</si>
  <si>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</si>
  <si>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</si>
  <si>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</si>
  <si>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</si>
  <si>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</si>
  <si>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</si>
  <si>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</si>
  <si>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</si>
  <si>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</si>
  <si>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</si>
  <si>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</si>
  <si>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</si>
  <si>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</si>
  <si>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</si>
  <si>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</si>
  <si>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Sdouble deck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</si>
  <si>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</si>
  <si>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</si>
  <si>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</si>
  <si>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</si>
  <si>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</si>
  <si>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</si>
  <si>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</si>
  <si>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</si>
  <si>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</si>
  <si>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</si>
  <si>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</si>
  <si>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</si>
  <si>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</si>
  <si>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</si>
  <si>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</si>
  <si>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</si>
  <si>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</si>
  <si>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</si>
  <si>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</si>
  <si>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</si>
  <si>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</si>
  <si>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</si>
  <si>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</si>
  <si>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</si>
  <si>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</si>
  <si>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</si>
  <si>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</si>
  <si>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</si>
  <si>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</si>
  <si>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</si>
  <si>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</si>
  <si>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</si>
  <si>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</si>
  <si>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</si>
  <si>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</si>
  <si>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</si>
  <si>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</si>
  <si>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</si>
  <si>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</si>
  <si>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</si>
  <si>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</si>
  <si>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</si>
  <si>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</si>
  <si>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</si>
  <si>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</si>
  <si>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</si>
  <si>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</si>
  <si>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</si>
  <si>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</si>
  <si>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</si>
  <si>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</si>
  <si>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</si>
  <si>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</si>
  <si>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</si>
  <si>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</si>
  <si>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</si>
  <si>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</si>
  <si>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</si>
  <si>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Plug-in/pantograph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</si>
  <si>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</si>
  <si>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</si>
  <si>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</si>
  <si>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</si>
  <si>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</si>
  <si>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</si>
  <si>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</si>
  <si>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</si>
  <si>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Plug-in/Overhead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</si>
  <si>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</si>
  <si>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</si>
  <si>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</si>
  <si>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</si>
  <si>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</si>
  <si>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</si>
  <si>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</si>
  <si>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</si>
  <si>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</si>
  <si>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</si>
  <si>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</si>
  <si>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</si>
  <si>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</si>
  <si>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</si>
  <si>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</si>
  <si>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</si>
  <si>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</si>
  <si>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</si>
  <si>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</si>
  <si>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</si>
  <si>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</si>
  <si>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</si>
  <si>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</si>
  <si>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</si>
  <si>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</si>
  <si>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</si>
  <si>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</si>
  <si>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</si>
  <si>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</si>
  <si>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</si>
  <si>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</si>
  <si>
    <t>Minibus, 5t</t>
  </si>
  <si>
    <t>Midibus, 12t</t>
  </si>
  <si>
    <t>Single deck, city bus, 19t</t>
  </si>
  <si>
    <t>Single deck, city bus, 28t</t>
  </si>
  <si>
    <t>Double deck, city bus, 26t</t>
  </si>
  <si>
    <t>Single deck, coach, 19t</t>
  </si>
  <si>
    <t>Double deck, coach, 26t</t>
  </si>
  <si>
    <t>Curb mass</t>
  </si>
  <si>
    <t>average curb mass from "Diesel buses" tab</t>
  </si>
  <si>
    <t>rigid, 2 axles</t>
  </si>
  <si>
    <t>articulated, 3 axles</t>
  </si>
  <si>
    <t>rigid, 3 axles</t>
  </si>
  <si>
    <t>source</t>
  </si>
  <si>
    <t>https://www.mcc-hvac.com/wp-content/uploads/2014/11/MCC-Catalog-Nov-2014-Web.pdf</t>
  </si>
  <si>
    <t>Mass [kg]</t>
  </si>
  <si>
    <t>Eco 136 - V24</t>
  </si>
  <si>
    <t>Eco 136 - V28</t>
  </si>
  <si>
    <t>Eco 136 - V32</t>
  </si>
  <si>
    <t>Fuel tank cap. [kg]</t>
  </si>
  <si>
    <t>ICEV-d</t>
  </si>
  <si>
    <t>ICEV-g</t>
  </si>
  <si>
    <t>TEV</t>
  </si>
  <si>
    <t>9m (midibus)</t>
  </si>
  <si>
    <t>13m, single deck, city</t>
  </si>
  <si>
    <t>13m, single deck, coach</t>
  </si>
  <si>
    <t>13m, double deck, city</t>
  </si>
  <si>
    <t>13m, double deck, coach</t>
  </si>
  <si>
    <t>13m, articulated, city</t>
  </si>
  <si>
    <t>size/powertrain/years</t>
  </si>
  <si>
    <t>not avail.</t>
  </si>
  <si>
    <t>HEV-d^</t>
  </si>
  <si>
    <t>PHEV-d^</t>
  </si>
  <si>
    <t>FCEV^</t>
  </si>
  <si>
    <t>BEV-plugin^</t>
  </si>
  <si>
    <t>BEV-opp^</t>
  </si>
  <si>
    <t>BEV-motion^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</si>
</sst>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0.000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2"/>
    <xf numFmtId="0" fontId="0" fillId="2" borderId="0" xfId="0" applyFill="1"/>
    <xf numFmtId="1" fontId="0" fillId="2" borderId="0" xfId="0" applyNumberFormat="1" applyFill="1"/>
    <xf numFmtId="9" fontId="0" fillId="0" borderId="0" xfId="4" applyFont="1"/>
    <xf numFmtId="166" fontId="0" fillId="0" borderId="0" xfId="3" applyNumberFormat="1" applyFont="1"/>
    <xf numFmtId="1" fontId="0" fillId="0" borderId="0" xfId="0" applyNumberFormat="1" applyFill="1"/>
    <xf numFmtId="0" fontId="6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  <xf numFmtId="1" fontId="2" fillId="0" borderId="0" xfId="0" applyNumberFormat="1" applyFont="1"/>
    <xf numFmtId="0" fontId="0" fillId="0" borderId="0" xfId="0" applyAlignment="1">
      <alignment vertical="center"/>
    </xf>
  </cellXfs>
  <cellStyles count="5">
    <cellStyle name="Currency" xfId="3" builtinId="4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5000</c:v>
                </c:pt>
                <c:pt idx="1">
                  <c:v>12000</c:v>
                </c:pt>
                <c:pt idx="2">
                  <c:v>19000</c:v>
                </c:pt>
                <c:pt idx="3">
                  <c:v>28000</c:v>
                </c:pt>
                <c:pt idx="4">
                  <c:v>26000</c:v>
                </c:pt>
                <c:pt idx="5">
                  <c:v>19000</c:v>
                </c:pt>
                <c:pt idx="6">
                  <c:v>26000</c:v>
                </c:pt>
              </c:numCache>
            </c:numRef>
          </c:xVal>
          <c:yVal>
            <c:numRef>
              <c:f>'weight composition'!$F$24:$M$24</c:f>
              <c:numCache>
                <c:formatCode>0</c:formatCode>
                <c:ptCount val="8"/>
                <c:pt idx="0">
                  <c:v>148</c:v>
                </c:pt>
                <c:pt idx="1">
                  <c:v>451</c:v>
                </c:pt>
                <c:pt idx="2">
                  <c:v>395.2029520295203</c:v>
                </c:pt>
                <c:pt idx="3">
                  <c:v>570.84870848708488</c:v>
                </c:pt>
                <c:pt idx="4">
                  <c:v>442.62730627306274</c:v>
                </c:pt>
                <c:pt idx="5">
                  <c:v>476</c:v>
                </c:pt>
                <c:pt idx="6">
                  <c:v>618.27306273062732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'HVAC mass'!$D$4</c:f>
              <c:strCache>
                <c:ptCount val="1"/>
                <c:pt idx="0">
                  <c:v>Mass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'HVAC mass'!$C$5:$C$7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32</c:v>
                </c:pt>
              </c:numCache>
            </c:numRef>
          </c:xVal>
          <c:yVal>
            <c:numRef>
              <c:f>'HVAC mass'!$D$5:$D$7</c:f>
              <c:numCache>
                <c:formatCode>General</c:formatCode>
                <c:ptCount val="3"/>
                <c:pt idx="0">
                  <c:v>160</c:v>
                </c:pt>
                <c:pt idx="1">
                  <c:v>207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594-8F08-B066B5EF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46992"/>
        <c:axId val="964849944"/>
      </c:scatterChart>
      <c:valAx>
        <c:axId val="964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9944"/>
        <c:crosses val="autoZero"/>
        <c:crossBetween val="midCat"/>
      </c:valAx>
      <c:valAx>
        <c:axId val="9648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32</xdr:row>
      <xdr:rowOff>122237</xdr:rowOff>
    </xdr:from>
    <xdr:to>
      <xdr:col>6</xdr:col>
      <xdr:colOff>473075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dv.de/zeeus-ebus-report-internet.pdfx" TargetMode="External"/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u.org/sites/default/files/2016-01/en-nea-bus-2007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A40" workbookViewId="0">
      <selection activeCell="J65" activeCellId="2" sqref="J58:J62 J64 J65"/>
    </sheetView>
  </sheetViews>
  <sheetFormatPr defaultRowHeight="14.4" x14ac:dyDescent="0.3"/>
  <cols>
    <col min="1" max="1" width="14.88671875" bestFit="1" customWidth="1"/>
    <col min="2" max="2" width="16" bestFit="1" customWidth="1"/>
    <col min="3" max="3" width="18.44140625" bestFit="1" customWidth="1"/>
    <col min="4" max="4" width="18.44140625" customWidth="1"/>
    <col min="5" max="5" width="11.109375" bestFit="1" customWidth="1"/>
    <col min="6" max="6" width="11.6640625" bestFit="1" customWidth="1"/>
    <col min="10" max="10" width="13.44140625" bestFit="1" customWidth="1"/>
    <col min="11" max="11" width="13.44140625" customWidth="1"/>
    <col min="12" max="12" width="12.5546875" bestFit="1" customWidth="1"/>
    <col min="13" max="13" width="10.88671875" bestFit="1" customWidth="1"/>
    <col min="14" max="14" width="17.21875" bestFit="1" customWidth="1"/>
    <col min="15" max="15" width="17.21875" style="3" customWidth="1"/>
    <col min="16" max="16" width="16" bestFit="1" customWidth="1"/>
    <col min="17" max="17" width="16" customWidth="1"/>
  </cols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135</v>
      </c>
      <c r="E1" s="2" t="s">
        <v>136</v>
      </c>
      <c r="F1" s="2" t="s">
        <v>105</v>
      </c>
      <c r="G1" s="2" t="s">
        <v>77</v>
      </c>
      <c r="H1" s="2" t="s">
        <v>78</v>
      </c>
      <c r="I1" s="2" t="s">
        <v>81</v>
      </c>
      <c r="J1" s="2" t="s">
        <v>79</v>
      </c>
      <c r="K1" s="2" t="s">
        <v>80</v>
      </c>
      <c r="L1" s="2" t="s">
        <v>34</v>
      </c>
      <c r="M1" s="2" t="s">
        <v>86</v>
      </c>
      <c r="N1" s="2" t="s">
        <v>87</v>
      </c>
      <c r="O1" s="19" t="s">
        <v>247</v>
      </c>
      <c r="P1" s="2" t="s">
        <v>133</v>
      </c>
      <c r="Q1" s="2" t="s">
        <v>134</v>
      </c>
      <c r="R1" s="2" t="s">
        <v>54</v>
      </c>
    </row>
    <row r="2" spans="1:18" x14ac:dyDescent="0.3">
      <c r="A2" t="s">
        <v>61</v>
      </c>
      <c r="B2" t="s">
        <v>62</v>
      </c>
      <c r="C2" t="s">
        <v>65</v>
      </c>
      <c r="D2" t="s">
        <v>93</v>
      </c>
      <c r="E2" t="s">
        <v>137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 s="3">
        <f>N2*0.85</f>
        <v>221</v>
      </c>
      <c r="P2">
        <v>32</v>
      </c>
      <c r="Q2">
        <v>38</v>
      </c>
    </row>
    <row r="3" spans="1:18" x14ac:dyDescent="0.3">
      <c r="A3" t="s">
        <v>63</v>
      </c>
      <c r="B3" t="s">
        <v>84</v>
      </c>
      <c r="C3" t="s">
        <v>75</v>
      </c>
      <c r="D3" t="s">
        <v>93</v>
      </c>
      <c r="E3" t="s">
        <v>137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  <c r="O3" s="3">
        <f t="shared" ref="O3:O66" si="0">N3*0.85</f>
        <v>408</v>
      </c>
    </row>
    <row r="4" spans="1:18" x14ac:dyDescent="0.3">
      <c r="A4" t="s">
        <v>61</v>
      </c>
      <c r="B4" t="s">
        <v>64</v>
      </c>
      <c r="C4" t="s">
        <v>65</v>
      </c>
      <c r="D4" t="s">
        <v>93</v>
      </c>
      <c r="E4" t="s">
        <v>137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  <c r="O4" s="3">
        <f t="shared" si="0"/>
        <v>212.5</v>
      </c>
    </row>
    <row r="5" spans="1:18" x14ac:dyDescent="0.3">
      <c r="A5" t="s">
        <v>63</v>
      </c>
      <c r="B5" t="s">
        <v>66</v>
      </c>
      <c r="C5" t="s">
        <v>67</v>
      </c>
      <c r="D5" t="s">
        <v>93</v>
      </c>
      <c r="E5" t="s">
        <v>137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  <c r="O5"/>
    </row>
    <row r="6" spans="1:18" x14ac:dyDescent="0.3">
      <c r="A6" t="s">
        <v>68</v>
      </c>
      <c r="B6" t="s">
        <v>69</v>
      </c>
      <c r="C6" t="s">
        <v>75</v>
      </c>
      <c r="D6" t="s">
        <v>93</v>
      </c>
      <c r="E6" t="s">
        <v>137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8" x14ac:dyDescent="0.3">
      <c r="A7" t="s">
        <v>63</v>
      </c>
      <c r="B7" t="s">
        <v>70</v>
      </c>
      <c r="C7" t="s">
        <v>75</v>
      </c>
      <c r="D7" t="s">
        <v>93</v>
      </c>
      <c r="E7" t="s">
        <v>137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8" x14ac:dyDescent="0.3">
      <c r="A8" t="s">
        <v>63</v>
      </c>
      <c r="B8" t="s">
        <v>71</v>
      </c>
      <c r="C8" t="s">
        <v>65</v>
      </c>
      <c r="D8" t="s">
        <v>93</v>
      </c>
      <c r="E8" t="s">
        <v>137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  <c r="O8" s="3">
        <f t="shared" si="0"/>
        <v>297.5</v>
      </c>
    </row>
    <row r="9" spans="1:18" x14ac:dyDescent="0.3">
      <c r="A9" t="s">
        <v>63</v>
      </c>
      <c r="B9" t="s">
        <v>72</v>
      </c>
      <c r="C9" t="s">
        <v>65</v>
      </c>
      <c r="D9" t="s">
        <v>93</v>
      </c>
      <c r="E9" t="s">
        <v>137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8" x14ac:dyDescent="0.3">
      <c r="A10" t="s">
        <v>63</v>
      </c>
      <c r="B10" t="s">
        <v>73</v>
      </c>
      <c r="C10" t="s">
        <v>75</v>
      </c>
      <c r="D10" t="s">
        <v>93</v>
      </c>
      <c r="E10" t="s">
        <v>137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  <c r="O10" s="3">
        <f t="shared" si="0"/>
        <v>297.5</v>
      </c>
    </row>
    <row r="11" spans="1:18" x14ac:dyDescent="0.3">
      <c r="A11" t="s">
        <v>63</v>
      </c>
      <c r="B11" t="s">
        <v>82</v>
      </c>
      <c r="C11" t="s">
        <v>75</v>
      </c>
      <c r="D11" t="s">
        <v>93</v>
      </c>
      <c r="E11" t="s">
        <v>137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  <c r="O11" s="3">
        <f t="shared" si="0"/>
        <v>408</v>
      </c>
    </row>
    <row r="12" spans="1:18" x14ac:dyDescent="0.3">
      <c r="A12" t="s">
        <v>63</v>
      </c>
      <c r="B12" t="s">
        <v>83</v>
      </c>
      <c r="C12" t="s">
        <v>75</v>
      </c>
      <c r="D12" t="s">
        <v>90</v>
      </c>
      <c r="E12" t="s">
        <v>137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  <c r="O12"/>
    </row>
    <row r="13" spans="1:18" x14ac:dyDescent="0.3">
      <c r="A13" t="s">
        <v>61</v>
      </c>
      <c r="B13" t="s">
        <v>74</v>
      </c>
      <c r="C13" t="s">
        <v>75</v>
      </c>
      <c r="D13" t="s">
        <v>93</v>
      </c>
      <c r="E13" t="s">
        <v>137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  <c r="O13" s="3">
        <f t="shared" si="0"/>
        <v>408</v>
      </c>
    </row>
    <row r="14" spans="1:18" x14ac:dyDescent="0.3">
      <c r="A14" t="s">
        <v>63</v>
      </c>
      <c r="B14" t="s">
        <v>76</v>
      </c>
      <c r="C14" t="s">
        <v>75</v>
      </c>
      <c r="D14" t="s">
        <v>93</v>
      </c>
      <c r="E14" t="s">
        <v>137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  <c r="O14" s="3">
        <f t="shared" si="0"/>
        <v>416.5</v>
      </c>
    </row>
    <row r="15" spans="1:18" x14ac:dyDescent="0.3">
      <c r="A15" t="s">
        <v>61</v>
      </c>
      <c r="B15" t="s">
        <v>85</v>
      </c>
      <c r="C15" t="s">
        <v>65</v>
      </c>
      <c r="D15" t="s">
        <v>93</v>
      </c>
      <c r="E15" t="s">
        <v>138</v>
      </c>
      <c r="F15">
        <v>3</v>
      </c>
      <c r="G15">
        <v>18124</v>
      </c>
      <c r="H15">
        <v>3120</v>
      </c>
      <c r="I15">
        <v>2550</v>
      </c>
      <c r="J15">
        <v>150</v>
      </c>
      <c r="L15">
        <v>28000</v>
      </c>
      <c r="M15">
        <v>265</v>
      </c>
      <c r="N15">
        <v>250</v>
      </c>
      <c r="O15" s="3">
        <f t="shared" si="0"/>
        <v>212.5</v>
      </c>
    </row>
    <row r="16" spans="1:18" x14ac:dyDescent="0.3">
      <c r="A16" t="s">
        <v>88</v>
      </c>
      <c r="B16" t="s">
        <v>89</v>
      </c>
      <c r="C16" t="s">
        <v>75</v>
      </c>
      <c r="D16" t="s">
        <v>93</v>
      </c>
      <c r="E16" t="s">
        <v>137</v>
      </c>
      <c r="F16">
        <v>3</v>
      </c>
      <c r="G16">
        <v>13900</v>
      </c>
      <c r="H16" s="3"/>
      <c r="I16" s="3">
        <v>2550</v>
      </c>
      <c r="J16">
        <v>59</v>
      </c>
      <c r="K16" s="3">
        <v>15487</v>
      </c>
      <c r="L16">
        <v>28000</v>
      </c>
      <c r="M16">
        <v>315</v>
      </c>
      <c r="N16" s="3">
        <v>482.35294117647061</v>
      </c>
      <c r="O16" s="3">
        <f t="shared" si="0"/>
        <v>410</v>
      </c>
      <c r="P16" s="3"/>
      <c r="Q16" s="3"/>
      <c r="R16" t="s">
        <v>125</v>
      </c>
    </row>
    <row r="17" spans="1:18" x14ac:dyDescent="0.3">
      <c r="A17" t="s">
        <v>91</v>
      </c>
      <c r="B17" t="s">
        <v>92</v>
      </c>
      <c r="C17" t="s">
        <v>75</v>
      </c>
      <c r="D17" t="s">
        <v>93</v>
      </c>
      <c r="E17" t="s">
        <v>137</v>
      </c>
      <c r="F17">
        <v>3</v>
      </c>
      <c r="G17">
        <v>13200</v>
      </c>
      <c r="H17" s="3">
        <v>3730</v>
      </c>
      <c r="I17" s="3">
        <v>2550</v>
      </c>
      <c r="J17">
        <v>51</v>
      </c>
      <c r="K17" s="3">
        <v>14800</v>
      </c>
      <c r="L17" s="3">
        <v>24500</v>
      </c>
      <c r="M17">
        <v>353</v>
      </c>
      <c r="N17" s="3">
        <v>364.70588235294116</v>
      </c>
      <c r="O17" s="3">
        <f t="shared" si="0"/>
        <v>310</v>
      </c>
      <c r="P17" s="3"/>
      <c r="Q17" s="3"/>
      <c r="R17" t="s">
        <v>125</v>
      </c>
    </row>
    <row r="18" spans="1:18" x14ac:dyDescent="0.3">
      <c r="A18" t="s">
        <v>91</v>
      </c>
      <c r="B18" t="s">
        <v>96</v>
      </c>
      <c r="C18" t="s">
        <v>75</v>
      </c>
      <c r="D18" t="s">
        <v>90</v>
      </c>
      <c r="E18" t="s">
        <v>137</v>
      </c>
      <c r="F18">
        <v>3</v>
      </c>
      <c r="G18">
        <v>13070</v>
      </c>
      <c r="H18" s="3"/>
      <c r="I18" s="3">
        <v>2550</v>
      </c>
      <c r="J18">
        <v>66</v>
      </c>
      <c r="K18" s="3">
        <v>17132</v>
      </c>
      <c r="L18" s="3">
        <v>29500</v>
      </c>
      <c r="M18">
        <v>338</v>
      </c>
      <c r="N18" s="3">
        <v>482.35294117647061</v>
      </c>
      <c r="O18">
        <f t="shared" si="0"/>
        <v>410</v>
      </c>
      <c r="P18" s="3"/>
      <c r="Q18" s="3"/>
      <c r="R18" t="s">
        <v>125</v>
      </c>
    </row>
    <row r="19" spans="1:18" x14ac:dyDescent="0.3">
      <c r="A19" t="s">
        <v>94</v>
      </c>
      <c r="B19" t="s">
        <v>97</v>
      </c>
      <c r="C19" t="s">
        <v>65</v>
      </c>
      <c r="D19" t="s">
        <v>93</v>
      </c>
      <c r="E19" t="s">
        <v>137</v>
      </c>
      <c r="F19">
        <v>3</v>
      </c>
      <c r="G19">
        <v>12180</v>
      </c>
      <c r="H19" s="3">
        <v>3710</v>
      </c>
      <c r="I19" s="3">
        <v>2550</v>
      </c>
      <c r="J19">
        <v>51</v>
      </c>
      <c r="K19" s="3">
        <v>13880</v>
      </c>
      <c r="L19" s="3">
        <v>24000</v>
      </c>
      <c r="M19">
        <v>315</v>
      </c>
      <c r="N19" s="3">
        <v>305.88235294117646</v>
      </c>
      <c r="O19" s="3">
        <f t="shared" si="0"/>
        <v>260</v>
      </c>
      <c r="P19" s="3"/>
      <c r="Q19" s="3"/>
      <c r="R19" t="s">
        <v>125</v>
      </c>
    </row>
    <row r="20" spans="1:18" x14ac:dyDescent="0.3">
      <c r="A20" t="s">
        <v>88</v>
      </c>
      <c r="B20" t="s">
        <v>139</v>
      </c>
      <c r="C20" t="s">
        <v>75</v>
      </c>
      <c r="D20" t="s">
        <v>93</v>
      </c>
      <c r="E20" t="s">
        <v>137</v>
      </c>
      <c r="F20">
        <v>3</v>
      </c>
      <c r="G20">
        <v>14990</v>
      </c>
      <c r="H20" s="3">
        <v>3560</v>
      </c>
      <c r="I20" s="3">
        <v>2550</v>
      </c>
      <c r="J20">
        <v>70</v>
      </c>
      <c r="K20" s="3">
        <v>15800</v>
      </c>
      <c r="L20" s="3">
        <v>24950</v>
      </c>
      <c r="M20" s="3">
        <v>316</v>
      </c>
      <c r="N20" s="3">
        <v>364.70588235294116</v>
      </c>
      <c r="O20" s="3">
        <f t="shared" si="0"/>
        <v>310</v>
      </c>
      <c r="P20" s="3"/>
      <c r="Q20" s="3"/>
      <c r="R20" t="s">
        <v>125</v>
      </c>
    </row>
    <row r="21" spans="1:18" x14ac:dyDescent="0.3">
      <c r="A21" t="s">
        <v>63</v>
      </c>
      <c r="B21" t="s">
        <v>98</v>
      </c>
      <c r="C21" t="s">
        <v>65</v>
      </c>
      <c r="D21" t="s">
        <v>90</v>
      </c>
      <c r="E21" t="s">
        <v>137</v>
      </c>
      <c r="F21">
        <v>3</v>
      </c>
      <c r="H21" s="3"/>
      <c r="I21" s="3"/>
      <c r="J21">
        <v>73</v>
      </c>
      <c r="K21" s="3">
        <v>16750</v>
      </c>
      <c r="L21" s="3">
        <v>25000</v>
      </c>
      <c r="M21">
        <v>280</v>
      </c>
      <c r="N21" s="3">
        <v>482.35294117647061</v>
      </c>
      <c r="O21">
        <f t="shared" si="0"/>
        <v>410</v>
      </c>
      <c r="P21" s="3"/>
      <c r="Q21" s="3"/>
      <c r="R21" t="s">
        <v>125</v>
      </c>
    </row>
    <row r="22" spans="1:18" x14ac:dyDescent="0.3">
      <c r="A22" t="s">
        <v>55</v>
      </c>
      <c r="B22" t="s">
        <v>99</v>
      </c>
      <c r="D22" t="s">
        <v>93</v>
      </c>
      <c r="F22">
        <v>3</v>
      </c>
      <c r="H22" s="3"/>
      <c r="I22" s="3"/>
      <c r="J22">
        <v>44</v>
      </c>
      <c r="K22" s="3">
        <v>15710</v>
      </c>
      <c r="M22">
        <v>291</v>
      </c>
      <c r="N22" s="3">
        <v>364.70588235294116</v>
      </c>
      <c r="O22">
        <f t="shared" si="0"/>
        <v>310</v>
      </c>
      <c r="P22" s="3"/>
      <c r="Q22" s="3"/>
      <c r="R22" t="s">
        <v>125</v>
      </c>
    </row>
    <row r="23" spans="1:18" x14ac:dyDescent="0.3">
      <c r="A23" t="s">
        <v>95</v>
      </c>
      <c r="B23" t="s">
        <v>100</v>
      </c>
      <c r="D23" t="s">
        <v>93</v>
      </c>
      <c r="F23">
        <v>2</v>
      </c>
      <c r="H23" s="3"/>
      <c r="I23" s="3"/>
      <c r="J23">
        <v>51</v>
      </c>
      <c r="K23" s="3">
        <v>12920</v>
      </c>
      <c r="M23">
        <v>283</v>
      </c>
      <c r="N23" s="3">
        <v>305.88235294117646</v>
      </c>
      <c r="O23">
        <f t="shared" si="0"/>
        <v>260</v>
      </c>
      <c r="P23" s="3"/>
      <c r="Q23" s="3"/>
      <c r="R23" t="s">
        <v>125</v>
      </c>
    </row>
    <row r="24" spans="1:18" x14ac:dyDescent="0.3">
      <c r="A24" t="s">
        <v>88</v>
      </c>
      <c r="B24" t="s">
        <v>101</v>
      </c>
      <c r="C24" t="s">
        <v>75</v>
      </c>
      <c r="D24" t="s">
        <v>93</v>
      </c>
      <c r="E24" t="s">
        <v>137</v>
      </c>
      <c r="F24">
        <v>2</v>
      </c>
      <c r="H24" s="3"/>
      <c r="I24" s="3"/>
      <c r="J24">
        <v>51</v>
      </c>
      <c r="K24" s="3">
        <v>13710</v>
      </c>
      <c r="M24">
        <v>280</v>
      </c>
      <c r="N24" s="3">
        <v>305.88235294117646</v>
      </c>
      <c r="O24" s="3">
        <f t="shared" si="0"/>
        <v>260</v>
      </c>
      <c r="P24" s="3"/>
      <c r="Q24" s="3"/>
      <c r="R24" t="s">
        <v>125</v>
      </c>
    </row>
    <row r="25" spans="1:18" x14ac:dyDescent="0.3">
      <c r="A25" t="s">
        <v>58</v>
      </c>
      <c r="B25" t="s">
        <v>102</v>
      </c>
      <c r="C25" t="s">
        <v>75</v>
      </c>
      <c r="D25" t="s">
        <v>93</v>
      </c>
      <c r="E25" t="s">
        <v>137</v>
      </c>
      <c r="F25">
        <v>2</v>
      </c>
      <c r="G25">
        <v>12800</v>
      </c>
      <c r="H25" s="3">
        <v>3500</v>
      </c>
      <c r="I25" s="3">
        <v>2550</v>
      </c>
      <c r="J25">
        <v>55</v>
      </c>
      <c r="K25" s="3">
        <v>13380</v>
      </c>
      <c r="L25">
        <v>18600</v>
      </c>
      <c r="M25" s="3">
        <v>300</v>
      </c>
      <c r="N25" s="3">
        <v>305.88235294117646</v>
      </c>
      <c r="O25" s="3">
        <f t="shared" si="0"/>
        <v>260</v>
      </c>
      <c r="P25" s="3"/>
      <c r="Q25" s="3"/>
      <c r="R25" t="s">
        <v>125</v>
      </c>
    </row>
    <row r="26" spans="1:18" x14ac:dyDescent="0.3">
      <c r="A26" t="s">
        <v>91</v>
      </c>
      <c r="B26" t="s">
        <v>96</v>
      </c>
      <c r="C26" t="s">
        <v>75</v>
      </c>
      <c r="D26" t="s">
        <v>90</v>
      </c>
      <c r="E26" t="s">
        <v>137</v>
      </c>
      <c r="F26">
        <v>3</v>
      </c>
      <c r="G26">
        <v>13070</v>
      </c>
      <c r="H26" s="3"/>
      <c r="I26" s="3">
        <v>2550</v>
      </c>
      <c r="J26">
        <v>66</v>
      </c>
      <c r="K26" s="3">
        <v>17132</v>
      </c>
      <c r="L26" s="3">
        <v>29500</v>
      </c>
      <c r="M26">
        <v>338</v>
      </c>
      <c r="N26" s="3">
        <v>482.35294117647061</v>
      </c>
      <c r="O26">
        <f t="shared" si="0"/>
        <v>410</v>
      </c>
      <c r="P26" s="3"/>
      <c r="Q26" s="3"/>
      <c r="R26" t="s">
        <v>125</v>
      </c>
    </row>
    <row r="27" spans="1:18" x14ac:dyDescent="0.3">
      <c r="A27" t="s">
        <v>59</v>
      </c>
      <c r="B27" t="s">
        <v>103</v>
      </c>
      <c r="C27" t="s">
        <v>75</v>
      </c>
      <c r="D27" t="s">
        <v>90</v>
      </c>
      <c r="E27" t="s">
        <v>137</v>
      </c>
      <c r="F27">
        <v>2</v>
      </c>
      <c r="H27" s="3"/>
      <c r="I27" s="3"/>
      <c r="J27">
        <v>56</v>
      </c>
      <c r="K27" s="3">
        <v>14600</v>
      </c>
      <c r="M27">
        <v>268</v>
      </c>
      <c r="N27" s="3">
        <v>482.35294117647061</v>
      </c>
      <c r="O27">
        <f t="shared" si="0"/>
        <v>410</v>
      </c>
      <c r="P27" s="3"/>
      <c r="Q27" s="3"/>
      <c r="R27" t="s">
        <v>125</v>
      </c>
    </row>
    <row r="28" spans="1:18" x14ac:dyDescent="0.3">
      <c r="A28" t="s">
        <v>88</v>
      </c>
      <c r="B28" t="s">
        <v>104</v>
      </c>
      <c r="D28" t="s">
        <v>93</v>
      </c>
      <c r="F28">
        <v>2</v>
      </c>
      <c r="G28">
        <v>12500</v>
      </c>
      <c r="H28" s="3"/>
      <c r="I28" s="3">
        <v>2550</v>
      </c>
      <c r="J28">
        <v>55</v>
      </c>
      <c r="K28" s="3">
        <v>13362</v>
      </c>
      <c r="M28" s="3">
        <v>249</v>
      </c>
      <c r="N28" s="3">
        <v>305.88235294117646</v>
      </c>
      <c r="O28">
        <f t="shared" si="0"/>
        <v>260</v>
      </c>
      <c r="P28" s="3"/>
      <c r="Q28" s="3"/>
      <c r="R28" t="s">
        <v>125</v>
      </c>
    </row>
    <row r="29" spans="1:18" x14ac:dyDescent="0.3">
      <c r="A29" t="s">
        <v>61</v>
      </c>
      <c r="B29" t="s">
        <v>74</v>
      </c>
      <c r="C29" t="s">
        <v>75</v>
      </c>
      <c r="D29" t="s">
        <v>93</v>
      </c>
      <c r="E29" t="s">
        <v>137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3">
        <f t="shared" si="0"/>
        <v>408</v>
      </c>
      <c r="P29" s="3"/>
      <c r="Q29" s="3"/>
      <c r="R29" t="s">
        <v>125</v>
      </c>
    </row>
    <row r="30" spans="1:18" x14ac:dyDescent="0.3">
      <c r="A30" t="s">
        <v>68</v>
      </c>
      <c r="B30" t="s">
        <v>106</v>
      </c>
      <c r="C30" t="s">
        <v>75</v>
      </c>
      <c r="D30" t="s">
        <v>93</v>
      </c>
      <c r="E30" t="s">
        <v>137</v>
      </c>
      <c r="F30">
        <v>2</v>
      </c>
      <c r="G30">
        <v>12000</v>
      </c>
      <c r="H30">
        <v>3730</v>
      </c>
      <c r="I30" s="3">
        <v>2550</v>
      </c>
      <c r="J30">
        <v>52</v>
      </c>
      <c r="K30">
        <v>13850</v>
      </c>
      <c r="M30">
        <v>300</v>
      </c>
      <c r="N30" s="3">
        <v>445</v>
      </c>
      <c r="O30" s="3">
        <f t="shared" si="0"/>
        <v>378.25</v>
      </c>
      <c r="P30" s="3"/>
      <c r="Q30" s="3"/>
      <c r="R30" t="s">
        <v>125</v>
      </c>
    </row>
    <row r="31" spans="1:18" x14ac:dyDescent="0.3">
      <c r="A31" t="s">
        <v>61</v>
      </c>
      <c r="B31" t="s">
        <v>110</v>
      </c>
      <c r="D31" t="s">
        <v>93</v>
      </c>
      <c r="F31">
        <v>2</v>
      </c>
      <c r="J31">
        <v>46</v>
      </c>
      <c r="K31">
        <v>13350</v>
      </c>
      <c r="L31">
        <v>18000</v>
      </c>
      <c r="M31">
        <v>280</v>
      </c>
      <c r="N31" s="3">
        <v>550</v>
      </c>
      <c r="O31">
        <f t="shared" si="0"/>
        <v>467.5</v>
      </c>
      <c r="P31" s="3"/>
      <c r="Q31" s="3"/>
      <c r="R31" t="s">
        <v>125</v>
      </c>
    </row>
    <row r="32" spans="1:18" x14ac:dyDescent="0.3">
      <c r="A32" t="s">
        <v>61</v>
      </c>
      <c r="B32" t="s">
        <v>111</v>
      </c>
      <c r="C32" t="s">
        <v>75</v>
      </c>
      <c r="D32" t="s">
        <v>93</v>
      </c>
      <c r="E32" t="s">
        <v>137</v>
      </c>
      <c r="F32">
        <v>2</v>
      </c>
      <c r="G32">
        <v>12000</v>
      </c>
      <c r="H32">
        <v>3650</v>
      </c>
      <c r="I32" s="3">
        <v>2550</v>
      </c>
      <c r="J32">
        <v>52</v>
      </c>
      <c r="K32">
        <v>13900</v>
      </c>
      <c r="L32">
        <v>18000</v>
      </c>
      <c r="M32">
        <v>200</v>
      </c>
      <c r="N32" s="3">
        <v>305.88235294117646</v>
      </c>
      <c r="O32" s="3">
        <f t="shared" si="0"/>
        <v>260</v>
      </c>
      <c r="P32" s="3"/>
      <c r="Q32" s="3"/>
      <c r="R32" t="s">
        <v>125</v>
      </c>
    </row>
    <row r="33" spans="1:19" x14ac:dyDescent="0.3">
      <c r="A33" t="s">
        <v>68</v>
      </c>
      <c r="B33" t="s">
        <v>107</v>
      </c>
      <c r="C33" t="s">
        <v>75</v>
      </c>
      <c r="D33" t="s">
        <v>93</v>
      </c>
      <c r="E33" t="s">
        <v>137</v>
      </c>
      <c r="F33">
        <v>2</v>
      </c>
      <c r="J33">
        <v>54</v>
      </c>
      <c r="K33">
        <v>13775</v>
      </c>
      <c r="M33">
        <v>338</v>
      </c>
      <c r="N33" s="3">
        <v>305.88235294117646</v>
      </c>
      <c r="O33" s="3">
        <f t="shared" si="0"/>
        <v>260</v>
      </c>
      <c r="P33" s="3"/>
      <c r="Q33" s="3"/>
      <c r="R33" t="s">
        <v>125</v>
      </c>
    </row>
    <row r="34" spans="1:19" x14ac:dyDescent="0.3">
      <c r="A34" t="s">
        <v>56</v>
      </c>
      <c r="B34" t="s">
        <v>112</v>
      </c>
      <c r="D34" t="s">
        <v>93</v>
      </c>
      <c r="F34">
        <v>2</v>
      </c>
      <c r="J34">
        <v>49</v>
      </c>
      <c r="K34">
        <v>13200</v>
      </c>
      <c r="M34">
        <v>303</v>
      </c>
      <c r="N34" s="3">
        <v>305.88235294117646</v>
      </c>
      <c r="O34">
        <f t="shared" si="0"/>
        <v>260</v>
      </c>
      <c r="P34" s="3"/>
      <c r="Q34" s="3"/>
      <c r="R34" t="s">
        <v>125</v>
      </c>
    </row>
    <row r="35" spans="1:19" x14ac:dyDescent="0.3">
      <c r="A35" t="s">
        <v>108</v>
      </c>
      <c r="B35" t="s">
        <v>113</v>
      </c>
      <c r="D35" t="s">
        <v>93</v>
      </c>
      <c r="F35">
        <v>2</v>
      </c>
      <c r="J35">
        <v>51</v>
      </c>
      <c r="K35">
        <v>13130</v>
      </c>
      <c r="M35">
        <v>313</v>
      </c>
      <c r="N35" s="3">
        <v>305.88235294117646</v>
      </c>
      <c r="O35">
        <f t="shared" si="0"/>
        <v>260</v>
      </c>
      <c r="P35" s="3"/>
      <c r="Q35" s="3"/>
      <c r="R35" t="s">
        <v>125</v>
      </c>
    </row>
    <row r="36" spans="1:19" x14ac:dyDescent="0.3">
      <c r="A36" t="s">
        <v>68</v>
      </c>
      <c r="B36" t="s">
        <v>109</v>
      </c>
      <c r="C36" t="s">
        <v>75</v>
      </c>
      <c r="D36" t="s">
        <v>90</v>
      </c>
      <c r="E36" t="s">
        <v>137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3">
        <v>482.35294117647061</v>
      </c>
      <c r="O36">
        <f t="shared" si="0"/>
        <v>410</v>
      </c>
      <c r="P36" s="3"/>
      <c r="Q36" s="3"/>
      <c r="R36" t="s">
        <v>125</v>
      </c>
    </row>
    <row r="37" spans="1:19" x14ac:dyDescent="0.3">
      <c r="A37" t="s">
        <v>55</v>
      </c>
      <c r="B37" t="s">
        <v>140</v>
      </c>
      <c r="C37" t="s">
        <v>75</v>
      </c>
      <c r="D37" t="s">
        <v>93</v>
      </c>
      <c r="E37" t="s">
        <v>137</v>
      </c>
      <c r="F37">
        <v>3</v>
      </c>
      <c r="G37">
        <v>12500</v>
      </c>
      <c r="J37">
        <v>58</v>
      </c>
      <c r="K37">
        <v>11134</v>
      </c>
      <c r="M37">
        <v>246</v>
      </c>
      <c r="N37" s="3">
        <v>305.88235294117646</v>
      </c>
      <c r="O37" s="3">
        <f t="shared" si="0"/>
        <v>260</v>
      </c>
      <c r="P37" s="3"/>
      <c r="Q37" s="3"/>
      <c r="R37" t="s">
        <v>125</v>
      </c>
    </row>
    <row r="38" spans="1:19" x14ac:dyDescent="0.3">
      <c r="A38" t="s">
        <v>68</v>
      </c>
      <c r="B38" t="s">
        <v>109</v>
      </c>
      <c r="C38" t="s">
        <v>75</v>
      </c>
      <c r="D38" t="s">
        <v>90</v>
      </c>
      <c r="E38" t="s">
        <v>137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3">
        <v>482.35294117647061</v>
      </c>
      <c r="O38">
        <f t="shared" si="0"/>
        <v>410</v>
      </c>
      <c r="P38" s="3"/>
      <c r="Q38" s="3"/>
      <c r="R38" t="s">
        <v>125</v>
      </c>
    </row>
    <row r="39" spans="1:19" x14ac:dyDescent="0.3">
      <c r="A39" t="s">
        <v>55</v>
      </c>
      <c r="B39" t="s">
        <v>140</v>
      </c>
      <c r="C39" t="s">
        <v>75</v>
      </c>
      <c r="D39" t="s">
        <v>93</v>
      </c>
      <c r="E39" t="s">
        <v>137</v>
      </c>
      <c r="F39">
        <v>3</v>
      </c>
      <c r="G39">
        <v>12500</v>
      </c>
      <c r="J39">
        <v>58</v>
      </c>
      <c r="K39">
        <v>11134</v>
      </c>
      <c r="M39">
        <v>246</v>
      </c>
      <c r="N39" s="3">
        <v>305.88235294117646</v>
      </c>
      <c r="O39" s="3">
        <f t="shared" si="0"/>
        <v>260</v>
      </c>
      <c r="P39" s="3"/>
      <c r="Q39" s="3"/>
      <c r="R39" t="s">
        <v>125</v>
      </c>
    </row>
    <row r="40" spans="1:19" x14ac:dyDescent="0.3">
      <c r="A40" t="s">
        <v>59</v>
      </c>
      <c r="B40" t="s">
        <v>143</v>
      </c>
      <c r="C40" t="s">
        <v>65</v>
      </c>
      <c r="D40" t="s">
        <v>93</v>
      </c>
      <c r="E40" t="s">
        <v>137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O40" s="3">
        <f t="shared" si="0"/>
        <v>229.5</v>
      </c>
      <c r="S40" t="s">
        <v>145</v>
      </c>
    </row>
    <row r="41" spans="1:19" x14ac:dyDescent="0.3">
      <c r="A41" t="s">
        <v>59</v>
      </c>
      <c r="B41" t="s">
        <v>143</v>
      </c>
      <c r="C41" t="s">
        <v>65</v>
      </c>
      <c r="D41" t="s">
        <v>93</v>
      </c>
      <c r="E41" t="s">
        <v>137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O41" s="3">
        <f t="shared" si="0"/>
        <v>229.5</v>
      </c>
      <c r="S41" t="s">
        <v>145</v>
      </c>
    </row>
    <row r="42" spans="1:19" x14ac:dyDescent="0.3">
      <c r="A42" t="s">
        <v>59</v>
      </c>
      <c r="B42" t="s">
        <v>144</v>
      </c>
      <c r="C42" t="s">
        <v>65</v>
      </c>
      <c r="D42" t="s">
        <v>93</v>
      </c>
      <c r="E42" t="s">
        <v>137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O42" s="3">
        <f t="shared" si="0"/>
        <v>229.5</v>
      </c>
      <c r="S42" t="s">
        <v>145</v>
      </c>
    </row>
    <row r="43" spans="1:19" x14ac:dyDescent="0.3">
      <c r="A43" t="s">
        <v>59</v>
      </c>
      <c r="B43" t="s">
        <v>144</v>
      </c>
      <c r="C43" t="s">
        <v>65</v>
      </c>
      <c r="D43" t="s">
        <v>93</v>
      </c>
      <c r="E43" t="s">
        <v>137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O43" s="3">
        <f t="shared" si="0"/>
        <v>229.5</v>
      </c>
      <c r="S43" t="s">
        <v>145</v>
      </c>
    </row>
    <row r="44" spans="1:19" x14ac:dyDescent="0.3">
      <c r="A44" t="s">
        <v>114</v>
      </c>
      <c r="B44" t="s">
        <v>115</v>
      </c>
      <c r="C44" t="s">
        <v>65</v>
      </c>
      <c r="D44" t="s">
        <v>90</v>
      </c>
      <c r="E44" t="s">
        <v>137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3">
        <v>482.35294117647061</v>
      </c>
      <c r="O44">
        <f t="shared" si="0"/>
        <v>410</v>
      </c>
      <c r="P44" s="3"/>
      <c r="Q44" s="3"/>
      <c r="R44" t="s">
        <v>125</v>
      </c>
    </row>
    <row r="45" spans="1:19" x14ac:dyDescent="0.3">
      <c r="A45" t="s">
        <v>55</v>
      </c>
      <c r="B45" t="s">
        <v>99</v>
      </c>
      <c r="D45" t="s">
        <v>93</v>
      </c>
      <c r="F45">
        <v>2</v>
      </c>
      <c r="J45">
        <v>51</v>
      </c>
      <c r="K45">
        <v>13340</v>
      </c>
      <c r="N45" s="3">
        <v>305.88235294117646</v>
      </c>
      <c r="O45">
        <f t="shared" si="0"/>
        <v>260</v>
      </c>
      <c r="P45" s="3"/>
      <c r="Q45" s="3"/>
      <c r="R45" t="s">
        <v>125</v>
      </c>
    </row>
    <row r="46" spans="1:19" x14ac:dyDescent="0.3">
      <c r="A46" t="s">
        <v>58</v>
      </c>
      <c r="B46" t="s">
        <v>88</v>
      </c>
      <c r="D46" t="s">
        <v>90</v>
      </c>
      <c r="F46">
        <v>3</v>
      </c>
      <c r="J46">
        <v>67</v>
      </c>
      <c r="K46">
        <v>18840</v>
      </c>
      <c r="N46" s="3">
        <v>482.35294117647061</v>
      </c>
      <c r="O46">
        <f t="shared" si="0"/>
        <v>410</v>
      </c>
      <c r="P46" s="3"/>
      <c r="Q46" s="3"/>
      <c r="R46" t="s">
        <v>125</v>
      </c>
    </row>
    <row r="47" spans="1:19" x14ac:dyDescent="0.3">
      <c r="A47" t="s">
        <v>88</v>
      </c>
      <c r="B47" t="s">
        <v>116</v>
      </c>
      <c r="D47" t="s">
        <v>93</v>
      </c>
      <c r="F47">
        <v>2</v>
      </c>
      <c r="J47">
        <v>38</v>
      </c>
      <c r="K47">
        <v>13370</v>
      </c>
      <c r="N47" s="3">
        <v>482.35294117647061</v>
      </c>
      <c r="O47">
        <f t="shared" si="0"/>
        <v>410</v>
      </c>
      <c r="P47" s="3"/>
      <c r="Q47" s="3"/>
      <c r="R47" t="s">
        <v>125</v>
      </c>
    </row>
    <row r="48" spans="1:19" x14ac:dyDescent="0.3">
      <c r="A48" t="s">
        <v>57</v>
      </c>
      <c r="B48">
        <v>24.46</v>
      </c>
      <c r="C48" t="s">
        <v>75</v>
      </c>
      <c r="D48" t="s">
        <v>90</v>
      </c>
      <c r="E48" t="s">
        <v>137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3">
        <v>482.35294117647061</v>
      </c>
      <c r="O48">
        <f t="shared" si="0"/>
        <v>410</v>
      </c>
      <c r="P48" s="3"/>
      <c r="Q48" s="3"/>
      <c r="R48" t="s">
        <v>125</v>
      </c>
    </row>
    <row r="49" spans="1:18" x14ac:dyDescent="0.3">
      <c r="A49" t="s">
        <v>61</v>
      </c>
      <c r="B49" t="s">
        <v>74</v>
      </c>
      <c r="C49" t="s">
        <v>75</v>
      </c>
      <c r="D49" t="s">
        <v>93</v>
      </c>
      <c r="E49" t="s">
        <v>137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3">
        <f t="shared" si="0"/>
        <v>408</v>
      </c>
      <c r="P49" s="3"/>
      <c r="Q49" s="3"/>
      <c r="R49" t="s">
        <v>125</v>
      </c>
    </row>
    <row r="50" spans="1:18" x14ac:dyDescent="0.3">
      <c r="A50" t="s">
        <v>123</v>
      </c>
      <c r="B50" t="s">
        <v>124</v>
      </c>
      <c r="D50" t="s">
        <v>90</v>
      </c>
      <c r="F50">
        <v>3</v>
      </c>
      <c r="J50">
        <v>69</v>
      </c>
      <c r="K50">
        <v>19260</v>
      </c>
      <c r="N50" s="3">
        <v>482.35294117647061</v>
      </c>
      <c r="O50">
        <f t="shared" si="0"/>
        <v>410</v>
      </c>
      <c r="P50" s="3"/>
      <c r="Q50" s="3"/>
      <c r="R50" t="s">
        <v>125</v>
      </c>
    </row>
    <row r="51" spans="1:18" x14ac:dyDescent="0.3">
      <c r="A51" t="s">
        <v>91</v>
      </c>
      <c r="B51" t="s">
        <v>122</v>
      </c>
      <c r="C51" t="s">
        <v>75</v>
      </c>
      <c r="D51" t="s">
        <v>90</v>
      </c>
      <c r="E51" t="s">
        <v>137</v>
      </c>
      <c r="F51">
        <v>3</v>
      </c>
      <c r="J51">
        <v>68</v>
      </c>
      <c r="K51">
        <v>17000</v>
      </c>
      <c r="L51">
        <v>26000</v>
      </c>
      <c r="M51">
        <v>338</v>
      </c>
      <c r="N51" s="3">
        <v>482.35294117647061</v>
      </c>
      <c r="O51">
        <f t="shared" si="0"/>
        <v>410</v>
      </c>
      <c r="P51" s="3"/>
      <c r="Q51" s="3"/>
      <c r="R51" t="s">
        <v>125</v>
      </c>
    </row>
    <row r="52" spans="1:18" x14ac:dyDescent="0.3">
      <c r="A52" t="s">
        <v>117</v>
      </c>
      <c r="B52" t="s">
        <v>121</v>
      </c>
      <c r="D52" t="s">
        <v>90</v>
      </c>
      <c r="F52">
        <v>3</v>
      </c>
      <c r="J52">
        <v>84</v>
      </c>
      <c r="K52">
        <v>19200</v>
      </c>
      <c r="N52" s="3">
        <v>482.35294117647061</v>
      </c>
      <c r="O52">
        <f t="shared" si="0"/>
        <v>410</v>
      </c>
      <c r="P52" s="3"/>
      <c r="Q52" s="3"/>
      <c r="R52" t="s">
        <v>125</v>
      </c>
    </row>
    <row r="53" spans="1:18" x14ac:dyDescent="0.3">
      <c r="A53" t="s">
        <v>59</v>
      </c>
      <c r="B53" t="s">
        <v>120</v>
      </c>
      <c r="C53" t="s">
        <v>75</v>
      </c>
      <c r="D53" t="s">
        <v>93</v>
      </c>
      <c r="E53" t="s">
        <v>137</v>
      </c>
      <c r="F53">
        <v>2</v>
      </c>
      <c r="J53">
        <v>58</v>
      </c>
      <c r="K53">
        <v>13752</v>
      </c>
      <c r="L53">
        <v>18000</v>
      </c>
      <c r="M53">
        <v>309</v>
      </c>
      <c r="N53" s="3">
        <v>482.35294117647061</v>
      </c>
      <c r="O53" s="3">
        <f t="shared" si="0"/>
        <v>410</v>
      </c>
      <c r="P53" s="3"/>
      <c r="Q53" s="3"/>
      <c r="R53" t="s">
        <v>125</v>
      </c>
    </row>
    <row r="54" spans="1:18" x14ac:dyDescent="0.3">
      <c r="A54" t="s">
        <v>91</v>
      </c>
      <c r="B54" t="s">
        <v>119</v>
      </c>
      <c r="C54" t="s">
        <v>75</v>
      </c>
      <c r="D54" t="s">
        <v>90</v>
      </c>
      <c r="E54" t="s">
        <v>137</v>
      </c>
      <c r="F54">
        <v>3</v>
      </c>
      <c r="J54">
        <v>68</v>
      </c>
      <c r="K54">
        <v>17000</v>
      </c>
      <c r="L54">
        <v>26000</v>
      </c>
      <c r="M54">
        <v>338</v>
      </c>
      <c r="N54" s="3">
        <v>482.35294117647061</v>
      </c>
      <c r="O54">
        <f t="shared" si="0"/>
        <v>410</v>
      </c>
      <c r="P54" s="3"/>
      <c r="Q54" s="3"/>
      <c r="R54" t="s">
        <v>125</v>
      </c>
    </row>
    <row r="55" spans="1:18" x14ac:dyDescent="0.3">
      <c r="A55" t="s">
        <v>91</v>
      </c>
      <c r="B55" t="s">
        <v>118</v>
      </c>
      <c r="C55" t="s">
        <v>75</v>
      </c>
      <c r="D55" t="s">
        <v>93</v>
      </c>
      <c r="E55" t="s">
        <v>137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3">
        <v>482.35294117647061</v>
      </c>
      <c r="O55" s="3">
        <f t="shared" si="0"/>
        <v>410</v>
      </c>
      <c r="P55" s="3"/>
      <c r="Q55" s="3"/>
      <c r="R55" t="s">
        <v>125</v>
      </c>
    </row>
    <row r="56" spans="1:18" x14ac:dyDescent="0.3">
      <c r="A56" t="s">
        <v>91</v>
      </c>
      <c r="B56" t="s">
        <v>119</v>
      </c>
      <c r="C56" t="s">
        <v>75</v>
      </c>
      <c r="D56" t="s">
        <v>90</v>
      </c>
      <c r="E56" t="s">
        <v>137</v>
      </c>
      <c r="F56">
        <v>3</v>
      </c>
      <c r="J56">
        <v>67</v>
      </c>
      <c r="K56">
        <v>18370</v>
      </c>
      <c r="L56">
        <v>26000</v>
      </c>
      <c r="M56">
        <v>338</v>
      </c>
      <c r="N56" s="3">
        <v>482.35294117647061</v>
      </c>
      <c r="O56">
        <f t="shared" si="0"/>
        <v>410</v>
      </c>
      <c r="P56" s="3"/>
      <c r="Q56" s="3"/>
      <c r="R56" t="s">
        <v>125</v>
      </c>
    </row>
    <row r="57" spans="1:18" x14ac:dyDescent="0.3">
      <c r="A57" t="s">
        <v>91</v>
      </c>
      <c r="B57" t="s">
        <v>119</v>
      </c>
      <c r="C57" t="s">
        <v>75</v>
      </c>
      <c r="D57" t="s">
        <v>90</v>
      </c>
      <c r="E57" t="s">
        <v>137</v>
      </c>
      <c r="F57">
        <v>3</v>
      </c>
      <c r="J57">
        <v>69</v>
      </c>
      <c r="K57">
        <v>18040</v>
      </c>
      <c r="L57">
        <v>26000</v>
      </c>
      <c r="M57">
        <v>338</v>
      </c>
      <c r="N57" s="3">
        <v>482.35294117647061</v>
      </c>
      <c r="O57">
        <f t="shared" si="0"/>
        <v>410</v>
      </c>
      <c r="P57" s="3"/>
      <c r="Q57" s="3"/>
      <c r="R57" t="s">
        <v>125</v>
      </c>
    </row>
    <row r="58" spans="1:18" x14ac:dyDescent="0.3">
      <c r="A58" t="s">
        <v>91</v>
      </c>
      <c r="B58" t="s">
        <v>146</v>
      </c>
      <c r="C58" t="s">
        <v>65</v>
      </c>
      <c r="D58" t="s">
        <v>150</v>
      </c>
      <c r="E58" t="s">
        <v>137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  <c r="O58"/>
    </row>
    <row r="59" spans="1:18" x14ac:dyDescent="0.3">
      <c r="A59" t="s">
        <v>91</v>
      </c>
      <c r="B59" t="s">
        <v>147</v>
      </c>
      <c r="C59" t="s">
        <v>65</v>
      </c>
      <c r="D59" t="s">
        <v>150</v>
      </c>
      <c r="E59" t="s">
        <v>137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  <c r="O59"/>
    </row>
    <row r="60" spans="1:18" x14ac:dyDescent="0.3">
      <c r="A60" t="s">
        <v>91</v>
      </c>
      <c r="B60" t="s">
        <v>148</v>
      </c>
      <c r="C60" t="s">
        <v>65</v>
      </c>
      <c r="D60" t="s">
        <v>150</v>
      </c>
      <c r="E60" t="s">
        <v>137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  <c r="O60"/>
    </row>
    <row r="61" spans="1:18" x14ac:dyDescent="0.3">
      <c r="A61" t="s">
        <v>91</v>
      </c>
      <c r="B61" t="s">
        <v>149</v>
      </c>
      <c r="C61" t="s">
        <v>65</v>
      </c>
      <c r="D61" t="s">
        <v>150</v>
      </c>
      <c r="E61" t="s">
        <v>137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  <c r="O61"/>
    </row>
    <row r="62" spans="1:18" x14ac:dyDescent="0.3">
      <c r="A62" t="s">
        <v>59</v>
      </c>
      <c r="B62" t="s">
        <v>151</v>
      </c>
      <c r="C62" t="s">
        <v>65</v>
      </c>
      <c r="D62" t="s">
        <v>150</v>
      </c>
      <c r="E62" t="s">
        <v>137</v>
      </c>
      <c r="F62">
        <v>2</v>
      </c>
      <c r="G62">
        <v>9100</v>
      </c>
      <c r="H62">
        <v>3000</v>
      </c>
      <c r="I62">
        <v>2550</v>
      </c>
      <c r="J62">
        <v>26</v>
      </c>
      <c r="O62"/>
    </row>
    <row r="63" spans="1:18" x14ac:dyDescent="0.3">
      <c r="A63" t="s">
        <v>152</v>
      </c>
      <c r="B63" t="s">
        <v>153</v>
      </c>
      <c r="C63" t="s">
        <v>65</v>
      </c>
      <c r="D63" t="s">
        <v>150</v>
      </c>
      <c r="E63" t="s">
        <v>137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  <c r="O63">
        <f t="shared" si="0"/>
        <v>170</v>
      </c>
    </row>
    <row r="64" spans="1:18" x14ac:dyDescent="0.3">
      <c r="A64" t="s">
        <v>152</v>
      </c>
      <c r="B64" t="s">
        <v>154</v>
      </c>
      <c r="C64" t="s">
        <v>65</v>
      </c>
      <c r="D64" t="s">
        <v>150</v>
      </c>
      <c r="E64" t="s">
        <v>137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  <c r="O64">
        <f t="shared" si="0"/>
        <v>170</v>
      </c>
    </row>
    <row r="65" spans="1:15" x14ac:dyDescent="0.3">
      <c r="A65" t="s">
        <v>152</v>
      </c>
      <c r="B65" t="s">
        <v>154</v>
      </c>
      <c r="C65" t="s">
        <v>65</v>
      </c>
      <c r="D65" t="s">
        <v>150</v>
      </c>
      <c r="E65" t="s">
        <v>137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  <c r="O65">
        <f t="shared" si="0"/>
        <v>170</v>
      </c>
    </row>
    <row r="66" spans="1:15" x14ac:dyDescent="0.3">
      <c r="A66" t="s">
        <v>152</v>
      </c>
      <c r="B66" t="s">
        <v>158</v>
      </c>
      <c r="C66" t="s">
        <v>65</v>
      </c>
      <c r="D66" t="s">
        <v>150</v>
      </c>
      <c r="E66" t="s">
        <v>137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  <c r="O66">
        <f t="shared" si="0"/>
        <v>170</v>
      </c>
    </row>
    <row r="67" spans="1:15" x14ac:dyDescent="0.3">
      <c r="A67" t="s">
        <v>152</v>
      </c>
      <c r="B67" t="s">
        <v>158</v>
      </c>
      <c r="C67" t="s">
        <v>65</v>
      </c>
      <c r="D67" t="s">
        <v>150</v>
      </c>
      <c r="E67" t="s">
        <v>137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  <c r="O67">
        <f t="shared" ref="O67:O68" si="1">N67*0.85</f>
        <v>170</v>
      </c>
    </row>
    <row r="68" spans="1:15" x14ac:dyDescent="0.3">
      <c r="A68" t="s">
        <v>152</v>
      </c>
      <c r="B68" t="s">
        <v>158</v>
      </c>
      <c r="C68" t="s">
        <v>65</v>
      </c>
      <c r="D68" t="s">
        <v>150</v>
      </c>
      <c r="E68" t="s">
        <v>137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  <c r="O68">
        <f t="shared" si="1"/>
        <v>170</v>
      </c>
    </row>
    <row r="73" spans="1:15" x14ac:dyDescent="0.3">
      <c r="H73" s="12"/>
    </row>
  </sheetData>
  <autoFilter ref="A1:R6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B37" sqref="B37"/>
    </sheetView>
  </sheetViews>
  <sheetFormatPr defaultRowHeight="14.4" x14ac:dyDescent="0.3"/>
  <sheetData>
    <row r="2" spans="1:19" x14ac:dyDescent="0.3">
      <c r="A2" t="s">
        <v>10</v>
      </c>
    </row>
    <row r="3" spans="1:19" x14ac:dyDescent="0.3">
      <c r="A3" t="s">
        <v>5</v>
      </c>
      <c r="B3">
        <v>0.74570000000000003</v>
      </c>
    </row>
    <row r="4" spans="1:19" x14ac:dyDescent="0.3">
      <c r="A4" t="s">
        <v>42</v>
      </c>
    </row>
    <row r="5" spans="1:19" x14ac:dyDescent="0.3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</row>
    <row r="6" spans="1:19" x14ac:dyDescent="0.3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">
      <c r="A9" t="s">
        <v>43</v>
      </c>
    </row>
    <row r="10" spans="1:19" x14ac:dyDescent="0.3">
      <c r="A10" t="s">
        <v>6</v>
      </c>
      <c r="B10" t="s">
        <v>41</v>
      </c>
      <c r="C10" t="s">
        <v>41</v>
      </c>
      <c r="D10" t="s">
        <v>41</v>
      </c>
      <c r="E10" t="s">
        <v>41</v>
      </c>
    </row>
    <row r="11" spans="1:19" x14ac:dyDescent="0.3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4.4" x14ac:dyDescent="0.3"/>
  <cols>
    <col min="1" max="1" width="13.33203125" bestFit="1" customWidth="1"/>
  </cols>
  <sheetData>
    <row r="6" spans="1:6" x14ac:dyDescent="0.3">
      <c r="A6" t="s">
        <v>3</v>
      </c>
      <c r="B6" t="s">
        <v>44</v>
      </c>
      <c r="C6" t="s">
        <v>44</v>
      </c>
      <c r="D6" t="s">
        <v>44</v>
      </c>
      <c r="E6" t="s">
        <v>44</v>
      </c>
      <c r="F6" t="s">
        <v>45</v>
      </c>
    </row>
    <row r="7" spans="1:6" x14ac:dyDescent="0.3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 x14ac:dyDescent="0.3"/>
  <sheetData>
    <row r="2" spans="1:3" x14ac:dyDescent="0.3">
      <c r="A2" t="s">
        <v>4</v>
      </c>
    </row>
    <row r="3" spans="1:3" x14ac:dyDescent="0.3">
      <c r="A3" t="s">
        <v>0</v>
      </c>
      <c r="B3">
        <v>100</v>
      </c>
      <c r="C3">
        <v>212</v>
      </c>
    </row>
    <row r="4" spans="1:3" x14ac:dyDescent="0.3">
      <c r="A4" t="s">
        <v>1</v>
      </c>
      <c r="B4">
        <v>9.5</v>
      </c>
      <c r="C4">
        <v>15.5</v>
      </c>
    </row>
    <row r="5" spans="1:3" x14ac:dyDescent="0.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K29" sqref="K29"/>
    </sheetView>
  </sheetViews>
  <sheetFormatPr defaultRowHeight="14.4" x14ac:dyDescent="0.3"/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135</v>
      </c>
      <c r="E1" s="2" t="s">
        <v>136</v>
      </c>
      <c r="F1" s="2" t="s">
        <v>105</v>
      </c>
      <c r="G1" s="2" t="s">
        <v>77</v>
      </c>
      <c r="H1" s="2" t="s">
        <v>78</v>
      </c>
      <c r="I1" s="2" t="s">
        <v>81</v>
      </c>
      <c r="J1" s="2" t="s">
        <v>79</v>
      </c>
      <c r="K1" s="2" t="s">
        <v>80</v>
      </c>
      <c r="L1" s="2" t="s">
        <v>34</v>
      </c>
      <c r="M1" s="2" t="s">
        <v>141</v>
      </c>
      <c r="N1" s="2" t="s">
        <v>142</v>
      </c>
      <c r="O1" s="2" t="s">
        <v>87</v>
      </c>
      <c r="P1" s="2" t="s">
        <v>133</v>
      </c>
      <c r="Q1" s="2" t="s">
        <v>134</v>
      </c>
      <c r="R1" s="2" t="s">
        <v>54</v>
      </c>
    </row>
    <row r="2" spans="1:18" x14ac:dyDescent="0.3">
      <c r="A2" t="s">
        <v>59</v>
      </c>
      <c r="B2" t="s">
        <v>143</v>
      </c>
      <c r="C2" t="s">
        <v>65</v>
      </c>
      <c r="D2" t="s">
        <v>93</v>
      </c>
      <c r="E2" t="s">
        <v>137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145</v>
      </c>
    </row>
    <row r="3" spans="1:18" x14ac:dyDescent="0.3">
      <c r="A3" t="s">
        <v>59</v>
      </c>
      <c r="B3" t="s">
        <v>143</v>
      </c>
      <c r="C3" t="s">
        <v>65</v>
      </c>
      <c r="D3" t="s">
        <v>93</v>
      </c>
      <c r="E3" t="s">
        <v>137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145</v>
      </c>
    </row>
    <row r="4" spans="1:18" x14ac:dyDescent="0.3">
      <c r="A4" t="s">
        <v>59</v>
      </c>
      <c r="B4" t="s">
        <v>144</v>
      </c>
      <c r="C4" t="s">
        <v>65</v>
      </c>
      <c r="D4" t="s">
        <v>93</v>
      </c>
      <c r="E4" t="s">
        <v>137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145</v>
      </c>
    </row>
    <row r="5" spans="1:18" x14ac:dyDescent="0.3">
      <c r="A5" t="s">
        <v>59</v>
      </c>
      <c r="B5" t="s">
        <v>144</v>
      </c>
      <c r="C5" t="s">
        <v>65</v>
      </c>
      <c r="D5" t="s">
        <v>93</v>
      </c>
      <c r="E5" t="s">
        <v>137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4"/>
  <sheetViews>
    <sheetView topLeftCell="J1" workbookViewId="0">
      <selection activeCell="U32" sqref="U32"/>
    </sheetView>
  </sheetViews>
  <sheetFormatPr defaultRowHeight="14.4" x14ac:dyDescent="0.3"/>
  <cols>
    <col min="20" max="20" width="18" customWidth="1"/>
    <col min="23" max="23" width="21.5546875" bestFit="1" customWidth="1"/>
    <col min="24" max="25" width="21.5546875" customWidth="1"/>
  </cols>
  <sheetData>
    <row r="1" spans="1:26" x14ac:dyDescent="0.3">
      <c r="A1" s="2" t="s">
        <v>60</v>
      </c>
      <c r="B1" s="2" t="s">
        <v>53</v>
      </c>
      <c r="C1" s="2" t="s">
        <v>47</v>
      </c>
      <c r="D1" s="2" t="s">
        <v>135</v>
      </c>
      <c r="E1" s="2" t="s">
        <v>136</v>
      </c>
      <c r="F1" s="2" t="s">
        <v>105</v>
      </c>
      <c r="G1" s="2" t="s">
        <v>77</v>
      </c>
      <c r="H1" s="2" t="s">
        <v>78</v>
      </c>
      <c r="I1" s="2" t="s">
        <v>81</v>
      </c>
      <c r="J1" s="2" t="s">
        <v>79</v>
      </c>
      <c r="K1" s="2" t="s">
        <v>80</v>
      </c>
      <c r="L1" s="2" t="s">
        <v>34</v>
      </c>
      <c r="M1" s="2" t="s">
        <v>86</v>
      </c>
      <c r="N1" s="2" t="s">
        <v>87</v>
      </c>
      <c r="O1" s="2" t="s">
        <v>133</v>
      </c>
      <c r="P1" s="2" t="s">
        <v>134</v>
      </c>
      <c r="Q1" s="2" t="s">
        <v>156</v>
      </c>
      <c r="R1" s="2" t="s">
        <v>210</v>
      </c>
      <c r="S1" s="2" t="s">
        <v>211</v>
      </c>
      <c r="T1" s="2" t="s">
        <v>177</v>
      </c>
      <c r="U1" s="2" t="s">
        <v>157</v>
      </c>
      <c r="V1" s="2" t="s">
        <v>160</v>
      </c>
      <c r="W1" s="2" t="s">
        <v>159</v>
      </c>
      <c r="X1" s="2" t="s">
        <v>226</v>
      </c>
      <c r="Y1" s="2" t="s">
        <v>227</v>
      </c>
      <c r="Z1" s="2" t="s">
        <v>54</v>
      </c>
    </row>
    <row r="2" spans="1:26" hidden="1" x14ac:dyDescent="0.3">
      <c r="A2" t="s">
        <v>152</v>
      </c>
      <c r="B2" t="s">
        <v>154</v>
      </c>
      <c r="C2" t="s">
        <v>65</v>
      </c>
      <c r="D2" t="s">
        <v>150</v>
      </c>
      <c r="E2" t="s">
        <v>137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Q2">
        <v>44</v>
      </c>
      <c r="R2">
        <v>42</v>
      </c>
      <c r="S2">
        <v>2.5</v>
      </c>
      <c r="T2" t="s">
        <v>178</v>
      </c>
      <c r="U2">
        <v>138</v>
      </c>
      <c r="V2" t="s">
        <v>161</v>
      </c>
      <c r="W2">
        <v>0.51</v>
      </c>
      <c r="Z2" s="5" t="s">
        <v>155</v>
      </c>
    </row>
    <row r="3" spans="1:26" hidden="1" x14ac:dyDescent="0.3">
      <c r="A3" t="s">
        <v>152</v>
      </c>
      <c r="B3" t="s">
        <v>154</v>
      </c>
      <c r="C3" t="s">
        <v>65</v>
      </c>
      <c r="D3" t="s">
        <v>150</v>
      </c>
      <c r="E3" t="s">
        <v>137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Q3">
        <v>44</v>
      </c>
      <c r="R3">
        <v>42</v>
      </c>
      <c r="S3">
        <v>2.5</v>
      </c>
      <c r="T3" t="s">
        <v>178</v>
      </c>
      <c r="U3">
        <v>138</v>
      </c>
      <c r="V3" t="s">
        <v>161</v>
      </c>
      <c r="W3">
        <v>0.51</v>
      </c>
      <c r="Z3" s="5" t="s">
        <v>155</v>
      </c>
    </row>
    <row r="4" spans="1:26" hidden="1" x14ac:dyDescent="0.3">
      <c r="A4" t="s">
        <v>152</v>
      </c>
      <c r="B4" t="s">
        <v>158</v>
      </c>
      <c r="C4" t="s">
        <v>65</v>
      </c>
      <c r="D4" t="s">
        <v>150</v>
      </c>
      <c r="E4" t="s">
        <v>137</v>
      </c>
      <c r="F4">
        <v>2</v>
      </c>
      <c r="G4">
        <v>10800</v>
      </c>
      <c r="J4">
        <v>58</v>
      </c>
      <c r="L4">
        <v>12960</v>
      </c>
      <c r="M4">
        <v>150</v>
      </c>
      <c r="R4">
        <v>42</v>
      </c>
      <c r="S4">
        <v>2.5</v>
      </c>
      <c r="T4" t="s">
        <v>178</v>
      </c>
      <c r="U4">
        <v>138</v>
      </c>
      <c r="V4" t="s">
        <v>161</v>
      </c>
      <c r="W4">
        <v>0.67</v>
      </c>
      <c r="Z4" t="s">
        <v>170</v>
      </c>
    </row>
    <row r="5" spans="1:26" hidden="1" x14ac:dyDescent="0.3">
      <c r="A5" t="s">
        <v>162</v>
      </c>
      <c r="B5" t="s">
        <v>163</v>
      </c>
      <c r="C5" t="s">
        <v>65</v>
      </c>
      <c r="D5" t="s">
        <v>150</v>
      </c>
      <c r="E5" t="s">
        <v>137</v>
      </c>
      <c r="F5">
        <v>2</v>
      </c>
      <c r="G5">
        <v>9000</v>
      </c>
      <c r="J5">
        <v>55</v>
      </c>
      <c r="L5">
        <v>13500</v>
      </c>
      <c r="M5">
        <v>103</v>
      </c>
      <c r="Q5">
        <v>44</v>
      </c>
      <c r="R5">
        <v>32</v>
      </c>
      <c r="S5">
        <v>6</v>
      </c>
      <c r="T5" t="s">
        <v>178</v>
      </c>
      <c r="U5">
        <v>170</v>
      </c>
      <c r="V5" t="s">
        <v>164</v>
      </c>
      <c r="W5">
        <v>1</v>
      </c>
      <c r="Z5" t="s">
        <v>170</v>
      </c>
    </row>
    <row r="6" spans="1:26" hidden="1" x14ac:dyDescent="0.3">
      <c r="A6" t="s">
        <v>165</v>
      </c>
      <c r="B6" t="s">
        <v>166</v>
      </c>
      <c r="C6" t="s">
        <v>65</v>
      </c>
      <c r="D6" t="s">
        <v>167</v>
      </c>
      <c r="E6" t="s">
        <v>137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Q6">
        <v>30</v>
      </c>
      <c r="R6">
        <v>30</v>
      </c>
      <c r="S6">
        <v>8</v>
      </c>
      <c r="T6" t="s">
        <v>178</v>
      </c>
      <c r="U6">
        <v>180</v>
      </c>
      <c r="V6" t="s">
        <v>164</v>
      </c>
      <c r="Z6" t="s">
        <v>170</v>
      </c>
    </row>
    <row r="7" spans="1:26" hidden="1" x14ac:dyDescent="0.3">
      <c r="A7" t="s">
        <v>168</v>
      </c>
      <c r="B7" t="s">
        <v>169</v>
      </c>
      <c r="C7" t="s">
        <v>65</v>
      </c>
      <c r="D7" t="s">
        <v>150</v>
      </c>
      <c r="E7" t="s">
        <v>137</v>
      </c>
      <c r="F7">
        <v>2</v>
      </c>
      <c r="G7">
        <v>10500</v>
      </c>
      <c r="J7">
        <v>70</v>
      </c>
      <c r="L7">
        <v>19000</v>
      </c>
      <c r="M7">
        <v>200</v>
      </c>
      <c r="R7">
        <v>22</v>
      </c>
      <c r="S7" s="13" t="s">
        <v>212</v>
      </c>
      <c r="T7" t="s">
        <v>178</v>
      </c>
      <c r="U7">
        <v>132</v>
      </c>
      <c r="V7" t="s">
        <v>161</v>
      </c>
      <c r="Z7" t="s">
        <v>170</v>
      </c>
    </row>
    <row r="8" spans="1:26" hidden="1" x14ac:dyDescent="0.3">
      <c r="A8" t="s">
        <v>168</v>
      </c>
      <c r="B8" t="s">
        <v>169</v>
      </c>
      <c r="C8" t="s">
        <v>65</v>
      </c>
      <c r="D8" t="s">
        <v>167</v>
      </c>
      <c r="E8" t="s">
        <v>137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R8">
        <v>22</v>
      </c>
      <c r="S8" s="13" t="s">
        <v>213</v>
      </c>
      <c r="T8" t="s">
        <v>178</v>
      </c>
      <c r="U8">
        <v>132</v>
      </c>
      <c r="V8" t="s">
        <v>161</v>
      </c>
      <c r="Z8" t="s">
        <v>170</v>
      </c>
    </row>
    <row r="9" spans="1:26" hidden="1" x14ac:dyDescent="0.3">
      <c r="A9" t="s">
        <v>171</v>
      </c>
      <c r="B9" t="s">
        <v>172</v>
      </c>
      <c r="C9" t="s">
        <v>65</v>
      </c>
      <c r="D9" t="s">
        <v>167</v>
      </c>
      <c r="E9" t="s">
        <v>137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R9">
        <v>100</v>
      </c>
      <c r="S9" s="13" t="s">
        <v>213</v>
      </c>
      <c r="T9" t="s">
        <v>178</v>
      </c>
      <c r="U9">
        <v>230</v>
      </c>
      <c r="V9" t="s">
        <v>161</v>
      </c>
      <c r="W9">
        <v>1.4</v>
      </c>
      <c r="Z9" t="s">
        <v>170</v>
      </c>
    </row>
    <row r="10" spans="1:26" x14ac:dyDescent="0.3">
      <c r="A10" t="s">
        <v>171</v>
      </c>
      <c r="B10" t="s">
        <v>173</v>
      </c>
      <c r="C10" t="s">
        <v>65</v>
      </c>
      <c r="D10" t="s">
        <v>167</v>
      </c>
      <c r="E10" t="s">
        <v>137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R10">
        <v>600</v>
      </c>
      <c r="S10" s="13" t="s">
        <v>214</v>
      </c>
      <c r="T10" t="s">
        <v>198</v>
      </c>
      <c r="U10">
        <v>80</v>
      </c>
      <c r="V10" t="s">
        <v>181</v>
      </c>
      <c r="W10">
        <v>1.4</v>
      </c>
      <c r="X10">
        <v>8</v>
      </c>
      <c r="Y10">
        <v>200</v>
      </c>
      <c r="Z10" t="s">
        <v>170</v>
      </c>
    </row>
    <row r="11" spans="1:26" hidden="1" x14ac:dyDescent="0.3">
      <c r="A11" t="s">
        <v>171</v>
      </c>
      <c r="B11" t="s">
        <v>174</v>
      </c>
      <c r="C11" t="s">
        <v>65</v>
      </c>
      <c r="D11" t="s">
        <v>176</v>
      </c>
      <c r="E11" t="s">
        <v>137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R11">
        <v>200</v>
      </c>
      <c r="T11" t="s">
        <v>179</v>
      </c>
      <c r="U11">
        <v>50</v>
      </c>
      <c r="V11" t="s">
        <v>181</v>
      </c>
      <c r="W11">
        <v>1.5</v>
      </c>
      <c r="Z11" t="s">
        <v>170</v>
      </c>
    </row>
    <row r="12" spans="1:26" hidden="1" x14ac:dyDescent="0.3">
      <c r="A12" t="s">
        <v>171</v>
      </c>
      <c r="B12" t="s">
        <v>175</v>
      </c>
      <c r="C12" t="s">
        <v>65</v>
      </c>
      <c r="D12" t="s">
        <v>176</v>
      </c>
      <c r="E12" t="s">
        <v>138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R12">
        <v>200</v>
      </c>
      <c r="T12" t="s">
        <v>179</v>
      </c>
      <c r="U12">
        <v>80</v>
      </c>
      <c r="V12" t="s">
        <v>180</v>
      </c>
      <c r="W12">
        <v>2.4</v>
      </c>
      <c r="Z12" t="s">
        <v>170</v>
      </c>
    </row>
    <row r="13" spans="1:26" hidden="1" x14ac:dyDescent="0.3">
      <c r="A13" t="s">
        <v>182</v>
      </c>
      <c r="B13" t="s">
        <v>183</v>
      </c>
      <c r="C13" t="s">
        <v>65</v>
      </c>
      <c r="D13" t="s">
        <v>150</v>
      </c>
      <c r="E13" t="s">
        <v>137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R13" t="s">
        <v>208</v>
      </c>
      <c r="S13" s="13" t="s">
        <v>215</v>
      </c>
      <c r="T13" t="s">
        <v>188</v>
      </c>
      <c r="U13">
        <v>160</v>
      </c>
      <c r="V13" t="s">
        <v>189</v>
      </c>
      <c r="W13">
        <v>0.8</v>
      </c>
      <c r="X13">
        <v>5</v>
      </c>
      <c r="Y13">
        <v>110</v>
      </c>
      <c r="Z13" t="s">
        <v>170</v>
      </c>
    </row>
    <row r="14" spans="1:26" hidden="1" x14ac:dyDescent="0.3">
      <c r="A14" t="s">
        <v>182</v>
      </c>
      <c r="B14" t="s">
        <v>184</v>
      </c>
      <c r="C14" t="s">
        <v>65</v>
      </c>
      <c r="D14" t="s">
        <v>167</v>
      </c>
      <c r="E14" t="s">
        <v>137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R14" t="s">
        <v>209</v>
      </c>
      <c r="S14" s="13" t="s">
        <v>216</v>
      </c>
      <c r="T14" t="s">
        <v>188</v>
      </c>
      <c r="U14">
        <v>240</v>
      </c>
      <c r="V14" t="s">
        <v>189</v>
      </c>
      <c r="W14">
        <v>0.9</v>
      </c>
      <c r="Z14" t="s">
        <v>170</v>
      </c>
    </row>
    <row r="15" spans="1:26" hidden="1" x14ac:dyDescent="0.3">
      <c r="A15" t="s">
        <v>182</v>
      </c>
      <c r="B15" t="s">
        <v>185</v>
      </c>
      <c r="C15" t="s">
        <v>65</v>
      </c>
      <c r="D15" t="s">
        <v>167</v>
      </c>
      <c r="E15" t="s">
        <v>138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R15" t="s">
        <v>209</v>
      </c>
      <c r="S15" s="13" t="s">
        <v>216</v>
      </c>
      <c r="T15" t="s">
        <v>188</v>
      </c>
      <c r="U15">
        <v>240</v>
      </c>
      <c r="V15" t="s">
        <v>189</v>
      </c>
      <c r="W15">
        <v>1.3</v>
      </c>
      <c r="Z15" t="s">
        <v>170</v>
      </c>
    </row>
    <row r="16" spans="1:26" hidden="1" x14ac:dyDescent="0.3">
      <c r="A16" t="s">
        <v>182</v>
      </c>
      <c r="B16" t="s">
        <v>186</v>
      </c>
      <c r="C16" t="s">
        <v>65</v>
      </c>
      <c r="D16" t="s">
        <v>167</v>
      </c>
      <c r="E16" t="s">
        <v>137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R16">
        <v>60</v>
      </c>
      <c r="S16" s="13" t="s">
        <v>217</v>
      </c>
      <c r="T16" t="s">
        <v>179</v>
      </c>
      <c r="U16">
        <v>69</v>
      </c>
      <c r="V16" t="s">
        <v>189</v>
      </c>
      <c r="Z16" s="5" t="s">
        <v>170</v>
      </c>
    </row>
    <row r="17" spans="1:26" hidden="1" x14ac:dyDescent="0.3">
      <c r="A17" t="s">
        <v>182</v>
      </c>
      <c r="B17" t="s">
        <v>187</v>
      </c>
      <c r="C17" t="s">
        <v>65</v>
      </c>
      <c r="D17" t="s">
        <v>167</v>
      </c>
      <c r="E17" t="s">
        <v>138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R17">
        <v>60</v>
      </c>
      <c r="S17" s="13" t="s">
        <v>217</v>
      </c>
      <c r="T17" t="s">
        <v>179</v>
      </c>
      <c r="U17">
        <v>69</v>
      </c>
      <c r="V17" t="s">
        <v>189</v>
      </c>
      <c r="Z17" t="s">
        <v>170</v>
      </c>
    </row>
    <row r="18" spans="1:26" hidden="1" x14ac:dyDescent="0.3">
      <c r="A18" t="s">
        <v>190</v>
      </c>
      <c r="B18" t="s">
        <v>191</v>
      </c>
      <c r="C18" t="s">
        <v>65</v>
      </c>
      <c r="D18" t="s">
        <v>150</v>
      </c>
      <c r="E18" t="s">
        <v>137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R18">
        <v>150</v>
      </c>
      <c r="S18" s="13" t="s">
        <v>218</v>
      </c>
      <c r="T18" t="s">
        <v>197</v>
      </c>
      <c r="U18">
        <v>172</v>
      </c>
      <c r="V18" t="s">
        <v>193</v>
      </c>
      <c r="W18">
        <v>1.1000000000000001</v>
      </c>
      <c r="X18">
        <v>18</v>
      </c>
      <c r="Y18">
        <v>265</v>
      </c>
      <c r="Z18" t="s">
        <v>170</v>
      </c>
    </row>
    <row r="19" spans="1:26" hidden="1" x14ac:dyDescent="0.3">
      <c r="A19" t="s">
        <v>190</v>
      </c>
      <c r="B19" t="s">
        <v>192</v>
      </c>
      <c r="C19" t="s">
        <v>65</v>
      </c>
      <c r="D19" t="s">
        <v>150</v>
      </c>
      <c r="E19" t="s">
        <v>137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R19">
        <v>22</v>
      </c>
      <c r="S19">
        <v>7</v>
      </c>
      <c r="T19" t="s">
        <v>178</v>
      </c>
      <c r="U19">
        <v>172</v>
      </c>
      <c r="V19" t="s">
        <v>193</v>
      </c>
      <c r="W19">
        <v>0.9</v>
      </c>
      <c r="Z19" t="s">
        <v>170</v>
      </c>
    </row>
    <row r="20" spans="1:26" hidden="1" x14ac:dyDescent="0.3">
      <c r="A20" t="s">
        <v>194</v>
      </c>
      <c r="B20" t="s">
        <v>195</v>
      </c>
      <c r="C20" t="s">
        <v>65</v>
      </c>
      <c r="D20" t="s">
        <v>150</v>
      </c>
      <c r="E20" t="s">
        <v>137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R20">
        <v>120</v>
      </c>
      <c r="S20">
        <v>2.5</v>
      </c>
      <c r="T20" t="s">
        <v>178</v>
      </c>
      <c r="U20">
        <v>200</v>
      </c>
      <c r="V20" t="s">
        <v>180</v>
      </c>
      <c r="W20">
        <v>1.1000000000000001</v>
      </c>
      <c r="Z20" t="s">
        <v>170</v>
      </c>
    </row>
    <row r="21" spans="1:26" x14ac:dyDescent="0.3">
      <c r="A21" t="s">
        <v>194</v>
      </c>
      <c r="B21" t="s">
        <v>196</v>
      </c>
      <c r="C21" t="s">
        <v>65</v>
      </c>
      <c r="D21" t="s">
        <v>167</v>
      </c>
      <c r="E21" t="s">
        <v>137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R21">
        <v>450</v>
      </c>
      <c r="S21">
        <v>7</v>
      </c>
      <c r="T21" t="s">
        <v>198</v>
      </c>
      <c r="U21">
        <v>75</v>
      </c>
      <c r="V21" t="s">
        <v>181</v>
      </c>
      <c r="W21">
        <v>1.5</v>
      </c>
      <c r="Z21" t="s">
        <v>170</v>
      </c>
    </row>
    <row r="22" spans="1:26" hidden="1" x14ac:dyDescent="0.3">
      <c r="A22" t="s">
        <v>199</v>
      </c>
      <c r="B22" t="s">
        <v>200</v>
      </c>
      <c r="C22" t="s">
        <v>65</v>
      </c>
      <c r="D22" t="s">
        <v>150</v>
      </c>
      <c r="E22" t="s">
        <v>137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R22">
        <v>150</v>
      </c>
      <c r="S22">
        <v>1</v>
      </c>
      <c r="T22" t="s">
        <v>178</v>
      </c>
      <c r="U22">
        <v>120</v>
      </c>
      <c r="V22" t="s">
        <v>161</v>
      </c>
      <c r="W22">
        <v>0.97</v>
      </c>
      <c r="Z22" t="s">
        <v>170</v>
      </c>
    </row>
    <row r="23" spans="1:26" hidden="1" x14ac:dyDescent="0.3">
      <c r="A23" t="s">
        <v>199</v>
      </c>
      <c r="B23" t="s">
        <v>201</v>
      </c>
      <c r="C23" t="s">
        <v>65</v>
      </c>
      <c r="D23" t="s">
        <v>150</v>
      </c>
      <c r="E23" t="s">
        <v>137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R23">
        <v>30</v>
      </c>
      <c r="S23">
        <v>7</v>
      </c>
      <c r="T23" t="s">
        <v>178</v>
      </c>
      <c r="U23">
        <v>175</v>
      </c>
      <c r="V23" t="s">
        <v>180</v>
      </c>
      <c r="Z23" t="s">
        <v>170</v>
      </c>
    </row>
    <row r="24" spans="1:26" hidden="1" x14ac:dyDescent="0.3">
      <c r="A24" t="s">
        <v>199</v>
      </c>
      <c r="B24" t="s">
        <v>201</v>
      </c>
      <c r="C24" t="s">
        <v>65</v>
      </c>
      <c r="D24" t="s">
        <v>150</v>
      </c>
      <c r="E24" t="s">
        <v>137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R24">
        <v>240</v>
      </c>
      <c r="S24">
        <v>1</v>
      </c>
      <c r="T24" t="s">
        <v>178</v>
      </c>
      <c r="U24">
        <v>210</v>
      </c>
      <c r="V24" t="s">
        <v>161</v>
      </c>
      <c r="Z24" t="s">
        <v>170</v>
      </c>
    </row>
    <row r="25" spans="1:26" hidden="1" x14ac:dyDescent="0.3">
      <c r="A25" t="s">
        <v>199</v>
      </c>
      <c r="B25" t="s">
        <v>201</v>
      </c>
      <c r="C25" t="s">
        <v>65</v>
      </c>
      <c r="D25" t="s">
        <v>167</v>
      </c>
      <c r="E25" t="s">
        <v>137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R25">
        <v>30</v>
      </c>
      <c r="S25">
        <v>7</v>
      </c>
      <c r="T25" t="s">
        <v>178</v>
      </c>
      <c r="U25">
        <v>175</v>
      </c>
      <c r="V25" t="s">
        <v>161</v>
      </c>
      <c r="W25">
        <v>0.8</v>
      </c>
      <c r="Z25" t="s">
        <v>170</v>
      </c>
    </row>
    <row r="26" spans="1:26" x14ac:dyDescent="0.3">
      <c r="A26" t="s">
        <v>199</v>
      </c>
      <c r="B26" t="s">
        <v>201</v>
      </c>
      <c r="C26" t="s">
        <v>65</v>
      </c>
      <c r="D26" t="s">
        <v>167</v>
      </c>
      <c r="E26" t="s">
        <v>137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R26">
        <v>625</v>
      </c>
      <c r="S26" t="s">
        <v>214</v>
      </c>
      <c r="T26" t="s">
        <v>198</v>
      </c>
      <c r="U26">
        <v>105</v>
      </c>
      <c r="V26" t="s">
        <v>181</v>
      </c>
      <c r="Z26" t="s">
        <v>170</v>
      </c>
    </row>
    <row r="27" spans="1:26" x14ac:dyDescent="0.3">
      <c r="A27" t="s">
        <v>199</v>
      </c>
      <c r="B27" t="s">
        <v>201</v>
      </c>
      <c r="C27" t="s">
        <v>65</v>
      </c>
      <c r="D27" t="s">
        <v>167</v>
      </c>
      <c r="E27" t="s">
        <v>138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R27">
        <v>625</v>
      </c>
      <c r="S27" t="s">
        <v>214</v>
      </c>
      <c r="T27" t="s">
        <v>198</v>
      </c>
      <c r="U27">
        <v>105</v>
      </c>
      <c r="V27" t="s">
        <v>181</v>
      </c>
      <c r="Z27" t="s">
        <v>170</v>
      </c>
    </row>
    <row r="28" spans="1:26" x14ac:dyDescent="0.3">
      <c r="A28" t="s">
        <v>91</v>
      </c>
      <c r="B28" t="s">
        <v>202</v>
      </c>
      <c r="C28" t="s">
        <v>65</v>
      </c>
      <c r="D28" t="s">
        <v>167</v>
      </c>
      <c r="E28" t="s">
        <v>138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R28">
        <v>250</v>
      </c>
      <c r="S28" t="s">
        <v>214</v>
      </c>
      <c r="T28" t="s">
        <v>198</v>
      </c>
      <c r="U28">
        <v>215</v>
      </c>
      <c r="V28" t="s">
        <v>193</v>
      </c>
      <c r="Z28" t="s">
        <v>170</v>
      </c>
    </row>
    <row r="29" spans="1:26" x14ac:dyDescent="0.3">
      <c r="A29" t="s">
        <v>91</v>
      </c>
      <c r="B29" t="s">
        <v>202</v>
      </c>
      <c r="C29" t="s">
        <v>65</v>
      </c>
      <c r="D29" t="s">
        <v>176</v>
      </c>
      <c r="E29" t="s">
        <v>137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T29" t="s">
        <v>198</v>
      </c>
      <c r="U29">
        <v>35</v>
      </c>
      <c r="V29" t="s">
        <v>181</v>
      </c>
      <c r="Z29" t="s">
        <v>170</v>
      </c>
    </row>
    <row r="30" spans="1:26" x14ac:dyDescent="0.3">
      <c r="A30" t="s">
        <v>91</v>
      </c>
      <c r="B30" t="s">
        <v>202</v>
      </c>
      <c r="C30" t="s">
        <v>65</v>
      </c>
      <c r="D30" t="s">
        <v>176</v>
      </c>
      <c r="E30" t="s">
        <v>137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R30">
        <v>75</v>
      </c>
      <c r="T30" t="s">
        <v>198</v>
      </c>
      <c r="U30">
        <v>20</v>
      </c>
      <c r="V30" t="s">
        <v>193</v>
      </c>
      <c r="Z30" t="s">
        <v>170</v>
      </c>
    </row>
    <row r="31" spans="1:26" x14ac:dyDescent="0.3">
      <c r="A31" t="s">
        <v>58</v>
      </c>
      <c r="B31" t="s">
        <v>203</v>
      </c>
      <c r="C31" t="s">
        <v>65</v>
      </c>
      <c r="D31" t="s">
        <v>150</v>
      </c>
      <c r="E31" t="s">
        <v>137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R31">
        <v>270</v>
      </c>
      <c r="S31" t="s">
        <v>219</v>
      </c>
      <c r="T31" t="s">
        <v>198</v>
      </c>
      <c r="U31">
        <v>180</v>
      </c>
      <c r="V31" t="s">
        <v>180</v>
      </c>
      <c r="X31">
        <v>10</v>
      </c>
      <c r="Y31" t="s">
        <v>228</v>
      </c>
      <c r="Z31" t="s">
        <v>170</v>
      </c>
    </row>
    <row r="32" spans="1:26" x14ac:dyDescent="0.3">
      <c r="A32" t="s">
        <v>58</v>
      </c>
      <c r="B32" t="s">
        <v>204</v>
      </c>
      <c r="C32" t="s">
        <v>65</v>
      </c>
      <c r="D32" t="s">
        <v>167</v>
      </c>
      <c r="E32" t="s">
        <v>137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R32">
        <v>350</v>
      </c>
      <c r="S32" t="s">
        <v>220</v>
      </c>
      <c r="T32" t="s">
        <v>198</v>
      </c>
      <c r="U32">
        <v>240</v>
      </c>
      <c r="V32" t="s">
        <v>180</v>
      </c>
      <c r="Z32" t="s">
        <v>170</v>
      </c>
    </row>
    <row r="33" spans="1:26" x14ac:dyDescent="0.3">
      <c r="A33" t="s">
        <v>58</v>
      </c>
      <c r="B33" t="s">
        <v>205</v>
      </c>
      <c r="C33" t="s">
        <v>65</v>
      </c>
      <c r="D33" t="s">
        <v>167</v>
      </c>
      <c r="E33" t="s">
        <v>138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R33">
        <v>270</v>
      </c>
      <c r="S33" t="s">
        <v>220</v>
      </c>
      <c r="T33" t="s">
        <v>198</v>
      </c>
      <c r="U33">
        <v>180</v>
      </c>
      <c r="V33" t="s">
        <v>180</v>
      </c>
      <c r="Z33" t="s">
        <v>170</v>
      </c>
    </row>
    <row r="34" spans="1:26" x14ac:dyDescent="0.3">
      <c r="A34" t="s">
        <v>55</v>
      </c>
      <c r="B34" t="s">
        <v>225</v>
      </c>
      <c r="C34" t="s">
        <v>65</v>
      </c>
      <c r="D34" t="s">
        <v>167</v>
      </c>
      <c r="E34" t="s">
        <v>137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R34">
        <v>300</v>
      </c>
      <c r="S34" t="s">
        <v>224</v>
      </c>
      <c r="T34" t="s">
        <v>198</v>
      </c>
      <c r="U34">
        <v>76</v>
      </c>
      <c r="V34" t="s">
        <v>161</v>
      </c>
      <c r="W34">
        <v>0.8</v>
      </c>
      <c r="Z34" t="s">
        <v>170</v>
      </c>
    </row>
  </sheetData>
  <autoFilter ref="A1:Z34">
    <filterColumn colId="19">
      <filters>
        <filter val="Overhead"/>
      </filters>
    </filterColumn>
  </autoFilter>
  <hyperlinks>
    <hyperlink ref="Z2" r:id="rId1"/>
    <hyperlink ref="Z3" r:id="rId2"/>
    <hyperlink ref="Z1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U2" sqref="U2"/>
    </sheetView>
  </sheetViews>
  <sheetFormatPr defaultRowHeight="14.4" x14ac:dyDescent="0.3"/>
  <sheetData>
    <row r="1" spans="1:24" x14ac:dyDescent="0.3">
      <c r="A1" s="2" t="s">
        <v>60</v>
      </c>
      <c r="B1" s="2" t="s">
        <v>53</v>
      </c>
      <c r="C1" s="2" t="s">
        <v>47</v>
      </c>
      <c r="D1" s="2" t="s">
        <v>135</v>
      </c>
      <c r="E1" s="2" t="s">
        <v>136</v>
      </c>
      <c r="F1" s="2" t="s">
        <v>105</v>
      </c>
      <c r="G1" s="2" t="s">
        <v>77</v>
      </c>
      <c r="H1" s="2" t="s">
        <v>78</v>
      </c>
      <c r="I1" s="2" t="s">
        <v>81</v>
      </c>
      <c r="J1" s="2" t="s">
        <v>79</v>
      </c>
      <c r="K1" s="2" t="s">
        <v>80</v>
      </c>
      <c r="L1" s="2" t="s">
        <v>34</v>
      </c>
      <c r="M1" s="2" t="s">
        <v>86</v>
      </c>
      <c r="N1" s="2" t="s">
        <v>87</v>
      </c>
      <c r="O1" s="2" t="s">
        <v>133</v>
      </c>
      <c r="P1" s="2" t="s">
        <v>134</v>
      </c>
      <c r="Q1" s="2" t="s">
        <v>156</v>
      </c>
      <c r="R1" s="2" t="s">
        <v>210</v>
      </c>
      <c r="S1" s="2" t="s">
        <v>221</v>
      </c>
      <c r="T1" s="2" t="s">
        <v>177</v>
      </c>
      <c r="U1" s="2" t="s">
        <v>157</v>
      </c>
      <c r="V1" s="2" t="s">
        <v>160</v>
      </c>
      <c r="W1" s="2" t="s">
        <v>159</v>
      </c>
      <c r="X1" s="2" t="s">
        <v>54</v>
      </c>
    </row>
    <row r="2" spans="1:24" x14ac:dyDescent="0.3">
      <c r="A2" t="s">
        <v>206</v>
      </c>
      <c r="B2" t="s">
        <v>207</v>
      </c>
      <c r="C2" t="s">
        <v>65</v>
      </c>
      <c r="D2" t="s">
        <v>167</v>
      </c>
      <c r="E2" t="s">
        <v>137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222</v>
      </c>
      <c r="T2" t="s">
        <v>198</v>
      </c>
      <c r="U2">
        <v>24</v>
      </c>
      <c r="V2" t="s">
        <v>181</v>
      </c>
      <c r="X2" t="s">
        <v>170</v>
      </c>
    </row>
    <row r="3" spans="1:24" x14ac:dyDescent="0.3">
      <c r="A3" t="s">
        <v>55</v>
      </c>
      <c r="B3" t="s">
        <v>223</v>
      </c>
      <c r="C3" t="s">
        <v>65</v>
      </c>
      <c r="D3" t="s">
        <v>167</v>
      </c>
      <c r="E3" t="s">
        <v>137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224</v>
      </c>
      <c r="T3" t="s">
        <v>198</v>
      </c>
      <c r="U3">
        <v>19</v>
      </c>
      <c r="V3" t="s">
        <v>161</v>
      </c>
      <c r="X3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C1" workbookViewId="0">
      <selection activeCell="H30" sqref="H30"/>
    </sheetView>
  </sheetViews>
  <sheetFormatPr defaultRowHeight="14.4" x14ac:dyDescent="0.3"/>
  <cols>
    <col min="2" max="2" width="11.33203125" bestFit="1" customWidth="1"/>
    <col min="4" max="4" width="26.5546875" bestFit="1" customWidth="1"/>
    <col min="5" max="5" width="18.5546875" bestFit="1" customWidth="1"/>
    <col min="6" max="7" width="18.5546875" customWidth="1"/>
    <col min="8" max="9" width="20.6640625" bestFit="1" customWidth="1"/>
    <col min="10" max="10" width="21.88671875" bestFit="1" customWidth="1"/>
    <col min="11" max="11" width="25.5546875" bestFit="1" customWidth="1"/>
    <col min="12" max="12" width="20.5546875" bestFit="1" customWidth="1"/>
    <col min="13" max="13" width="18.33203125" bestFit="1" customWidth="1"/>
  </cols>
  <sheetData>
    <row r="1" spans="1:13" x14ac:dyDescent="0.3">
      <c r="A1" s="5" t="s">
        <v>27</v>
      </c>
    </row>
    <row r="2" spans="1:13" x14ac:dyDescent="0.3">
      <c r="A2" s="6" t="s">
        <v>28</v>
      </c>
      <c r="B2" s="6" t="s">
        <v>29</v>
      </c>
    </row>
    <row r="3" spans="1:13" x14ac:dyDescent="0.3">
      <c r="A3" s="18" t="s">
        <v>237</v>
      </c>
      <c r="B3" s="18"/>
      <c r="C3" s="18"/>
      <c r="D3" s="18"/>
    </row>
    <row r="4" spans="1:13" x14ac:dyDescent="0.3">
      <c r="F4" s="6" t="s">
        <v>229</v>
      </c>
      <c r="G4" s="6" t="s">
        <v>230</v>
      </c>
      <c r="H4" s="14" t="s">
        <v>231</v>
      </c>
      <c r="I4" s="14" t="s">
        <v>232</v>
      </c>
      <c r="J4" s="14" t="s">
        <v>233</v>
      </c>
      <c r="K4" s="6" t="s">
        <v>234</v>
      </c>
      <c r="L4" s="14" t="s">
        <v>235</v>
      </c>
    </row>
    <row r="5" spans="1:13" x14ac:dyDescent="0.3">
      <c r="E5" t="s">
        <v>47</v>
      </c>
      <c r="F5" s="16" t="s">
        <v>238</v>
      </c>
      <c r="G5" s="16" t="s">
        <v>238</v>
      </c>
      <c r="H5" s="15" t="s">
        <v>238</v>
      </c>
      <c r="I5" s="15" t="s">
        <v>239</v>
      </c>
      <c r="J5" s="15" t="s">
        <v>240</v>
      </c>
      <c r="K5" s="16" t="s">
        <v>238</v>
      </c>
      <c r="L5" s="15" t="s">
        <v>240</v>
      </c>
      <c r="M5" s="4"/>
    </row>
    <row r="6" spans="1:13" x14ac:dyDescent="0.3">
      <c r="D6" s="11" t="s">
        <v>46</v>
      </c>
      <c r="E6" t="s">
        <v>34</v>
      </c>
      <c r="F6" s="6">
        <v>5000</v>
      </c>
      <c r="G6" s="6">
        <v>12000</v>
      </c>
      <c r="H6" s="14">
        <v>19000</v>
      </c>
      <c r="I6" s="14">
        <v>28000</v>
      </c>
      <c r="J6" s="14">
        <v>26000</v>
      </c>
      <c r="K6" s="6">
        <v>19000</v>
      </c>
      <c r="L6" s="14">
        <v>26000</v>
      </c>
    </row>
    <row r="7" spans="1:13" x14ac:dyDescent="0.3">
      <c r="D7" t="s">
        <v>12</v>
      </c>
      <c r="E7" t="s">
        <v>17</v>
      </c>
      <c r="F7" s="7">
        <v>221</v>
      </c>
      <c r="G7" s="7">
        <v>399</v>
      </c>
      <c r="H7" s="10">
        <f>K7*$H$20/$K$20</f>
        <v>930.71955719557195</v>
      </c>
      <c r="I7" s="10">
        <v>1121</v>
      </c>
      <c r="J7" s="10">
        <v>1121</v>
      </c>
      <c r="K7" s="7">
        <v>1121</v>
      </c>
      <c r="L7" s="10">
        <v>1200</v>
      </c>
      <c r="M7" s="3"/>
    </row>
    <row r="8" spans="1:13" x14ac:dyDescent="0.3">
      <c r="E8" t="s">
        <v>18</v>
      </c>
      <c r="F8" s="7">
        <v>20</v>
      </c>
      <c r="G8" s="7">
        <v>84</v>
      </c>
      <c r="H8" s="10">
        <f t="shared" ref="H8:H18" si="0">K8*$H$20/$K$20</f>
        <v>116.23616236162361</v>
      </c>
      <c r="I8" s="10">
        <f>K8*$I$20/$K$20</f>
        <v>167.89667896678966</v>
      </c>
      <c r="J8" s="10">
        <f>K8*$J$20/$K$20</f>
        <v>130.18450184501845</v>
      </c>
      <c r="K8" s="7">
        <v>140</v>
      </c>
      <c r="L8" s="10">
        <f>K8*$L$20/$K$20</f>
        <v>181.84501845018451</v>
      </c>
      <c r="M8" s="3"/>
    </row>
    <row r="9" spans="1:13" x14ac:dyDescent="0.3">
      <c r="E9" t="s">
        <v>19</v>
      </c>
      <c r="F9" s="7">
        <v>17</v>
      </c>
      <c r="G9" s="7">
        <v>46</v>
      </c>
      <c r="H9" s="10">
        <f t="shared" si="0"/>
        <v>66.420664206642073</v>
      </c>
      <c r="I9" s="10">
        <f t="shared" ref="I9:I18" si="1">K9*$I$20/$K$20</f>
        <v>95.9409594095941</v>
      </c>
      <c r="J9" s="10">
        <f t="shared" ref="J9:J18" si="2">K9*$J$20/$K$20</f>
        <v>74.391143911439116</v>
      </c>
      <c r="K9" s="7">
        <v>80</v>
      </c>
      <c r="L9" s="10">
        <f t="shared" ref="L9:L18" si="3">K9*$L$20/$K$20</f>
        <v>103.91143911439114</v>
      </c>
      <c r="M9" s="3"/>
    </row>
    <row r="10" spans="1:13" x14ac:dyDescent="0.3">
      <c r="E10" t="s">
        <v>20</v>
      </c>
      <c r="F10" s="7">
        <v>32</v>
      </c>
      <c r="G10" s="7">
        <v>60</v>
      </c>
      <c r="H10" s="10">
        <f t="shared" si="0"/>
        <v>97.970479704797043</v>
      </c>
      <c r="I10" s="10">
        <f t="shared" si="1"/>
        <v>141.51291512915128</v>
      </c>
      <c r="J10" s="10">
        <f t="shared" si="2"/>
        <v>109.7269372693727</v>
      </c>
      <c r="K10" s="7">
        <v>118</v>
      </c>
      <c r="L10" s="10">
        <f t="shared" si="3"/>
        <v>153.26937269372695</v>
      </c>
      <c r="M10" s="3"/>
    </row>
    <row r="11" spans="1:13" x14ac:dyDescent="0.3">
      <c r="E11" t="s">
        <v>21</v>
      </c>
      <c r="F11" s="7">
        <v>148</v>
      </c>
      <c r="G11" s="7">
        <v>451</v>
      </c>
      <c r="H11" s="10">
        <f t="shared" si="0"/>
        <v>395.2029520295203</v>
      </c>
      <c r="I11" s="10">
        <f t="shared" si="1"/>
        <v>570.84870848708488</v>
      </c>
      <c r="J11" s="10">
        <f t="shared" si="2"/>
        <v>442.62730627306274</v>
      </c>
      <c r="K11" s="7">
        <v>476</v>
      </c>
      <c r="L11" s="10">
        <f t="shared" si="3"/>
        <v>618.27306273062732</v>
      </c>
      <c r="M11" s="3"/>
    </row>
    <row r="12" spans="1:13" x14ac:dyDescent="0.3">
      <c r="D12" t="s">
        <v>13</v>
      </c>
      <c r="F12" s="7">
        <v>46</v>
      </c>
      <c r="G12" s="7">
        <v>135</v>
      </c>
      <c r="H12" s="10">
        <f t="shared" si="0"/>
        <v>182.65682656826567</v>
      </c>
      <c r="I12" s="10">
        <f t="shared" si="1"/>
        <v>263.83763837638378</v>
      </c>
      <c r="J12" s="10">
        <f t="shared" si="2"/>
        <v>204.57564575645756</v>
      </c>
      <c r="K12" s="7">
        <v>220</v>
      </c>
      <c r="L12" s="10">
        <f t="shared" si="3"/>
        <v>285.75645756457567</v>
      </c>
      <c r="M12" s="3"/>
    </row>
    <row r="13" spans="1:13" x14ac:dyDescent="0.3">
      <c r="D13" t="s">
        <v>14</v>
      </c>
      <c r="E13" t="s">
        <v>22</v>
      </c>
      <c r="F13" s="7">
        <v>202</v>
      </c>
      <c r="G13" s="7">
        <v>472</v>
      </c>
      <c r="H13" s="10">
        <f t="shared" si="0"/>
        <v>694.92619926199256</v>
      </c>
      <c r="I13" s="10">
        <f t="shared" si="1"/>
        <v>1003.7822878228782</v>
      </c>
      <c r="J13" s="10">
        <f t="shared" si="2"/>
        <v>778.31734317343171</v>
      </c>
      <c r="K13" s="7">
        <v>837</v>
      </c>
      <c r="L13" s="10">
        <f t="shared" si="3"/>
        <v>1087.1734317343173</v>
      </c>
      <c r="M13" s="3"/>
    </row>
    <row r="14" spans="1:13" x14ac:dyDescent="0.3">
      <c r="E14" t="s">
        <v>23</v>
      </c>
      <c r="F14" s="7">
        <v>271</v>
      </c>
      <c r="G14" s="7">
        <v>1032</v>
      </c>
      <c r="H14" s="10">
        <f t="shared" si="0"/>
        <v>1490.3136531365315</v>
      </c>
      <c r="I14" s="10">
        <f t="shared" si="1"/>
        <v>2152.6752767527673</v>
      </c>
      <c r="J14" s="10">
        <f t="shared" si="2"/>
        <v>1669.1512915129151</v>
      </c>
      <c r="K14" s="7">
        <v>1795</v>
      </c>
      <c r="L14" s="10">
        <f t="shared" si="3"/>
        <v>2331.5129151291512</v>
      </c>
      <c r="M14" s="3"/>
    </row>
    <row r="15" spans="1:13" x14ac:dyDescent="0.3">
      <c r="E15" t="s">
        <v>24</v>
      </c>
      <c r="F15" s="7">
        <v>85</v>
      </c>
      <c r="G15" s="7">
        <v>149</v>
      </c>
      <c r="H15" s="10">
        <f t="shared" si="0"/>
        <v>272.3247232472325</v>
      </c>
      <c r="I15" s="10">
        <f t="shared" si="1"/>
        <v>393.35793357933579</v>
      </c>
      <c r="J15" s="10">
        <f t="shared" si="2"/>
        <v>305.00369003690037</v>
      </c>
      <c r="K15" s="7">
        <v>328</v>
      </c>
      <c r="L15" s="10">
        <f t="shared" si="3"/>
        <v>426.03690036900372</v>
      </c>
      <c r="M15" s="3"/>
    </row>
    <row r="16" spans="1:13" x14ac:dyDescent="0.3">
      <c r="E16" t="s">
        <v>25</v>
      </c>
      <c r="F16" s="7">
        <v>137</v>
      </c>
      <c r="G16" s="7">
        <v>245</v>
      </c>
      <c r="H16" s="10">
        <f t="shared" si="0"/>
        <v>576.19926199261988</v>
      </c>
      <c r="I16" s="10">
        <f t="shared" si="1"/>
        <v>832.28782287822878</v>
      </c>
      <c r="J16" s="10">
        <f t="shared" si="2"/>
        <v>645.34317343173427</v>
      </c>
      <c r="K16" s="7">
        <v>694</v>
      </c>
      <c r="L16" s="10">
        <f t="shared" si="3"/>
        <v>901.43173431734317</v>
      </c>
      <c r="M16" s="3"/>
    </row>
    <row r="17" spans="4:13" x14ac:dyDescent="0.3">
      <c r="D17" t="s">
        <v>16</v>
      </c>
      <c r="E17" t="s">
        <v>16</v>
      </c>
      <c r="F17" s="7">
        <v>0</v>
      </c>
      <c r="G17" s="7">
        <f t="shared" ref="G17" si="4">H17*$G$6/$H$6</f>
        <v>0</v>
      </c>
      <c r="H17" s="10">
        <f t="shared" si="0"/>
        <v>0</v>
      </c>
      <c r="I17" s="10">
        <f t="shared" si="1"/>
        <v>0</v>
      </c>
      <c r="J17" s="10">
        <f t="shared" si="2"/>
        <v>0</v>
      </c>
      <c r="K17" s="7">
        <v>0</v>
      </c>
      <c r="L17" s="10">
        <f t="shared" si="3"/>
        <v>0</v>
      </c>
      <c r="M17" s="3"/>
    </row>
    <row r="18" spans="4:13" x14ac:dyDescent="0.3">
      <c r="E18" t="s">
        <v>26</v>
      </c>
      <c r="F18" s="7">
        <v>502</v>
      </c>
      <c r="G18" s="7">
        <v>0</v>
      </c>
      <c r="H18" s="10">
        <f t="shared" si="0"/>
        <v>0</v>
      </c>
      <c r="I18" s="10">
        <f t="shared" si="1"/>
        <v>0</v>
      </c>
      <c r="J18" s="10">
        <f t="shared" si="2"/>
        <v>0</v>
      </c>
      <c r="K18" s="7">
        <v>0</v>
      </c>
      <c r="L18" s="10">
        <f t="shared" si="3"/>
        <v>0</v>
      </c>
      <c r="M18" s="3"/>
    </row>
    <row r="19" spans="4:13" x14ac:dyDescent="0.3">
      <c r="D19" t="s">
        <v>15</v>
      </c>
      <c r="F19" s="7">
        <v>358</v>
      </c>
      <c r="G19" s="7">
        <v>4977</v>
      </c>
      <c r="H19" s="10">
        <f>H20-SUM(H7:H18)</f>
        <v>6427.0295202952038</v>
      </c>
      <c r="I19" s="10">
        <f>I20-SUM(I7:I18)</f>
        <v>9506.8597785977854</v>
      </c>
      <c r="J19" s="10">
        <f>J20-SUM(J7:J18)</f>
        <v>7119.6789667896674</v>
      </c>
      <c r="K19" s="7">
        <v>6709</v>
      </c>
      <c r="L19" s="10">
        <f>L20-SUM(L7:L18)</f>
        <v>10310.789667896679</v>
      </c>
      <c r="M19" s="3"/>
    </row>
    <row r="20" spans="4:13" x14ac:dyDescent="0.3">
      <c r="D20" t="s">
        <v>236</v>
      </c>
      <c r="F20" s="7">
        <v>2300</v>
      </c>
      <c r="G20" s="7">
        <f t="shared" ref="G20" si="5">SUM(G7:G19)</f>
        <v>8050</v>
      </c>
      <c r="H20" s="7">
        <v>11250</v>
      </c>
      <c r="I20" s="7">
        <v>16250</v>
      </c>
      <c r="J20" s="7">
        <v>12600</v>
      </c>
      <c r="K20" s="7">
        <v>13550</v>
      </c>
      <c r="L20" s="17">
        <v>17600</v>
      </c>
      <c r="M20" s="3"/>
    </row>
    <row r="21" spans="4:13" x14ac:dyDescent="0.3">
      <c r="D21" t="s">
        <v>30</v>
      </c>
      <c r="F21" s="7">
        <v>2700</v>
      </c>
      <c r="G21" s="7">
        <f t="shared" ref="G21" si="6">G6-G20</f>
        <v>3950</v>
      </c>
      <c r="H21" s="10"/>
      <c r="I21" s="10"/>
      <c r="J21" s="10"/>
      <c r="K21" s="7">
        <v>5450</v>
      </c>
      <c r="L21" s="10"/>
      <c r="M21" s="3"/>
    </row>
    <row r="22" spans="4:13" x14ac:dyDescent="0.3">
      <c r="F22" s="14"/>
      <c r="G22" s="14"/>
      <c r="H22" s="14"/>
      <c r="I22" s="14"/>
      <c r="J22" s="14"/>
      <c r="K22" s="14"/>
      <c r="L22" s="14"/>
    </row>
    <row r="23" spans="4:13" x14ac:dyDescent="0.3">
      <c r="D23" t="s">
        <v>31</v>
      </c>
      <c r="F23" s="10">
        <f>SUM(F13,F19)</f>
        <v>560</v>
      </c>
      <c r="G23" s="10">
        <f t="shared" ref="G23:L23" si="7">SUM(G13,G19)</f>
        <v>5449</v>
      </c>
      <c r="H23" s="10">
        <f t="shared" si="7"/>
        <v>7121.9557195571961</v>
      </c>
      <c r="I23" s="10">
        <f t="shared" si="7"/>
        <v>10510.642066420663</v>
      </c>
      <c r="J23" s="10">
        <f t="shared" si="7"/>
        <v>7897.9963099630986</v>
      </c>
      <c r="K23" s="10">
        <f t="shared" si="7"/>
        <v>7546</v>
      </c>
      <c r="L23" s="10">
        <f t="shared" si="7"/>
        <v>11397.963099630997</v>
      </c>
      <c r="M23" s="3"/>
    </row>
    <row r="24" spans="4:13" x14ac:dyDescent="0.3">
      <c r="D24" t="s">
        <v>32</v>
      </c>
      <c r="F24" s="10">
        <f t="shared" ref="F24:L24" si="8">SUM(F11)</f>
        <v>148</v>
      </c>
      <c r="G24" s="10">
        <f t="shared" si="8"/>
        <v>451</v>
      </c>
      <c r="H24" s="10">
        <f t="shared" si="8"/>
        <v>395.2029520295203</v>
      </c>
      <c r="I24" s="10">
        <f t="shared" si="8"/>
        <v>570.84870848708488</v>
      </c>
      <c r="J24" s="10">
        <f t="shared" si="8"/>
        <v>442.62730627306274</v>
      </c>
      <c r="K24" s="10">
        <f t="shared" si="8"/>
        <v>476</v>
      </c>
      <c r="L24" s="10">
        <f t="shared" si="8"/>
        <v>618.27306273062732</v>
      </c>
      <c r="M24" s="3"/>
    </row>
    <row r="25" spans="4:13" x14ac:dyDescent="0.3">
      <c r="D25" t="s">
        <v>33</v>
      </c>
      <c r="F25" s="3">
        <f t="shared" ref="F25:L25" si="9">F7</f>
        <v>221</v>
      </c>
      <c r="G25" s="3">
        <f t="shared" si="9"/>
        <v>399</v>
      </c>
      <c r="H25" s="3">
        <f t="shared" si="9"/>
        <v>930.71955719557195</v>
      </c>
      <c r="I25" s="3">
        <f t="shared" si="9"/>
        <v>1121</v>
      </c>
      <c r="J25" s="3">
        <f t="shared" si="9"/>
        <v>1121</v>
      </c>
      <c r="K25" s="3">
        <f t="shared" si="9"/>
        <v>1121</v>
      </c>
      <c r="L25" s="3">
        <f t="shared" si="9"/>
        <v>1200</v>
      </c>
      <c r="M25" s="3"/>
    </row>
    <row r="26" spans="4:13" x14ac:dyDescent="0.3">
      <c r="D26" t="s">
        <v>35</v>
      </c>
      <c r="F26" s="8"/>
      <c r="G26" s="8"/>
      <c r="H26" s="8">
        <v>0.02</v>
      </c>
      <c r="I26" s="8"/>
      <c r="J26" s="8"/>
      <c r="K26" s="8">
        <v>0.02</v>
      </c>
      <c r="M26" s="8"/>
    </row>
    <row r="27" spans="4:13" x14ac:dyDescent="0.3">
      <c r="D27" t="s">
        <v>36</v>
      </c>
      <c r="F27" s="8"/>
      <c r="G27" s="8"/>
      <c r="H27" s="8">
        <v>0.14000000000000001</v>
      </c>
      <c r="I27" s="8"/>
      <c r="J27" s="8"/>
      <c r="K27" s="8">
        <v>0.14000000000000001</v>
      </c>
      <c r="M27" s="8"/>
    </row>
    <row r="28" spans="4:13" x14ac:dyDescent="0.3">
      <c r="D28" t="s">
        <v>37</v>
      </c>
      <c r="F28" s="8"/>
      <c r="G28" s="8"/>
      <c r="H28" s="8">
        <v>0.25</v>
      </c>
      <c r="I28" s="8"/>
      <c r="J28" s="8"/>
      <c r="K28" s="8">
        <v>0.27</v>
      </c>
      <c r="M28" s="8"/>
    </row>
    <row r="30" spans="4:13" x14ac:dyDescent="0.3">
      <c r="D30" t="s">
        <v>38</v>
      </c>
      <c r="F30" s="9"/>
      <c r="G30" s="9"/>
      <c r="H30" s="9">
        <v>1.3</v>
      </c>
      <c r="I30" s="9"/>
      <c r="J30" s="9"/>
      <c r="K30" s="9">
        <v>1.9</v>
      </c>
      <c r="M30" s="9"/>
    </row>
    <row r="31" spans="4:13" x14ac:dyDescent="0.3">
      <c r="D31" t="s">
        <v>39</v>
      </c>
      <c r="F31" s="9"/>
      <c r="G31" s="9"/>
      <c r="H31" s="9">
        <v>21.3</v>
      </c>
      <c r="I31" s="9"/>
      <c r="J31" s="9"/>
      <c r="K31" s="9">
        <v>7.5</v>
      </c>
      <c r="M31" s="9"/>
    </row>
    <row r="32" spans="4:13" x14ac:dyDescent="0.3">
      <c r="D32" t="s">
        <v>40</v>
      </c>
      <c r="F32" s="9"/>
      <c r="G32" s="9"/>
      <c r="H32" s="9">
        <v>35.6</v>
      </c>
      <c r="I32" s="9"/>
      <c r="J32" s="9"/>
      <c r="K32" s="9">
        <v>36.9</v>
      </c>
      <c r="M32" s="9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Q11"/>
  <sheetViews>
    <sheetView workbookViewId="0">
      <selection activeCell="H5" sqref="H5:Q11"/>
    </sheetView>
  </sheetViews>
  <sheetFormatPr defaultRowHeight="14.4" x14ac:dyDescent="0.3"/>
  <cols>
    <col min="8" max="8" width="21.33203125" bestFit="1" customWidth="1"/>
    <col min="9" max="14" width="9.6640625" bestFit="1" customWidth="1"/>
    <col min="15" max="15" width="10.6640625" bestFit="1" customWidth="1"/>
    <col min="16" max="16" width="9" bestFit="1" customWidth="1"/>
    <col min="17" max="17" width="11.77734375" bestFit="1" customWidth="1"/>
  </cols>
  <sheetData>
    <row r="5" spans="8:17" x14ac:dyDescent="0.3">
      <c r="H5" t="s">
        <v>257</v>
      </c>
      <c r="I5" t="s">
        <v>248</v>
      </c>
      <c r="J5" t="s">
        <v>249</v>
      </c>
      <c r="K5" t="s">
        <v>250</v>
      </c>
      <c r="L5" t="s">
        <v>259</v>
      </c>
      <c r="M5" t="s">
        <v>260</v>
      </c>
      <c r="N5" t="s">
        <v>261</v>
      </c>
      <c r="O5" t="s">
        <v>262</v>
      </c>
      <c r="P5" t="s">
        <v>263</v>
      </c>
      <c r="Q5" t="s">
        <v>264</v>
      </c>
    </row>
    <row r="6" spans="8:17" x14ac:dyDescent="0.3">
      <c r="H6" t="s">
        <v>251</v>
      </c>
      <c r="I6" s="20"/>
      <c r="J6" s="20"/>
      <c r="K6" s="20"/>
      <c r="L6" s="20"/>
      <c r="M6" s="20"/>
      <c r="N6" s="20"/>
      <c r="O6" s="20"/>
      <c r="P6" s="20"/>
      <c r="Q6" s="20"/>
    </row>
    <row r="7" spans="8:17" x14ac:dyDescent="0.3">
      <c r="H7" t="s">
        <v>252</v>
      </c>
      <c r="I7" s="20"/>
      <c r="J7" s="20"/>
      <c r="K7" s="20"/>
      <c r="L7" s="20"/>
      <c r="M7" s="20"/>
      <c r="N7" s="20"/>
      <c r="O7" s="20"/>
      <c r="P7" s="20"/>
      <c r="Q7" s="20"/>
    </row>
    <row r="8" spans="8:17" x14ac:dyDescent="0.3">
      <c r="H8" t="s">
        <v>253</v>
      </c>
      <c r="I8" s="20"/>
      <c r="J8" s="20"/>
      <c r="K8" s="20" t="s">
        <v>258</v>
      </c>
      <c r="L8" s="20"/>
      <c r="M8" s="20"/>
      <c r="N8" s="20"/>
      <c r="O8" s="20"/>
      <c r="P8" s="20" t="s">
        <v>258</v>
      </c>
      <c r="Q8" s="20" t="s">
        <v>258</v>
      </c>
    </row>
    <row r="9" spans="8:17" x14ac:dyDescent="0.3">
      <c r="H9" t="s">
        <v>254</v>
      </c>
      <c r="I9" s="20"/>
      <c r="J9" s="20"/>
      <c r="K9" s="20"/>
      <c r="L9" s="20"/>
      <c r="M9" s="20"/>
      <c r="N9" s="20"/>
      <c r="O9" s="20"/>
      <c r="P9" s="20"/>
      <c r="Q9" s="20"/>
    </row>
    <row r="10" spans="8:17" x14ac:dyDescent="0.3">
      <c r="H10" t="s">
        <v>255</v>
      </c>
      <c r="I10" s="20"/>
      <c r="J10" s="20"/>
      <c r="K10" s="20" t="s">
        <v>258</v>
      </c>
      <c r="L10" s="20"/>
      <c r="M10" s="20"/>
      <c r="N10" s="20"/>
      <c r="O10" s="20"/>
      <c r="P10" s="20" t="s">
        <v>258</v>
      </c>
      <c r="Q10" s="20" t="s">
        <v>258</v>
      </c>
    </row>
    <row r="11" spans="8:17" x14ac:dyDescent="0.3">
      <c r="H11" t="s">
        <v>256</v>
      </c>
      <c r="I11" s="20"/>
      <c r="J11" s="20"/>
      <c r="K11" s="20"/>
      <c r="L11" s="20"/>
      <c r="M11" s="20"/>
      <c r="N11" s="20"/>
      <c r="O11" s="20"/>
      <c r="P11" s="20"/>
      <c r="Q1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S5" sqref="S5"/>
    </sheetView>
  </sheetViews>
  <sheetFormatPr defaultRowHeight="14.4" x14ac:dyDescent="0.3"/>
  <sheetData>
    <row r="1" spans="1:4" x14ac:dyDescent="0.3">
      <c r="A1" t="s">
        <v>241</v>
      </c>
      <c r="B1" t="s">
        <v>242</v>
      </c>
    </row>
    <row r="4" spans="1:4" x14ac:dyDescent="0.3">
      <c r="B4" t="s">
        <v>53</v>
      </c>
      <c r="C4" t="s">
        <v>86</v>
      </c>
      <c r="D4" t="s">
        <v>243</v>
      </c>
    </row>
    <row r="5" spans="1:4" x14ac:dyDescent="0.3">
      <c r="B5" t="s">
        <v>244</v>
      </c>
      <c r="C5">
        <v>24</v>
      </c>
      <c r="D5">
        <v>160</v>
      </c>
    </row>
    <row r="6" spans="1:4" x14ac:dyDescent="0.3">
      <c r="B6" t="s">
        <v>245</v>
      </c>
      <c r="C6">
        <v>28</v>
      </c>
      <c r="D6">
        <v>207</v>
      </c>
    </row>
    <row r="7" spans="1:4" x14ac:dyDescent="0.3">
      <c r="B7" t="s">
        <v>246</v>
      </c>
      <c r="C7">
        <v>32</v>
      </c>
      <c r="D7">
        <v>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RowHeight="14.4" x14ac:dyDescent="0.3"/>
  <cols>
    <col min="1" max="1" width="17.21875" bestFit="1" customWidth="1"/>
    <col min="2" max="2" width="18.5546875" bestFit="1" customWidth="1"/>
  </cols>
  <sheetData>
    <row r="1" spans="1:3" x14ac:dyDescent="0.3">
      <c r="B1" t="s">
        <v>127</v>
      </c>
      <c r="C1" t="s">
        <v>54</v>
      </c>
    </row>
    <row r="2" spans="1:3" x14ac:dyDescent="0.3">
      <c r="A2" t="s">
        <v>126</v>
      </c>
      <c r="B2">
        <v>75</v>
      </c>
      <c r="C2" s="5" t="s">
        <v>125</v>
      </c>
    </row>
    <row r="3" spans="1:3" x14ac:dyDescent="0.3">
      <c r="A3" t="s">
        <v>128</v>
      </c>
      <c r="B3">
        <v>16.8</v>
      </c>
      <c r="C3" t="s">
        <v>125</v>
      </c>
    </row>
    <row r="6" spans="1:3" x14ac:dyDescent="0.3">
      <c r="B6" t="s">
        <v>130</v>
      </c>
      <c r="C6" t="s">
        <v>54</v>
      </c>
    </row>
    <row r="7" spans="1:3" x14ac:dyDescent="0.3">
      <c r="A7" t="s">
        <v>93</v>
      </c>
      <c r="B7" t="s">
        <v>131</v>
      </c>
      <c r="C7" t="s">
        <v>125</v>
      </c>
    </row>
    <row r="8" spans="1:3" x14ac:dyDescent="0.3">
      <c r="A8" t="s">
        <v>129</v>
      </c>
      <c r="B8" t="s">
        <v>132</v>
      </c>
      <c r="C8" t="s">
        <v>125</v>
      </c>
    </row>
  </sheetData>
  <hyperlinks>
    <hyperlink ref="C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I38" sqref="I38"/>
    </sheetView>
  </sheetViews>
  <sheetFormatPr defaultRowHeight="14.4" x14ac:dyDescent="0.3"/>
  <sheetData>
    <row r="7" spans="5:24" x14ac:dyDescent="0.3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</row>
    <row r="8" spans="5:24" x14ac:dyDescent="0.3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">
      <c r="E9" t="s">
        <v>48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">
      <c r="E11" t="s">
        <v>49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">
      <c r="F12" t="s">
        <v>2</v>
      </c>
    </row>
    <row r="13" spans="5:24" x14ac:dyDescent="0.3">
      <c r="F13" t="s">
        <v>1</v>
      </c>
    </row>
    <row r="22" spans="4:31" x14ac:dyDescent="0.3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">
      <c r="D23" t="s">
        <v>50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">
      <c r="D24" t="s">
        <v>51</v>
      </c>
      <c r="E24">
        <v>520</v>
      </c>
      <c r="F24">
        <v>800</v>
      </c>
      <c r="G24">
        <v>870</v>
      </c>
      <c r="H24">
        <v>1240</v>
      </c>
    </row>
    <row r="25" spans="4:31" x14ac:dyDescent="0.3">
      <c r="D25" t="s">
        <v>52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Diesel buses</vt:lpstr>
      <vt:lpstr>Hybrid buses</vt:lpstr>
      <vt:lpstr>Battery electric buses</vt:lpstr>
      <vt:lpstr>PHEV-buses</vt:lpstr>
      <vt:lpstr>weight composition</vt:lpstr>
      <vt:lpstr>Sheet2</vt:lpstr>
      <vt:lpstr>HVAC mass</vt:lpstr>
      <vt:lpstr>Passenger</vt:lpstr>
      <vt:lpstr>Engines mass</vt:lpstr>
      <vt:lpstr>ICEV engines</vt:lpstr>
      <vt:lpstr>BEV motors</vt:lpstr>
      <vt:lpstr>BEV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2021-04-12T13:57:56Z</dcterms:modified>
</cp:coreProperties>
</file>