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3E6DDF58-F580-5A4E-AF53-3B3FE70CF2CB}" xr6:coauthVersionLast="47" xr6:coauthVersionMax="47" xr10:uidLastSave="{00000000-0000-0000-0000-000000000000}"/>
  <bookViews>
    <workbookView xWindow="4440" yWindow="760" windowWidth="2580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8" i="22" l="1"/>
  <c r="AB368" i="22"/>
  <c r="AA368" i="22"/>
  <c r="Z368" i="22"/>
  <c r="Y368" i="22"/>
  <c r="X368" i="22"/>
  <c r="W368" i="22"/>
  <c r="V368" i="22"/>
  <c r="U368" i="22"/>
  <c r="T368" i="22"/>
  <c r="S368" i="22"/>
  <c r="R368" i="22"/>
  <c r="Q368" i="22"/>
  <c r="P368" i="22"/>
  <c r="O368" i="22"/>
  <c r="N368" i="22"/>
  <c r="M368" i="22"/>
  <c r="L368" i="22"/>
  <c r="AC367" i="22"/>
  <c r="AB367" i="22"/>
  <c r="AA367" i="22"/>
  <c r="Z367" i="22"/>
  <c r="Y367" i="22"/>
  <c r="X367" i="22"/>
  <c r="W367" i="22"/>
  <c r="V367" i="22"/>
  <c r="U367" i="22"/>
  <c r="T367" i="22"/>
  <c r="S367" i="22"/>
  <c r="R367" i="22"/>
  <c r="Q367" i="22"/>
  <c r="P367" i="22"/>
  <c r="O367" i="22"/>
  <c r="N367" i="22"/>
  <c r="M367" i="22"/>
  <c r="L367" i="22"/>
  <c r="AC335" i="22"/>
  <c r="AB335" i="22"/>
  <c r="Z335" i="22"/>
  <c r="Y335" i="22"/>
  <c r="W335" i="22"/>
  <c r="V335" i="22"/>
  <c r="Q335" i="22"/>
  <c r="P335" i="22"/>
  <c r="N335" i="22"/>
  <c r="M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T335" i="22"/>
  <c r="S335" i="22"/>
  <c r="M113" i="22"/>
  <c r="N113" i="22"/>
  <c r="P113" i="22"/>
  <c r="Q113" i="22"/>
  <c r="V113" i="22"/>
  <c r="W113" i="22"/>
  <c r="Y113" i="22"/>
  <c r="Z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33" i="22"/>
  <c r="X133" i="22"/>
  <c r="U133" i="22"/>
  <c r="R133" i="22"/>
  <c r="O133" i="22"/>
  <c r="L133" i="22"/>
  <c r="AA332" i="22"/>
  <c r="X332" i="22"/>
  <c r="U332" i="22"/>
  <c r="R332" i="22"/>
  <c r="O332" i="22"/>
  <c r="L332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 s="1"/>
  <c r="O224" i="22"/>
  <c r="Q224" i="22" s="1"/>
  <c r="L224" i="22"/>
  <c r="N224" i="22" s="1"/>
  <c r="R224" i="22"/>
  <c r="S224" i="22" s="1"/>
  <c r="AA223" i="22"/>
  <c r="AB223" i="22" s="1"/>
  <c r="X223" i="22"/>
  <c r="Z223" i="22" s="1"/>
  <c r="U223" i="22"/>
  <c r="V223" i="22" s="1"/>
  <c r="O223" i="22"/>
  <c r="P223" i="22" s="1"/>
  <c r="L223" i="22"/>
  <c r="N223" i="22" s="1"/>
  <c r="R223" i="22"/>
  <c r="T223" i="22" s="1"/>
  <c r="AA222" i="22"/>
  <c r="AB222" i="22" s="1"/>
  <c r="X222" i="22"/>
  <c r="Y222" i="22" s="1"/>
  <c r="U222" i="22"/>
  <c r="W222" i="22" s="1"/>
  <c r="R222" i="22"/>
  <c r="T222" i="22" s="1"/>
  <c r="O222" i="22"/>
  <c r="P222" i="22" s="1"/>
  <c r="L222" i="22"/>
  <c r="N222" i="22" s="1"/>
  <c r="AA220" i="22"/>
  <c r="AC220" i="22" s="1"/>
  <c r="X220" i="22"/>
  <c r="Z220" i="22" s="1"/>
  <c r="R220" i="22"/>
  <c r="S220" i="22" s="1"/>
  <c r="O220" i="22"/>
  <c r="P220" i="22" s="1"/>
  <c r="L220" i="22"/>
  <c r="N220" i="22" s="1"/>
  <c r="T197" i="22"/>
  <c r="Q197" i="22" s="1"/>
  <c r="N197" i="22" s="1"/>
  <c r="S197" i="22"/>
  <c r="P197" i="22" s="1"/>
  <c r="M197" i="22" s="1"/>
  <c r="U220" i="22"/>
  <c r="W220" i="22" s="1"/>
  <c r="AA219" i="22"/>
  <c r="AB219" i="22" s="1"/>
  <c r="X219" i="22"/>
  <c r="Y219" i="22" s="1"/>
  <c r="U219" i="22"/>
  <c r="V219" i="22" s="1"/>
  <c r="O219" i="22"/>
  <c r="Q219" i="22" s="1"/>
  <c r="R219" i="22"/>
  <c r="T219" i="22" s="1"/>
  <c r="AA218" i="22"/>
  <c r="AC218" i="22" s="1"/>
  <c r="X218" i="22"/>
  <c r="Y218" i="22" s="1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W119" i="22"/>
  <c r="V119" i="22"/>
  <c r="W118" i="22"/>
  <c r="V118" i="22"/>
  <c r="W116" i="22"/>
  <c r="V116" i="22"/>
  <c r="W115" i="22"/>
  <c r="V115" i="22"/>
  <c r="W114" i="22"/>
  <c r="V114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AC135" i="22"/>
  <c r="AB135" i="22"/>
  <c r="Z135" i="22"/>
  <c r="Y135" i="22"/>
  <c r="W135" i="22"/>
  <c r="V135" i="22"/>
  <c r="T135" i="22"/>
  <c r="S135" i="22"/>
  <c r="Q135" i="22"/>
  <c r="P135" i="22"/>
  <c r="N135" i="22"/>
  <c r="M135" i="22"/>
  <c r="AC136" i="22"/>
  <c r="AB136" i="22"/>
  <c r="Z136" i="22"/>
  <c r="Y136" i="22"/>
  <c r="W136" i="22"/>
  <c r="V136" i="22"/>
  <c r="T136" i="22"/>
  <c r="S136" i="22"/>
  <c r="Q136" i="22"/>
  <c r="P136" i="22"/>
  <c r="N136" i="22"/>
  <c r="M136" i="22"/>
  <c r="U333" i="22"/>
  <c r="X333" i="22" s="1"/>
  <c r="U334" i="22"/>
  <c r="X334" i="22" s="1"/>
  <c r="T334" i="22"/>
  <c r="S334" i="22"/>
  <c r="Q334" i="22"/>
  <c r="P334" i="22"/>
  <c r="N334" i="22"/>
  <c r="M334" i="22"/>
  <c r="T333" i="22"/>
  <c r="S333" i="22"/>
  <c r="Q333" i="22"/>
  <c r="P333" i="22"/>
  <c r="N333" i="22"/>
  <c r="M333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Y223" i="22"/>
  <c r="S223" i="22" l="1"/>
  <c r="V224" i="22"/>
  <c r="Z219" i="22"/>
  <c r="Q220" i="22"/>
  <c r="S221" i="22"/>
  <c r="AB218" i="22"/>
  <c r="S219" i="22"/>
  <c r="Q222" i="22"/>
  <c r="AC219" i="22"/>
  <c r="AC223" i="22"/>
  <c r="M222" i="22"/>
  <c r="Z218" i="22"/>
  <c r="P224" i="22"/>
  <c r="AB220" i="22"/>
  <c r="M220" i="22"/>
  <c r="Q22" i="22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333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333" i="22"/>
  <c r="Y333" i="22"/>
  <c r="N171" i="22"/>
  <c r="X12" i="22"/>
  <c r="V195" i="22"/>
  <c r="W333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333" i="22"/>
  <c r="AC333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334" i="22"/>
  <c r="Z334" i="22"/>
  <c r="AA334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334" i="22"/>
  <c r="M235" i="22"/>
  <c r="Z198" i="22"/>
  <c r="V201" i="22"/>
  <c r="P166" i="22"/>
  <c r="M167" i="22"/>
  <c r="Y168" i="22"/>
  <c r="AB169" i="22"/>
  <c r="Z172" i="22"/>
  <c r="V280" i="22"/>
  <c r="V284" i="22"/>
  <c r="T15" i="22"/>
  <c r="W334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333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B180" i="22"/>
  <c r="AC180" i="22"/>
  <c r="AB334" i="22"/>
  <c r="AC334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C183" i="22" l="1"/>
  <c r="AB184" i="22"/>
  <c r="AB25" i="22"/>
  <c r="AC25" i="22"/>
</calcChain>
</file>

<file path=xl/sharedStrings.xml><?xml version="1.0" encoding="utf-8"?>
<sst xmlns="http://schemas.openxmlformats.org/spreadsheetml/2006/main" count="3998" uniqueCount="346">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</sst>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U387"/>
  <sheetViews>
    <sheetView tabSelected="1" zoomScale="110" zoomScaleNormal="110" workbookViewId="0">
      <pane xSplit="11" ySplit="2" topLeftCell="L71" activePane="bottomRight" state="frozen"/>
      <selection pane="topRight" activeCell="F1" sqref="F1"/>
      <selection pane="bottomLeft" activeCell="A3" sqref="A3"/>
      <selection pane="bottomRight" activeCell="B394" sqref="B394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hidden="1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hidden="1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hidden="1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hidden="1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hidden="1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hidden="1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hidden="1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hidden="1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hidden="1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hidden="1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hidden="1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hidden="1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hidden="1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hidden="1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hidden="1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hidden="1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hidden="1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hidden="1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hidden="1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hidden="1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hidden="1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hidden="1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hidden="1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hidden="1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hidden="1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hidden="1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hidden="1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hidden="1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hidden="1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hidden="1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hidden="1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hidden="1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hidden="1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hidden="1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hidden="1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hidden="1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hidden="1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hidden="1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hidden="1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hidden="1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hidden="1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hidden="1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hidden="1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hidden="1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hidden="1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hidden="1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hidden="1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hidden="1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hidden="1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hidden="1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hidden="1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hidden="1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hidden="1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hidden="1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hidden="1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hidden="1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hidden="1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hidden="1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hidden="1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hidden="1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hidden="1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hidden="1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hidden="1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hidden="1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20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hidden="1" x14ac:dyDescent="0.2">
      <c r="A93" s="3" t="s">
        <v>56</v>
      </c>
      <c r="B93" s="22" t="s">
        <v>20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hidden="1" x14ac:dyDescent="0.2">
      <c r="A94" s="3" t="s">
        <v>56</v>
      </c>
      <c r="B94" s="22" t="s">
        <v>20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hidden="1" x14ac:dyDescent="0.2">
      <c r="A95" s="3" t="s">
        <v>56</v>
      </c>
      <c r="B95" s="22" t="s">
        <v>20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hidden="1" x14ac:dyDescent="0.2">
      <c r="A96" s="3" t="s">
        <v>56</v>
      </c>
      <c r="B96" s="22" t="s">
        <v>20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hidden="1" x14ac:dyDescent="0.2">
      <c r="A97" s="3" t="s">
        <v>56</v>
      </c>
      <c r="B97" s="22" t="s">
        <v>20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hidden="1" x14ac:dyDescent="0.2">
      <c r="A98" s="3" t="s">
        <v>56</v>
      </c>
      <c r="B98" s="3" t="s">
        <v>20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hidden="1" x14ac:dyDescent="0.2">
      <c r="A99" s="3" t="s">
        <v>56</v>
      </c>
      <c r="B99" s="22" t="s">
        <v>276</v>
      </c>
      <c r="C99" s="22" t="s">
        <v>20</v>
      </c>
      <c r="D99" s="3" t="s">
        <v>20</v>
      </c>
      <c r="E99" s="22" t="s">
        <v>321</v>
      </c>
      <c r="F99" s="22" t="s">
        <v>112</v>
      </c>
      <c r="G99" s="3" t="s">
        <v>85</v>
      </c>
      <c r="H99" s="3" t="s">
        <v>81</v>
      </c>
      <c r="I99" s="31" t="s">
        <v>322</v>
      </c>
      <c r="J99" s="3"/>
      <c r="K99" s="3" t="s">
        <v>66</v>
      </c>
      <c r="L99" s="14">
        <v>20</v>
      </c>
      <c r="M99" s="14">
        <v>15</v>
      </c>
      <c r="N99" s="14">
        <v>25</v>
      </c>
      <c r="O99" s="14">
        <v>20</v>
      </c>
      <c r="P99" s="14">
        <v>15</v>
      </c>
      <c r="Q99" s="14">
        <v>25</v>
      </c>
      <c r="R99" s="14">
        <v>20</v>
      </c>
      <c r="S99" s="14">
        <v>15</v>
      </c>
      <c r="T99" s="14">
        <v>25</v>
      </c>
      <c r="U99" s="14">
        <v>20</v>
      </c>
      <c r="V99" s="14">
        <v>15</v>
      </c>
      <c r="W99" s="14">
        <v>25</v>
      </c>
      <c r="X99" s="14">
        <v>20</v>
      </c>
      <c r="Y99" s="14">
        <v>15</v>
      </c>
      <c r="Z99" s="14">
        <v>25</v>
      </c>
      <c r="AA99" s="14">
        <v>20</v>
      </c>
      <c r="AB99" s="14">
        <v>15</v>
      </c>
      <c r="AC99" s="14">
        <v>25</v>
      </c>
    </row>
    <row r="100" spans="1:29" ht="15" hidden="1" x14ac:dyDescent="0.2">
      <c r="A100" s="3" t="s">
        <v>56</v>
      </c>
      <c r="B100" s="22" t="s">
        <v>327</v>
      </c>
      <c r="C100" s="3" t="s">
        <v>68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0.01</v>
      </c>
      <c r="M100" s="15">
        <f t="shared" ref="M100:M112" si="57">L100*0.9</f>
        <v>9.0000000000000011E-3</v>
      </c>
      <c r="N100" s="15">
        <f t="shared" ref="N100:N112" si="58">L100*1.1</f>
        <v>1.1000000000000001E-2</v>
      </c>
      <c r="O100" s="15">
        <v>0.01</v>
      </c>
      <c r="P100" s="15">
        <f t="shared" ref="P100:P112" si="59">O100*0.9</f>
        <v>9.0000000000000011E-3</v>
      </c>
      <c r="Q100" s="15">
        <f t="shared" ref="Q100:Q112" si="60">O100*1.1</f>
        <v>1.1000000000000001E-2</v>
      </c>
      <c r="R100" s="15">
        <v>0.01</v>
      </c>
      <c r="S100" s="15">
        <f t="shared" ref="S100:S112" si="61">R100*0.9</f>
        <v>9.0000000000000011E-3</v>
      </c>
      <c r="T100" s="15">
        <f t="shared" ref="T100:T112" si="62">R100*1.1</f>
        <v>1.1000000000000001E-2</v>
      </c>
      <c r="U100" s="15">
        <v>0.01</v>
      </c>
      <c r="V100" s="15">
        <f t="shared" ref="V100:V112" si="63">U100*0.9</f>
        <v>9.0000000000000011E-3</v>
      </c>
      <c r="W100" s="15">
        <f t="shared" ref="W100:W112" si="64">U100*1.1</f>
        <v>1.1000000000000001E-2</v>
      </c>
      <c r="X100" s="15">
        <v>0.01</v>
      </c>
      <c r="Y100" s="15">
        <f t="shared" ref="Y100:Y112" si="65">X100*0.9</f>
        <v>9.0000000000000011E-3</v>
      </c>
      <c r="Z100" s="15">
        <f t="shared" ref="Z100:Z112" si="66">X100*1.1</f>
        <v>1.1000000000000001E-2</v>
      </c>
      <c r="AA100" s="15">
        <v>0.01</v>
      </c>
      <c r="AB100" s="15">
        <f t="shared" ref="AB100:AB112" si="67">AA100*0.9</f>
        <v>9.0000000000000011E-3</v>
      </c>
      <c r="AC100" s="15">
        <f t="shared" ref="AC100:AC112" si="68">AA100*1.1</f>
        <v>1.1000000000000001E-2</v>
      </c>
    </row>
    <row r="101" spans="1:29" ht="15" hidden="1" x14ac:dyDescent="0.2">
      <c r="A101" s="3" t="s">
        <v>56</v>
      </c>
      <c r="B101" s="22" t="s">
        <v>327</v>
      </c>
      <c r="C101" s="3" t="s">
        <v>69</v>
      </c>
      <c r="D101" s="3" t="s">
        <v>121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3.3000000000000002E-2</v>
      </c>
      <c r="M101" s="15">
        <f t="shared" si="57"/>
        <v>2.9700000000000001E-2</v>
      </c>
      <c r="N101" s="15">
        <f t="shared" si="58"/>
        <v>3.6300000000000006E-2</v>
      </c>
      <c r="O101" s="15">
        <v>3.3000000000000002E-2</v>
      </c>
      <c r="P101" s="15">
        <f t="shared" si="59"/>
        <v>2.9700000000000001E-2</v>
      </c>
      <c r="Q101" s="15">
        <f t="shared" si="60"/>
        <v>3.6300000000000006E-2</v>
      </c>
      <c r="R101" s="15">
        <v>3.3000000000000002E-2</v>
      </c>
      <c r="S101" s="15">
        <f t="shared" si="61"/>
        <v>2.9700000000000001E-2</v>
      </c>
      <c r="T101" s="15">
        <f t="shared" si="62"/>
        <v>3.6300000000000006E-2</v>
      </c>
      <c r="U101" s="15">
        <v>3.3000000000000002E-2</v>
      </c>
      <c r="V101" s="15">
        <f t="shared" si="63"/>
        <v>2.9700000000000001E-2</v>
      </c>
      <c r="W101" s="15">
        <f t="shared" si="64"/>
        <v>3.6300000000000006E-2</v>
      </c>
      <c r="X101" s="15">
        <v>3.3000000000000002E-2</v>
      </c>
      <c r="Y101" s="15">
        <f t="shared" si="65"/>
        <v>2.9700000000000001E-2</v>
      </c>
      <c r="Z101" s="15">
        <f t="shared" si="66"/>
        <v>3.6300000000000006E-2</v>
      </c>
      <c r="AA101" s="15">
        <v>3.3000000000000002E-2</v>
      </c>
      <c r="AB101" s="15">
        <f t="shared" si="67"/>
        <v>2.9700000000000001E-2</v>
      </c>
      <c r="AC101" s="15">
        <f t="shared" si="68"/>
        <v>3.6300000000000006E-2</v>
      </c>
    </row>
    <row r="102" spans="1:29" ht="15" hidden="1" x14ac:dyDescent="0.2">
      <c r="A102" s="3" t="s">
        <v>56</v>
      </c>
      <c r="B102" s="22" t="s">
        <v>327</v>
      </c>
      <c r="C102" s="3" t="s">
        <v>70</v>
      </c>
      <c r="D102" s="3" t="s">
        <v>121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9.4E-2</v>
      </c>
      <c r="M102" s="15">
        <f t="shared" si="57"/>
        <v>8.4600000000000009E-2</v>
      </c>
      <c r="N102" s="15">
        <f t="shared" si="58"/>
        <v>0.10340000000000001</v>
      </c>
      <c r="O102" s="15">
        <v>9.4E-2</v>
      </c>
      <c r="P102" s="15">
        <f t="shared" si="59"/>
        <v>8.4600000000000009E-2</v>
      </c>
      <c r="Q102" s="15">
        <f t="shared" si="60"/>
        <v>0.10340000000000001</v>
      </c>
      <c r="R102" s="15">
        <v>9.4E-2</v>
      </c>
      <c r="S102" s="15">
        <f t="shared" si="61"/>
        <v>8.4600000000000009E-2</v>
      </c>
      <c r="T102" s="15">
        <f t="shared" si="62"/>
        <v>0.10340000000000001</v>
      </c>
      <c r="U102" s="15">
        <v>9.4E-2</v>
      </c>
      <c r="V102" s="15">
        <f t="shared" si="63"/>
        <v>8.4600000000000009E-2</v>
      </c>
      <c r="W102" s="15">
        <f t="shared" si="64"/>
        <v>0.10340000000000001</v>
      </c>
      <c r="X102" s="15">
        <v>9.4E-2</v>
      </c>
      <c r="Y102" s="15">
        <f t="shared" si="65"/>
        <v>8.4600000000000009E-2</v>
      </c>
      <c r="Z102" s="15">
        <f t="shared" si="66"/>
        <v>0.10340000000000001</v>
      </c>
      <c r="AA102" s="15">
        <v>9.4E-2</v>
      </c>
      <c r="AB102" s="15">
        <f t="shared" si="67"/>
        <v>8.4600000000000009E-2</v>
      </c>
      <c r="AC102" s="15">
        <f t="shared" si="68"/>
        <v>0.10340000000000001</v>
      </c>
    </row>
    <row r="103" spans="1:29" ht="15" hidden="1" x14ac:dyDescent="0.2">
      <c r="A103" s="3" t="s">
        <v>56</v>
      </c>
      <c r="B103" s="22" t="s">
        <v>327</v>
      </c>
      <c r="C103" s="3" t="s">
        <v>119</v>
      </c>
      <c r="D103" s="3" t="s">
        <v>122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 t="shared" si="57"/>
        <v>0.1404</v>
      </c>
      <c r="N103" s="15">
        <f t="shared" si="58"/>
        <v>0.1716</v>
      </c>
      <c r="O103" s="15">
        <v>0.156</v>
      </c>
      <c r="P103" s="15">
        <f t="shared" si="59"/>
        <v>0.1404</v>
      </c>
      <c r="Q103" s="15">
        <f t="shared" si="60"/>
        <v>0.1716</v>
      </c>
      <c r="R103" s="15">
        <v>0.156</v>
      </c>
      <c r="S103" s="15">
        <f t="shared" si="61"/>
        <v>0.1404</v>
      </c>
      <c r="T103" s="15">
        <f t="shared" si="62"/>
        <v>0.1716</v>
      </c>
      <c r="U103" s="15">
        <v>0.156</v>
      </c>
      <c r="V103" s="15">
        <f t="shared" si="63"/>
        <v>0.1404</v>
      </c>
      <c r="W103" s="15">
        <f t="shared" si="64"/>
        <v>0.1716</v>
      </c>
      <c r="X103" s="15">
        <v>0.156</v>
      </c>
      <c r="Y103" s="15">
        <f t="shared" si="65"/>
        <v>0.1404</v>
      </c>
      <c r="Z103" s="15">
        <f t="shared" si="66"/>
        <v>0.1716</v>
      </c>
      <c r="AA103" s="15">
        <v>0.156</v>
      </c>
      <c r="AB103" s="15">
        <f t="shared" si="67"/>
        <v>0.1404</v>
      </c>
      <c r="AC103" s="15">
        <f t="shared" si="68"/>
        <v>0.1716</v>
      </c>
    </row>
    <row r="104" spans="1:29" ht="15" hidden="1" x14ac:dyDescent="0.2">
      <c r="A104" s="3" t="s">
        <v>56</v>
      </c>
      <c r="B104" s="22" t="s">
        <v>327</v>
      </c>
      <c r="C104" s="3" t="s">
        <v>195</v>
      </c>
      <c r="D104" s="3" t="s">
        <v>196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 t="shared" si="57"/>
        <v>0.1404</v>
      </c>
      <c r="N104" s="15">
        <f t="shared" si="58"/>
        <v>0.1716</v>
      </c>
      <c r="O104" s="15">
        <v>0.156</v>
      </c>
      <c r="P104" s="15">
        <f t="shared" si="59"/>
        <v>0.1404</v>
      </c>
      <c r="Q104" s="15">
        <f t="shared" si="60"/>
        <v>0.1716</v>
      </c>
      <c r="R104" s="15">
        <v>0.156</v>
      </c>
      <c r="S104" s="15">
        <f t="shared" si="61"/>
        <v>0.1404</v>
      </c>
      <c r="T104" s="15">
        <f t="shared" si="62"/>
        <v>0.1716</v>
      </c>
      <c r="U104" s="15">
        <v>0.156</v>
      </c>
      <c r="V104" s="15">
        <f t="shared" si="63"/>
        <v>0.1404</v>
      </c>
      <c r="W104" s="15">
        <f t="shared" si="64"/>
        <v>0.1716</v>
      </c>
      <c r="X104" s="15">
        <v>0.156</v>
      </c>
      <c r="Y104" s="15">
        <f t="shared" si="65"/>
        <v>0.1404</v>
      </c>
      <c r="Z104" s="15">
        <f t="shared" si="66"/>
        <v>0.1716</v>
      </c>
      <c r="AA104" s="15">
        <v>0.156</v>
      </c>
      <c r="AB104" s="15">
        <f t="shared" si="67"/>
        <v>0.1404</v>
      </c>
      <c r="AC104" s="15">
        <f t="shared" si="68"/>
        <v>0.1716</v>
      </c>
    </row>
    <row r="105" spans="1:29" ht="15" hidden="1" x14ac:dyDescent="0.2">
      <c r="A105" s="3" t="s">
        <v>56</v>
      </c>
      <c r="B105" s="22" t="s">
        <v>327</v>
      </c>
      <c r="C105" s="3" t="s">
        <v>71</v>
      </c>
      <c r="D105" s="3" t="s">
        <v>125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0.156</v>
      </c>
      <c r="M105" s="15">
        <f t="shared" si="57"/>
        <v>0.1404</v>
      </c>
      <c r="N105" s="15">
        <f t="shared" si="58"/>
        <v>0.1716</v>
      </c>
      <c r="O105" s="15">
        <v>0.156</v>
      </c>
      <c r="P105" s="15">
        <f t="shared" si="59"/>
        <v>0.1404</v>
      </c>
      <c r="Q105" s="15">
        <f t="shared" si="60"/>
        <v>0.1716</v>
      </c>
      <c r="R105" s="15">
        <v>0.156</v>
      </c>
      <c r="S105" s="15">
        <f t="shared" si="61"/>
        <v>0.1404</v>
      </c>
      <c r="T105" s="15">
        <f t="shared" si="62"/>
        <v>0.1716</v>
      </c>
      <c r="U105" s="15">
        <v>0.156</v>
      </c>
      <c r="V105" s="15">
        <f t="shared" si="63"/>
        <v>0.1404</v>
      </c>
      <c r="W105" s="15">
        <f t="shared" si="64"/>
        <v>0.1716</v>
      </c>
      <c r="X105" s="15">
        <v>0.156</v>
      </c>
      <c r="Y105" s="15">
        <f t="shared" si="65"/>
        <v>0.1404</v>
      </c>
      <c r="Z105" s="15">
        <f t="shared" si="66"/>
        <v>0.1716</v>
      </c>
      <c r="AA105" s="15">
        <v>0.156</v>
      </c>
      <c r="AB105" s="15">
        <f t="shared" si="67"/>
        <v>0.1404</v>
      </c>
      <c r="AC105" s="15">
        <f t="shared" si="68"/>
        <v>0.1716</v>
      </c>
    </row>
    <row r="106" spans="1:29" ht="15" hidden="1" x14ac:dyDescent="0.2">
      <c r="A106" s="3" t="s">
        <v>56</v>
      </c>
      <c r="B106" s="22" t="s">
        <v>327</v>
      </c>
      <c r="C106" s="3" t="s">
        <v>123</v>
      </c>
      <c r="D106" s="3" t="s">
        <v>124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0.156</v>
      </c>
      <c r="M106" s="15">
        <f t="shared" si="57"/>
        <v>0.1404</v>
      </c>
      <c r="N106" s="15">
        <f t="shared" si="58"/>
        <v>0.1716</v>
      </c>
      <c r="O106" s="15">
        <v>0.156</v>
      </c>
      <c r="P106" s="15">
        <f t="shared" si="59"/>
        <v>0.1404</v>
      </c>
      <c r="Q106" s="15">
        <f t="shared" si="60"/>
        <v>0.1716</v>
      </c>
      <c r="R106" s="15">
        <v>0.156</v>
      </c>
      <c r="S106" s="15">
        <f t="shared" si="61"/>
        <v>0.1404</v>
      </c>
      <c r="T106" s="15">
        <f t="shared" si="62"/>
        <v>0.1716</v>
      </c>
      <c r="U106" s="15">
        <v>0.156</v>
      </c>
      <c r="V106" s="15">
        <f t="shared" si="63"/>
        <v>0.1404</v>
      </c>
      <c r="W106" s="15">
        <f t="shared" si="64"/>
        <v>0.1716</v>
      </c>
      <c r="X106" s="15">
        <v>0.156</v>
      </c>
      <c r="Y106" s="15">
        <f t="shared" si="65"/>
        <v>0.1404</v>
      </c>
      <c r="Z106" s="15">
        <f t="shared" si="66"/>
        <v>0.1716</v>
      </c>
      <c r="AA106" s="15">
        <v>0.156</v>
      </c>
      <c r="AB106" s="15">
        <f t="shared" si="67"/>
        <v>0.1404</v>
      </c>
      <c r="AC106" s="15">
        <f t="shared" si="68"/>
        <v>0.1716</v>
      </c>
    </row>
    <row r="107" spans="1:29" ht="15" hidden="1" x14ac:dyDescent="0.2">
      <c r="A107" s="3" t="s">
        <v>56</v>
      </c>
      <c r="B107" s="22" t="s">
        <v>41</v>
      </c>
      <c r="C107" s="3" t="s">
        <v>68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5.0000000000000001E-3</v>
      </c>
      <c r="M107" s="15">
        <f t="shared" si="57"/>
        <v>4.5000000000000005E-3</v>
      </c>
      <c r="N107" s="15">
        <f t="shared" si="58"/>
        <v>5.5000000000000005E-3</v>
      </c>
      <c r="O107" s="15">
        <v>5.0000000000000001E-3</v>
      </c>
      <c r="P107" s="15">
        <f t="shared" si="59"/>
        <v>4.5000000000000005E-3</v>
      </c>
      <c r="Q107" s="15">
        <f t="shared" si="60"/>
        <v>5.5000000000000005E-3</v>
      </c>
      <c r="R107" s="15">
        <v>5.0000000000000001E-3</v>
      </c>
      <c r="S107" s="15">
        <f t="shared" si="61"/>
        <v>4.5000000000000005E-3</v>
      </c>
      <c r="T107" s="15">
        <f t="shared" si="62"/>
        <v>5.5000000000000005E-3</v>
      </c>
      <c r="U107" s="15">
        <v>5.0000000000000001E-3</v>
      </c>
      <c r="V107" s="15">
        <f t="shared" si="63"/>
        <v>4.5000000000000005E-3</v>
      </c>
      <c r="W107" s="15">
        <f t="shared" si="64"/>
        <v>5.5000000000000005E-3</v>
      </c>
      <c r="X107" s="15">
        <v>5.0000000000000001E-3</v>
      </c>
      <c r="Y107" s="15">
        <f t="shared" si="65"/>
        <v>4.5000000000000005E-3</v>
      </c>
      <c r="Z107" s="15">
        <f t="shared" si="66"/>
        <v>5.5000000000000005E-3</v>
      </c>
      <c r="AA107" s="15">
        <v>5.0000000000000001E-3</v>
      </c>
      <c r="AB107" s="15">
        <f t="shared" si="67"/>
        <v>4.5000000000000005E-3</v>
      </c>
      <c r="AC107" s="15">
        <f t="shared" si="68"/>
        <v>5.5000000000000005E-3</v>
      </c>
    </row>
    <row r="108" spans="1:29" ht="15" hidden="1" x14ac:dyDescent="0.2">
      <c r="A108" s="3" t="s">
        <v>56</v>
      </c>
      <c r="B108" s="22" t="s">
        <v>41</v>
      </c>
      <c r="C108" s="3" t="s">
        <v>69</v>
      </c>
      <c r="D108" s="3" t="s">
        <v>121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1.7000000000000001E-2</v>
      </c>
      <c r="M108" s="15">
        <f t="shared" si="57"/>
        <v>1.5300000000000001E-2</v>
      </c>
      <c r="N108" s="15">
        <f t="shared" si="58"/>
        <v>1.8700000000000001E-2</v>
      </c>
      <c r="O108" s="15">
        <v>1.7000000000000001E-2</v>
      </c>
      <c r="P108" s="15">
        <f t="shared" si="59"/>
        <v>1.5300000000000001E-2</v>
      </c>
      <c r="Q108" s="15">
        <f t="shared" si="60"/>
        <v>1.8700000000000001E-2</v>
      </c>
      <c r="R108" s="15">
        <v>1.7000000000000001E-2</v>
      </c>
      <c r="S108" s="15">
        <f t="shared" si="61"/>
        <v>1.5300000000000001E-2</v>
      </c>
      <c r="T108" s="15">
        <f t="shared" si="62"/>
        <v>1.8700000000000001E-2</v>
      </c>
      <c r="U108" s="15">
        <v>1.7000000000000001E-2</v>
      </c>
      <c r="V108" s="15">
        <f t="shared" si="63"/>
        <v>1.5300000000000001E-2</v>
      </c>
      <c r="W108" s="15">
        <f t="shared" si="64"/>
        <v>1.8700000000000001E-2</v>
      </c>
      <c r="X108" s="15">
        <v>1.7000000000000001E-2</v>
      </c>
      <c r="Y108" s="15">
        <f t="shared" si="65"/>
        <v>1.5300000000000001E-2</v>
      </c>
      <c r="Z108" s="15">
        <f t="shared" si="66"/>
        <v>1.8700000000000001E-2</v>
      </c>
      <c r="AA108" s="15">
        <v>1.7000000000000001E-2</v>
      </c>
      <c r="AB108" s="15">
        <f t="shared" si="67"/>
        <v>1.5300000000000001E-2</v>
      </c>
      <c r="AC108" s="15">
        <f t="shared" si="68"/>
        <v>1.8700000000000001E-2</v>
      </c>
    </row>
    <row r="109" spans="1:29" ht="15" hidden="1" x14ac:dyDescent="0.2">
      <c r="A109" s="3" t="s">
        <v>56</v>
      </c>
      <c r="B109" s="22" t="s">
        <v>41</v>
      </c>
      <c r="C109" s="3" t="s">
        <v>70</v>
      </c>
      <c r="D109" s="3" t="s">
        <v>121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4.7E-2</v>
      </c>
      <c r="M109" s="15">
        <f t="shared" si="57"/>
        <v>4.2300000000000004E-2</v>
      </c>
      <c r="N109" s="15">
        <f t="shared" si="58"/>
        <v>5.1700000000000003E-2</v>
      </c>
      <c r="O109" s="15">
        <v>4.7E-2</v>
      </c>
      <c r="P109" s="15">
        <f t="shared" si="59"/>
        <v>4.2300000000000004E-2</v>
      </c>
      <c r="Q109" s="15">
        <f t="shared" si="60"/>
        <v>5.1700000000000003E-2</v>
      </c>
      <c r="R109" s="15">
        <v>4.7E-2</v>
      </c>
      <c r="S109" s="15">
        <f t="shared" si="61"/>
        <v>4.2300000000000004E-2</v>
      </c>
      <c r="T109" s="15">
        <f t="shared" si="62"/>
        <v>5.1700000000000003E-2</v>
      </c>
      <c r="U109" s="15">
        <v>4.7E-2</v>
      </c>
      <c r="V109" s="15">
        <f t="shared" si="63"/>
        <v>4.2300000000000004E-2</v>
      </c>
      <c r="W109" s="15">
        <f t="shared" si="64"/>
        <v>5.1700000000000003E-2</v>
      </c>
      <c r="X109" s="15">
        <v>4.7E-2</v>
      </c>
      <c r="Y109" s="15">
        <f t="shared" si="65"/>
        <v>4.2300000000000004E-2</v>
      </c>
      <c r="Z109" s="15">
        <f t="shared" si="66"/>
        <v>5.1700000000000003E-2</v>
      </c>
      <c r="AA109" s="15">
        <v>4.7E-2</v>
      </c>
      <c r="AB109" s="15">
        <f t="shared" si="67"/>
        <v>4.2300000000000004E-2</v>
      </c>
      <c r="AC109" s="15">
        <f t="shared" si="68"/>
        <v>5.1700000000000003E-2</v>
      </c>
    </row>
    <row r="110" spans="1:29" ht="15" hidden="1" x14ac:dyDescent="0.2">
      <c r="A110" s="3" t="s">
        <v>56</v>
      </c>
      <c r="B110" s="22" t="s">
        <v>41</v>
      </c>
      <c r="C110" s="3" t="s">
        <v>119</v>
      </c>
      <c r="D110" s="3" t="s">
        <v>122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 t="shared" si="57"/>
        <v>7.0199999999999999E-2</v>
      </c>
      <c r="N110" s="15">
        <f t="shared" si="58"/>
        <v>8.5800000000000001E-2</v>
      </c>
      <c r="O110" s="15">
        <v>7.8E-2</v>
      </c>
      <c r="P110" s="15">
        <f t="shared" si="59"/>
        <v>7.0199999999999999E-2</v>
      </c>
      <c r="Q110" s="15">
        <f t="shared" si="60"/>
        <v>8.5800000000000001E-2</v>
      </c>
      <c r="R110" s="15">
        <v>7.8E-2</v>
      </c>
      <c r="S110" s="15">
        <f t="shared" si="61"/>
        <v>7.0199999999999999E-2</v>
      </c>
      <c r="T110" s="15">
        <f t="shared" si="62"/>
        <v>8.5800000000000001E-2</v>
      </c>
      <c r="U110" s="15">
        <v>7.8E-2</v>
      </c>
      <c r="V110" s="15">
        <f t="shared" si="63"/>
        <v>7.0199999999999999E-2</v>
      </c>
      <c r="W110" s="15">
        <f t="shared" si="64"/>
        <v>8.5800000000000001E-2</v>
      </c>
      <c r="X110" s="15">
        <v>7.8E-2</v>
      </c>
      <c r="Y110" s="15">
        <f t="shared" si="65"/>
        <v>7.0199999999999999E-2</v>
      </c>
      <c r="Z110" s="15">
        <f t="shared" si="66"/>
        <v>8.5800000000000001E-2</v>
      </c>
      <c r="AA110" s="15">
        <v>7.8E-2</v>
      </c>
      <c r="AB110" s="15">
        <f t="shared" si="67"/>
        <v>7.0199999999999999E-2</v>
      </c>
      <c r="AC110" s="15">
        <f t="shared" si="68"/>
        <v>8.5800000000000001E-2</v>
      </c>
    </row>
    <row r="111" spans="1:29" ht="15" hidden="1" x14ac:dyDescent="0.2">
      <c r="A111" s="3" t="s">
        <v>56</v>
      </c>
      <c r="B111" s="22" t="s">
        <v>41</v>
      </c>
      <c r="C111" s="3" t="s">
        <v>195</v>
      </c>
      <c r="D111" s="3" t="s">
        <v>196</v>
      </c>
      <c r="E111" s="22" t="s">
        <v>323</v>
      </c>
      <c r="F111" s="22" t="s">
        <v>182</v>
      </c>
      <c r="G111" s="3" t="s">
        <v>85</v>
      </c>
      <c r="H111" s="3" t="s">
        <v>81</v>
      </c>
      <c r="I111" s="31" t="s">
        <v>287</v>
      </c>
      <c r="J111" s="3" t="s">
        <v>286</v>
      </c>
      <c r="K111" s="3" t="s">
        <v>66</v>
      </c>
      <c r="L111" s="15">
        <v>7.8E-2</v>
      </c>
      <c r="M111" s="15">
        <f t="shared" si="57"/>
        <v>7.0199999999999999E-2</v>
      </c>
      <c r="N111" s="15">
        <f t="shared" si="58"/>
        <v>8.5800000000000001E-2</v>
      </c>
      <c r="O111" s="15">
        <v>7.8E-2</v>
      </c>
      <c r="P111" s="15">
        <f t="shared" si="59"/>
        <v>7.0199999999999999E-2</v>
      </c>
      <c r="Q111" s="15">
        <f t="shared" si="60"/>
        <v>8.5800000000000001E-2</v>
      </c>
      <c r="R111" s="15">
        <v>7.8E-2</v>
      </c>
      <c r="S111" s="15">
        <f t="shared" si="61"/>
        <v>7.0199999999999999E-2</v>
      </c>
      <c r="T111" s="15">
        <f t="shared" si="62"/>
        <v>8.5800000000000001E-2</v>
      </c>
      <c r="U111" s="15">
        <v>7.8E-2</v>
      </c>
      <c r="V111" s="15">
        <f t="shared" si="63"/>
        <v>7.0199999999999999E-2</v>
      </c>
      <c r="W111" s="15">
        <f t="shared" si="64"/>
        <v>8.5800000000000001E-2</v>
      </c>
      <c r="X111" s="15">
        <v>7.8E-2</v>
      </c>
      <c r="Y111" s="15">
        <f t="shared" si="65"/>
        <v>7.0199999999999999E-2</v>
      </c>
      <c r="Z111" s="15">
        <f t="shared" si="66"/>
        <v>8.5800000000000001E-2</v>
      </c>
      <c r="AA111" s="15">
        <v>7.8E-2</v>
      </c>
      <c r="AB111" s="15">
        <f t="shared" si="67"/>
        <v>7.0199999999999999E-2</v>
      </c>
      <c r="AC111" s="15">
        <f t="shared" si="68"/>
        <v>8.5800000000000001E-2</v>
      </c>
    </row>
    <row r="112" spans="1:29" ht="15" hidden="1" x14ac:dyDescent="0.2">
      <c r="A112" s="3" t="s">
        <v>56</v>
      </c>
      <c r="B112" s="22" t="s">
        <v>41</v>
      </c>
      <c r="C112" s="3" t="s">
        <v>71</v>
      </c>
      <c r="D112" s="3" t="s">
        <v>125</v>
      </c>
      <c r="E112" s="22" t="s">
        <v>323</v>
      </c>
      <c r="F112" s="22" t="s">
        <v>182</v>
      </c>
      <c r="G112" s="3" t="s">
        <v>85</v>
      </c>
      <c r="H112" s="3" t="s">
        <v>81</v>
      </c>
      <c r="I112" s="31" t="s">
        <v>287</v>
      </c>
      <c r="J112" s="3" t="s">
        <v>286</v>
      </c>
      <c r="K112" s="3" t="s">
        <v>66</v>
      </c>
      <c r="L112" s="15">
        <v>7.8E-2</v>
      </c>
      <c r="M112" s="15">
        <f t="shared" si="57"/>
        <v>7.0199999999999999E-2</v>
      </c>
      <c r="N112" s="15">
        <f t="shared" si="58"/>
        <v>8.5800000000000001E-2</v>
      </c>
      <c r="O112" s="15">
        <v>7.8E-2</v>
      </c>
      <c r="P112" s="15">
        <f t="shared" si="59"/>
        <v>7.0199999999999999E-2</v>
      </c>
      <c r="Q112" s="15">
        <f t="shared" si="60"/>
        <v>8.5800000000000001E-2</v>
      </c>
      <c r="R112" s="15">
        <v>7.8E-2</v>
      </c>
      <c r="S112" s="15">
        <f t="shared" si="61"/>
        <v>7.0199999999999999E-2</v>
      </c>
      <c r="T112" s="15">
        <f t="shared" si="62"/>
        <v>8.5800000000000001E-2</v>
      </c>
      <c r="U112" s="15">
        <v>7.8E-2</v>
      </c>
      <c r="V112" s="15">
        <f t="shared" si="63"/>
        <v>7.0199999999999999E-2</v>
      </c>
      <c r="W112" s="15">
        <f t="shared" si="64"/>
        <v>8.5800000000000001E-2</v>
      </c>
      <c r="X112" s="15">
        <v>7.8E-2</v>
      </c>
      <c r="Y112" s="15">
        <f t="shared" si="65"/>
        <v>7.0199999999999999E-2</v>
      </c>
      <c r="Z112" s="15">
        <f t="shared" si="66"/>
        <v>8.5800000000000001E-2</v>
      </c>
      <c r="AA112" s="15">
        <v>7.8E-2</v>
      </c>
      <c r="AB112" s="15">
        <f t="shared" si="67"/>
        <v>7.0199999999999999E-2</v>
      </c>
      <c r="AC112" s="15">
        <f t="shared" si="68"/>
        <v>8.5800000000000001E-2</v>
      </c>
    </row>
    <row r="113" spans="1:31" hidden="1" x14ac:dyDescent="0.2">
      <c r="A113" s="3" t="s">
        <v>34</v>
      </c>
      <c r="B113" s="3" t="s">
        <v>20</v>
      </c>
      <c r="C113" s="3" t="s">
        <v>68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272000</v>
      </c>
      <c r="M113" s="24">
        <f t="shared" ref="M113:M119" si="69">L113*0.75</f>
        <v>204000</v>
      </c>
      <c r="N113" s="24">
        <f t="shared" ref="N113:N119" si="70">L113*1.25</f>
        <v>340000</v>
      </c>
      <c r="O113" s="25">
        <v>272000</v>
      </c>
      <c r="P113" s="24">
        <f t="shared" ref="P113:P119" si="71">O113*0.75</f>
        <v>204000</v>
      </c>
      <c r="Q113" s="24">
        <f t="shared" ref="Q113:Q119" si="72">O113*1.25</f>
        <v>340000</v>
      </c>
      <c r="R113" s="25">
        <v>272000</v>
      </c>
      <c r="S113" s="24">
        <f t="shared" ref="S113:S119" si="73">R113*0.75</f>
        <v>204000</v>
      </c>
      <c r="T113" s="24">
        <f t="shared" ref="T113:T119" si="74">R113*1.25</f>
        <v>340000</v>
      </c>
      <c r="U113" s="25">
        <v>272000</v>
      </c>
      <c r="V113" s="24">
        <f t="shared" ref="V113:V119" si="75">U113*0.75</f>
        <v>204000</v>
      </c>
      <c r="W113" s="24">
        <f t="shared" ref="W113:W119" si="76">U113*1.25</f>
        <v>340000</v>
      </c>
      <c r="X113" s="25">
        <v>272000</v>
      </c>
      <c r="Y113" s="24">
        <f t="shared" ref="Y113:Y119" si="77">X113*0.75</f>
        <v>204000</v>
      </c>
      <c r="Z113" s="24">
        <f t="shared" ref="Z113:Z119" si="78">X113*1.25</f>
        <v>340000</v>
      </c>
      <c r="AA113" s="25">
        <v>272000</v>
      </c>
      <c r="AB113" s="24">
        <f t="shared" ref="AB113:AB119" si="79">AA113*0.75</f>
        <v>204000</v>
      </c>
      <c r="AC113" s="24">
        <f t="shared" ref="AC113:AC119" si="80">AA113*1.25</f>
        <v>340000</v>
      </c>
    </row>
    <row r="114" spans="1:31" hidden="1" x14ac:dyDescent="0.2">
      <c r="A114" s="3" t="s">
        <v>34</v>
      </c>
      <c r="B114" s="3" t="s">
        <v>20</v>
      </c>
      <c r="C114" s="3" t="s">
        <v>69</v>
      </c>
      <c r="D114" s="3" t="s">
        <v>121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397000</v>
      </c>
      <c r="M114" s="24">
        <f t="shared" si="69"/>
        <v>297750</v>
      </c>
      <c r="N114" s="24">
        <f t="shared" si="70"/>
        <v>496250</v>
      </c>
      <c r="O114" s="25">
        <v>397000</v>
      </c>
      <c r="P114" s="24">
        <f t="shared" si="71"/>
        <v>297750</v>
      </c>
      <c r="Q114" s="24">
        <f t="shared" si="72"/>
        <v>496250</v>
      </c>
      <c r="R114" s="25">
        <v>397000</v>
      </c>
      <c r="S114" s="24">
        <f t="shared" si="73"/>
        <v>297750</v>
      </c>
      <c r="T114" s="24">
        <f t="shared" si="74"/>
        <v>496250</v>
      </c>
      <c r="U114" s="25">
        <v>397000</v>
      </c>
      <c r="V114" s="24">
        <f t="shared" si="75"/>
        <v>297750</v>
      </c>
      <c r="W114" s="24">
        <f t="shared" si="76"/>
        <v>496250</v>
      </c>
      <c r="X114" s="25">
        <v>397000</v>
      </c>
      <c r="Y114" s="24">
        <f t="shared" si="77"/>
        <v>297750</v>
      </c>
      <c r="Z114" s="24">
        <f t="shared" si="78"/>
        <v>496250</v>
      </c>
      <c r="AA114" s="25">
        <v>397000</v>
      </c>
      <c r="AB114" s="24">
        <f t="shared" si="79"/>
        <v>297750</v>
      </c>
      <c r="AC114" s="24">
        <f t="shared" si="80"/>
        <v>496250</v>
      </c>
    </row>
    <row r="115" spans="1:31" hidden="1" x14ac:dyDescent="0.2">
      <c r="A115" s="3" t="s">
        <v>34</v>
      </c>
      <c r="B115" s="3" t="s">
        <v>20</v>
      </c>
      <c r="C115" s="3" t="s">
        <v>70</v>
      </c>
      <c r="D115" s="3" t="s">
        <v>121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315000</v>
      </c>
      <c r="M115" s="24">
        <f t="shared" si="69"/>
        <v>236250</v>
      </c>
      <c r="N115" s="24">
        <f t="shared" si="70"/>
        <v>393750</v>
      </c>
      <c r="O115" s="25">
        <v>315000</v>
      </c>
      <c r="P115" s="24">
        <f t="shared" si="71"/>
        <v>236250</v>
      </c>
      <c r="Q115" s="24">
        <f t="shared" si="72"/>
        <v>393750</v>
      </c>
      <c r="R115" s="25">
        <v>315000</v>
      </c>
      <c r="S115" s="24">
        <f t="shared" si="73"/>
        <v>236250</v>
      </c>
      <c r="T115" s="24">
        <f t="shared" si="74"/>
        <v>393750</v>
      </c>
      <c r="U115" s="25">
        <v>315000</v>
      </c>
      <c r="V115" s="24">
        <f t="shared" si="75"/>
        <v>236250</v>
      </c>
      <c r="W115" s="24">
        <f t="shared" si="76"/>
        <v>393750</v>
      </c>
      <c r="X115" s="25">
        <v>315000</v>
      </c>
      <c r="Y115" s="24">
        <f t="shared" si="77"/>
        <v>236250</v>
      </c>
      <c r="Z115" s="24">
        <f t="shared" si="78"/>
        <v>393750</v>
      </c>
      <c r="AA115" s="25">
        <v>315000</v>
      </c>
      <c r="AB115" s="24">
        <f t="shared" si="79"/>
        <v>236250</v>
      </c>
      <c r="AC115" s="24">
        <f t="shared" si="80"/>
        <v>393750</v>
      </c>
    </row>
    <row r="116" spans="1:31" hidden="1" x14ac:dyDescent="0.2">
      <c r="A116" s="3" t="s">
        <v>34</v>
      </c>
      <c r="B116" s="3" t="s">
        <v>20</v>
      </c>
      <c r="C116" s="3" t="s">
        <v>119</v>
      </c>
      <c r="D116" s="3" t="s">
        <v>122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580000</v>
      </c>
      <c r="M116" s="24">
        <f t="shared" si="69"/>
        <v>435000</v>
      </c>
      <c r="N116" s="24">
        <f t="shared" si="70"/>
        <v>725000</v>
      </c>
      <c r="O116" s="25">
        <v>580000</v>
      </c>
      <c r="P116" s="24">
        <f t="shared" si="71"/>
        <v>435000</v>
      </c>
      <c r="Q116" s="24">
        <f t="shared" si="72"/>
        <v>725000</v>
      </c>
      <c r="R116" s="25">
        <v>580000</v>
      </c>
      <c r="S116" s="24">
        <f t="shared" si="73"/>
        <v>435000</v>
      </c>
      <c r="T116" s="24">
        <f t="shared" si="74"/>
        <v>725000</v>
      </c>
      <c r="U116" s="25">
        <v>580000</v>
      </c>
      <c r="V116" s="24">
        <f t="shared" si="75"/>
        <v>435000</v>
      </c>
      <c r="W116" s="24">
        <f t="shared" si="76"/>
        <v>725000</v>
      </c>
      <c r="X116" s="25">
        <v>580000</v>
      </c>
      <c r="Y116" s="24">
        <f t="shared" si="77"/>
        <v>435000</v>
      </c>
      <c r="Z116" s="24">
        <f t="shared" si="78"/>
        <v>725000</v>
      </c>
      <c r="AA116" s="25">
        <v>580000</v>
      </c>
      <c r="AB116" s="24">
        <f t="shared" si="79"/>
        <v>435000</v>
      </c>
      <c r="AC116" s="24">
        <f t="shared" si="80"/>
        <v>725000</v>
      </c>
    </row>
    <row r="117" spans="1:31" hidden="1" x14ac:dyDescent="0.2">
      <c r="A117" s="3" t="s">
        <v>34</v>
      </c>
      <c r="B117" s="3" t="s">
        <v>20</v>
      </c>
      <c r="C117" s="3" t="s">
        <v>195</v>
      </c>
      <c r="D117" s="3" t="s">
        <v>196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69"/>
        <v>532500</v>
      </c>
      <c r="N117" s="24">
        <f t="shared" si="70"/>
        <v>887500</v>
      </c>
      <c r="O117" s="25">
        <v>710000</v>
      </c>
      <c r="P117" s="24">
        <f t="shared" si="71"/>
        <v>532500</v>
      </c>
      <c r="Q117" s="24">
        <f t="shared" si="72"/>
        <v>887500</v>
      </c>
      <c r="R117" s="25">
        <v>710000</v>
      </c>
      <c r="S117" s="24">
        <f t="shared" si="73"/>
        <v>532500</v>
      </c>
      <c r="T117" s="24">
        <f t="shared" si="74"/>
        <v>887500</v>
      </c>
      <c r="U117" s="25">
        <v>710000</v>
      </c>
      <c r="V117" s="24">
        <f t="shared" si="75"/>
        <v>532500</v>
      </c>
      <c r="W117" s="24">
        <f t="shared" si="76"/>
        <v>887500</v>
      </c>
      <c r="X117" s="25">
        <v>710000</v>
      </c>
      <c r="Y117" s="24">
        <f t="shared" si="77"/>
        <v>532500</v>
      </c>
      <c r="Z117" s="24">
        <f t="shared" si="78"/>
        <v>887500</v>
      </c>
      <c r="AA117" s="25">
        <v>710000</v>
      </c>
      <c r="AB117" s="24">
        <f t="shared" si="79"/>
        <v>532500</v>
      </c>
      <c r="AC117" s="24">
        <f t="shared" si="80"/>
        <v>887500</v>
      </c>
    </row>
    <row r="118" spans="1:31" hidden="1" x14ac:dyDescent="0.2">
      <c r="A118" s="3" t="s">
        <v>34</v>
      </c>
      <c r="B118" s="3" t="s">
        <v>20</v>
      </c>
      <c r="C118" s="3" t="s">
        <v>71</v>
      </c>
      <c r="D118" s="3" t="s">
        <v>125</v>
      </c>
      <c r="E118" s="3" t="s">
        <v>2</v>
      </c>
      <c r="F118" s="3" t="s">
        <v>96</v>
      </c>
      <c r="G118" s="3" t="s">
        <v>83</v>
      </c>
      <c r="H118" s="3" t="s">
        <v>79</v>
      </c>
      <c r="I118" s="3" t="s">
        <v>225</v>
      </c>
      <c r="J118" s="3" t="s">
        <v>226</v>
      </c>
      <c r="K118" s="3" t="s">
        <v>66</v>
      </c>
      <c r="L118" s="25">
        <v>710000</v>
      </c>
      <c r="M118" s="24">
        <f t="shared" si="69"/>
        <v>532500</v>
      </c>
      <c r="N118" s="24">
        <f t="shared" si="70"/>
        <v>887500</v>
      </c>
      <c r="O118" s="25">
        <v>710000</v>
      </c>
      <c r="P118" s="24">
        <f t="shared" si="71"/>
        <v>532500</v>
      </c>
      <c r="Q118" s="24">
        <f t="shared" si="72"/>
        <v>887500</v>
      </c>
      <c r="R118" s="25">
        <v>710000</v>
      </c>
      <c r="S118" s="24">
        <f t="shared" si="73"/>
        <v>532500</v>
      </c>
      <c r="T118" s="24">
        <f t="shared" si="74"/>
        <v>887500</v>
      </c>
      <c r="U118" s="25">
        <v>710000</v>
      </c>
      <c r="V118" s="24">
        <f t="shared" si="75"/>
        <v>532500</v>
      </c>
      <c r="W118" s="24">
        <f t="shared" si="76"/>
        <v>887500</v>
      </c>
      <c r="X118" s="25">
        <v>710000</v>
      </c>
      <c r="Y118" s="24">
        <f t="shared" si="77"/>
        <v>532500</v>
      </c>
      <c r="Z118" s="24">
        <f t="shared" si="78"/>
        <v>887500</v>
      </c>
      <c r="AA118" s="25">
        <v>710000</v>
      </c>
      <c r="AB118" s="24">
        <f t="shared" si="79"/>
        <v>532500</v>
      </c>
      <c r="AC118" s="24">
        <f t="shared" si="80"/>
        <v>887500</v>
      </c>
    </row>
    <row r="119" spans="1:31" hidden="1" x14ac:dyDescent="0.2">
      <c r="A119" s="3" t="s">
        <v>34</v>
      </c>
      <c r="B119" s="3" t="s">
        <v>20</v>
      </c>
      <c r="C119" s="3" t="s">
        <v>123</v>
      </c>
      <c r="D119" s="3" t="s">
        <v>124</v>
      </c>
      <c r="E119" s="3" t="s">
        <v>2</v>
      </c>
      <c r="F119" s="3" t="s">
        <v>96</v>
      </c>
      <c r="G119" s="3" t="s">
        <v>83</v>
      </c>
      <c r="H119" s="3" t="s">
        <v>79</v>
      </c>
      <c r="I119" s="3" t="s">
        <v>225</v>
      </c>
      <c r="J119" s="3" t="s">
        <v>226</v>
      </c>
      <c r="K119" s="3" t="s">
        <v>66</v>
      </c>
      <c r="L119" s="25">
        <v>710000</v>
      </c>
      <c r="M119" s="24">
        <f t="shared" si="69"/>
        <v>532500</v>
      </c>
      <c r="N119" s="24">
        <f t="shared" si="70"/>
        <v>887500</v>
      </c>
      <c r="O119" s="25">
        <v>710000</v>
      </c>
      <c r="P119" s="24">
        <f t="shared" si="71"/>
        <v>532500</v>
      </c>
      <c r="Q119" s="24">
        <f t="shared" si="72"/>
        <v>887500</v>
      </c>
      <c r="R119" s="25">
        <v>710000</v>
      </c>
      <c r="S119" s="24">
        <f t="shared" si="73"/>
        <v>532500</v>
      </c>
      <c r="T119" s="24">
        <f t="shared" si="74"/>
        <v>887500</v>
      </c>
      <c r="U119" s="25">
        <v>710000</v>
      </c>
      <c r="V119" s="24">
        <f t="shared" si="75"/>
        <v>532500</v>
      </c>
      <c r="W119" s="24">
        <f t="shared" si="76"/>
        <v>887500</v>
      </c>
      <c r="X119" s="25">
        <v>710000</v>
      </c>
      <c r="Y119" s="24">
        <f t="shared" si="77"/>
        <v>532500</v>
      </c>
      <c r="Z119" s="24">
        <f t="shared" si="78"/>
        <v>887500</v>
      </c>
      <c r="AA119" s="25">
        <v>710000</v>
      </c>
      <c r="AB119" s="24">
        <f t="shared" si="79"/>
        <v>532500</v>
      </c>
      <c r="AC119" s="24">
        <f t="shared" si="80"/>
        <v>887500</v>
      </c>
    </row>
    <row r="120" spans="1:31" hidden="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154</v>
      </c>
      <c r="F120" s="23" t="s">
        <v>98</v>
      </c>
      <c r="G120" s="3" t="s">
        <v>85</v>
      </c>
      <c r="H120" s="16" t="s">
        <v>79</v>
      </c>
      <c r="I120" s="3"/>
      <c r="J120" s="3" t="s">
        <v>155</v>
      </c>
      <c r="K120" s="3" t="s">
        <v>66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hidden="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hidden="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110</v>
      </c>
      <c r="G122" s="3" t="s">
        <v>83</v>
      </c>
      <c r="H122" s="16" t="s">
        <v>79</v>
      </c>
      <c r="I122" s="3"/>
      <c r="J122" s="3"/>
      <c r="K122" s="3" t="s">
        <v>66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hidden="1" x14ac:dyDescent="0.2">
      <c r="A123" s="3" t="s">
        <v>36</v>
      </c>
      <c r="B123" s="22" t="s">
        <v>152</v>
      </c>
      <c r="C123" s="3" t="s">
        <v>20</v>
      </c>
      <c r="D123" s="3" t="s">
        <v>20</v>
      </c>
      <c r="E123" s="23" t="s">
        <v>50</v>
      </c>
      <c r="F123" s="23" t="s">
        <v>110</v>
      </c>
      <c r="G123" s="3" t="s">
        <v>83</v>
      </c>
      <c r="H123" s="16" t="s">
        <v>79</v>
      </c>
      <c r="I123" s="3"/>
      <c r="J123" s="3"/>
      <c r="K123" s="3" t="s">
        <v>66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hidden="1" x14ac:dyDescent="0.2">
      <c r="A124" s="3" t="s">
        <v>29</v>
      </c>
      <c r="B124" s="3" t="s">
        <v>143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81">IF(L124&lt;M124,"ISSUE","")</f>
        <v/>
      </c>
    </row>
    <row r="125" spans="1:31" hidden="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144</v>
      </c>
      <c r="F125" s="22" t="s">
        <v>145</v>
      </c>
      <c r="G125" s="3" t="s">
        <v>83</v>
      </c>
      <c r="H125" s="3" t="s">
        <v>79</v>
      </c>
      <c r="I125" s="3"/>
      <c r="J125" s="3"/>
      <c r="K125" s="3" t="s">
        <v>116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81"/>
        <v/>
      </c>
    </row>
    <row r="126" spans="1:31" hidden="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144</v>
      </c>
      <c r="F126" s="22" t="s">
        <v>145</v>
      </c>
      <c r="G126" s="3" t="s">
        <v>83</v>
      </c>
      <c r="H126" s="3" t="s">
        <v>79</v>
      </c>
      <c r="I126" s="3"/>
      <c r="J126" s="3"/>
      <c r="K126" s="3" t="s">
        <v>116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81"/>
        <v/>
      </c>
    </row>
    <row r="127" spans="1:31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109</v>
      </c>
      <c r="G127" s="3" t="s">
        <v>86</v>
      </c>
      <c r="H127" s="3" t="s">
        <v>80</v>
      </c>
      <c r="I127" s="3" t="s">
        <v>77</v>
      </c>
      <c r="J127" s="3" t="s">
        <v>78</v>
      </c>
      <c r="K127" s="3" t="s">
        <v>66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hidden="1" x14ac:dyDescent="0.2">
      <c r="A128" s="3" t="s">
        <v>29</v>
      </c>
      <c r="B128" s="3" t="s">
        <v>166</v>
      </c>
      <c r="C128" s="3" t="s">
        <v>20</v>
      </c>
      <c r="D128" s="3" t="s">
        <v>20</v>
      </c>
      <c r="E128" s="22" t="s">
        <v>47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hidden="1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194</v>
      </c>
      <c r="F129" s="3" t="s">
        <v>193</v>
      </c>
      <c r="G129" s="3" t="s">
        <v>83</v>
      </c>
      <c r="H129" s="3" t="s">
        <v>80</v>
      </c>
      <c r="I129" s="7" t="s">
        <v>212</v>
      </c>
      <c r="J129" s="3" t="s">
        <v>213</v>
      </c>
      <c r="K129" s="3" t="s">
        <v>66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109</v>
      </c>
      <c r="G130" s="3"/>
      <c r="H130" s="3"/>
      <c r="I130" s="3" t="s">
        <v>77</v>
      </c>
      <c r="J130" s="3" t="s">
        <v>78</v>
      </c>
      <c r="K130" s="3" t="s">
        <v>66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hidden="1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97</v>
      </c>
      <c r="G131" s="3" t="s">
        <v>85</v>
      </c>
      <c r="H131" s="3" t="s">
        <v>81</v>
      </c>
      <c r="I131" s="3" t="s">
        <v>77</v>
      </c>
      <c r="J131" s="3" t="s">
        <v>78</v>
      </c>
      <c r="K131" s="3" t="s">
        <v>66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hidden="1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175</v>
      </c>
      <c r="F132" s="22" t="s">
        <v>98</v>
      </c>
      <c r="G132" s="3" t="s">
        <v>86</v>
      </c>
      <c r="H132" s="3" t="s">
        <v>81</v>
      </c>
      <c r="I132" s="7" t="s">
        <v>176</v>
      </c>
      <c r="J132" s="3" t="s">
        <v>177</v>
      </c>
      <c r="K132" s="3" t="s">
        <v>66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hidden="1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267</v>
      </c>
      <c r="F133" s="3" t="s">
        <v>101</v>
      </c>
      <c r="G133" s="3" t="s">
        <v>83</v>
      </c>
      <c r="H133" s="3"/>
      <c r="I133" s="3"/>
      <c r="J133" s="3" t="s">
        <v>208</v>
      </c>
      <c r="K133" s="3" t="s">
        <v>66</v>
      </c>
      <c r="L133" s="5">
        <f>AVERAGE(M133,N133)</f>
        <v>1150</v>
      </c>
      <c r="M133" s="5">
        <v>800</v>
      </c>
      <c r="N133" s="5">
        <v>1500</v>
      </c>
      <c r="O133" s="5">
        <f>AVERAGE(P133,Q133)</f>
        <v>1150</v>
      </c>
      <c r="P133" s="5">
        <v>800</v>
      </c>
      <c r="Q133" s="5">
        <v>1500</v>
      </c>
      <c r="R133" s="5">
        <f>AVERAGE(S133,T133)</f>
        <v>1150</v>
      </c>
      <c r="S133" s="5">
        <v>800</v>
      </c>
      <c r="T133" s="5">
        <v>1500</v>
      </c>
      <c r="U133" s="5">
        <f>AVERAGE(V133,W133)</f>
        <v>1150</v>
      </c>
      <c r="V133" s="5">
        <v>800</v>
      </c>
      <c r="W133" s="5">
        <v>1500</v>
      </c>
      <c r="X133" s="5">
        <f>AVERAGE(Y133,Z133)</f>
        <v>1150</v>
      </c>
      <c r="Y133" s="5">
        <v>800</v>
      </c>
      <c r="Z133" s="5">
        <v>1500</v>
      </c>
      <c r="AA133" s="5">
        <f>AVERAGE(AB133,AC133)</f>
        <v>1150</v>
      </c>
      <c r="AB133" s="5">
        <v>800</v>
      </c>
      <c r="AC133" s="5">
        <v>1500</v>
      </c>
    </row>
    <row r="134" spans="1:29" hidden="1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266</v>
      </c>
      <c r="F134" s="3" t="s">
        <v>101</v>
      </c>
      <c r="G134" s="3" t="s">
        <v>83</v>
      </c>
      <c r="H134" s="3"/>
      <c r="I134" s="3"/>
      <c r="J134" s="3" t="s">
        <v>208</v>
      </c>
      <c r="K134" s="3" t="s">
        <v>66</v>
      </c>
      <c r="L134" s="5">
        <v>1300</v>
      </c>
      <c r="M134" s="5">
        <v>1000</v>
      </c>
      <c r="N134" s="5">
        <v>1500</v>
      </c>
      <c r="O134" s="5">
        <v>1300</v>
      </c>
      <c r="P134" s="5">
        <v>1000</v>
      </c>
      <c r="Q134" s="5">
        <v>1500</v>
      </c>
      <c r="R134" s="5">
        <v>1300</v>
      </c>
      <c r="S134" s="5">
        <v>1000</v>
      </c>
      <c r="T134" s="5">
        <v>1500</v>
      </c>
      <c r="U134" s="5">
        <v>1300</v>
      </c>
      <c r="V134" s="5">
        <v>1000</v>
      </c>
      <c r="W134" s="5">
        <v>1500</v>
      </c>
      <c r="X134" s="5">
        <v>1300</v>
      </c>
      <c r="Y134" s="5">
        <v>1000</v>
      </c>
      <c r="Z134" s="5">
        <v>1500</v>
      </c>
      <c r="AA134" s="5">
        <v>1300</v>
      </c>
      <c r="AB134" s="5">
        <v>1000</v>
      </c>
      <c r="AC134" s="5">
        <v>1500</v>
      </c>
    </row>
    <row r="135" spans="1:29" hidden="1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209</v>
      </c>
      <c r="F135" s="3" t="s">
        <v>101</v>
      </c>
      <c r="G135" s="3" t="s">
        <v>83</v>
      </c>
      <c r="H135" s="3"/>
      <c r="I135" s="3" t="s">
        <v>207</v>
      </c>
      <c r="J135" s="3" t="s">
        <v>208</v>
      </c>
      <c r="K135" s="3" t="s">
        <v>66</v>
      </c>
      <c r="L135" s="5">
        <v>1500</v>
      </c>
      <c r="M135" s="5">
        <f>L135*0.75</f>
        <v>1125</v>
      </c>
      <c r="N135" s="5">
        <f>L135*1.25</f>
        <v>1875</v>
      </c>
      <c r="O135" s="5">
        <v>1500</v>
      </c>
      <c r="P135" s="5">
        <f>O135*0.75</f>
        <v>1125</v>
      </c>
      <c r="Q135" s="5">
        <f>O135*1.25</f>
        <v>1875</v>
      </c>
      <c r="R135" s="5">
        <v>1500</v>
      </c>
      <c r="S135" s="5">
        <f>R135*0.75</f>
        <v>1125</v>
      </c>
      <c r="T135" s="5">
        <f>R135*1.25</f>
        <v>1875</v>
      </c>
      <c r="U135" s="5">
        <v>2000</v>
      </c>
      <c r="V135" s="5">
        <f>U135*0.75</f>
        <v>1500</v>
      </c>
      <c r="W135" s="5">
        <f>U135*1.25</f>
        <v>2500</v>
      </c>
      <c r="X135" s="5">
        <v>2000</v>
      </c>
      <c r="Y135" s="5">
        <f>X135*0.75</f>
        <v>1500</v>
      </c>
      <c r="Z135" s="5">
        <f>X135*1.25</f>
        <v>2500</v>
      </c>
      <c r="AA135" s="5">
        <v>2000</v>
      </c>
      <c r="AB135" s="5">
        <f>AA135*0.75</f>
        <v>1500</v>
      </c>
      <c r="AC135" s="5">
        <f>AA135*1.25</f>
        <v>2500</v>
      </c>
    </row>
    <row r="136" spans="1:29" hidden="1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231</v>
      </c>
      <c r="F136" s="3" t="s">
        <v>101</v>
      </c>
      <c r="G136" s="3" t="s">
        <v>83</v>
      </c>
      <c r="H136" s="3"/>
      <c r="I136" s="3" t="s">
        <v>207</v>
      </c>
      <c r="J136" s="3" t="s">
        <v>208</v>
      </c>
      <c r="K136" s="3" t="s">
        <v>66</v>
      </c>
      <c r="L136" s="5">
        <v>3000</v>
      </c>
      <c r="M136" s="5">
        <f>L136*0.75</f>
        <v>2250</v>
      </c>
      <c r="N136" s="5">
        <f>L136*1.25</f>
        <v>3750</v>
      </c>
      <c r="O136" s="5">
        <v>3000</v>
      </c>
      <c r="P136" s="5">
        <f>O136*0.75</f>
        <v>2250</v>
      </c>
      <c r="Q136" s="5">
        <f>O136*1.25</f>
        <v>3750</v>
      </c>
      <c r="R136" s="5">
        <v>3000</v>
      </c>
      <c r="S136" s="5">
        <f>R136*0.75</f>
        <v>2250</v>
      </c>
      <c r="T136" s="5">
        <f>R136*1.25</f>
        <v>3750</v>
      </c>
      <c r="U136" s="5">
        <v>4000</v>
      </c>
      <c r="V136" s="5">
        <f>U136*0.75</f>
        <v>3000</v>
      </c>
      <c r="W136" s="5">
        <f>U136*1.25</f>
        <v>5000</v>
      </c>
      <c r="X136" s="5">
        <v>4000</v>
      </c>
      <c r="Y136" s="5">
        <f>X136*0.75</f>
        <v>3000</v>
      </c>
      <c r="Z136" s="5">
        <f>X136*1.25</f>
        <v>5000</v>
      </c>
      <c r="AA136" s="5">
        <v>4000</v>
      </c>
      <c r="AB136" s="5">
        <f>AA136*0.75</f>
        <v>3000</v>
      </c>
      <c r="AC136" s="5">
        <f>AA136*1.25</f>
        <v>5000</v>
      </c>
    </row>
    <row r="137" spans="1:29" hidden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hidden="1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98</v>
      </c>
      <c r="G138" s="3" t="s">
        <v>85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hidden="1" x14ac:dyDescent="0.2">
      <c r="A139" s="3" t="s">
        <v>29</v>
      </c>
      <c r="B139" s="3" t="s">
        <v>171</v>
      </c>
      <c r="C139" s="3" t="s">
        <v>20</v>
      </c>
      <c r="D139" s="3" t="s">
        <v>20</v>
      </c>
      <c r="E139" s="3" t="s">
        <v>16</v>
      </c>
      <c r="F139" s="3" t="s">
        <v>98</v>
      </c>
      <c r="G139" s="3" t="s">
        <v>85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63</v>
      </c>
      <c r="F140" s="3" t="s">
        <v>98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63</v>
      </c>
      <c r="F141" s="3" t="s">
        <v>98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hidden="1" x14ac:dyDescent="0.2">
      <c r="A142" s="3" t="s">
        <v>29</v>
      </c>
      <c r="B142" s="3" t="s">
        <v>149</v>
      </c>
      <c r="C142" s="3" t="s">
        <v>20</v>
      </c>
      <c r="D142" s="3" t="s">
        <v>20</v>
      </c>
      <c r="E142" s="3" t="s">
        <v>64</v>
      </c>
      <c r="F142" s="3" t="s">
        <v>107</v>
      </c>
      <c r="G142" s="3" t="s">
        <v>83</v>
      </c>
      <c r="H142" s="6" t="s">
        <v>81</v>
      </c>
      <c r="I142" s="3" t="s">
        <v>77</v>
      </c>
      <c r="J142" s="3" t="s">
        <v>78</v>
      </c>
      <c r="K142" s="3" t="s">
        <v>66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hidden="1" x14ac:dyDescent="0.2">
      <c r="A143" s="3" t="s">
        <v>29</v>
      </c>
      <c r="B143" s="3" t="s">
        <v>147</v>
      </c>
      <c r="C143" s="3" t="s">
        <v>20</v>
      </c>
      <c r="D143" s="3" t="s">
        <v>20</v>
      </c>
      <c r="E143" s="3" t="s">
        <v>64</v>
      </c>
      <c r="F143" s="3" t="s">
        <v>107</v>
      </c>
      <c r="G143" s="3" t="s">
        <v>83</v>
      </c>
      <c r="H143" s="6" t="s">
        <v>81</v>
      </c>
      <c r="I143" s="3" t="s">
        <v>77</v>
      </c>
      <c r="J143" s="3" t="s">
        <v>78</v>
      </c>
      <c r="K143" s="3" t="s">
        <v>66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3" t="s">
        <v>46</v>
      </c>
      <c r="F144" s="3" t="s">
        <v>108</v>
      </c>
      <c r="G144" s="3" t="s">
        <v>83</v>
      </c>
      <c r="H144" s="6" t="s">
        <v>81</v>
      </c>
      <c r="I144" s="3"/>
      <c r="J144" s="3" t="s">
        <v>320</v>
      </c>
      <c r="K144" s="3" t="s">
        <v>66</v>
      </c>
      <c r="L144" s="5">
        <v>0.15</v>
      </c>
      <c r="M144" s="5">
        <v>0.1</v>
      </c>
      <c r="N144" s="5">
        <v>0.35</v>
      </c>
      <c r="O144" s="5">
        <v>0.15</v>
      </c>
      <c r="P144" s="5">
        <v>0.1</v>
      </c>
      <c r="Q144" s="5">
        <v>0.35</v>
      </c>
      <c r="R144" s="5">
        <v>0.15</v>
      </c>
      <c r="S144" s="5">
        <v>0.1</v>
      </c>
      <c r="T144" s="5">
        <v>0.35</v>
      </c>
      <c r="U144" s="5">
        <v>0.15</v>
      </c>
      <c r="V144" s="5">
        <v>0.1</v>
      </c>
      <c r="W144" s="5">
        <v>0.35</v>
      </c>
      <c r="X144" s="5">
        <v>0.15</v>
      </c>
      <c r="Y144" s="5">
        <v>0.1</v>
      </c>
      <c r="Z144" s="5">
        <v>0.35</v>
      </c>
      <c r="AA144" s="5">
        <v>0.15</v>
      </c>
      <c r="AB144" s="5">
        <v>0.1</v>
      </c>
      <c r="AC144" s="5">
        <v>0.35</v>
      </c>
    </row>
    <row r="145" spans="1:31" hidden="1" x14ac:dyDescent="0.2">
      <c r="A145" s="3" t="s">
        <v>29</v>
      </c>
      <c r="B145" s="3" t="s">
        <v>219</v>
      </c>
      <c r="C145" s="3" t="s">
        <v>68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 t="shared" ref="S145:S151" si="82">R145*0.9</f>
        <v>18</v>
      </c>
      <c r="T145" s="5">
        <f t="shared" ref="T145:T151" si="83">R145*1.1</f>
        <v>22</v>
      </c>
      <c r="U145" s="5">
        <v>20</v>
      </c>
      <c r="V145" s="5">
        <f t="shared" ref="V145:V151" si="84">U145*0.9</f>
        <v>18</v>
      </c>
      <c r="W145" s="5">
        <f t="shared" ref="W145:W151" si="85">U145*1.1</f>
        <v>22</v>
      </c>
      <c r="X145" s="5">
        <v>20</v>
      </c>
      <c r="Y145" s="5">
        <f t="shared" ref="Y145:Y151" si="86">X145*0.9</f>
        <v>18</v>
      </c>
      <c r="Z145" s="5">
        <f t="shared" ref="Z145:Z151" si="87">X145*1.1</f>
        <v>22</v>
      </c>
      <c r="AA145" s="5">
        <v>20</v>
      </c>
      <c r="AB145" s="5">
        <f t="shared" ref="AB145:AB151" si="88">AA145*0.9</f>
        <v>18</v>
      </c>
      <c r="AC145" s="5">
        <f t="shared" ref="AC145:AC151" si="89">AA145*1.1</f>
        <v>22</v>
      </c>
    </row>
    <row r="146" spans="1:31" hidden="1" x14ac:dyDescent="0.2">
      <c r="A146" s="3" t="s">
        <v>29</v>
      </c>
      <c r="B146" s="3" t="s">
        <v>219</v>
      </c>
      <c r="C146" s="3" t="s">
        <v>69</v>
      </c>
      <c r="D146" s="3" t="s">
        <v>121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 t="shared" si="82"/>
        <v>27</v>
      </c>
      <c r="T146" s="5">
        <f t="shared" si="83"/>
        <v>33</v>
      </c>
      <c r="U146" s="5">
        <v>30</v>
      </c>
      <c r="V146" s="5">
        <f t="shared" si="84"/>
        <v>27</v>
      </c>
      <c r="W146" s="5">
        <f t="shared" si="85"/>
        <v>33</v>
      </c>
      <c r="X146" s="5">
        <v>30</v>
      </c>
      <c r="Y146" s="5">
        <f t="shared" si="86"/>
        <v>27</v>
      </c>
      <c r="Z146" s="5">
        <f t="shared" si="87"/>
        <v>33</v>
      </c>
      <c r="AA146" s="5">
        <v>30</v>
      </c>
      <c r="AB146" s="5">
        <f t="shared" si="88"/>
        <v>27</v>
      </c>
      <c r="AC146" s="5">
        <f t="shared" si="89"/>
        <v>33</v>
      </c>
    </row>
    <row r="147" spans="1:31" hidden="1" x14ac:dyDescent="0.2">
      <c r="A147" s="3" t="s">
        <v>29</v>
      </c>
      <c r="B147" s="3" t="s">
        <v>219</v>
      </c>
      <c r="C147" s="3" t="s">
        <v>70</v>
      </c>
      <c r="D147" s="3" t="s">
        <v>121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 t="shared" si="82"/>
        <v>63</v>
      </c>
      <c r="T147" s="5">
        <f t="shared" si="83"/>
        <v>77</v>
      </c>
      <c r="U147" s="5">
        <v>70</v>
      </c>
      <c r="V147" s="5">
        <f t="shared" si="84"/>
        <v>63</v>
      </c>
      <c r="W147" s="5">
        <f t="shared" si="85"/>
        <v>77</v>
      </c>
      <c r="X147" s="5">
        <v>70</v>
      </c>
      <c r="Y147" s="5">
        <f t="shared" si="86"/>
        <v>63</v>
      </c>
      <c r="Z147" s="5">
        <f t="shared" si="87"/>
        <v>77</v>
      </c>
      <c r="AA147" s="5">
        <v>70</v>
      </c>
      <c r="AB147" s="5">
        <f t="shared" si="88"/>
        <v>63</v>
      </c>
      <c r="AC147" s="5">
        <f t="shared" si="89"/>
        <v>77</v>
      </c>
    </row>
    <row r="148" spans="1:31" hidden="1" x14ac:dyDescent="0.2">
      <c r="A148" s="3" t="s">
        <v>29</v>
      </c>
      <c r="B148" s="3" t="s">
        <v>219</v>
      </c>
      <c r="C148" s="3" t="s">
        <v>119</v>
      </c>
      <c r="D148" s="3" t="s">
        <v>122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 t="shared" si="82"/>
        <v>81</v>
      </c>
      <c r="T148" s="5">
        <f t="shared" si="83"/>
        <v>99.000000000000014</v>
      </c>
      <c r="U148" s="5">
        <v>90</v>
      </c>
      <c r="V148" s="5">
        <f t="shared" si="84"/>
        <v>81</v>
      </c>
      <c r="W148" s="5">
        <f t="shared" si="85"/>
        <v>99.000000000000014</v>
      </c>
      <c r="X148" s="5">
        <v>90</v>
      </c>
      <c r="Y148" s="5">
        <f t="shared" si="86"/>
        <v>81</v>
      </c>
      <c r="Z148" s="5">
        <f t="shared" si="87"/>
        <v>99.000000000000014</v>
      </c>
      <c r="AA148" s="5">
        <v>90</v>
      </c>
      <c r="AB148" s="5">
        <f t="shared" si="88"/>
        <v>81</v>
      </c>
      <c r="AC148" s="5">
        <f t="shared" si="89"/>
        <v>99.000000000000014</v>
      </c>
    </row>
    <row r="149" spans="1:31" hidden="1" x14ac:dyDescent="0.2">
      <c r="A149" s="3" t="s">
        <v>29</v>
      </c>
      <c r="B149" s="3" t="s">
        <v>219</v>
      </c>
      <c r="C149" s="3" t="s">
        <v>195</v>
      </c>
      <c r="D149" s="3" t="s">
        <v>196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 t="shared" si="82"/>
        <v>85.5</v>
      </c>
      <c r="T149" s="5">
        <f t="shared" si="83"/>
        <v>104.50000000000001</v>
      </c>
      <c r="U149" s="5">
        <v>95</v>
      </c>
      <c r="V149" s="5">
        <f t="shared" si="84"/>
        <v>85.5</v>
      </c>
      <c r="W149" s="5">
        <f t="shared" si="85"/>
        <v>104.50000000000001</v>
      </c>
      <c r="X149" s="5">
        <v>95</v>
      </c>
      <c r="Y149" s="5">
        <f t="shared" si="86"/>
        <v>85.5</v>
      </c>
      <c r="Z149" s="5">
        <f t="shared" si="87"/>
        <v>104.50000000000001</v>
      </c>
      <c r="AA149" s="5">
        <v>95</v>
      </c>
      <c r="AB149" s="5">
        <f t="shared" si="88"/>
        <v>85.5</v>
      </c>
      <c r="AC149" s="5">
        <f t="shared" si="89"/>
        <v>104.50000000000001</v>
      </c>
    </row>
    <row r="150" spans="1:31" hidden="1" x14ac:dyDescent="0.2">
      <c r="A150" s="3" t="s">
        <v>29</v>
      </c>
      <c r="B150" s="3" t="s">
        <v>219</v>
      </c>
      <c r="C150" s="3" t="s">
        <v>71</v>
      </c>
      <c r="D150" s="3" t="s">
        <v>125</v>
      </c>
      <c r="E150" s="3" t="s">
        <v>217</v>
      </c>
      <c r="F150" s="3" t="s">
        <v>107</v>
      </c>
      <c r="G150" s="3" t="s">
        <v>83</v>
      </c>
      <c r="H150" s="6" t="s">
        <v>81</v>
      </c>
      <c r="I150" s="17" t="s">
        <v>218</v>
      </c>
      <c r="J150" s="3"/>
      <c r="K150" s="3" t="s">
        <v>66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 t="shared" si="82"/>
        <v>99</v>
      </c>
      <c r="T150" s="5">
        <f t="shared" si="83"/>
        <v>121.00000000000001</v>
      </c>
      <c r="U150" s="5">
        <v>110</v>
      </c>
      <c r="V150" s="5">
        <f t="shared" si="84"/>
        <v>99</v>
      </c>
      <c r="W150" s="5">
        <f t="shared" si="85"/>
        <v>121.00000000000001</v>
      </c>
      <c r="X150" s="5">
        <v>110</v>
      </c>
      <c r="Y150" s="5">
        <f t="shared" si="86"/>
        <v>99</v>
      </c>
      <c r="Z150" s="5">
        <f t="shared" si="87"/>
        <v>121.00000000000001</v>
      </c>
      <c r="AA150" s="5">
        <v>110</v>
      </c>
      <c r="AB150" s="5">
        <f t="shared" si="88"/>
        <v>99</v>
      </c>
      <c r="AC150" s="5">
        <f t="shared" si="89"/>
        <v>121.00000000000001</v>
      </c>
    </row>
    <row r="151" spans="1:31" hidden="1" x14ac:dyDescent="0.2">
      <c r="A151" s="3" t="s">
        <v>29</v>
      </c>
      <c r="B151" s="3" t="s">
        <v>219</v>
      </c>
      <c r="C151" s="3" t="s">
        <v>123</v>
      </c>
      <c r="D151" s="3" t="s">
        <v>124</v>
      </c>
      <c r="E151" s="3" t="s">
        <v>217</v>
      </c>
      <c r="F151" s="3" t="s">
        <v>107</v>
      </c>
      <c r="G151" s="3" t="s">
        <v>83</v>
      </c>
      <c r="H151" s="6" t="s">
        <v>81</v>
      </c>
      <c r="I151" s="17" t="s">
        <v>218</v>
      </c>
      <c r="J151" s="3"/>
      <c r="K151" s="3" t="s">
        <v>66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 t="shared" si="82"/>
        <v>108</v>
      </c>
      <c r="T151" s="5">
        <f t="shared" si="83"/>
        <v>132</v>
      </c>
      <c r="U151" s="5">
        <v>120</v>
      </c>
      <c r="V151" s="5">
        <f t="shared" si="84"/>
        <v>108</v>
      </c>
      <c r="W151" s="5">
        <f t="shared" si="85"/>
        <v>132</v>
      </c>
      <c r="X151" s="5">
        <v>120</v>
      </c>
      <c r="Y151" s="5">
        <f t="shared" si="86"/>
        <v>108</v>
      </c>
      <c r="Z151" s="5">
        <f t="shared" si="87"/>
        <v>132</v>
      </c>
      <c r="AA151" s="5">
        <v>120</v>
      </c>
      <c r="AB151" s="5">
        <f t="shared" si="88"/>
        <v>108</v>
      </c>
      <c r="AC151" s="5">
        <f t="shared" si="89"/>
        <v>132</v>
      </c>
    </row>
    <row r="152" spans="1:31" hidden="1" x14ac:dyDescent="0.2">
      <c r="A152" s="3" t="s">
        <v>26</v>
      </c>
      <c r="B152" s="3" t="s">
        <v>20</v>
      </c>
      <c r="C152" s="3" t="s">
        <v>68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90">IF(L152&lt;M152,"ISSUE","")</f>
        <v/>
      </c>
    </row>
    <row r="153" spans="1:31" hidden="1" x14ac:dyDescent="0.2">
      <c r="A153" s="3" t="s">
        <v>26</v>
      </c>
      <c r="B153" s="3" t="s">
        <v>20</v>
      </c>
      <c r="C153" s="3" t="s">
        <v>69</v>
      </c>
      <c r="D153" s="3" t="s">
        <v>121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90"/>
        <v/>
      </c>
    </row>
    <row r="154" spans="1:31" hidden="1" x14ac:dyDescent="0.2">
      <c r="A154" s="3" t="s">
        <v>26</v>
      </c>
      <c r="B154" s="3" t="s">
        <v>20</v>
      </c>
      <c r="C154" s="3" t="s">
        <v>70</v>
      </c>
      <c r="D154" s="3" t="s">
        <v>121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90"/>
        <v/>
      </c>
    </row>
    <row r="155" spans="1:31" hidden="1" x14ac:dyDescent="0.2">
      <c r="A155" s="3" t="s">
        <v>26</v>
      </c>
      <c r="B155" s="3" t="s">
        <v>20</v>
      </c>
      <c r="C155" s="3" t="s">
        <v>119</v>
      </c>
      <c r="D155" s="3" t="s">
        <v>122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90"/>
        <v/>
      </c>
    </row>
    <row r="156" spans="1:31" hidden="1" x14ac:dyDescent="0.2">
      <c r="A156" s="3" t="s">
        <v>26</v>
      </c>
      <c r="B156" s="3" t="s">
        <v>20</v>
      </c>
      <c r="C156" s="3" t="s">
        <v>195</v>
      </c>
      <c r="D156" s="3" t="s">
        <v>196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90"/>
        <v/>
      </c>
    </row>
    <row r="157" spans="1:31" hidden="1" x14ac:dyDescent="0.2">
      <c r="A157" s="3" t="s">
        <v>26</v>
      </c>
      <c r="B157" s="3" t="s">
        <v>20</v>
      </c>
      <c r="C157" s="3" t="s">
        <v>71</v>
      </c>
      <c r="D157" s="3" t="s">
        <v>125</v>
      </c>
      <c r="E157" s="3" t="s">
        <v>197</v>
      </c>
      <c r="F157" s="3" t="s">
        <v>101</v>
      </c>
      <c r="G157" s="2" t="s">
        <v>85</v>
      </c>
      <c r="H157" s="3" t="s">
        <v>79</v>
      </c>
      <c r="J157" s="2" t="s">
        <v>198</v>
      </c>
      <c r="K157" s="1" t="s">
        <v>116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90"/>
        <v/>
      </c>
    </row>
    <row r="158" spans="1:31" hidden="1" x14ac:dyDescent="0.2">
      <c r="A158" s="3" t="s">
        <v>26</v>
      </c>
      <c r="B158" s="3" t="s">
        <v>20</v>
      </c>
      <c r="C158" s="3" t="s">
        <v>123</v>
      </c>
      <c r="D158" s="3" t="s">
        <v>124</v>
      </c>
      <c r="E158" s="3" t="s">
        <v>197</v>
      </c>
      <c r="F158" s="3" t="s">
        <v>101</v>
      </c>
      <c r="G158" s="2" t="s">
        <v>85</v>
      </c>
      <c r="H158" s="3" t="s">
        <v>79</v>
      </c>
      <c r="J158" s="2" t="s">
        <v>198</v>
      </c>
      <c r="K158" s="1" t="s">
        <v>116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90"/>
        <v/>
      </c>
    </row>
    <row r="159" spans="1:31" ht="15" hidden="1" x14ac:dyDescent="0.2">
      <c r="A159" s="3" t="s">
        <v>26</v>
      </c>
      <c r="B159" s="3" t="s">
        <v>20</v>
      </c>
      <c r="C159" s="3" t="s">
        <v>68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194</v>
      </c>
      <c r="M159" s="12">
        <f t="shared" ref="M159:M172" si="91">L159*0.75</f>
        <v>145.5</v>
      </c>
      <c r="N159" s="12">
        <f t="shared" ref="N159:N172" si="92">L159*1.25</f>
        <v>242.5</v>
      </c>
      <c r="O159" s="12">
        <v>194</v>
      </c>
      <c r="P159" s="12">
        <f t="shared" ref="P159:P172" si="93">O159*0.75</f>
        <v>145.5</v>
      </c>
      <c r="Q159" s="12">
        <f t="shared" ref="Q159:Q172" si="94">O159*1.25</f>
        <v>242.5</v>
      </c>
      <c r="R159" s="12">
        <v>194</v>
      </c>
      <c r="S159" s="12">
        <f t="shared" ref="S159:S172" si="95">R159*0.75</f>
        <v>145.5</v>
      </c>
      <c r="T159" s="12">
        <f t="shared" ref="T159:T172" si="96">R159*1.25</f>
        <v>242.5</v>
      </c>
      <c r="U159" s="12">
        <v>194</v>
      </c>
      <c r="V159" s="12">
        <f t="shared" ref="V159:V173" si="97">U159*0.75</f>
        <v>145.5</v>
      </c>
      <c r="W159" s="12">
        <f t="shared" ref="W159:W173" si="98">U159*1.25</f>
        <v>242.5</v>
      </c>
      <c r="X159" s="12">
        <v>194</v>
      </c>
      <c r="Y159" s="12">
        <f t="shared" ref="Y159:Y173" si="99">X159*0.75</f>
        <v>145.5</v>
      </c>
      <c r="Z159" s="12">
        <f t="shared" ref="Z159:Z173" si="100">X159*1.25</f>
        <v>242.5</v>
      </c>
      <c r="AA159" s="12">
        <v>194</v>
      </c>
      <c r="AB159" s="12">
        <f t="shared" ref="AB159:AB173" si="101">AA159*0.75</f>
        <v>145.5</v>
      </c>
      <c r="AC159" s="12">
        <f t="shared" ref="AC159:AC173" si="102">AA159*1.25</f>
        <v>242.5</v>
      </c>
    </row>
    <row r="160" spans="1:31" ht="15" hidden="1" x14ac:dyDescent="0.2">
      <c r="A160" s="3" t="s">
        <v>26</v>
      </c>
      <c r="B160" s="3" t="s">
        <v>20</v>
      </c>
      <c r="C160" s="3" t="s">
        <v>69</v>
      </c>
      <c r="D160" s="3" t="s">
        <v>121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v>416</v>
      </c>
      <c r="M160" s="12">
        <f t="shared" si="91"/>
        <v>312</v>
      </c>
      <c r="N160" s="12">
        <f t="shared" si="92"/>
        <v>520</v>
      </c>
      <c r="O160" s="12">
        <v>416</v>
      </c>
      <c r="P160" s="12">
        <f t="shared" si="93"/>
        <v>312</v>
      </c>
      <c r="Q160" s="12">
        <f t="shared" si="94"/>
        <v>520</v>
      </c>
      <c r="R160" s="12">
        <v>416</v>
      </c>
      <c r="S160" s="12">
        <f t="shared" si="95"/>
        <v>312</v>
      </c>
      <c r="T160" s="12">
        <f t="shared" si="96"/>
        <v>520</v>
      </c>
      <c r="U160" s="12">
        <v>416</v>
      </c>
      <c r="V160" s="12">
        <f t="shared" si="97"/>
        <v>312</v>
      </c>
      <c r="W160" s="12">
        <f t="shared" si="98"/>
        <v>520</v>
      </c>
      <c r="X160" s="12">
        <v>416</v>
      </c>
      <c r="Y160" s="12">
        <f t="shared" si="99"/>
        <v>312</v>
      </c>
      <c r="Z160" s="12">
        <f t="shared" si="100"/>
        <v>520</v>
      </c>
      <c r="AA160" s="12">
        <v>416</v>
      </c>
      <c r="AB160" s="12">
        <f t="shared" si="101"/>
        <v>312</v>
      </c>
      <c r="AC160" s="12">
        <f t="shared" si="102"/>
        <v>520</v>
      </c>
    </row>
    <row r="161" spans="1:29" ht="15" hidden="1" x14ac:dyDescent="0.2">
      <c r="A161" s="3" t="s">
        <v>26</v>
      </c>
      <c r="B161" s="3" t="s">
        <v>20</v>
      </c>
      <c r="C161" s="3" t="s">
        <v>70</v>
      </c>
      <c r="D161" s="3" t="s">
        <v>121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998</v>
      </c>
      <c r="M161" s="12">
        <f t="shared" si="91"/>
        <v>748.5</v>
      </c>
      <c r="N161" s="12">
        <f t="shared" si="92"/>
        <v>1247.5</v>
      </c>
      <c r="O161" s="12">
        <v>998</v>
      </c>
      <c r="P161" s="12">
        <f t="shared" si="93"/>
        <v>748.5</v>
      </c>
      <c r="Q161" s="12">
        <f t="shared" si="94"/>
        <v>1247.5</v>
      </c>
      <c r="R161" s="12">
        <v>998</v>
      </c>
      <c r="S161" s="12">
        <f t="shared" si="95"/>
        <v>748.5</v>
      </c>
      <c r="T161" s="12">
        <f t="shared" si="96"/>
        <v>1247.5</v>
      </c>
      <c r="U161" s="12">
        <v>998</v>
      </c>
      <c r="V161" s="12">
        <f t="shared" si="97"/>
        <v>748.5</v>
      </c>
      <c r="W161" s="12">
        <f t="shared" si="98"/>
        <v>1247.5</v>
      </c>
      <c r="X161" s="12">
        <v>998</v>
      </c>
      <c r="Y161" s="12">
        <f t="shared" si="99"/>
        <v>748.5</v>
      </c>
      <c r="Z161" s="12">
        <f t="shared" si="100"/>
        <v>1247.5</v>
      </c>
      <c r="AA161" s="12">
        <v>998</v>
      </c>
      <c r="AB161" s="12">
        <f t="shared" si="101"/>
        <v>748.5</v>
      </c>
      <c r="AC161" s="12">
        <f t="shared" si="102"/>
        <v>1247.5</v>
      </c>
    </row>
    <row r="162" spans="1:29" ht="15" hidden="1" x14ac:dyDescent="0.2">
      <c r="A162" s="3" t="s">
        <v>26</v>
      </c>
      <c r="B162" s="3" t="s">
        <v>20</v>
      </c>
      <c r="C162" s="3" t="s">
        <v>119</v>
      </c>
      <c r="D162" s="3" t="s">
        <v>122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f>R162</f>
        <v>1100</v>
      </c>
      <c r="M162" s="12">
        <f t="shared" si="91"/>
        <v>825</v>
      </c>
      <c r="N162" s="12">
        <f t="shared" si="92"/>
        <v>1375</v>
      </c>
      <c r="O162" s="12">
        <v>1100</v>
      </c>
      <c r="P162" s="12">
        <f t="shared" si="93"/>
        <v>825</v>
      </c>
      <c r="Q162" s="12">
        <f t="shared" si="94"/>
        <v>1375</v>
      </c>
      <c r="R162" s="12">
        <v>1100</v>
      </c>
      <c r="S162" s="12">
        <f t="shared" si="95"/>
        <v>825</v>
      </c>
      <c r="T162" s="12">
        <f t="shared" si="96"/>
        <v>1375</v>
      </c>
      <c r="U162" s="12">
        <v>1100</v>
      </c>
      <c r="V162" s="12">
        <f t="shared" si="97"/>
        <v>825</v>
      </c>
      <c r="W162" s="12">
        <f t="shared" si="98"/>
        <v>1375</v>
      </c>
      <c r="X162" s="12">
        <v>1100</v>
      </c>
      <c r="Y162" s="12">
        <f t="shared" si="99"/>
        <v>825</v>
      </c>
      <c r="Z162" s="12">
        <f t="shared" si="100"/>
        <v>1375</v>
      </c>
      <c r="AA162" s="12">
        <v>1100</v>
      </c>
      <c r="AB162" s="12">
        <f t="shared" si="101"/>
        <v>825</v>
      </c>
      <c r="AC162" s="12">
        <f t="shared" si="102"/>
        <v>1375</v>
      </c>
    </row>
    <row r="163" spans="1:29" ht="15" hidden="1" x14ac:dyDescent="0.2">
      <c r="A163" s="3" t="s">
        <v>26</v>
      </c>
      <c r="B163" s="3" t="s">
        <v>20</v>
      </c>
      <c r="C163" s="3" t="s">
        <v>195</v>
      </c>
      <c r="D163" s="3" t="s">
        <v>196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1138</v>
      </c>
      <c r="M163" s="12">
        <f t="shared" si="91"/>
        <v>853.5</v>
      </c>
      <c r="N163" s="12">
        <f t="shared" si="92"/>
        <v>1422.5</v>
      </c>
      <c r="O163" s="12">
        <v>1138</v>
      </c>
      <c r="P163" s="12">
        <f t="shared" si="93"/>
        <v>853.5</v>
      </c>
      <c r="Q163" s="12">
        <f t="shared" si="94"/>
        <v>1422.5</v>
      </c>
      <c r="R163" s="12">
        <v>1138</v>
      </c>
      <c r="S163" s="12">
        <f t="shared" si="95"/>
        <v>853.5</v>
      </c>
      <c r="T163" s="12">
        <f t="shared" si="96"/>
        <v>1422.5</v>
      </c>
      <c r="U163" s="12">
        <v>1138</v>
      </c>
      <c r="V163" s="12">
        <f t="shared" si="97"/>
        <v>853.5</v>
      </c>
      <c r="W163" s="12">
        <f t="shared" si="98"/>
        <v>1422.5</v>
      </c>
      <c r="X163" s="12">
        <v>1138</v>
      </c>
      <c r="Y163" s="12">
        <f t="shared" si="99"/>
        <v>853.5</v>
      </c>
      <c r="Z163" s="12">
        <f t="shared" si="100"/>
        <v>1422.5</v>
      </c>
      <c r="AA163" s="12">
        <v>1138</v>
      </c>
      <c r="AB163" s="12">
        <f t="shared" si="101"/>
        <v>853.5</v>
      </c>
      <c r="AC163" s="12">
        <f t="shared" si="102"/>
        <v>1422.5</v>
      </c>
    </row>
    <row r="164" spans="1:29" ht="15" hidden="1" x14ac:dyDescent="0.2">
      <c r="A164" s="3" t="s">
        <v>26</v>
      </c>
      <c r="B164" s="3" t="s">
        <v>20</v>
      </c>
      <c r="C164" s="3" t="s">
        <v>71</v>
      </c>
      <c r="D164" s="3" t="s">
        <v>125</v>
      </c>
      <c r="E164" s="3" t="s">
        <v>158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v>1422</v>
      </c>
      <c r="M164" s="12">
        <f t="shared" si="91"/>
        <v>1066.5</v>
      </c>
      <c r="N164" s="12">
        <f t="shared" si="92"/>
        <v>1777.5</v>
      </c>
      <c r="O164" s="12">
        <v>1422</v>
      </c>
      <c r="P164" s="12">
        <f t="shared" si="93"/>
        <v>1066.5</v>
      </c>
      <c r="Q164" s="12">
        <f t="shared" si="94"/>
        <v>1777.5</v>
      </c>
      <c r="R164" s="12">
        <v>1422</v>
      </c>
      <c r="S164" s="12">
        <f t="shared" si="95"/>
        <v>1066.5</v>
      </c>
      <c r="T164" s="12">
        <f t="shared" si="96"/>
        <v>1777.5</v>
      </c>
      <c r="U164" s="12">
        <v>1422</v>
      </c>
      <c r="V164" s="12">
        <f t="shared" si="97"/>
        <v>1066.5</v>
      </c>
      <c r="W164" s="12">
        <f t="shared" si="98"/>
        <v>1777.5</v>
      </c>
      <c r="X164" s="12">
        <v>1422</v>
      </c>
      <c r="Y164" s="12">
        <f t="shared" si="99"/>
        <v>1066.5</v>
      </c>
      <c r="Z164" s="12">
        <f t="shared" si="100"/>
        <v>1777.5</v>
      </c>
      <c r="AA164" s="12">
        <v>1422</v>
      </c>
      <c r="AB164" s="12">
        <f t="shared" si="101"/>
        <v>1066.5</v>
      </c>
      <c r="AC164" s="12">
        <f t="shared" si="102"/>
        <v>1777.5</v>
      </c>
    </row>
    <row r="165" spans="1:29" ht="15" hidden="1" x14ac:dyDescent="0.2">
      <c r="A165" s="3" t="s">
        <v>26</v>
      </c>
      <c r="B165" s="3" t="s">
        <v>20</v>
      </c>
      <c r="C165" s="3" t="s">
        <v>123</v>
      </c>
      <c r="D165" s="3" t="s">
        <v>124</v>
      </c>
      <c r="E165" s="3" t="s">
        <v>158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v>2133</v>
      </c>
      <c r="M165" s="12">
        <f t="shared" si="91"/>
        <v>1599.75</v>
      </c>
      <c r="N165" s="12">
        <f t="shared" si="92"/>
        <v>2666.25</v>
      </c>
      <c r="O165" s="12">
        <v>2133</v>
      </c>
      <c r="P165" s="12">
        <f t="shared" si="93"/>
        <v>1599.75</v>
      </c>
      <c r="Q165" s="12">
        <f t="shared" si="94"/>
        <v>2666.25</v>
      </c>
      <c r="R165" s="12">
        <v>2133</v>
      </c>
      <c r="S165" s="12">
        <f t="shared" si="95"/>
        <v>1599.75</v>
      </c>
      <c r="T165" s="12">
        <f t="shared" si="96"/>
        <v>2666.25</v>
      </c>
      <c r="U165" s="12">
        <v>2133</v>
      </c>
      <c r="V165" s="12">
        <f t="shared" si="97"/>
        <v>1599.75</v>
      </c>
      <c r="W165" s="12">
        <f t="shared" si="98"/>
        <v>2666.25</v>
      </c>
      <c r="X165" s="12">
        <v>2133</v>
      </c>
      <c r="Y165" s="12">
        <f t="shared" si="99"/>
        <v>1599.75</v>
      </c>
      <c r="Z165" s="12">
        <f t="shared" si="100"/>
        <v>2666.25</v>
      </c>
      <c r="AA165" s="12">
        <v>2133</v>
      </c>
      <c r="AB165" s="12">
        <f t="shared" si="101"/>
        <v>1599.75</v>
      </c>
      <c r="AC165" s="12">
        <f t="shared" si="102"/>
        <v>2666.25</v>
      </c>
    </row>
    <row r="166" spans="1:29" ht="15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 t="shared" ref="L166:L172" si="103">R166</f>
        <v>310</v>
      </c>
      <c r="M166" s="12">
        <f t="shared" si="91"/>
        <v>232.5</v>
      </c>
      <c r="N166" s="12">
        <f t="shared" si="92"/>
        <v>387.5</v>
      </c>
      <c r="O166" s="12">
        <f t="shared" ref="O166:O172" si="104">R166</f>
        <v>310</v>
      </c>
      <c r="P166" s="12">
        <f t="shared" si="93"/>
        <v>232.5</v>
      </c>
      <c r="Q166" s="12">
        <f t="shared" si="94"/>
        <v>387.5</v>
      </c>
      <c r="R166" s="12">
        <v>310</v>
      </c>
      <c r="S166" s="12">
        <f t="shared" si="95"/>
        <v>232.5</v>
      </c>
      <c r="T166" s="12">
        <f t="shared" si="96"/>
        <v>387.5</v>
      </c>
      <c r="U166" s="12">
        <f t="shared" ref="U166:U172" si="105">R166</f>
        <v>310</v>
      </c>
      <c r="V166" s="12">
        <f t="shared" si="97"/>
        <v>232.5</v>
      </c>
      <c r="W166" s="12">
        <f t="shared" si="98"/>
        <v>387.5</v>
      </c>
      <c r="X166" s="12">
        <f t="shared" ref="X166:X172" si="106">R166</f>
        <v>310</v>
      </c>
      <c r="Y166" s="12">
        <f t="shared" si="99"/>
        <v>232.5</v>
      </c>
      <c r="Z166" s="12">
        <f t="shared" si="100"/>
        <v>387.5</v>
      </c>
      <c r="AA166" s="12">
        <f t="shared" ref="AA166:AA172" si="107">R166</f>
        <v>310</v>
      </c>
      <c r="AB166" s="12">
        <f t="shared" si="101"/>
        <v>232.5</v>
      </c>
      <c r="AC166" s="12">
        <f t="shared" si="102"/>
        <v>387.5</v>
      </c>
    </row>
    <row r="167" spans="1:29" ht="15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 t="shared" si="103"/>
        <v>665</v>
      </c>
      <c r="M167" s="12">
        <f t="shared" si="91"/>
        <v>498.75</v>
      </c>
      <c r="N167" s="12">
        <f t="shared" si="92"/>
        <v>831.25</v>
      </c>
      <c r="O167" s="12">
        <f t="shared" si="104"/>
        <v>665</v>
      </c>
      <c r="P167" s="12">
        <f t="shared" si="93"/>
        <v>498.75</v>
      </c>
      <c r="Q167" s="12">
        <f t="shared" si="94"/>
        <v>831.25</v>
      </c>
      <c r="R167" s="12">
        <v>665</v>
      </c>
      <c r="S167" s="12">
        <f t="shared" si="95"/>
        <v>498.75</v>
      </c>
      <c r="T167" s="12">
        <f t="shared" si="96"/>
        <v>831.25</v>
      </c>
      <c r="U167" s="12">
        <f t="shared" si="105"/>
        <v>665</v>
      </c>
      <c r="V167" s="12">
        <f t="shared" si="97"/>
        <v>498.75</v>
      </c>
      <c r="W167" s="12">
        <f t="shared" si="98"/>
        <v>831.25</v>
      </c>
      <c r="X167" s="12">
        <f t="shared" si="106"/>
        <v>665</v>
      </c>
      <c r="Y167" s="12">
        <f t="shared" si="99"/>
        <v>498.75</v>
      </c>
      <c r="Z167" s="12">
        <f t="shared" si="100"/>
        <v>831.25</v>
      </c>
      <c r="AA167" s="12">
        <f t="shared" si="107"/>
        <v>665</v>
      </c>
      <c r="AB167" s="12">
        <f t="shared" si="101"/>
        <v>498.75</v>
      </c>
      <c r="AC167" s="12">
        <f t="shared" si="102"/>
        <v>831.25</v>
      </c>
    </row>
    <row r="168" spans="1:29" ht="15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 t="shared" si="103"/>
        <v>1596</v>
      </c>
      <c r="M168" s="12">
        <f t="shared" si="91"/>
        <v>1197</v>
      </c>
      <c r="N168" s="12">
        <f t="shared" si="92"/>
        <v>1995</v>
      </c>
      <c r="O168" s="12">
        <f t="shared" si="104"/>
        <v>1596</v>
      </c>
      <c r="P168" s="12">
        <f t="shared" si="93"/>
        <v>1197</v>
      </c>
      <c r="Q168" s="12">
        <f t="shared" si="94"/>
        <v>1995</v>
      </c>
      <c r="R168" s="12">
        <v>1596</v>
      </c>
      <c r="S168" s="12">
        <f t="shared" si="95"/>
        <v>1197</v>
      </c>
      <c r="T168" s="12">
        <f t="shared" si="96"/>
        <v>1995</v>
      </c>
      <c r="U168" s="12">
        <f t="shared" si="105"/>
        <v>1596</v>
      </c>
      <c r="V168" s="12">
        <f t="shared" si="97"/>
        <v>1197</v>
      </c>
      <c r="W168" s="12">
        <f t="shared" si="98"/>
        <v>1995</v>
      </c>
      <c r="X168" s="12">
        <f t="shared" si="106"/>
        <v>1596</v>
      </c>
      <c r="Y168" s="12">
        <f t="shared" si="99"/>
        <v>1197</v>
      </c>
      <c r="Z168" s="12">
        <f t="shared" si="100"/>
        <v>1995</v>
      </c>
      <c r="AA168" s="12">
        <f t="shared" si="107"/>
        <v>1596</v>
      </c>
      <c r="AB168" s="12">
        <f t="shared" si="101"/>
        <v>1197</v>
      </c>
      <c r="AC168" s="12">
        <f t="shared" si="102"/>
        <v>1995</v>
      </c>
    </row>
    <row r="169" spans="1:29" ht="15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 t="shared" si="103"/>
        <v>2000</v>
      </c>
      <c r="M169" s="12">
        <f t="shared" si="91"/>
        <v>1500</v>
      </c>
      <c r="N169" s="12">
        <f t="shared" si="92"/>
        <v>2500</v>
      </c>
      <c r="O169" s="12">
        <f t="shared" si="104"/>
        <v>2000</v>
      </c>
      <c r="P169" s="12">
        <f t="shared" si="93"/>
        <v>1500</v>
      </c>
      <c r="Q169" s="12">
        <f t="shared" si="94"/>
        <v>2500</v>
      </c>
      <c r="R169" s="12">
        <v>2000</v>
      </c>
      <c r="S169" s="12">
        <f t="shared" si="95"/>
        <v>1500</v>
      </c>
      <c r="T169" s="12">
        <f t="shared" si="96"/>
        <v>2500</v>
      </c>
      <c r="U169" s="12">
        <f t="shared" si="105"/>
        <v>2000</v>
      </c>
      <c r="V169" s="12">
        <f t="shared" si="97"/>
        <v>1500</v>
      </c>
      <c r="W169" s="12">
        <f t="shared" si="98"/>
        <v>2500</v>
      </c>
      <c r="X169" s="12">
        <f t="shared" si="106"/>
        <v>2000</v>
      </c>
      <c r="Y169" s="12">
        <f t="shared" si="99"/>
        <v>1500</v>
      </c>
      <c r="Z169" s="12">
        <f t="shared" si="100"/>
        <v>2500</v>
      </c>
      <c r="AA169" s="12">
        <f t="shared" si="107"/>
        <v>2000</v>
      </c>
      <c r="AB169" s="12">
        <f t="shared" si="101"/>
        <v>1500</v>
      </c>
      <c r="AC169" s="12">
        <f t="shared" si="102"/>
        <v>2500</v>
      </c>
    </row>
    <row r="170" spans="1:29" ht="15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 t="shared" si="103"/>
        <v>2125</v>
      </c>
      <c r="M170" s="12">
        <f t="shared" si="91"/>
        <v>1593.75</v>
      </c>
      <c r="N170" s="12">
        <f t="shared" si="92"/>
        <v>2656.25</v>
      </c>
      <c r="O170" s="12">
        <f t="shared" si="104"/>
        <v>2125</v>
      </c>
      <c r="P170" s="12">
        <f t="shared" si="93"/>
        <v>1593.75</v>
      </c>
      <c r="Q170" s="12">
        <f t="shared" si="94"/>
        <v>2656.25</v>
      </c>
      <c r="R170" s="12">
        <v>2125</v>
      </c>
      <c r="S170" s="12">
        <f t="shared" si="95"/>
        <v>1593.75</v>
      </c>
      <c r="T170" s="12">
        <f t="shared" si="96"/>
        <v>2656.25</v>
      </c>
      <c r="U170" s="12">
        <f t="shared" si="105"/>
        <v>2125</v>
      </c>
      <c r="V170" s="12">
        <f t="shared" si="97"/>
        <v>1593.75</v>
      </c>
      <c r="W170" s="12">
        <f t="shared" si="98"/>
        <v>2656.25</v>
      </c>
      <c r="X170" s="12">
        <f t="shared" si="106"/>
        <v>2125</v>
      </c>
      <c r="Y170" s="12">
        <f t="shared" si="99"/>
        <v>1593.75</v>
      </c>
      <c r="Z170" s="12">
        <f t="shared" si="100"/>
        <v>2656.25</v>
      </c>
      <c r="AA170" s="12">
        <f t="shared" si="107"/>
        <v>2125</v>
      </c>
      <c r="AB170" s="12">
        <f t="shared" si="101"/>
        <v>1593.75</v>
      </c>
      <c r="AC170" s="12">
        <f t="shared" si="102"/>
        <v>2656.25</v>
      </c>
    </row>
    <row r="171" spans="1:29" ht="15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156</v>
      </c>
      <c r="F171" s="3" t="s">
        <v>97</v>
      </c>
      <c r="G171" s="12" t="s">
        <v>83</v>
      </c>
      <c r="H171" s="3" t="s">
        <v>81</v>
      </c>
      <c r="I171" s="21" t="s">
        <v>136</v>
      </c>
      <c r="J171" s="3" t="s">
        <v>140</v>
      </c>
      <c r="K171" s="3" t="s">
        <v>66</v>
      </c>
      <c r="L171" s="12">
        <f t="shared" si="103"/>
        <v>2656</v>
      </c>
      <c r="M171" s="12">
        <f t="shared" si="91"/>
        <v>1992</v>
      </c>
      <c r="N171" s="12">
        <f t="shared" si="92"/>
        <v>3320</v>
      </c>
      <c r="O171" s="12">
        <f t="shared" si="104"/>
        <v>2656</v>
      </c>
      <c r="P171" s="12">
        <f t="shared" si="93"/>
        <v>1992</v>
      </c>
      <c r="Q171" s="12">
        <f t="shared" si="94"/>
        <v>3320</v>
      </c>
      <c r="R171" s="12">
        <v>2656</v>
      </c>
      <c r="S171" s="12">
        <f t="shared" si="95"/>
        <v>1992</v>
      </c>
      <c r="T171" s="12">
        <f t="shared" si="96"/>
        <v>3320</v>
      </c>
      <c r="U171" s="12">
        <f t="shared" si="105"/>
        <v>2656</v>
      </c>
      <c r="V171" s="12">
        <f t="shared" si="97"/>
        <v>1992</v>
      </c>
      <c r="W171" s="12">
        <f t="shared" si="98"/>
        <v>3320</v>
      </c>
      <c r="X171" s="12">
        <f t="shared" si="106"/>
        <v>2656</v>
      </c>
      <c r="Y171" s="12">
        <f t="shared" si="99"/>
        <v>1992</v>
      </c>
      <c r="Z171" s="12">
        <f t="shared" si="100"/>
        <v>3320</v>
      </c>
      <c r="AA171" s="12">
        <f t="shared" si="107"/>
        <v>2656</v>
      </c>
      <c r="AB171" s="12">
        <f t="shared" si="101"/>
        <v>1992</v>
      </c>
      <c r="AC171" s="12">
        <f t="shared" si="102"/>
        <v>3320</v>
      </c>
    </row>
    <row r="172" spans="1:29" ht="15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156</v>
      </c>
      <c r="F172" s="3" t="s">
        <v>97</v>
      </c>
      <c r="G172" s="12" t="s">
        <v>83</v>
      </c>
      <c r="H172" s="3" t="s">
        <v>81</v>
      </c>
      <c r="I172" s="21" t="s">
        <v>136</v>
      </c>
      <c r="J172" s="3" t="s">
        <v>140</v>
      </c>
      <c r="K172" s="3" t="s">
        <v>66</v>
      </c>
      <c r="L172" s="12">
        <f t="shared" si="103"/>
        <v>3984</v>
      </c>
      <c r="M172" s="12">
        <f t="shared" si="91"/>
        <v>2988</v>
      </c>
      <c r="N172" s="12">
        <f t="shared" si="92"/>
        <v>4980</v>
      </c>
      <c r="O172" s="12">
        <f t="shared" si="104"/>
        <v>3984</v>
      </c>
      <c r="P172" s="12">
        <f t="shared" si="93"/>
        <v>2988</v>
      </c>
      <c r="Q172" s="12">
        <f t="shared" si="94"/>
        <v>4980</v>
      </c>
      <c r="R172" s="12">
        <v>3984</v>
      </c>
      <c r="S172" s="12">
        <f t="shared" si="95"/>
        <v>2988</v>
      </c>
      <c r="T172" s="12">
        <f t="shared" si="96"/>
        <v>4980</v>
      </c>
      <c r="U172" s="12">
        <f t="shared" si="105"/>
        <v>3984</v>
      </c>
      <c r="V172" s="12">
        <f t="shared" si="97"/>
        <v>2988</v>
      </c>
      <c r="W172" s="12">
        <f t="shared" si="98"/>
        <v>4980</v>
      </c>
      <c r="X172" s="12">
        <f t="shared" si="106"/>
        <v>3984</v>
      </c>
      <c r="Y172" s="12">
        <f t="shared" si="99"/>
        <v>2988</v>
      </c>
      <c r="Z172" s="12">
        <f t="shared" si="100"/>
        <v>4980</v>
      </c>
      <c r="AA172" s="12">
        <f t="shared" si="107"/>
        <v>3984</v>
      </c>
      <c r="AB172" s="12">
        <f t="shared" si="101"/>
        <v>2988</v>
      </c>
      <c r="AC172" s="12">
        <f t="shared" si="102"/>
        <v>4980</v>
      </c>
    </row>
    <row r="173" spans="1:29" hidden="1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98</v>
      </c>
      <c r="G173" s="12" t="s">
        <v>83</v>
      </c>
      <c r="H173" s="6" t="s">
        <v>81</v>
      </c>
      <c r="I173" s="17" t="s">
        <v>220</v>
      </c>
      <c r="J173" s="3" t="s">
        <v>221</v>
      </c>
      <c r="K173" s="3" t="s">
        <v>66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 t="shared" si="97"/>
        <v>3.0000000000000001E-3</v>
      </c>
      <c r="W173" s="11">
        <f t="shared" si="98"/>
        <v>5.0000000000000001E-3</v>
      </c>
      <c r="X173" s="11">
        <v>4.0000000000000001E-3</v>
      </c>
      <c r="Y173" s="11">
        <f t="shared" si="99"/>
        <v>3.0000000000000001E-3</v>
      </c>
      <c r="Z173" s="11">
        <f t="shared" si="100"/>
        <v>5.0000000000000001E-3</v>
      </c>
      <c r="AA173" s="11">
        <v>4.0000000000000001E-3</v>
      </c>
      <c r="AB173" s="11">
        <f t="shared" si="101"/>
        <v>3.0000000000000001E-3</v>
      </c>
      <c r="AC173" s="11">
        <f t="shared" si="102"/>
        <v>5.0000000000000001E-3</v>
      </c>
    </row>
    <row r="174" spans="1:29" hidden="1" x14ac:dyDescent="0.2">
      <c r="A174" s="3" t="s">
        <v>26</v>
      </c>
      <c r="B174" s="3" t="s">
        <v>235</v>
      </c>
      <c r="C174" s="3" t="s">
        <v>68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66</v>
      </c>
      <c r="M174" s="4">
        <f t="shared" ref="M174:M194" si="108">L174*0.9</f>
        <v>59.4</v>
      </c>
      <c r="N174" s="4">
        <f t="shared" ref="N174:N194" si="109">L174*1.1</f>
        <v>72.600000000000009</v>
      </c>
      <c r="O174" s="5">
        <v>66</v>
      </c>
      <c r="P174" s="4">
        <f t="shared" ref="P174:P194" si="110">O174*0.9</f>
        <v>59.4</v>
      </c>
      <c r="Q174" s="4">
        <f t="shared" ref="Q174:Q194" si="111">O174*1.1</f>
        <v>72.600000000000009</v>
      </c>
      <c r="R174" s="5">
        <v>66</v>
      </c>
      <c r="S174" s="4">
        <f t="shared" ref="S174:S194" si="112">R174*0.9</f>
        <v>59.4</v>
      </c>
      <c r="T174" s="4">
        <f t="shared" ref="T174:T194" si="113">R174*1.1</f>
        <v>72.600000000000009</v>
      </c>
      <c r="U174" s="4">
        <f t="shared" ref="U174:U187" si="114">R174*0.98</f>
        <v>64.679999999999993</v>
      </c>
      <c r="V174" s="4">
        <f t="shared" ref="V174:V194" si="115">U174*0.9</f>
        <v>58.211999999999996</v>
      </c>
      <c r="W174" s="4">
        <f t="shared" ref="W174:W194" si="116">U174*1.1</f>
        <v>71.147999999999996</v>
      </c>
      <c r="X174" s="4">
        <f t="shared" ref="X174:X187" si="117">U174*0.98</f>
        <v>63.386399999999995</v>
      </c>
      <c r="Y174" s="4">
        <f t="shared" ref="Y174:Y194" si="118">X174*0.9</f>
        <v>57.047759999999997</v>
      </c>
      <c r="Z174" s="4">
        <f t="shared" ref="Z174:Z194" si="119">X174*1.1</f>
        <v>69.725039999999993</v>
      </c>
      <c r="AA174" s="4">
        <f t="shared" ref="AA174:AA187" si="120">X174*0.98</f>
        <v>62.118671999999997</v>
      </c>
      <c r="AB174" s="4">
        <f t="shared" ref="AB174:AB194" si="121">AA174*0.9</f>
        <v>55.906804799999996</v>
      </c>
      <c r="AC174" s="4">
        <f t="shared" ref="AC174:AC194" si="122">AA174*1.1</f>
        <v>68.330539200000004</v>
      </c>
    </row>
    <row r="175" spans="1:29" hidden="1" x14ac:dyDescent="0.2">
      <c r="A175" s="3" t="s">
        <v>26</v>
      </c>
      <c r="B175" s="3" t="s">
        <v>235</v>
      </c>
      <c r="C175" s="3" t="s">
        <v>69</v>
      </c>
      <c r="D175" s="3" t="s">
        <v>121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38</v>
      </c>
      <c r="M175" s="4">
        <f t="shared" si="108"/>
        <v>34.200000000000003</v>
      </c>
      <c r="N175" s="4">
        <f t="shared" si="109"/>
        <v>41.800000000000004</v>
      </c>
      <c r="O175" s="5">
        <v>38</v>
      </c>
      <c r="P175" s="4">
        <f t="shared" si="110"/>
        <v>34.200000000000003</v>
      </c>
      <c r="Q175" s="4">
        <f t="shared" si="111"/>
        <v>41.800000000000004</v>
      </c>
      <c r="R175" s="5">
        <v>38</v>
      </c>
      <c r="S175" s="4">
        <f t="shared" si="112"/>
        <v>34.200000000000003</v>
      </c>
      <c r="T175" s="4">
        <f t="shared" si="113"/>
        <v>41.800000000000004</v>
      </c>
      <c r="U175" s="4">
        <f t="shared" si="114"/>
        <v>37.24</v>
      </c>
      <c r="V175" s="4">
        <f t="shared" si="115"/>
        <v>33.516000000000005</v>
      </c>
      <c r="W175" s="4">
        <f t="shared" si="116"/>
        <v>40.964000000000006</v>
      </c>
      <c r="X175" s="4">
        <f t="shared" si="117"/>
        <v>36.495200000000004</v>
      </c>
      <c r="Y175" s="4">
        <f t="shared" si="118"/>
        <v>32.845680000000002</v>
      </c>
      <c r="Z175" s="4">
        <f t="shared" si="119"/>
        <v>40.144720000000007</v>
      </c>
      <c r="AA175" s="4">
        <f t="shared" si="120"/>
        <v>35.765296000000006</v>
      </c>
      <c r="AB175" s="4">
        <f t="shared" si="121"/>
        <v>32.188766400000006</v>
      </c>
      <c r="AC175" s="4">
        <f t="shared" si="122"/>
        <v>39.341825600000007</v>
      </c>
    </row>
    <row r="176" spans="1:29" hidden="1" x14ac:dyDescent="0.2">
      <c r="A176" s="3" t="s">
        <v>26</v>
      </c>
      <c r="B176" s="3" t="s">
        <v>235</v>
      </c>
      <c r="C176" s="3" t="s">
        <v>70</v>
      </c>
      <c r="D176" s="3" t="s">
        <v>121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35</v>
      </c>
      <c r="M176" s="4">
        <f t="shared" si="108"/>
        <v>31.5</v>
      </c>
      <c r="N176" s="4">
        <f t="shared" si="109"/>
        <v>38.5</v>
      </c>
      <c r="O176" s="5">
        <v>35</v>
      </c>
      <c r="P176" s="4">
        <f t="shared" si="110"/>
        <v>31.5</v>
      </c>
      <c r="Q176" s="4">
        <f t="shared" si="111"/>
        <v>38.5</v>
      </c>
      <c r="R176" s="5">
        <v>35</v>
      </c>
      <c r="S176" s="4">
        <f t="shared" si="112"/>
        <v>31.5</v>
      </c>
      <c r="T176" s="4">
        <f t="shared" si="113"/>
        <v>38.5</v>
      </c>
      <c r="U176" s="4">
        <f t="shared" si="114"/>
        <v>34.299999999999997</v>
      </c>
      <c r="V176" s="4">
        <f t="shared" si="115"/>
        <v>30.869999999999997</v>
      </c>
      <c r="W176" s="4">
        <f t="shared" si="116"/>
        <v>37.729999999999997</v>
      </c>
      <c r="X176" s="4">
        <f t="shared" si="117"/>
        <v>33.613999999999997</v>
      </c>
      <c r="Y176" s="4">
        <f t="shared" si="118"/>
        <v>30.252599999999997</v>
      </c>
      <c r="Z176" s="4">
        <f t="shared" si="119"/>
        <v>36.9754</v>
      </c>
      <c r="AA176" s="4">
        <f t="shared" si="120"/>
        <v>32.941719999999997</v>
      </c>
      <c r="AB176" s="4">
        <f t="shared" si="121"/>
        <v>29.647547999999997</v>
      </c>
      <c r="AC176" s="4">
        <f t="shared" si="122"/>
        <v>36.235892</v>
      </c>
    </row>
    <row r="177" spans="1:29" hidden="1" x14ac:dyDescent="0.2">
      <c r="A177" s="3" t="s">
        <v>26</v>
      </c>
      <c r="B177" s="3" t="s">
        <v>235</v>
      </c>
      <c r="C177" s="3" t="s">
        <v>119</v>
      </c>
      <c r="D177" s="3" t="s">
        <v>122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29</v>
      </c>
      <c r="M177" s="4">
        <f t="shared" si="108"/>
        <v>26.1</v>
      </c>
      <c r="N177" s="4">
        <f t="shared" si="109"/>
        <v>31.900000000000002</v>
      </c>
      <c r="O177" s="5">
        <v>29</v>
      </c>
      <c r="P177" s="4">
        <f t="shared" si="110"/>
        <v>26.1</v>
      </c>
      <c r="Q177" s="4">
        <f t="shared" si="111"/>
        <v>31.900000000000002</v>
      </c>
      <c r="R177" s="5">
        <v>29</v>
      </c>
      <c r="S177" s="4">
        <f t="shared" si="112"/>
        <v>26.1</v>
      </c>
      <c r="T177" s="4">
        <f t="shared" si="113"/>
        <v>31.900000000000002</v>
      </c>
      <c r="U177" s="4">
        <f t="shared" si="114"/>
        <v>28.419999999999998</v>
      </c>
      <c r="V177" s="4">
        <f t="shared" si="115"/>
        <v>25.577999999999999</v>
      </c>
      <c r="W177" s="4">
        <f t="shared" si="116"/>
        <v>31.262</v>
      </c>
      <c r="X177" s="4">
        <f t="shared" si="117"/>
        <v>27.851599999999998</v>
      </c>
      <c r="Y177" s="4">
        <f t="shared" si="118"/>
        <v>25.06644</v>
      </c>
      <c r="Z177" s="4">
        <f t="shared" si="119"/>
        <v>30.636759999999999</v>
      </c>
      <c r="AA177" s="4">
        <f t="shared" si="120"/>
        <v>27.294567999999998</v>
      </c>
      <c r="AB177" s="4">
        <f t="shared" si="121"/>
        <v>24.5651112</v>
      </c>
      <c r="AC177" s="4">
        <f t="shared" si="122"/>
        <v>30.024024799999999</v>
      </c>
    </row>
    <row r="178" spans="1:29" hidden="1" x14ac:dyDescent="0.2">
      <c r="A178" s="3" t="s">
        <v>26</v>
      </c>
      <c r="B178" s="3" t="s">
        <v>235</v>
      </c>
      <c r="C178" s="3" t="s">
        <v>195</v>
      </c>
      <c r="D178" s="3" t="s">
        <v>196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28.5</v>
      </c>
      <c r="M178" s="4">
        <f t="shared" si="108"/>
        <v>25.650000000000002</v>
      </c>
      <c r="N178" s="4">
        <f t="shared" si="109"/>
        <v>31.35</v>
      </c>
      <c r="O178" s="5">
        <v>28.5</v>
      </c>
      <c r="P178" s="4">
        <f t="shared" si="110"/>
        <v>25.650000000000002</v>
      </c>
      <c r="Q178" s="4">
        <f t="shared" si="111"/>
        <v>31.35</v>
      </c>
      <c r="R178" s="5">
        <v>25</v>
      </c>
      <c r="S178" s="4">
        <f t="shared" si="112"/>
        <v>22.5</v>
      </c>
      <c r="T178" s="4">
        <f t="shared" si="113"/>
        <v>27.500000000000004</v>
      </c>
      <c r="U178" s="4">
        <f t="shared" si="114"/>
        <v>24.5</v>
      </c>
      <c r="V178" s="4">
        <f t="shared" si="115"/>
        <v>22.05</v>
      </c>
      <c r="W178" s="4">
        <f t="shared" si="116"/>
        <v>26.950000000000003</v>
      </c>
      <c r="X178" s="4">
        <f t="shared" si="117"/>
        <v>24.009999999999998</v>
      </c>
      <c r="Y178" s="4">
        <f t="shared" si="118"/>
        <v>21.608999999999998</v>
      </c>
      <c r="Z178" s="4">
        <f t="shared" si="119"/>
        <v>26.411000000000001</v>
      </c>
      <c r="AA178" s="4">
        <f t="shared" si="120"/>
        <v>23.529799999999998</v>
      </c>
      <c r="AB178" s="4">
        <f t="shared" si="121"/>
        <v>21.176819999999999</v>
      </c>
      <c r="AC178" s="4">
        <f t="shared" si="122"/>
        <v>25.88278</v>
      </c>
    </row>
    <row r="179" spans="1:29" hidden="1" x14ac:dyDescent="0.2">
      <c r="A179" s="3" t="s">
        <v>26</v>
      </c>
      <c r="B179" s="3" t="s">
        <v>235</v>
      </c>
      <c r="C179" s="3" t="s">
        <v>71</v>
      </c>
      <c r="D179" s="3" t="s">
        <v>125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28</v>
      </c>
      <c r="M179" s="4">
        <f t="shared" si="108"/>
        <v>25.2</v>
      </c>
      <c r="N179" s="4">
        <f t="shared" si="109"/>
        <v>30.800000000000004</v>
      </c>
      <c r="O179" s="5">
        <v>28</v>
      </c>
      <c r="P179" s="4">
        <f t="shared" si="110"/>
        <v>25.2</v>
      </c>
      <c r="Q179" s="4">
        <f t="shared" si="111"/>
        <v>30.800000000000004</v>
      </c>
      <c r="R179" s="5">
        <v>25</v>
      </c>
      <c r="S179" s="4">
        <f t="shared" si="112"/>
        <v>22.5</v>
      </c>
      <c r="T179" s="4">
        <f t="shared" si="113"/>
        <v>27.500000000000004</v>
      </c>
      <c r="U179" s="4">
        <f t="shared" si="114"/>
        <v>24.5</v>
      </c>
      <c r="V179" s="4">
        <f t="shared" si="115"/>
        <v>22.05</v>
      </c>
      <c r="W179" s="4">
        <f t="shared" si="116"/>
        <v>26.950000000000003</v>
      </c>
      <c r="X179" s="4">
        <f t="shared" si="117"/>
        <v>24.009999999999998</v>
      </c>
      <c r="Y179" s="4">
        <f t="shared" si="118"/>
        <v>21.608999999999998</v>
      </c>
      <c r="Z179" s="4">
        <f t="shared" si="119"/>
        <v>26.411000000000001</v>
      </c>
      <c r="AA179" s="4">
        <f t="shared" si="120"/>
        <v>23.529799999999998</v>
      </c>
      <c r="AB179" s="4">
        <f t="shared" si="121"/>
        <v>21.176819999999999</v>
      </c>
      <c r="AC179" s="4">
        <f t="shared" si="122"/>
        <v>25.88278</v>
      </c>
    </row>
    <row r="180" spans="1:29" hidden="1" x14ac:dyDescent="0.2">
      <c r="A180" s="3" t="s">
        <v>26</v>
      </c>
      <c r="B180" s="3" t="s">
        <v>235</v>
      </c>
      <c r="C180" s="3" t="s">
        <v>123</v>
      </c>
      <c r="D180" s="3" t="s">
        <v>124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22</v>
      </c>
      <c r="M180" s="4">
        <f t="shared" si="108"/>
        <v>19.8</v>
      </c>
      <c r="N180" s="4">
        <f t="shared" si="109"/>
        <v>24.200000000000003</v>
      </c>
      <c r="O180" s="5">
        <v>22</v>
      </c>
      <c r="P180" s="4">
        <f t="shared" si="110"/>
        <v>19.8</v>
      </c>
      <c r="Q180" s="4">
        <f t="shared" si="111"/>
        <v>24.200000000000003</v>
      </c>
      <c r="R180" s="5">
        <v>22</v>
      </c>
      <c r="S180" s="4">
        <f t="shared" si="112"/>
        <v>19.8</v>
      </c>
      <c r="T180" s="4">
        <f t="shared" si="113"/>
        <v>24.200000000000003</v>
      </c>
      <c r="U180" s="4">
        <f t="shared" si="114"/>
        <v>21.56</v>
      </c>
      <c r="V180" s="4">
        <f t="shared" si="115"/>
        <v>19.404</v>
      </c>
      <c r="W180" s="4">
        <f t="shared" si="116"/>
        <v>23.716000000000001</v>
      </c>
      <c r="X180" s="4">
        <f t="shared" si="117"/>
        <v>21.128799999999998</v>
      </c>
      <c r="Y180" s="4">
        <f t="shared" si="118"/>
        <v>19.015919999999998</v>
      </c>
      <c r="Z180" s="4">
        <f t="shared" si="119"/>
        <v>23.241679999999999</v>
      </c>
      <c r="AA180" s="4">
        <f t="shared" si="120"/>
        <v>20.706223999999999</v>
      </c>
      <c r="AB180" s="4">
        <f t="shared" si="121"/>
        <v>18.635601600000001</v>
      </c>
      <c r="AC180" s="4">
        <f t="shared" si="122"/>
        <v>22.7768464</v>
      </c>
    </row>
    <row r="181" spans="1:29" hidden="1" x14ac:dyDescent="0.2">
      <c r="A181" s="3" t="s">
        <v>26</v>
      </c>
      <c r="B181" s="3" t="s">
        <v>45</v>
      </c>
      <c r="C181" s="3" t="s">
        <v>68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27</v>
      </c>
      <c r="M181" s="4">
        <f t="shared" si="108"/>
        <v>24.3</v>
      </c>
      <c r="N181" s="4">
        <f t="shared" si="109"/>
        <v>29.700000000000003</v>
      </c>
      <c r="O181" s="5">
        <v>26</v>
      </c>
      <c r="P181" s="4">
        <f t="shared" si="110"/>
        <v>23.400000000000002</v>
      </c>
      <c r="Q181" s="4">
        <f t="shared" si="111"/>
        <v>28.6</v>
      </c>
      <c r="R181" s="5">
        <v>26</v>
      </c>
      <c r="S181" s="4">
        <f t="shared" si="112"/>
        <v>23.400000000000002</v>
      </c>
      <c r="T181" s="4">
        <f t="shared" si="113"/>
        <v>28.6</v>
      </c>
      <c r="U181" s="4">
        <f t="shared" si="114"/>
        <v>25.48</v>
      </c>
      <c r="V181" s="4">
        <f t="shared" si="115"/>
        <v>22.932000000000002</v>
      </c>
      <c r="W181" s="4">
        <f t="shared" si="116"/>
        <v>28.028000000000002</v>
      </c>
      <c r="X181" s="4">
        <f t="shared" si="117"/>
        <v>24.970400000000001</v>
      </c>
      <c r="Y181" s="4">
        <f t="shared" si="118"/>
        <v>22.473360000000003</v>
      </c>
      <c r="Z181" s="4">
        <f t="shared" si="119"/>
        <v>27.467440000000003</v>
      </c>
      <c r="AA181" s="4">
        <f t="shared" si="120"/>
        <v>24.470992000000003</v>
      </c>
      <c r="AB181" s="4">
        <f t="shared" si="121"/>
        <v>22.023892800000002</v>
      </c>
      <c r="AC181" s="4">
        <f t="shared" si="122"/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69</v>
      </c>
      <c r="D182" s="3" t="s">
        <v>121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27</v>
      </c>
      <c r="M182" s="4">
        <f t="shared" si="108"/>
        <v>24.3</v>
      </c>
      <c r="N182" s="4">
        <f t="shared" si="109"/>
        <v>29.700000000000003</v>
      </c>
      <c r="O182" s="5">
        <v>26</v>
      </c>
      <c r="P182" s="4">
        <f t="shared" si="110"/>
        <v>23.400000000000002</v>
      </c>
      <c r="Q182" s="4">
        <f t="shared" si="111"/>
        <v>28.6</v>
      </c>
      <c r="R182" s="5">
        <v>26</v>
      </c>
      <c r="S182" s="4">
        <f t="shared" si="112"/>
        <v>23.400000000000002</v>
      </c>
      <c r="T182" s="4">
        <f t="shared" si="113"/>
        <v>28.6</v>
      </c>
      <c r="U182" s="4">
        <f t="shared" si="114"/>
        <v>25.48</v>
      </c>
      <c r="V182" s="4">
        <f t="shared" si="115"/>
        <v>22.932000000000002</v>
      </c>
      <c r="W182" s="4">
        <f t="shared" si="116"/>
        <v>28.028000000000002</v>
      </c>
      <c r="X182" s="4">
        <f t="shared" si="117"/>
        <v>24.970400000000001</v>
      </c>
      <c r="Y182" s="4">
        <f t="shared" si="118"/>
        <v>22.473360000000003</v>
      </c>
      <c r="Z182" s="4">
        <f t="shared" si="119"/>
        <v>27.467440000000003</v>
      </c>
      <c r="AA182" s="4">
        <f t="shared" si="120"/>
        <v>24.470992000000003</v>
      </c>
      <c r="AB182" s="4">
        <f t="shared" si="121"/>
        <v>22.023892800000002</v>
      </c>
      <c r="AC182" s="4">
        <f t="shared" si="122"/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70</v>
      </c>
      <c r="D183" s="3" t="s">
        <v>121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27</v>
      </c>
      <c r="M183" s="4">
        <f t="shared" si="108"/>
        <v>24.3</v>
      </c>
      <c r="N183" s="4">
        <f t="shared" si="109"/>
        <v>29.700000000000003</v>
      </c>
      <c r="O183" s="5">
        <v>26</v>
      </c>
      <c r="P183" s="4">
        <f t="shared" si="110"/>
        <v>23.400000000000002</v>
      </c>
      <c r="Q183" s="4">
        <f t="shared" si="111"/>
        <v>28.6</v>
      </c>
      <c r="R183" s="5">
        <v>26</v>
      </c>
      <c r="S183" s="4">
        <f t="shared" si="112"/>
        <v>23.400000000000002</v>
      </c>
      <c r="T183" s="4">
        <f t="shared" si="113"/>
        <v>28.6</v>
      </c>
      <c r="U183" s="4">
        <f t="shared" si="114"/>
        <v>25.48</v>
      </c>
      <c r="V183" s="4">
        <f t="shared" si="115"/>
        <v>22.932000000000002</v>
      </c>
      <c r="W183" s="4">
        <f t="shared" si="116"/>
        <v>28.028000000000002</v>
      </c>
      <c r="X183" s="4">
        <f t="shared" si="117"/>
        <v>24.970400000000001</v>
      </c>
      <c r="Y183" s="4">
        <f t="shared" si="118"/>
        <v>22.473360000000003</v>
      </c>
      <c r="Z183" s="4">
        <f t="shared" si="119"/>
        <v>27.467440000000003</v>
      </c>
      <c r="AA183" s="4">
        <f t="shared" si="120"/>
        <v>24.470992000000003</v>
      </c>
      <c r="AB183" s="4">
        <f t="shared" si="121"/>
        <v>22.023892800000002</v>
      </c>
      <c r="AC183" s="4">
        <f t="shared" si="122"/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119</v>
      </c>
      <c r="D184" s="3" t="s">
        <v>122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27</v>
      </c>
      <c r="M184" s="4">
        <f t="shared" si="108"/>
        <v>24.3</v>
      </c>
      <c r="N184" s="4">
        <f t="shared" si="109"/>
        <v>29.700000000000003</v>
      </c>
      <c r="O184" s="5">
        <v>26</v>
      </c>
      <c r="P184" s="4">
        <f t="shared" si="110"/>
        <v>23.400000000000002</v>
      </c>
      <c r="Q184" s="4">
        <f t="shared" si="111"/>
        <v>28.6</v>
      </c>
      <c r="R184" s="5">
        <v>26</v>
      </c>
      <c r="S184" s="4">
        <f t="shared" si="112"/>
        <v>23.400000000000002</v>
      </c>
      <c r="T184" s="4">
        <f t="shared" si="113"/>
        <v>28.6</v>
      </c>
      <c r="U184" s="4">
        <f t="shared" si="114"/>
        <v>25.48</v>
      </c>
      <c r="V184" s="4">
        <f t="shared" si="115"/>
        <v>22.932000000000002</v>
      </c>
      <c r="W184" s="4">
        <f t="shared" si="116"/>
        <v>28.028000000000002</v>
      </c>
      <c r="X184" s="4">
        <f t="shared" si="117"/>
        <v>24.970400000000001</v>
      </c>
      <c r="Y184" s="4">
        <f t="shared" si="118"/>
        <v>22.473360000000003</v>
      </c>
      <c r="Z184" s="4">
        <f t="shared" si="119"/>
        <v>27.467440000000003</v>
      </c>
      <c r="AA184" s="4">
        <f t="shared" si="120"/>
        <v>24.470992000000003</v>
      </c>
      <c r="AB184" s="4">
        <f t="shared" si="121"/>
        <v>22.023892800000002</v>
      </c>
      <c r="AC184" s="4">
        <f t="shared" si="122"/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195</v>
      </c>
      <c r="D185" s="3" t="s">
        <v>196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27</v>
      </c>
      <c r="M185" s="4">
        <f t="shared" si="108"/>
        <v>24.3</v>
      </c>
      <c r="N185" s="4">
        <f t="shared" si="109"/>
        <v>29.700000000000003</v>
      </c>
      <c r="O185" s="5">
        <v>26</v>
      </c>
      <c r="P185" s="4">
        <f t="shared" si="110"/>
        <v>23.400000000000002</v>
      </c>
      <c r="Q185" s="4">
        <f t="shared" si="111"/>
        <v>28.6</v>
      </c>
      <c r="R185" s="5">
        <v>26</v>
      </c>
      <c r="S185" s="4">
        <f t="shared" si="112"/>
        <v>23.400000000000002</v>
      </c>
      <c r="T185" s="4">
        <f t="shared" si="113"/>
        <v>28.6</v>
      </c>
      <c r="U185" s="4">
        <f t="shared" si="114"/>
        <v>25.48</v>
      </c>
      <c r="V185" s="4">
        <f t="shared" si="115"/>
        <v>22.932000000000002</v>
      </c>
      <c r="W185" s="4">
        <f t="shared" si="116"/>
        <v>28.028000000000002</v>
      </c>
      <c r="X185" s="4">
        <f t="shared" si="117"/>
        <v>24.970400000000001</v>
      </c>
      <c r="Y185" s="4">
        <f t="shared" si="118"/>
        <v>22.473360000000003</v>
      </c>
      <c r="Z185" s="4">
        <f t="shared" si="119"/>
        <v>27.467440000000003</v>
      </c>
      <c r="AA185" s="4">
        <f t="shared" si="120"/>
        <v>24.470992000000003</v>
      </c>
      <c r="AB185" s="4">
        <f t="shared" si="121"/>
        <v>22.023892800000002</v>
      </c>
      <c r="AC185" s="4">
        <f t="shared" si="122"/>
        <v>26.918091200000006</v>
      </c>
    </row>
    <row r="186" spans="1:29" hidden="1" x14ac:dyDescent="0.2">
      <c r="A186" s="3" t="s">
        <v>26</v>
      </c>
      <c r="B186" s="3" t="s">
        <v>45</v>
      </c>
      <c r="C186" s="3" t="s">
        <v>71</v>
      </c>
      <c r="D186" s="3" t="s">
        <v>125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27</v>
      </c>
      <c r="M186" s="4">
        <f t="shared" si="108"/>
        <v>24.3</v>
      </c>
      <c r="N186" s="4">
        <f t="shared" si="109"/>
        <v>29.700000000000003</v>
      </c>
      <c r="O186" s="5">
        <v>26</v>
      </c>
      <c r="P186" s="4">
        <f t="shared" si="110"/>
        <v>23.400000000000002</v>
      </c>
      <c r="Q186" s="4">
        <f t="shared" si="111"/>
        <v>28.6</v>
      </c>
      <c r="R186" s="5">
        <v>26</v>
      </c>
      <c r="S186" s="4">
        <f t="shared" si="112"/>
        <v>23.400000000000002</v>
      </c>
      <c r="T186" s="4">
        <f t="shared" si="113"/>
        <v>28.6</v>
      </c>
      <c r="U186" s="4">
        <f t="shared" si="114"/>
        <v>25.48</v>
      </c>
      <c r="V186" s="4">
        <f t="shared" si="115"/>
        <v>22.932000000000002</v>
      </c>
      <c r="W186" s="4">
        <f t="shared" si="116"/>
        <v>28.028000000000002</v>
      </c>
      <c r="X186" s="4">
        <f t="shared" si="117"/>
        <v>24.970400000000001</v>
      </c>
      <c r="Y186" s="4">
        <f t="shared" si="118"/>
        <v>22.473360000000003</v>
      </c>
      <c r="Z186" s="4">
        <f t="shared" si="119"/>
        <v>27.467440000000003</v>
      </c>
      <c r="AA186" s="4">
        <f t="shared" si="120"/>
        <v>24.470992000000003</v>
      </c>
      <c r="AB186" s="4">
        <f t="shared" si="121"/>
        <v>22.023892800000002</v>
      </c>
      <c r="AC186" s="4">
        <f t="shared" si="122"/>
        <v>26.918091200000006</v>
      </c>
    </row>
    <row r="187" spans="1:29" hidden="1" x14ac:dyDescent="0.2">
      <c r="A187" s="3" t="s">
        <v>26</v>
      </c>
      <c r="B187" s="3" t="s">
        <v>45</v>
      </c>
      <c r="C187" s="3" t="s">
        <v>123</v>
      </c>
      <c r="D187" s="3" t="s">
        <v>124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27</v>
      </c>
      <c r="M187" s="4">
        <f t="shared" si="108"/>
        <v>24.3</v>
      </c>
      <c r="N187" s="4">
        <f t="shared" si="109"/>
        <v>29.700000000000003</v>
      </c>
      <c r="O187" s="5">
        <v>26</v>
      </c>
      <c r="P187" s="4">
        <f t="shared" si="110"/>
        <v>23.400000000000002</v>
      </c>
      <c r="Q187" s="4">
        <f t="shared" si="111"/>
        <v>28.6</v>
      </c>
      <c r="R187" s="5">
        <v>26</v>
      </c>
      <c r="S187" s="4">
        <f t="shared" si="112"/>
        <v>23.400000000000002</v>
      </c>
      <c r="T187" s="4">
        <f t="shared" si="113"/>
        <v>28.6</v>
      </c>
      <c r="U187" s="4">
        <f t="shared" si="114"/>
        <v>25.48</v>
      </c>
      <c r="V187" s="4">
        <f t="shared" si="115"/>
        <v>22.932000000000002</v>
      </c>
      <c r="W187" s="4">
        <f t="shared" si="116"/>
        <v>28.028000000000002</v>
      </c>
      <c r="X187" s="4">
        <f t="shared" si="117"/>
        <v>24.970400000000001</v>
      </c>
      <c r="Y187" s="4">
        <f t="shared" si="118"/>
        <v>22.473360000000003</v>
      </c>
      <c r="Z187" s="4">
        <f t="shared" si="119"/>
        <v>27.467440000000003</v>
      </c>
      <c r="AA187" s="4">
        <f t="shared" si="120"/>
        <v>24.470992000000003</v>
      </c>
      <c r="AB187" s="4">
        <f t="shared" si="121"/>
        <v>22.023892800000002</v>
      </c>
      <c r="AC187" s="4">
        <f t="shared" si="122"/>
        <v>26.918091200000006</v>
      </c>
    </row>
    <row r="188" spans="1:29" hidden="1" x14ac:dyDescent="0.2">
      <c r="A188" s="3" t="s">
        <v>26</v>
      </c>
      <c r="B188" s="3" t="s">
        <v>40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25</v>
      </c>
      <c r="M188" s="4">
        <f t="shared" si="108"/>
        <v>22.5</v>
      </c>
      <c r="N188" s="4">
        <f t="shared" si="109"/>
        <v>27.500000000000004</v>
      </c>
      <c r="O188" s="5">
        <v>25</v>
      </c>
      <c r="P188" s="4">
        <f t="shared" si="110"/>
        <v>22.5</v>
      </c>
      <c r="Q188" s="4">
        <f t="shared" si="111"/>
        <v>27.500000000000004</v>
      </c>
      <c r="R188" s="5">
        <v>25</v>
      </c>
      <c r="S188" s="4">
        <f t="shared" si="112"/>
        <v>22.5</v>
      </c>
      <c r="T188" s="4">
        <f t="shared" si="113"/>
        <v>27.500000000000004</v>
      </c>
      <c r="U188" s="5">
        <v>25</v>
      </c>
      <c r="V188" s="4">
        <f t="shared" si="115"/>
        <v>22.5</v>
      </c>
      <c r="W188" s="4">
        <f t="shared" si="116"/>
        <v>27.500000000000004</v>
      </c>
      <c r="X188" s="5">
        <v>25</v>
      </c>
      <c r="Y188" s="4">
        <f t="shared" si="118"/>
        <v>22.5</v>
      </c>
      <c r="Z188" s="4">
        <f t="shared" si="119"/>
        <v>27.500000000000004</v>
      </c>
      <c r="AA188" s="5">
        <v>25</v>
      </c>
      <c r="AB188" s="4">
        <f t="shared" si="121"/>
        <v>22.5</v>
      </c>
      <c r="AC188" s="4">
        <f t="shared" si="122"/>
        <v>27.500000000000004</v>
      </c>
    </row>
    <row r="189" spans="1:29" hidden="1" x14ac:dyDescent="0.2">
      <c r="A189" s="3" t="s">
        <v>26</v>
      </c>
      <c r="B189" s="3" t="s">
        <v>40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24</v>
      </c>
      <c r="M189" s="4">
        <f t="shared" si="108"/>
        <v>21.6</v>
      </c>
      <c r="N189" s="4">
        <f t="shared" si="109"/>
        <v>26.400000000000002</v>
      </c>
      <c r="O189" s="5">
        <v>24</v>
      </c>
      <c r="P189" s="4">
        <f t="shared" si="110"/>
        <v>21.6</v>
      </c>
      <c r="Q189" s="4">
        <f t="shared" si="111"/>
        <v>26.400000000000002</v>
      </c>
      <c r="R189" s="5">
        <v>24</v>
      </c>
      <c r="S189" s="4">
        <f t="shared" si="112"/>
        <v>21.6</v>
      </c>
      <c r="T189" s="4">
        <f t="shared" si="113"/>
        <v>26.400000000000002</v>
      </c>
      <c r="U189" s="5">
        <v>24</v>
      </c>
      <c r="V189" s="4">
        <f t="shared" si="115"/>
        <v>21.6</v>
      </c>
      <c r="W189" s="4">
        <f t="shared" si="116"/>
        <v>26.400000000000002</v>
      </c>
      <c r="X189" s="5">
        <v>24</v>
      </c>
      <c r="Y189" s="4">
        <f t="shared" si="118"/>
        <v>21.6</v>
      </c>
      <c r="Z189" s="4">
        <f t="shared" si="119"/>
        <v>26.400000000000002</v>
      </c>
      <c r="AA189" s="5">
        <v>24</v>
      </c>
      <c r="AB189" s="4">
        <f t="shared" si="121"/>
        <v>21.6</v>
      </c>
      <c r="AC189" s="4">
        <f t="shared" si="122"/>
        <v>26.400000000000002</v>
      </c>
    </row>
    <row r="190" spans="1:29" hidden="1" x14ac:dyDescent="0.2">
      <c r="A190" s="3" t="s">
        <v>26</v>
      </c>
      <c r="B190" s="3" t="s">
        <v>40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23</v>
      </c>
      <c r="M190" s="4">
        <f t="shared" si="108"/>
        <v>20.7</v>
      </c>
      <c r="N190" s="4">
        <f t="shared" si="109"/>
        <v>25.3</v>
      </c>
      <c r="O190" s="5">
        <v>23</v>
      </c>
      <c r="P190" s="4">
        <f t="shared" si="110"/>
        <v>20.7</v>
      </c>
      <c r="Q190" s="4">
        <f t="shared" si="111"/>
        <v>25.3</v>
      </c>
      <c r="R190" s="5">
        <v>23</v>
      </c>
      <c r="S190" s="4">
        <f t="shared" si="112"/>
        <v>20.7</v>
      </c>
      <c r="T190" s="4">
        <f t="shared" si="113"/>
        <v>25.3</v>
      </c>
      <c r="U190" s="5">
        <v>23</v>
      </c>
      <c r="V190" s="4">
        <f t="shared" si="115"/>
        <v>20.7</v>
      </c>
      <c r="W190" s="4">
        <f t="shared" si="116"/>
        <v>25.3</v>
      </c>
      <c r="X190" s="5">
        <v>23</v>
      </c>
      <c r="Y190" s="4">
        <f t="shared" si="118"/>
        <v>20.7</v>
      </c>
      <c r="Z190" s="4">
        <f t="shared" si="119"/>
        <v>25.3</v>
      </c>
      <c r="AA190" s="5">
        <v>23</v>
      </c>
      <c r="AB190" s="4">
        <f t="shared" si="121"/>
        <v>20.7</v>
      </c>
      <c r="AC190" s="4">
        <f t="shared" si="122"/>
        <v>25.3</v>
      </c>
    </row>
    <row r="191" spans="1:29" hidden="1" x14ac:dyDescent="0.2">
      <c r="A191" s="3" t="s">
        <v>26</v>
      </c>
      <c r="B191" s="3" t="s">
        <v>40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 t="shared" si="108"/>
        <v>19.8</v>
      </c>
      <c r="N191" s="4">
        <f t="shared" si="109"/>
        <v>24.200000000000003</v>
      </c>
      <c r="O191" s="5">
        <v>22</v>
      </c>
      <c r="P191" s="4">
        <f t="shared" si="110"/>
        <v>19.8</v>
      </c>
      <c r="Q191" s="4">
        <f t="shared" si="111"/>
        <v>24.200000000000003</v>
      </c>
      <c r="R191" s="5">
        <v>22</v>
      </c>
      <c r="S191" s="4">
        <f t="shared" si="112"/>
        <v>19.8</v>
      </c>
      <c r="T191" s="4">
        <f t="shared" si="113"/>
        <v>24.200000000000003</v>
      </c>
      <c r="U191" s="5">
        <v>22</v>
      </c>
      <c r="V191" s="4">
        <f t="shared" si="115"/>
        <v>19.8</v>
      </c>
      <c r="W191" s="4">
        <f t="shared" si="116"/>
        <v>24.200000000000003</v>
      </c>
      <c r="X191" s="5">
        <v>22</v>
      </c>
      <c r="Y191" s="4">
        <f t="shared" si="118"/>
        <v>19.8</v>
      </c>
      <c r="Z191" s="4">
        <f t="shared" si="119"/>
        <v>24.200000000000003</v>
      </c>
      <c r="AA191" s="5">
        <v>22</v>
      </c>
      <c r="AB191" s="4">
        <f t="shared" si="121"/>
        <v>19.8</v>
      </c>
      <c r="AC191" s="4">
        <f t="shared" si="122"/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21</v>
      </c>
      <c r="M192" s="4">
        <f t="shared" si="108"/>
        <v>18.900000000000002</v>
      </c>
      <c r="N192" s="4">
        <f t="shared" si="109"/>
        <v>23.1</v>
      </c>
      <c r="O192" s="5">
        <v>21</v>
      </c>
      <c r="P192" s="4">
        <f t="shared" si="110"/>
        <v>18.900000000000002</v>
      </c>
      <c r="Q192" s="4">
        <f t="shared" si="111"/>
        <v>23.1</v>
      </c>
      <c r="R192" s="5">
        <v>20</v>
      </c>
      <c r="S192" s="4">
        <f t="shared" si="112"/>
        <v>18</v>
      </c>
      <c r="T192" s="4">
        <f t="shared" si="113"/>
        <v>22</v>
      </c>
      <c r="U192" s="5">
        <v>21</v>
      </c>
      <c r="V192" s="4">
        <f t="shared" si="115"/>
        <v>18.900000000000002</v>
      </c>
      <c r="W192" s="4">
        <f t="shared" si="116"/>
        <v>23.1</v>
      </c>
      <c r="X192" s="5">
        <v>21</v>
      </c>
      <c r="Y192" s="4">
        <f t="shared" si="118"/>
        <v>18.900000000000002</v>
      </c>
      <c r="Z192" s="4">
        <f t="shared" si="119"/>
        <v>23.1</v>
      </c>
      <c r="AA192" s="5">
        <v>21</v>
      </c>
      <c r="AB192" s="4">
        <f t="shared" si="121"/>
        <v>18.900000000000002</v>
      </c>
      <c r="AC192" s="4">
        <f t="shared" si="122"/>
        <v>23.1</v>
      </c>
    </row>
    <row r="193" spans="1:29" hidden="1" x14ac:dyDescent="0.2">
      <c r="A193" s="3" t="s">
        <v>26</v>
      </c>
      <c r="B193" s="3" t="s">
        <v>40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20</v>
      </c>
      <c r="M193" s="4">
        <f t="shared" si="108"/>
        <v>18</v>
      </c>
      <c r="N193" s="4">
        <f t="shared" si="109"/>
        <v>22</v>
      </c>
      <c r="O193" s="5">
        <v>20</v>
      </c>
      <c r="P193" s="4">
        <f t="shared" si="110"/>
        <v>18</v>
      </c>
      <c r="Q193" s="4">
        <f t="shared" si="111"/>
        <v>22</v>
      </c>
      <c r="R193" s="5">
        <v>20</v>
      </c>
      <c r="S193" s="4">
        <f t="shared" si="112"/>
        <v>18</v>
      </c>
      <c r="T193" s="4">
        <f t="shared" si="113"/>
        <v>22</v>
      </c>
      <c r="U193" s="5">
        <v>20</v>
      </c>
      <c r="V193" s="4">
        <f t="shared" si="115"/>
        <v>18</v>
      </c>
      <c r="W193" s="4">
        <f t="shared" si="116"/>
        <v>22</v>
      </c>
      <c r="X193" s="5">
        <v>20</v>
      </c>
      <c r="Y193" s="4">
        <f t="shared" si="118"/>
        <v>18</v>
      </c>
      <c r="Z193" s="4">
        <f t="shared" si="119"/>
        <v>22</v>
      </c>
      <c r="AA193" s="5">
        <v>20</v>
      </c>
      <c r="AB193" s="4">
        <f t="shared" si="121"/>
        <v>18</v>
      </c>
      <c r="AC193" s="4">
        <f t="shared" si="122"/>
        <v>22</v>
      </c>
    </row>
    <row r="194" spans="1:29" hidden="1" x14ac:dyDescent="0.2">
      <c r="A194" s="3" t="s">
        <v>26</v>
      </c>
      <c r="B194" s="3" t="s">
        <v>40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19</v>
      </c>
      <c r="M194" s="5">
        <f t="shared" si="108"/>
        <v>17.100000000000001</v>
      </c>
      <c r="N194" s="5">
        <f t="shared" si="109"/>
        <v>20.900000000000002</v>
      </c>
      <c r="O194" s="5">
        <v>19</v>
      </c>
      <c r="P194" s="4">
        <f t="shared" si="110"/>
        <v>17.100000000000001</v>
      </c>
      <c r="Q194" s="4">
        <f t="shared" si="111"/>
        <v>20.900000000000002</v>
      </c>
      <c r="R194" s="5">
        <v>19</v>
      </c>
      <c r="S194" s="4">
        <f t="shared" si="112"/>
        <v>17.100000000000001</v>
      </c>
      <c r="T194" s="4">
        <f t="shared" si="113"/>
        <v>20.900000000000002</v>
      </c>
      <c r="U194" s="5">
        <v>19</v>
      </c>
      <c r="V194" s="4">
        <f t="shared" si="115"/>
        <v>17.100000000000001</v>
      </c>
      <c r="W194" s="4">
        <f t="shared" si="116"/>
        <v>20.900000000000002</v>
      </c>
      <c r="X194" s="5">
        <v>19</v>
      </c>
      <c r="Y194" s="4">
        <f t="shared" si="118"/>
        <v>17.100000000000001</v>
      </c>
      <c r="Z194" s="4">
        <f t="shared" si="119"/>
        <v>20.900000000000002</v>
      </c>
      <c r="AA194" s="5">
        <v>19</v>
      </c>
      <c r="AB194" s="4">
        <f t="shared" si="121"/>
        <v>17.100000000000001</v>
      </c>
      <c r="AC194" s="4">
        <f t="shared" si="122"/>
        <v>20.900000000000002</v>
      </c>
    </row>
    <row r="195" spans="1:29" ht="15" hidden="1" x14ac:dyDescent="0.2">
      <c r="A195" s="3" t="s">
        <v>26</v>
      </c>
      <c r="B195" s="3" t="s">
        <v>20</v>
      </c>
      <c r="C195" s="3" t="s">
        <v>68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 t="shared" ref="L195:Q201" si="123">O195</f>
        <v>119</v>
      </c>
      <c r="M195" s="12">
        <f t="shared" si="123"/>
        <v>89.25</v>
      </c>
      <c r="N195" s="12">
        <f t="shared" si="123"/>
        <v>148.75</v>
      </c>
      <c r="O195" s="12">
        <f t="shared" si="123"/>
        <v>119</v>
      </c>
      <c r="P195" s="12">
        <f t="shared" si="123"/>
        <v>89.25</v>
      </c>
      <c r="Q195" s="12">
        <f t="shared" si="123"/>
        <v>148.75</v>
      </c>
      <c r="R195" s="12">
        <v>119</v>
      </c>
      <c r="S195" s="12">
        <f t="shared" ref="S195:S201" si="124">R195*0.75</f>
        <v>89.25</v>
      </c>
      <c r="T195" s="12">
        <f t="shared" ref="T195:T201" si="125">R195*1.25</f>
        <v>148.75</v>
      </c>
      <c r="U195" s="12">
        <f t="shared" ref="U195:U201" si="126">R195</f>
        <v>119</v>
      </c>
      <c r="V195" s="12">
        <f t="shared" ref="V195:V201" si="127">U195*0.75</f>
        <v>89.25</v>
      </c>
      <c r="W195" s="12">
        <f t="shared" ref="W195:W201" si="128">U195*1.25</f>
        <v>148.75</v>
      </c>
      <c r="X195" s="12">
        <f t="shared" ref="X195:X201" si="129">R195</f>
        <v>119</v>
      </c>
      <c r="Y195" s="12">
        <f t="shared" ref="Y195:Y201" si="130">X195*0.75</f>
        <v>89.25</v>
      </c>
      <c r="Z195" s="12">
        <f t="shared" ref="Z195:Z201" si="131">X195*1.25</f>
        <v>148.75</v>
      </c>
      <c r="AA195" s="12">
        <f t="shared" ref="AA195:AA201" si="132">R195</f>
        <v>119</v>
      </c>
      <c r="AB195" s="12">
        <f t="shared" ref="AB195:AB201" si="133">AA195*0.75</f>
        <v>89.25</v>
      </c>
      <c r="AC195" s="12">
        <f t="shared" ref="AC195:AC201" si="134">AA195*1.25</f>
        <v>148.75</v>
      </c>
    </row>
    <row r="196" spans="1:29" ht="15" hidden="1" x14ac:dyDescent="0.2">
      <c r="A196" s="3" t="s">
        <v>26</v>
      </c>
      <c r="B196" s="3" t="s">
        <v>20</v>
      </c>
      <c r="C196" s="3" t="s">
        <v>69</v>
      </c>
      <c r="D196" s="3" t="s">
        <v>121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 t="shared" si="123"/>
        <v>256</v>
      </c>
      <c r="M196" s="12">
        <f t="shared" si="123"/>
        <v>192</v>
      </c>
      <c r="N196" s="12">
        <f t="shared" si="123"/>
        <v>320</v>
      </c>
      <c r="O196" s="12">
        <f t="shared" si="123"/>
        <v>256</v>
      </c>
      <c r="P196" s="12">
        <f t="shared" si="123"/>
        <v>192</v>
      </c>
      <c r="Q196" s="12">
        <f t="shared" si="123"/>
        <v>320</v>
      </c>
      <c r="R196" s="12">
        <v>256</v>
      </c>
      <c r="S196" s="12">
        <f t="shared" si="124"/>
        <v>192</v>
      </c>
      <c r="T196" s="12">
        <f t="shared" si="125"/>
        <v>320</v>
      </c>
      <c r="U196" s="12">
        <f t="shared" si="126"/>
        <v>256</v>
      </c>
      <c r="V196" s="12">
        <f t="shared" si="127"/>
        <v>192</v>
      </c>
      <c r="W196" s="12">
        <f t="shared" si="128"/>
        <v>320</v>
      </c>
      <c r="X196" s="12">
        <f t="shared" si="129"/>
        <v>256</v>
      </c>
      <c r="Y196" s="12">
        <f t="shared" si="130"/>
        <v>192</v>
      </c>
      <c r="Z196" s="12">
        <f t="shared" si="131"/>
        <v>320</v>
      </c>
      <c r="AA196" s="12">
        <f t="shared" si="132"/>
        <v>256</v>
      </c>
      <c r="AB196" s="12">
        <f t="shared" si="133"/>
        <v>192</v>
      </c>
      <c r="AC196" s="12">
        <f t="shared" si="134"/>
        <v>320</v>
      </c>
    </row>
    <row r="197" spans="1:29" ht="15" hidden="1" x14ac:dyDescent="0.2">
      <c r="A197" s="3" t="s">
        <v>26</v>
      </c>
      <c r="B197" s="3" t="s">
        <v>20</v>
      </c>
      <c r="C197" s="3" t="s">
        <v>70</v>
      </c>
      <c r="D197" s="3" t="s">
        <v>121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 t="shared" si="123"/>
        <v>614</v>
      </c>
      <c r="M197" s="12">
        <f t="shared" si="123"/>
        <v>460.5</v>
      </c>
      <c r="N197" s="12">
        <f t="shared" si="123"/>
        <v>767.5</v>
      </c>
      <c r="O197" s="12">
        <f t="shared" si="123"/>
        <v>614</v>
      </c>
      <c r="P197" s="12">
        <f t="shared" si="123"/>
        <v>460.5</v>
      </c>
      <c r="Q197" s="12">
        <f t="shared" si="123"/>
        <v>767.5</v>
      </c>
      <c r="R197" s="12">
        <v>614</v>
      </c>
      <c r="S197" s="12">
        <f t="shared" si="124"/>
        <v>460.5</v>
      </c>
      <c r="T197" s="12">
        <f t="shared" si="125"/>
        <v>767.5</v>
      </c>
      <c r="U197" s="12">
        <f t="shared" si="126"/>
        <v>614</v>
      </c>
      <c r="V197" s="12">
        <f t="shared" si="127"/>
        <v>460.5</v>
      </c>
      <c r="W197" s="12">
        <f t="shared" si="128"/>
        <v>767.5</v>
      </c>
      <c r="X197" s="12">
        <f t="shared" si="129"/>
        <v>614</v>
      </c>
      <c r="Y197" s="12">
        <f t="shared" si="130"/>
        <v>460.5</v>
      </c>
      <c r="Z197" s="12">
        <f t="shared" si="131"/>
        <v>767.5</v>
      </c>
      <c r="AA197" s="12">
        <f t="shared" si="132"/>
        <v>614</v>
      </c>
      <c r="AB197" s="12">
        <f t="shared" si="133"/>
        <v>460.5</v>
      </c>
      <c r="AC197" s="12">
        <f t="shared" si="134"/>
        <v>767.5</v>
      </c>
    </row>
    <row r="198" spans="1:29" ht="15" hidden="1" x14ac:dyDescent="0.2">
      <c r="A198" s="3" t="s">
        <v>26</v>
      </c>
      <c r="B198" s="3" t="s">
        <v>20</v>
      </c>
      <c r="C198" s="3" t="s">
        <v>119</v>
      </c>
      <c r="D198" s="3" t="s">
        <v>122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 t="shared" si="123"/>
        <v>886</v>
      </c>
      <c r="M198" s="12">
        <f t="shared" si="123"/>
        <v>664.5</v>
      </c>
      <c r="N198" s="12">
        <f t="shared" si="123"/>
        <v>1107.5</v>
      </c>
      <c r="O198" s="12">
        <f t="shared" si="123"/>
        <v>886</v>
      </c>
      <c r="P198" s="12">
        <f t="shared" si="123"/>
        <v>664.5</v>
      </c>
      <c r="Q198" s="12">
        <f t="shared" si="123"/>
        <v>1107.5</v>
      </c>
      <c r="R198" s="12">
        <v>886</v>
      </c>
      <c r="S198" s="12">
        <f t="shared" si="124"/>
        <v>664.5</v>
      </c>
      <c r="T198" s="12">
        <f t="shared" si="125"/>
        <v>1107.5</v>
      </c>
      <c r="U198" s="12">
        <f t="shared" si="126"/>
        <v>886</v>
      </c>
      <c r="V198" s="12">
        <f t="shared" si="127"/>
        <v>664.5</v>
      </c>
      <c r="W198" s="12">
        <f t="shared" si="128"/>
        <v>1107.5</v>
      </c>
      <c r="X198" s="12">
        <f t="shared" si="129"/>
        <v>886</v>
      </c>
      <c r="Y198" s="12">
        <f t="shared" si="130"/>
        <v>664.5</v>
      </c>
      <c r="Z198" s="12">
        <f t="shared" si="131"/>
        <v>1107.5</v>
      </c>
      <c r="AA198" s="12">
        <f t="shared" si="132"/>
        <v>886</v>
      </c>
      <c r="AB198" s="12">
        <f t="shared" si="133"/>
        <v>664.5</v>
      </c>
      <c r="AC198" s="12">
        <f t="shared" si="134"/>
        <v>1107.5</v>
      </c>
    </row>
    <row r="199" spans="1:29" ht="15" hidden="1" x14ac:dyDescent="0.2">
      <c r="A199" s="3" t="s">
        <v>26</v>
      </c>
      <c r="B199" s="3" t="s">
        <v>20</v>
      </c>
      <c r="C199" s="3" t="s">
        <v>195</v>
      </c>
      <c r="D199" s="3" t="s">
        <v>196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 t="shared" si="123"/>
        <v>847</v>
      </c>
      <c r="M199" s="12">
        <f t="shared" si="123"/>
        <v>635.25</v>
      </c>
      <c r="N199" s="12">
        <f t="shared" si="123"/>
        <v>1058.75</v>
      </c>
      <c r="O199" s="12">
        <f t="shared" si="123"/>
        <v>847</v>
      </c>
      <c r="P199" s="12">
        <f t="shared" si="123"/>
        <v>635.25</v>
      </c>
      <c r="Q199" s="12">
        <f t="shared" si="123"/>
        <v>1058.75</v>
      </c>
      <c r="R199" s="12">
        <v>847</v>
      </c>
      <c r="S199" s="12">
        <f t="shared" si="124"/>
        <v>635.25</v>
      </c>
      <c r="T199" s="12">
        <f t="shared" si="125"/>
        <v>1058.75</v>
      </c>
      <c r="U199" s="12">
        <f t="shared" si="126"/>
        <v>847</v>
      </c>
      <c r="V199" s="12">
        <f t="shared" si="127"/>
        <v>635.25</v>
      </c>
      <c r="W199" s="12">
        <f t="shared" si="128"/>
        <v>1058.75</v>
      </c>
      <c r="X199" s="12">
        <f t="shared" si="129"/>
        <v>847</v>
      </c>
      <c r="Y199" s="12">
        <f t="shared" si="130"/>
        <v>635.25</v>
      </c>
      <c r="Z199" s="12">
        <f t="shared" si="131"/>
        <v>1058.75</v>
      </c>
      <c r="AA199" s="12">
        <f t="shared" si="132"/>
        <v>847</v>
      </c>
      <c r="AB199" s="12">
        <f t="shared" si="133"/>
        <v>635.25</v>
      </c>
      <c r="AC199" s="12">
        <f t="shared" si="134"/>
        <v>1058.75</v>
      </c>
    </row>
    <row r="200" spans="1:29" ht="15" hidden="1" x14ac:dyDescent="0.2">
      <c r="A200" s="3" t="s">
        <v>26</v>
      </c>
      <c r="B200" s="3" t="s">
        <v>20</v>
      </c>
      <c r="C200" s="3" t="s">
        <v>71</v>
      </c>
      <c r="D200" s="3" t="s">
        <v>125</v>
      </c>
      <c r="E200" s="3" t="s">
        <v>164</v>
      </c>
      <c r="F200" s="3" t="s">
        <v>97</v>
      </c>
      <c r="G200" s="12" t="s">
        <v>83</v>
      </c>
      <c r="H200" s="3" t="s">
        <v>81</v>
      </c>
      <c r="I200" s="21" t="s">
        <v>136</v>
      </c>
      <c r="J200" s="3" t="s">
        <v>140</v>
      </c>
      <c r="K200" s="3" t="s">
        <v>66</v>
      </c>
      <c r="L200" s="12">
        <f t="shared" si="123"/>
        <v>1059</v>
      </c>
      <c r="M200" s="12">
        <f t="shared" si="123"/>
        <v>794.25</v>
      </c>
      <c r="N200" s="12">
        <f t="shared" si="123"/>
        <v>1323.75</v>
      </c>
      <c r="O200" s="12">
        <f t="shared" si="123"/>
        <v>1059</v>
      </c>
      <c r="P200" s="12">
        <f t="shared" si="123"/>
        <v>794.25</v>
      </c>
      <c r="Q200" s="12">
        <f t="shared" si="123"/>
        <v>1323.75</v>
      </c>
      <c r="R200" s="12">
        <v>1059</v>
      </c>
      <c r="S200" s="12">
        <f t="shared" si="124"/>
        <v>794.25</v>
      </c>
      <c r="T200" s="12">
        <f t="shared" si="125"/>
        <v>1323.75</v>
      </c>
      <c r="U200" s="12">
        <f t="shared" si="126"/>
        <v>1059</v>
      </c>
      <c r="V200" s="12">
        <f t="shared" si="127"/>
        <v>794.25</v>
      </c>
      <c r="W200" s="12">
        <f t="shared" si="128"/>
        <v>1323.75</v>
      </c>
      <c r="X200" s="12">
        <f t="shared" si="129"/>
        <v>1059</v>
      </c>
      <c r="Y200" s="12">
        <f t="shared" si="130"/>
        <v>794.25</v>
      </c>
      <c r="Z200" s="12">
        <f t="shared" si="131"/>
        <v>1323.75</v>
      </c>
      <c r="AA200" s="12">
        <f t="shared" si="132"/>
        <v>1059</v>
      </c>
      <c r="AB200" s="12">
        <f t="shared" si="133"/>
        <v>794.25</v>
      </c>
      <c r="AC200" s="12">
        <f t="shared" si="134"/>
        <v>1323.75</v>
      </c>
    </row>
    <row r="201" spans="1:29" ht="15" hidden="1" x14ac:dyDescent="0.2">
      <c r="A201" s="3" t="s">
        <v>26</v>
      </c>
      <c r="B201" s="3" t="s">
        <v>20</v>
      </c>
      <c r="C201" s="3" t="s">
        <v>123</v>
      </c>
      <c r="D201" s="3" t="s">
        <v>124</v>
      </c>
      <c r="E201" s="3" t="s">
        <v>164</v>
      </c>
      <c r="F201" s="3" t="s">
        <v>97</v>
      </c>
      <c r="G201" s="12" t="s">
        <v>83</v>
      </c>
      <c r="H201" s="3" t="s">
        <v>81</v>
      </c>
      <c r="I201" s="21" t="s">
        <v>136</v>
      </c>
      <c r="J201" s="3" t="s">
        <v>140</v>
      </c>
      <c r="K201" s="3" t="s">
        <v>66</v>
      </c>
      <c r="L201" s="12">
        <f t="shared" si="123"/>
        <v>1589</v>
      </c>
      <c r="M201" s="12">
        <f t="shared" si="123"/>
        <v>1191.75</v>
      </c>
      <c r="N201" s="12">
        <f t="shared" si="123"/>
        <v>1986.25</v>
      </c>
      <c r="O201" s="12">
        <f t="shared" si="123"/>
        <v>1589</v>
      </c>
      <c r="P201" s="12">
        <f t="shared" si="123"/>
        <v>1191.75</v>
      </c>
      <c r="Q201" s="12">
        <f t="shared" si="123"/>
        <v>1986.25</v>
      </c>
      <c r="R201" s="12">
        <v>1589</v>
      </c>
      <c r="S201" s="12">
        <f t="shared" si="124"/>
        <v>1191.75</v>
      </c>
      <c r="T201" s="12">
        <f t="shared" si="125"/>
        <v>1986.25</v>
      </c>
      <c r="U201" s="12">
        <f t="shared" si="126"/>
        <v>1589</v>
      </c>
      <c r="V201" s="12">
        <f t="shared" si="127"/>
        <v>1191.75</v>
      </c>
      <c r="W201" s="12">
        <f t="shared" si="128"/>
        <v>1986.25</v>
      </c>
      <c r="X201" s="12">
        <f t="shared" si="129"/>
        <v>1589</v>
      </c>
      <c r="Y201" s="12">
        <f t="shared" si="130"/>
        <v>1191.75</v>
      </c>
      <c r="Z201" s="12">
        <f t="shared" si="131"/>
        <v>1986.25</v>
      </c>
      <c r="AA201" s="12">
        <f t="shared" si="132"/>
        <v>1589</v>
      </c>
      <c r="AB201" s="12">
        <f t="shared" si="133"/>
        <v>1191.75</v>
      </c>
      <c r="AC201" s="12">
        <f t="shared" si="134"/>
        <v>1986.25</v>
      </c>
    </row>
    <row r="202" spans="1:29" hidden="1" x14ac:dyDescent="0.2">
      <c r="A202" s="3" t="s">
        <v>26</v>
      </c>
      <c r="B202" s="3" t="s">
        <v>20</v>
      </c>
      <c r="C202" s="3" t="s">
        <v>68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hidden="1" x14ac:dyDescent="0.2">
      <c r="A203" s="3" t="s">
        <v>26</v>
      </c>
      <c r="B203" s="3" t="s">
        <v>20</v>
      </c>
      <c r="C203" s="3" t="s">
        <v>69</v>
      </c>
      <c r="D203" s="3" t="s">
        <v>121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hidden="1" x14ac:dyDescent="0.2">
      <c r="A204" s="3" t="s">
        <v>26</v>
      </c>
      <c r="B204" s="3" t="s">
        <v>20</v>
      </c>
      <c r="C204" s="3" t="s">
        <v>70</v>
      </c>
      <c r="D204" s="3" t="s">
        <v>121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hidden="1" x14ac:dyDescent="0.2">
      <c r="A205" s="3" t="s">
        <v>26</v>
      </c>
      <c r="B205" s="3" t="s">
        <v>20</v>
      </c>
      <c r="C205" s="3" t="s">
        <v>119</v>
      </c>
      <c r="D205" s="3" t="s">
        <v>122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hidden="1" x14ac:dyDescent="0.2">
      <c r="A206" s="3" t="s">
        <v>26</v>
      </c>
      <c r="B206" s="3" t="s">
        <v>20</v>
      </c>
      <c r="C206" s="3" t="s">
        <v>195</v>
      </c>
      <c r="D206" s="3" t="s">
        <v>196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hidden="1" x14ac:dyDescent="0.2">
      <c r="A207" s="3" t="s">
        <v>26</v>
      </c>
      <c r="B207" s="3" t="s">
        <v>20</v>
      </c>
      <c r="C207" s="3" t="s">
        <v>71</v>
      </c>
      <c r="D207" s="3" t="s">
        <v>125</v>
      </c>
      <c r="E207" s="3" t="s">
        <v>82</v>
      </c>
      <c r="F207" s="3" t="s">
        <v>97</v>
      </c>
      <c r="G207" s="12" t="s">
        <v>83</v>
      </c>
      <c r="H207" s="3" t="s">
        <v>79</v>
      </c>
      <c r="I207" s="3" t="s">
        <v>72</v>
      </c>
      <c r="J207" s="3" t="s">
        <v>87</v>
      </c>
      <c r="K207" s="3" t="s">
        <v>66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hidden="1" x14ac:dyDescent="0.2">
      <c r="A208" s="3" t="s">
        <v>26</v>
      </c>
      <c r="B208" s="3" t="s">
        <v>20</v>
      </c>
      <c r="C208" s="3" t="s">
        <v>123</v>
      </c>
      <c r="D208" s="3" t="s">
        <v>124</v>
      </c>
      <c r="E208" s="3" t="s">
        <v>82</v>
      </c>
      <c r="F208" s="3" t="s">
        <v>97</v>
      </c>
      <c r="G208" s="12" t="s">
        <v>83</v>
      </c>
      <c r="H208" s="3" t="s">
        <v>79</v>
      </c>
      <c r="I208" s="3" t="s">
        <v>72</v>
      </c>
      <c r="J208" s="3" t="s">
        <v>87</v>
      </c>
      <c r="K208" s="3" t="s">
        <v>66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hidden="1" x14ac:dyDescent="0.2">
      <c r="A209" s="3" t="s">
        <v>26</v>
      </c>
      <c r="B209" s="3" t="s">
        <v>20</v>
      </c>
      <c r="C209" s="3" t="s">
        <v>135</v>
      </c>
      <c r="D209" s="3" t="s">
        <v>133</v>
      </c>
      <c r="E209" s="3" t="s">
        <v>35</v>
      </c>
      <c r="F209" s="3" t="s">
        <v>98</v>
      </c>
      <c r="G209" s="12" t="s">
        <v>83</v>
      </c>
      <c r="H209" s="6" t="s">
        <v>81</v>
      </c>
      <c r="I209" s="21" t="s">
        <v>269</v>
      </c>
      <c r="J209" s="3" t="s">
        <v>140</v>
      </c>
      <c r="K209" s="3" t="s">
        <v>66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hidden="1" x14ac:dyDescent="0.2">
      <c r="A210" s="3" t="s">
        <v>26</v>
      </c>
      <c r="B210" s="3" t="s">
        <v>20</v>
      </c>
      <c r="C210" s="3" t="s">
        <v>214</v>
      </c>
      <c r="D210" s="3" t="s">
        <v>134</v>
      </c>
      <c r="E210" s="3" t="s">
        <v>35</v>
      </c>
      <c r="F210" s="3" t="s">
        <v>98</v>
      </c>
      <c r="G210" s="12" t="s">
        <v>83</v>
      </c>
      <c r="H210" s="6" t="s">
        <v>81</v>
      </c>
      <c r="I210" s="21" t="s">
        <v>269</v>
      </c>
      <c r="J210" s="3" t="s">
        <v>140</v>
      </c>
      <c r="K210" s="3" t="s">
        <v>66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hidden="1" x14ac:dyDescent="0.2">
      <c r="A211" s="3" t="s">
        <v>26</v>
      </c>
      <c r="B211" s="3" t="s">
        <v>20</v>
      </c>
      <c r="C211" s="3" t="s">
        <v>68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135">IF(L211&lt;M211,"ISSUE","")</f>
        <v/>
      </c>
    </row>
    <row r="212" spans="1:31" hidden="1" x14ac:dyDescent="0.2">
      <c r="A212" s="3" t="s">
        <v>26</v>
      </c>
      <c r="B212" s="3" t="s">
        <v>20</v>
      </c>
      <c r="C212" s="3" t="s">
        <v>69</v>
      </c>
      <c r="D212" s="3" t="s">
        <v>121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135"/>
        <v/>
      </c>
    </row>
    <row r="213" spans="1:31" hidden="1" x14ac:dyDescent="0.2">
      <c r="A213" s="3" t="s">
        <v>26</v>
      </c>
      <c r="B213" s="3" t="s">
        <v>20</v>
      </c>
      <c r="C213" s="3" t="s">
        <v>70</v>
      </c>
      <c r="D213" s="3" t="s">
        <v>121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135"/>
        <v/>
      </c>
    </row>
    <row r="214" spans="1:31" hidden="1" x14ac:dyDescent="0.2">
      <c r="A214" s="3" t="s">
        <v>26</v>
      </c>
      <c r="B214" s="3" t="s">
        <v>20</v>
      </c>
      <c r="C214" s="3" t="s">
        <v>119</v>
      </c>
      <c r="D214" s="3" t="s">
        <v>122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135"/>
        <v/>
      </c>
    </row>
    <row r="215" spans="1:31" ht="14" hidden="1" customHeight="1" x14ac:dyDescent="0.2">
      <c r="A215" s="3" t="s">
        <v>26</v>
      </c>
      <c r="B215" s="3" t="s">
        <v>20</v>
      </c>
      <c r="C215" s="3" t="s">
        <v>195</v>
      </c>
      <c r="D215" s="3" t="s">
        <v>196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135"/>
        <v/>
      </c>
    </row>
    <row r="216" spans="1:31" ht="13.25" hidden="1" customHeight="1" x14ac:dyDescent="0.2">
      <c r="A216" s="3" t="s">
        <v>26</v>
      </c>
      <c r="B216" s="3" t="s">
        <v>20</v>
      </c>
      <c r="C216" s="3" t="s">
        <v>71</v>
      </c>
      <c r="D216" s="3" t="s">
        <v>125</v>
      </c>
      <c r="E216" s="3" t="s">
        <v>146</v>
      </c>
      <c r="F216" s="3" t="s">
        <v>97</v>
      </c>
      <c r="G216" s="3" t="s">
        <v>83</v>
      </c>
      <c r="H216" s="3" t="s">
        <v>79</v>
      </c>
      <c r="I216" s="3"/>
      <c r="J216" s="3"/>
      <c r="K216" s="3" t="s">
        <v>116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135"/>
        <v/>
      </c>
    </row>
    <row r="217" spans="1:31" hidden="1" x14ac:dyDescent="0.2">
      <c r="A217" s="3" t="s">
        <v>26</v>
      </c>
      <c r="B217" s="3" t="s">
        <v>20</v>
      </c>
      <c r="C217" s="3" t="s">
        <v>123</v>
      </c>
      <c r="D217" s="3" t="s">
        <v>124</v>
      </c>
      <c r="E217" s="3" t="s">
        <v>146</v>
      </c>
      <c r="F217" s="3" t="s">
        <v>97</v>
      </c>
      <c r="G217" s="3" t="s">
        <v>83</v>
      </c>
      <c r="H217" s="3" t="s">
        <v>79</v>
      </c>
      <c r="I217" s="3"/>
      <c r="J217" s="3"/>
      <c r="K217" s="3" t="s">
        <v>116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135"/>
        <v/>
      </c>
    </row>
    <row r="218" spans="1:31" ht="15.5" hidden="1" customHeight="1" x14ac:dyDescent="0.2">
      <c r="A218" s="3" t="s">
        <v>26</v>
      </c>
      <c r="B218" s="3" t="s">
        <v>20</v>
      </c>
      <c r="C218" s="3" t="s">
        <v>68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v>120</v>
      </c>
      <c r="M218" s="12">
        <f t="shared" ref="M218:M224" si="136">L218*0.75</f>
        <v>90</v>
      </c>
      <c r="N218" s="12">
        <f t="shared" ref="N218:N224" si="137">L218*1.25</f>
        <v>150</v>
      </c>
      <c r="O218" s="12">
        <f>120+583</f>
        <v>703</v>
      </c>
      <c r="P218" s="12">
        <f t="shared" ref="P218:P224" si="138">O218*0.75</f>
        <v>527.25</v>
      </c>
      <c r="Q218" s="12">
        <f t="shared" ref="Q218:Q224" si="139">O218*1.25</f>
        <v>878.75</v>
      </c>
      <c r="R218" s="12">
        <f>120+583</f>
        <v>703</v>
      </c>
      <c r="S218" s="12">
        <f t="shared" ref="S218:S224" si="140">R218*0.75</f>
        <v>527.25</v>
      </c>
      <c r="T218" s="12">
        <f t="shared" ref="T218:T224" si="141">R218*1.25</f>
        <v>878.75</v>
      </c>
      <c r="U218" s="12">
        <f>120+583</f>
        <v>703</v>
      </c>
      <c r="V218" s="12">
        <f t="shared" ref="V218:V224" si="142">U218*0.75</f>
        <v>527.25</v>
      </c>
      <c r="W218" s="12">
        <f t="shared" ref="W218:W224" si="143">U218*1.25</f>
        <v>878.75</v>
      </c>
      <c r="X218" s="12">
        <f>120+583</f>
        <v>703</v>
      </c>
      <c r="Y218" s="12">
        <f t="shared" ref="Y218:Y224" si="144">X218*0.75</f>
        <v>527.25</v>
      </c>
      <c r="Z218" s="12">
        <f t="shared" ref="Z218:Z224" si="145">X218*1.25</f>
        <v>878.75</v>
      </c>
      <c r="AA218" s="12">
        <f>120+583</f>
        <v>703</v>
      </c>
      <c r="AB218" s="12">
        <f t="shared" ref="AB218:AB224" si="146">AA218*0.75</f>
        <v>527.25</v>
      </c>
      <c r="AC218" s="12">
        <f t="shared" ref="AC218:AC224" si="147">AA218*1.25</f>
        <v>878.75</v>
      </c>
    </row>
    <row r="219" spans="1:31" ht="14" hidden="1" customHeight="1" x14ac:dyDescent="0.2">
      <c r="A219" s="3" t="s">
        <v>26</v>
      </c>
      <c r="B219" s="3" t="s">
        <v>20</v>
      </c>
      <c r="C219" s="3" t="s">
        <v>69</v>
      </c>
      <c r="D219" s="3" t="s">
        <v>121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v>256</v>
      </c>
      <c r="M219" s="12">
        <f t="shared" si="136"/>
        <v>192</v>
      </c>
      <c r="N219" s="12">
        <f t="shared" si="137"/>
        <v>320</v>
      </c>
      <c r="O219" s="12">
        <f>256+1250</f>
        <v>1506</v>
      </c>
      <c r="P219" s="12">
        <f t="shared" si="138"/>
        <v>1129.5</v>
      </c>
      <c r="Q219" s="12">
        <f t="shared" si="139"/>
        <v>1882.5</v>
      </c>
      <c r="R219" s="12">
        <f>256+1250</f>
        <v>1506</v>
      </c>
      <c r="S219" s="12">
        <f t="shared" si="140"/>
        <v>1129.5</v>
      </c>
      <c r="T219" s="12">
        <f t="shared" si="141"/>
        <v>1882.5</v>
      </c>
      <c r="U219" s="12">
        <f>256+1250</f>
        <v>1506</v>
      </c>
      <c r="V219" s="12">
        <f t="shared" si="142"/>
        <v>1129.5</v>
      </c>
      <c r="W219" s="12">
        <f t="shared" si="143"/>
        <v>1882.5</v>
      </c>
      <c r="X219" s="12">
        <f>256+1250</f>
        <v>1506</v>
      </c>
      <c r="Y219" s="12">
        <f t="shared" si="144"/>
        <v>1129.5</v>
      </c>
      <c r="Z219" s="12">
        <f t="shared" si="145"/>
        <v>1882.5</v>
      </c>
      <c r="AA219" s="12">
        <f>256+1250</f>
        <v>1506</v>
      </c>
      <c r="AB219" s="12">
        <f t="shared" si="146"/>
        <v>1129.5</v>
      </c>
      <c r="AC219" s="12">
        <f t="shared" si="147"/>
        <v>1882.5</v>
      </c>
    </row>
    <row r="220" spans="1:31" ht="14" hidden="1" customHeight="1" x14ac:dyDescent="0.2">
      <c r="A220" s="3" t="s">
        <v>26</v>
      </c>
      <c r="B220" s="3" t="s">
        <v>20</v>
      </c>
      <c r="C220" s="3" t="s">
        <v>70</v>
      </c>
      <c r="D220" s="3" t="s">
        <v>121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615+3000</f>
        <v>3615</v>
      </c>
      <c r="M220" s="12">
        <f t="shared" si="136"/>
        <v>2711.25</v>
      </c>
      <c r="N220" s="12">
        <f t="shared" si="137"/>
        <v>4518.75</v>
      </c>
      <c r="O220" s="12">
        <f>615+3000</f>
        <v>3615</v>
      </c>
      <c r="P220" s="12">
        <f t="shared" si="138"/>
        <v>2711.25</v>
      </c>
      <c r="Q220" s="12">
        <f t="shared" si="139"/>
        <v>4518.75</v>
      </c>
      <c r="R220" s="12">
        <f>615+3000</f>
        <v>3615</v>
      </c>
      <c r="S220" s="12">
        <f t="shared" si="140"/>
        <v>2711.25</v>
      </c>
      <c r="T220" s="12">
        <f t="shared" si="141"/>
        <v>4518.75</v>
      </c>
      <c r="U220" s="12">
        <f>615+3000</f>
        <v>3615</v>
      </c>
      <c r="V220" s="12">
        <f t="shared" si="142"/>
        <v>2711.25</v>
      </c>
      <c r="W220" s="12">
        <f t="shared" si="143"/>
        <v>4518.75</v>
      </c>
      <c r="X220" s="12">
        <f>615+3000</f>
        <v>3615</v>
      </c>
      <c r="Y220" s="12">
        <f t="shared" si="144"/>
        <v>2711.25</v>
      </c>
      <c r="Z220" s="12">
        <f t="shared" si="145"/>
        <v>4518.75</v>
      </c>
      <c r="AA220" s="12">
        <f>615+3000</f>
        <v>3615</v>
      </c>
      <c r="AB220" s="12">
        <f t="shared" si="146"/>
        <v>2711.25</v>
      </c>
      <c r="AC220" s="12">
        <f t="shared" si="147"/>
        <v>4518.75</v>
      </c>
    </row>
    <row r="221" spans="1:31" ht="15" hidden="1" x14ac:dyDescent="0.2">
      <c r="A221" s="3" t="s">
        <v>26</v>
      </c>
      <c r="B221" s="3" t="s">
        <v>20</v>
      </c>
      <c r="C221" s="3" t="s">
        <v>119</v>
      </c>
      <c r="D221" s="3" t="s">
        <v>122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R221</f>
        <v>5221</v>
      </c>
      <c r="M221" s="12">
        <f t="shared" si="136"/>
        <v>3915.75</v>
      </c>
      <c r="N221" s="12">
        <f t="shared" si="137"/>
        <v>6526.25</v>
      </c>
      <c r="O221" s="12">
        <v>5221</v>
      </c>
      <c r="P221" s="12">
        <f t="shared" si="138"/>
        <v>3915.75</v>
      </c>
      <c r="Q221" s="12">
        <f t="shared" si="139"/>
        <v>6526.25</v>
      </c>
      <c r="R221" s="12">
        <f>888+4333</f>
        <v>5221</v>
      </c>
      <c r="S221" s="12">
        <f t="shared" si="140"/>
        <v>3915.75</v>
      </c>
      <c r="T221" s="12">
        <f t="shared" si="141"/>
        <v>6526.25</v>
      </c>
      <c r="U221" s="12">
        <v>5221</v>
      </c>
      <c r="V221" s="12">
        <f t="shared" si="142"/>
        <v>3915.75</v>
      </c>
      <c r="W221" s="12">
        <f t="shared" si="143"/>
        <v>6526.25</v>
      </c>
      <c r="X221" s="12">
        <v>5221</v>
      </c>
      <c r="Y221" s="12">
        <f t="shared" si="144"/>
        <v>3915.75</v>
      </c>
      <c r="Z221" s="12">
        <f t="shared" si="145"/>
        <v>6526.25</v>
      </c>
      <c r="AA221" s="12">
        <v>5221</v>
      </c>
      <c r="AB221" s="12">
        <f t="shared" si="146"/>
        <v>3915.75</v>
      </c>
      <c r="AC221" s="12">
        <f t="shared" si="147"/>
        <v>6526.25</v>
      </c>
    </row>
    <row r="222" spans="1:31" ht="15" hidden="1" x14ac:dyDescent="0.2">
      <c r="A222" s="3" t="s">
        <v>26</v>
      </c>
      <c r="B222" s="3" t="s">
        <v>20</v>
      </c>
      <c r="C222" s="3" t="s">
        <v>195</v>
      </c>
      <c r="D222" s="3" t="s">
        <v>196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1680+2751</f>
        <v>4431</v>
      </c>
      <c r="M222" s="12">
        <f t="shared" si="136"/>
        <v>3323.25</v>
      </c>
      <c r="N222" s="12">
        <f t="shared" si="137"/>
        <v>5538.75</v>
      </c>
      <c r="O222" s="12">
        <f>1680+2751</f>
        <v>4431</v>
      </c>
      <c r="P222" s="12">
        <f t="shared" si="138"/>
        <v>3323.25</v>
      </c>
      <c r="Q222" s="12">
        <f t="shared" si="139"/>
        <v>5538.75</v>
      </c>
      <c r="R222" s="12">
        <f>1680+2751</f>
        <v>4431</v>
      </c>
      <c r="S222" s="12">
        <f t="shared" si="140"/>
        <v>3323.25</v>
      </c>
      <c r="T222" s="12">
        <f t="shared" si="141"/>
        <v>5538.75</v>
      </c>
      <c r="U222" s="12">
        <f>1680+2751</f>
        <v>4431</v>
      </c>
      <c r="V222" s="12">
        <f t="shared" si="142"/>
        <v>3323.25</v>
      </c>
      <c r="W222" s="12">
        <f t="shared" si="143"/>
        <v>5538.75</v>
      </c>
      <c r="X222" s="12">
        <f>1680+2751</f>
        <v>4431</v>
      </c>
      <c r="Y222" s="12">
        <f t="shared" si="144"/>
        <v>3323.25</v>
      </c>
      <c r="Z222" s="12">
        <f t="shared" si="145"/>
        <v>5538.75</v>
      </c>
      <c r="AA222" s="12">
        <f>1680+2751</f>
        <v>4431</v>
      </c>
      <c r="AB222" s="12">
        <f t="shared" si="146"/>
        <v>3323.25</v>
      </c>
      <c r="AC222" s="12">
        <f t="shared" si="147"/>
        <v>5538.75</v>
      </c>
    </row>
    <row r="223" spans="1:31" ht="15" hidden="1" x14ac:dyDescent="0.2">
      <c r="A223" s="3" t="s">
        <v>26</v>
      </c>
      <c r="B223" s="3" t="s">
        <v>20</v>
      </c>
      <c r="C223" s="3" t="s">
        <v>71</v>
      </c>
      <c r="D223" s="3" t="s">
        <v>125</v>
      </c>
      <c r="E223" s="3" t="s">
        <v>17</v>
      </c>
      <c r="F223" s="3" t="s">
        <v>97</v>
      </c>
      <c r="G223" s="12" t="s">
        <v>83</v>
      </c>
      <c r="H223" s="3" t="s">
        <v>81</v>
      </c>
      <c r="I223" s="21" t="s">
        <v>136</v>
      </c>
      <c r="J223" s="3" t="s">
        <v>216</v>
      </c>
      <c r="K223" s="3" t="s">
        <v>66</v>
      </c>
      <c r="L223" s="12">
        <f>2100+3439</f>
        <v>5539</v>
      </c>
      <c r="M223" s="12">
        <f t="shared" si="136"/>
        <v>4154.25</v>
      </c>
      <c r="N223" s="12">
        <f t="shared" si="137"/>
        <v>6923.75</v>
      </c>
      <c r="O223" s="12">
        <f>2100+3439</f>
        <v>5539</v>
      </c>
      <c r="P223" s="12">
        <f t="shared" si="138"/>
        <v>4154.25</v>
      </c>
      <c r="Q223" s="12">
        <f t="shared" si="139"/>
        <v>6923.75</v>
      </c>
      <c r="R223" s="12">
        <f>2100+3439</f>
        <v>5539</v>
      </c>
      <c r="S223" s="12">
        <f t="shared" si="140"/>
        <v>4154.25</v>
      </c>
      <c r="T223" s="12">
        <f t="shared" si="141"/>
        <v>6923.75</v>
      </c>
      <c r="U223" s="12">
        <f>2100+3439</f>
        <v>5539</v>
      </c>
      <c r="V223" s="12">
        <f t="shared" si="142"/>
        <v>4154.25</v>
      </c>
      <c r="W223" s="12">
        <f t="shared" si="143"/>
        <v>6923.75</v>
      </c>
      <c r="X223" s="12">
        <f>2100+3439</f>
        <v>5539</v>
      </c>
      <c r="Y223" s="12">
        <f t="shared" si="144"/>
        <v>4154.25</v>
      </c>
      <c r="Z223" s="12">
        <f t="shared" si="145"/>
        <v>6923.75</v>
      </c>
      <c r="AA223" s="12">
        <f>2100+3439</f>
        <v>5539</v>
      </c>
      <c r="AB223" s="12">
        <f t="shared" si="146"/>
        <v>4154.25</v>
      </c>
      <c r="AC223" s="12">
        <f t="shared" si="147"/>
        <v>6923.75</v>
      </c>
    </row>
    <row r="224" spans="1:31" ht="15" hidden="1" x14ac:dyDescent="0.2">
      <c r="A224" s="3" t="s">
        <v>26</v>
      </c>
      <c r="B224" s="3" t="s">
        <v>20</v>
      </c>
      <c r="C224" s="3" t="s">
        <v>123</v>
      </c>
      <c r="D224" s="3" t="s">
        <v>124</v>
      </c>
      <c r="E224" s="3" t="s">
        <v>17</v>
      </c>
      <c r="F224" s="3" t="s">
        <v>97</v>
      </c>
      <c r="G224" s="12" t="s">
        <v>83</v>
      </c>
      <c r="H224" s="3" t="s">
        <v>81</v>
      </c>
      <c r="I224" s="21" t="s">
        <v>136</v>
      </c>
      <c r="J224" s="3" t="s">
        <v>216</v>
      </c>
      <c r="K224" s="3" t="s">
        <v>66</v>
      </c>
      <c r="L224" s="12">
        <f>5159+3150</f>
        <v>8309</v>
      </c>
      <c r="M224" s="12">
        <f t="shared" si="136"/>
        <v>6231.75</v>
      </c>
      <c r="N224" s="12">
        <f t="shared" si="137"/>
        <v>10386.25</v>
      </c>
      <c r="O224" s="12">
        <f>5159+3150</f>
        <v>8309</v>
      </c>
      <c r="P224" s="12">
        <f t="shared" si="138"/>
        <v>6231.75</v>
      </c>
      <c r="Q224" s="12">
        <f t="shared" si="139"/>
        <v>10386.25</v>
      </c>
      <c r="R224" s="12">
        <f>5159+3150</f>
        <v>8309</v>
      </c>
      <c r="S224" s="12">
        <f t="shared" si="140"/>
        <v>6231.75</v>
      </c>
      <c r="T224" s="12">
        <f t="shared" si="141"/>
        <v>10386.25</v>
      </c>
      <c r="U224" s="12">
        <f>5159+3150</f>
        <v>8309</v>
      </c>
      <c r="V224" s="12">
        <f t="shared" si="142"/>
        <v>6231.75</v>
      </c>
      <c r="W224" s="12">
        <f t="shared" si="143"/>
        <v>10386.25</v>
      </c>
      <c r="X224" s="12">
        <f>5159+3150</f>
        <v>8309</v>
      </c>
      <c r="Y224" s="12">
        <f t="shared" si="144"/>
        <v>6231.75</v>
      </c>
      <c r="Z224" s="12">
        <f t="shared" si="145"/>
        <v>10386.25</v>
      </c>
      <c r="AA224" s="12">
        <f>5159+3150</f>
        <v>8309</v>
      </c>
      <c r="AB224" s="12">
        <f t="shared" si="146"/>
        <v>6231.75</v>
      </c>
      <c r="AC224" s="12">
        <f t="shared" si="147"/>
        <v>10386.25</v>
      </c>
    </row>
    <row r="225" spans="1:29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 t="shared" ref="U225:AC228" si="148">R225*0.95</f>
        <v>3.8949999999999996</v>
      </c>
      <c r="V225" s="8">
        <f t="shared" si="148"/>
        <v>3.7049999999999996</v>
      </c>
      <c r="W225" s="8">
        <f t="shared" si="148"/>
        <v>4.2749999999999995</v>
      </c>
      <c r="X225" s="8">
        <f t="shared" si="148"/>
        <v>3.7002499999999996</v>
      </c>
      <c r="Y225" s="8">
        <f t="shared" si="148"/>
        <v>3.5197499999999993</v>
      </c>
      <c r="Z225" s="8">
        <f t="shared" si="148"/>
        <v>4.0612499999999994</v>
      </c>
      <c r="AA225" s="8">
        <f t="shared" si="148"/>
        <v>3.5152374999999996</v>
      </c>
      <c r="AB225" s="8">
        <f t="shared" si="148"/>
        <v>3.3437624999999991</v>
      </c>
      <c r="AC225" s="8">
        <f t="shared" si="148"/>
        <v>3.8581874999999992</v>
      </c>
    </row>
    <row r="226" spans="1:29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 t="shared" si="148"/>
        <v>5.0349999999999993</v>
      </c>
      <c r="V226" s="8">
        <f t="shared" si="148"/>
        <v>4.75</v>
      </c>
      <c r="W226" s="8">
        <f t="shared" si="148"/>
        <v>6.08</v>
      </c>
      <c r="X226" s="8">
        <f t="shared" si="148"/>
        <v>4.7832499999999989</v>
      </c>
      <c r="Y226" s="8">
        <f t="shared" si="148"/>
        <v>4.5125000000000002</v>
      </c>
      <c r="Z226" s="8">
        <f t="shared" si="148"/>
        <v>5.7759999999999998</v>
      </c>
      <c r="AA226" s="8">
        <f t="shared" si="148"/>
        <v>4.5440874999999989</v>
      </c>
      <c r="AB226" s="8">
        <f t="shared" si="148"/>
        <v>4.2868750000000002</v>
      </c>
      <c r="AC226" s="8">
        <f t="shared" si="148"/>
        <v>5.4871999999999996</v>
      </c>
    </row>
    <row r="227" spans="1:29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75</v>
      </c>
      <c r="K227" s="3" t="s">
        <v>66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 t="shared" si="148"/>
        <v>7.125</v>
      </c>
      <c r="V227" s="8">
        <f t="shared" si="148"/>
        <v>6.9349999999999996</v>
      </c>
      <c r="W227" s="8">
        <f t="shared" si="148"/>
        <v>7.4099999999999993</v>
      </c>
      <c r="X227" s="8">
        <f t="shared" si="148"/>
        <v>6.7687499999999998</v>
      </c>
      <c r="Y227" s="8">
        <f t="shared" si="148"/>
        <v>6.5882499999999995</v>
      </c>
      <c r="Z227" s="8">
        <f t="shared" si="148"/>
        <v>7.0394999999999985</v>
      </c>
      <c r="AA227" s="8">
        <f t="shared" si="148"/>
        <v>6.4303124999999994</v>
      </c>
      <c r="AB227" s="8">
        <f t="shared" si="148"/>
        <v>6.2588374999999994</v>
      </c>
      <c r="AC227" s="8">
        <f t="shared" si="148"/>
        <v>6.6875249999999982</v>
      </c>
    </row>
    <row r="228" spans="1:29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75</v>
      </c>
      <c r="K228" s="3" t="s">
        <v>66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 t="shared" si="148"/>
        <v>7.125</v>
      </c>
      <c r="V228" s="8">
        <f t="shared" si="148"/>
        <v>6.9349999999999996</v>
      </c>
      <c r="W228" s="8">
        <f t="shared" si="148"/>
        <v>7.4099999999999993</v>
      </c>
      <c r="X228" s="8">
        <f t="shared" si="148"/>
        <v>6.7687499999999998</v>
      </c>
      <c r="Y228" s="8">
        <f t="shared" si="148"/>
        <v>6.5882499999999995</v>
      </c>
      <c r="Z228" s="8">
        <f t="shared" si="148"/>
        <v>7.0394999999999985</v>
      </c>
      <c r="AA228" s="8">
        <f t="shared" si="148"/>
        <v>6.4303124999999994</v>
      </c>
      <c r="AB228" s="8">
        <f t="shared" si="148"/>
        <v>6.2588374999999994</v>
      </c>
      <c r="AC228" s="8">
        <f t="shared" si="148"/>
        <v>6.6875249999999982</v>
      </c>
    </row>
    <row r="229" spans="1:29" hidden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idden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67</v>
      </c>
      <c r="F230" s="3" t="s">
        <v>100</v>
      </c>
      <c r="G230" s="12" t="s">
        <v>83</v>
      </c>
      <c r="H230" s="3" t="s">
        <v>79</v>
      </c>
      <c r="I230" s="3" t="s">
        <v>72</v>
      </c>
      <c r="J230" s="3" t="s">
        <v>222</v>
      </c>
      <c r="K230" s="3" t="s">
        <v>66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67</v>
      </c>
      <c r="F231" s="3" t="s">
        <v>100</v>
      </c>
      <c r="G231" s="12" t="s">
        <v>83</v>
      </c>
      <c r="H231" s="3" t="s">
        <v>79</v>
      </c>
      <c r="I231" s="3" t="s">
        <v>72</v>
      </c>
      <c r="J231" s="3" t="s">
        <v>222</v>
      </c>
      <c r="K231" s="3" t="s">
        <v>66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hidden="1" x14ac:dyDescent="0.2">
      <c r="A232" s="3" t="s">
        <v>26</v>
      </c>
      <c r="B232" s="3" t="s">
        <v>160</v>
      </c>
      <c r="C232" s="3" t="s">
        <v>68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44</v>
      </c>
      <c r="M232" s="12">
        <f t="shared" ref="M232:M259" si="149">L232*0.75</f>
        <v>33</v>
      </c>
      <c r="N232" s="12">
        <f t="shared" ref="N232:N259" si="150">L232*1.25</f>
        <v>55</v>
      </c>
      <c r="O232" s="12">
        <v>44</v>
      </c>
      <c r="P232" s="12">
        <f t="shared" ref="P232:P259" si="151">O232*0.75</f>
        <v>33</v>
      </c>
      <c r="Q232" s="12">
        <f t="shared" ref="Q232:Q259" si="152">O232*1.25</f>
        <v>55</v>
      </c>
      <c r="R232" s="12">
        <v>44</v>
      </c>
      <c r="S232" s="12">
        <f t="shared" ref="S232:S259" si="153">R232*0.75</f>
        <v>33</v>
      </c>
      <c r="T232" s="12">
        <f t="shared" ref="T232:T259" si="154">R232*1.25</f>
        <v>55</v>
      </c>
      <c r="U232" s="12">
        <v>44</v>
      </c>
      <c r="V232" s="12">
        <f t="shared" ref="V232:V259" si="155">U232*0.75</f>
        <v>33</v>
      </c>
      <c r="W232" s="12">
        <f t="shared" ref="W232:W259" si="156">U232*1.25</f>
        <v>55</v>
      </c>
      <c r="X232" s="12">
        <v>44</v>
      </c>
      <c r="Y232" s="12">
        <f t="shared" ref="Y232:Y259" si="157">X232*0.75</f>
        <v>33</v>
      </c>
      <c r="Z232" s="12">
        <f t="shared" ref="Z232:Z259" si="158">X232*1.25</f>
        <v>55</v>
      </c>
      <c r="AA232" s="12">
        <v>44</v>
      </c>
      <c r="AB232" s="12">
        <f t="shared" ref="AB232:AB259" si="159">AA232*0.75</f>
        <v>33</v>
      </c>
      <c r="AC232" s="12">
        <f t="shared" ref="AC232:AC259" si="160">AA232*1.25</f>
        <v>55</v>
      </c>
    </row>
    <row r="233" spans="1:29" ht="15" hidden="1" x14ac:dyDescent="0.2">
      <c r="A233" s="3" t="s">
        <v>26</v>
      </c>
      <c r="B233" s="3" t="s">
        <v>160</v>
      </c>
      <c r="C233" s="3" t="s">
        <v>69</v>
      </c>
      <c r="D233" s="3" t="s">
        <v>121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v>94</v>
      </c>
      <c r="M233" s="12">
        <f t="shared" si="149"/>
        <v>70.5</v>
      </c>
      <c r="N233" s="12">
        <f t="shared" si="150"/>
        <v>117.5</v>
      </c>
      <c r="O233" s="12">
        <v>94</v>
      </c>
      <c r="P233" s="12">
        <f t="shared" si="151"/>
        <v>70.5</v>
      </c>
      <c r="Q233" s="12">
        <f t="shared" si="152"/>
        <v>117.5</v>
      </c>
      <c r="R233" s="12">
        <v>94</v>
      </c>
      <c r="S233" s="12">
        <f t="shared" si="153"/>
        <v>70.5</v>
      </c>
      <c r="T233" s="12">
        <f t="shared" si="154"/>
        <v>117.5</v>
      </c>
      <c r="U233" s="12">
        <v>94</v>
      </c>
      <c r="V233" s="12">
        <f t="shared" si="155"/>
        <v>70.5</v>
      </c>
      <c r="W233" s="12">
        <f t="shared" si="156"/>
        <v>117.5</v>
      </c>
      <c r="X233" s="12">
        <v>94</v>
      </c>
      <c r="Y233" s="12">
        <f t="shared" si="157"/>
        <v>70.5</v>
      </c>
      <c r="Z233" s="12">
        <f t="shared" si="158"/>
        <v>117.5</v>
      </c>
      <c r="AA233" s="12">
        <v>94</v>
      </c>
      <c r="AB233" s="12">
        <f t="shared" si="159"/>
        <v>70.5</v>
      </c>
      <c r="AC233" s="12">
        <f t="shared" si="160"/>
        <v>117.5</v>
      </c>
    </row>
    <row r="234" spans="1:29" ht="15" hidden="1" x14ac:dyDescent="0.2">
      <c r="A234" s="3" t="s">
        <v>26</v>
      </c>
      <c r="B234" s="3" t="s">
        <v>160</v>
      </c>
      <c r="C234" s="3" t="s">
        <v>70</v>
      </c>
      <c r="D234" s="3" t="s">
        <v>121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225</v>
      </c>
      <c r="M234" s="12">
        <f t="shared" si="149"/>
        <v>168.75</v>
      </c>
      <c r="N234" s="12">
        <f t="shared" si="150"/>
        <v>281.25</v>
      </c>
      <c r="O234" s="12">
        <v>225</v>
      </c>
      <c r="P234" s="12">
        <f t="shared" si="151"/>
        <v>168.75</v>
      </c>
      <c r="Q234" s="12">
        <f t="shared" si="152"/>
        <v>281.25</v>
      </c>
      <c r="R234" s="12">
        <v>225</v>
      </c>
      <c r="S234" s="12">
        <f t="shared" si="153"/>
        <v>168.75</v>
      </c>
      <c r="T234" s="12">
        <f t="shared" si="154"/>
        <v>281.25</v>
      </c>
      <c r="U234" s="12">
        <v>225</v>
      </c>
      <c r="V234" s="12">
        <f t="shared" si="155"/>
        <v>168.75</v>
      </c>
      <c r="W234" s="12">
        <f t="shared" si="156"/>
        <v>281.25</v>
      </c>
      <c r="X234" s="12">
        <v>225</v>
      </c>
      <c r="Y234" s="12">
        <f t="shared" si="157"/>
        <v>168.75</v>
      </c>
      <c r="Z234" s="12">
        <f t="shared" si="158"/>
        <v>281.25</v>
      </c>
      <c r="AA234" s="12">
        <v>225</v>
      </c>
      <c r="AB234" s="12">
        <f t="shared" si="159"/>
        <v>168.75</v>
      </c>
      <c r="AC234" s="12">
        <f t="shared" si="160"/>
        <v>281.25</v>
      </c>
    </row>
    <row r="235" spans="1:29" ht="15" hidden="1" x14ac:dyDescent="0.2">
      <c r="A235" s="3" t="s">
        <v>26</v>
      </c>
      <c r="B235" s="3" t="s">
        <v>160</v>
      </c>
      <c r="C235" s="3" t="s">
        <v>119</v>
      </c>
      <c r="D235" s="3" t="s">
        <v>122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f>R235</f>
        <v>325</v>
      </c>
      <c r="M235" s="12">
        <f t="shared" si="149"/>
        <v>243.75</v>
      </c>
      <c r="N235" s="12">
        <f t="shared" si="150"/>
        <v>406.25</v>
      </c>
      <c r="O235" s="12">
        <v>325</v>
      </c>
      <c r="P235" s="12">
        <f t="shared" si="151"/>
        <v>243.75</v>
      </c>
      <c r="Q235" s="12">
        <f t="shared" si="152"/>
        <v>406.25</v>
      </c>
      <c r="R235" s="12">
        <v>325</v>
      </c>
      <c r="S235" s="12">
        <f t="shared" si="153"/>
        <v>243.75</v>
      </c>
      <c r="T235" s="12">
        <f t="shared" si="154"/>
        <v>406.25</v>
      </c>
      <c r="U235" s="12">
        <v>325</v>
      </c>
      <c r="V235" s="12">
        <f t="shared" si="155"/>
        <v>243.75</v>
      </c>
      <c r="W235" s="12">
        <f t="shared" si="156"/>
        <v>406.25</v>
      </c>
      <c r="X235" s="12">
        <v>325</v>
      </c>
      <c r="Y235" s="12">
        <f t="shared" si="157"/>
        <v>243.75</v>
      </c>
      <c r="Z235" s="12">
        <f t="shared" si="158"/>
        <v>406.25</v>
      </c>
      <c r="AA235" s="12">
        <v>325</v>
      </c>
      <c r="AB235" s="12">
        <f t="shared" si="159"/>
        <v>243.75</v>
      </c>
      <c r="AC235" s="12">
        <f t="shared" si="160"/>
        <v>406.25</v>
      </c>
    </row>
    <row r="236" spans="1:29" ht="15.5" hidden="1" customHeight="1" x14ac:dyDescent="0.2">
      <c r="A236" s="3" t="s">
        <v>26</v>
      </c>
      <c r="B236" s="3" t="s">
        <v>160</v>
      </c>
      <c r="C236" s="3" t="s">
        <v>195</v>
      </c>
      <c r="D236" s="3" t="s">
        <v>196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176</v>
      </c>
      <c r="M236" s="12">
        <f t="shared" si="149"/>
        <v>132</v>
      </c>
      <c r="N236" s="12">
        <f t="shared" si="150"/>
        <v>220</v>
      </c>
      <c r="O236" s="12">
        <v>176</v>
      </c>
      <c r="P236" s="12">
        <f t="shared" si="151"/>
        <v>132</v>
      </c>
      <c r="Q236" s="12">
        <f t="shared" si="152"/>
        <v>220</v>
      </c>
      <c r="R236" s="12">
        <v>176</v>
      </c>
      <c r="S236" s="12">
        <f t="shared" si="153"/>
        <v>132</v>
      </c>
      <c r="T236" s="12">
        <f t="shared" si="154"/>
        <v>220</v>
      </c>
      <c r="U236" s="12">
        <v>176</v>
      </c>
      <c r="V236" s="12">
        <f t="shared" si="155"/>
        <v>132</v>
      </c>
      <c r="W236" s="12">
        <f t="shared" si="156"/>
        <v>220</v>
      </c>
      <c r="X236" s="12">
        <v>176</v>
      </c>
      <c r="Y236" s="12">
        <f t="shared" si="157"/>
        <v>132</v>
      </c>
      <c r="Z236" s="12">
        <f t="shared" si="158"/>
        <v>220</v>
      </c>
      <c r="AA236" s="12">
        <v>176</v>
      </c>
      <c r="AB236" s="12">
        <f t="shared" si="159"/>
        <v>132</v>
      </c>
      <c r="AC236" s="12">
        <f t="shared" si="160"/>
        <v>220</v>
      </c>
    </row>
    <row r="237" spans="1:29" ht="15" hidden="1" x14ac:dyDescent="0.2">
      <c r="A237" s="3" t="s">
        <v>26</v>
      </c>
      <c r="B237" s="3" t="s">
        <v>160</v>
      </c>
      <c r="C237" s="3" t="s">
        <v>71</v>
      </c>
      <c r="D237" s="3" t="s">
        <v>125</v>
      </c>
      <c r="E237" s="3" t="s">
        <v>161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220</v>
      </c>
      <c r="M237" s="12">
        <f t="shared" si="149"/>
        <v>165</v>
      </c>
      <c r="N237" s="12">
        <f t="shared" si="150"/>
        <v>275</v>
      </c>
      <c r="O237" s="12">
        <v>220</v>
      </c>
      <c r="P237" s="12">
        <f t="shared" si="151"/>
        <v>165</v>
      </c>
      <c r="Q237" s="12">
        <f t="shared" si="152"/>
        <v>275</v>
      </c>
      <c r="R237" s="12">
        <v>220</v>
      </c>
      <c r="S237" s="12">
        <f t="shared" si="153"/>
        <v>165</v>
      </c>
      <c r="T237" s="12">
        <f t="shared" si="154"/>
        <v>275</v>
      </c>
      <c r="U237" s="12">
        <v>220</v>
      </c>
      <c r="V237" s="12">
        <f t="shared" si="155"/>
        <v>165</v>
      </c>
      <c r="W237" s="12">
        <f t="shared" si="156"/>
        <v>275</v>
      </c>
      <c r="X237" s="12">
        <v>220</v>
      </c>
      <c r="Y237" s="12">
        <f t="shared" si="157"/>
        <v>165</v>
      </c>
      <c r="Z237" s="12">
        <f t="shared" si="158"/>
        <v>275</v>
      </c>
      <c r="AA237" s="12">
        <v>220</v>
      </c>
      <c r="AB237" s="12">
        <f t="shared" si="159"/>
        <v>165</v>
      </c>
      <c r="AC237" s="12">
        <f t="shared" si="160"/>
        <v>275</v>
      </c>
    </row>
    <row r="238" spans="1:29" ht="15" hidden="1" x14ac:dyDescent="0.2">
      <c r="A238" s="3" t="s">
        <v>26</v>
      </c>
      <c r="B238" s="3" t="s">
        <v>160</v>
      </c>
      <c r="C238" s="3" t="s">
        <v>123</v>
      </c>
      <c r="D238" s="3" t="s">
        <v>124</v>
      </c>
      <c r="E238" s="3" t="s">
        <v>161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330</v>
      </c>
      <c r="M238" s="12">
        <f t="shared" si="149"/>
        <v>247.5</v>
      </c>
      <c r="N238" s="12">
        <f t="shared" si="150"/>
        <v>412.5</v>
      </c>
      <c r="O238" s="12">
        <v>330</v>
      </c>
      <c r="P238" s="12">
        <f t="shared" si="151"/>
        <v>247.5</v>
      </c>
      <c r="Q238" s="12">
        <f t="shared" si="152"/>
        <v>412.5</v>
      </c>
      <c r="R238" s="12">
        <v>330</v>
      </c>
      <c r="S238" s="12">
        <f t="shared" si="153"/>
        <v>247.5</v>
      </c>
      <c r="T238" s="12">
        <f t="shared" si="154"/>
        <v>412.5</v>
      </c>
      <c r="U238" s="12">
        <v>330</v>
      </c>
      <c r="V238" s="12">
        <f t="shared" si="155"/>
        <v>247.5</v>
      </c>
      <c r="W238" s="12">
        <f t="shared" si="156"/>
        <v>412.5</v>
      </c>
      <c r="X238" s="12">
        <v>330</v>
      </c>
      <c r="Y238" s="12">
        <f t="shared" si="157"/>
        <v>247.5</v>
      </c>
      <c r="Z238" s="12">
        <f t="shared" si="158"/>
        <v>412.5</v>
      </c>
      <c r="AA238" s="12">
        <v>330</v>
      </c>
      <c r="AB238" s="12">
        <f t="shared" si="159"/>
        <v>247.5</v>
      </c>
      <c r="AC238" s="12">
        <f t="shared" si="160"/>
        <v>412.5</v>
      </c>
    </row>
    <row r="239" spans="1:29" ht="15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24</v>
      </c>
      <c r="M239" s="12">
        <f t="shared" si="149"/>
        <v>18</v>
      </c>
      <c r="N239" s="12">
        <f t="shared" si="150"/>
        <v>30</v>
      </c>
      <c r="O239" s="12">
        <v>24</v>
      </c>
      <c r="P239" s="12">
        <f t="shared" si="151"/>
        <v>18</v>
      </c>
      <c r="Q239" s="12">
        <f t="shared" si="152"/>
        <v>30</v>
      </c>
      <c r="R239" s="12">
        <v>24</v>
      </c>
      <c r="S239" s="12">
        <f t="shared" si="153"/>
        <v>18</v>
      </c>
      <c r="T239" s="12">
        <f t="shared" si="154"/>
        <v>30</v>
      </c>
      <c r="U239" s="12">
        <v>24</v>
      </c>
      <c r="V239" s="12">
        <f t="shared" si="155"/>
        <v>18</v>
      </c>
      <c r="W239" s="12">
        <f t="shared" si="156"/>
        <v>30</v>
      </c>
      <c r="X239" s="12">
        <v>24</v>
      </c>
      <c r="Y239" s="12">
        <f t="shared" si="157"/>
        <v>18</v>
      </c>
      <c r="Z239" s="12">
        <f t="shared" si="158"/>
        <v>30</v>
      </c>
      <c r="AA239" s="12">
        <v>24</v>
      </c>
      <c r="AB239" s="12">
        <f t="shared" si="159"/>
        <v>18</v>
      </c>
      <c r="AC239" s="12">
        <f t="shared" si="160"/>
        <v>30</v>
      </c>
    </row>
    <row r="240" spans="1:29" ht="15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v>52</v>
      </c>
      <c r="M240" s="12">
        <f t="shared" si="149"/>
        <v>39</v>
      </c>
      <c r="N240" s="12">
        <f t="shared" si="150"/>
        <v>65</v>
      </c>
      <c r="O240" s="12">
        <v>52</v>
      </c>
      <c r="P240" s="12">
        <f t="shared" si="151"/>
        <v>39</v>
      </c>
      <c r="Q240" s="12">
        <f t="shared" si="152"/>
        <v>65</v>
      </c>
      <c r="R240" s="12">
        <v>52</v>
      </c>
      <c r="S240" s="12">
        <f t="shared" si="153"/>
        <v>39</v>
      </c>
      <c r="T240" s="12">
        <f t="shared" si="154"/>
        <v>65</v>
      </c>
      <c r="U240" s="12">
        <v>52</v>
      </c>
      <c r="V240" s="12">
        <f t="shared" si="155"/>
        <v>39</v>
      </c>
      <c r="W240" s="12">
        <f t="shared" si="156"/>
        <v>65</v>
      </c>
      <c r="X240" s="12">
        <v>52</v>
      </c>
      <c r="Y240" s="12">
        <f t="shared" si="157"/>
        <v>39</v>
      </c>
      <c r="Z240" s="12">
        <f t="shared" si="158"/>
        <v>65</v>
      </c>
      <c r="AA240" s="12">
        <v>52</v>
      </c>
      <c r="AB240" s="12">
        <f t="shared" si="159"/>
        <v>39</v>
      </c>
      <c r="AC240" s="12">
        <f t="shared" si="160"/>
        <v>65</v>
      </c>
    </row>
    <row r="241" spans="1:29" ht="15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125</v>
      </c>
      <c r="M241" s="12">
        <f t="shared" si="149"/>
        <v>93.75</v>
      </c>
      <c r="N241" s="12">
        <f t="shared" si="150"/>
        <v>156.25</v>
      </c>
      <c r="O241" s="12">
        <v>125</v>
      </c>
      <c r="P241" s="12">
        <f t="shared" si="151"/>
        <v>93.75</v>
      </c>
      <c r="Q241" s="12">
        <f t="shared" si="152"/>
        <v>156.25</v>
      </c>
      <c r="R241" s="12">
        <v>125</v>
      </c>
      <c r="S241" s="12">
        <f t="shared" si="153"/>
        <v>93.75</v>
      </c>
      <c r="T241" s="12">
        <f t="shared" si="154"/>
        <v>156.25</v>
      </c>
      <c r="U241" s="12">
        <v>125</v>
      </c>
      <c r="V241" s="12">
        <f t="shared" si="155"/>
        <v>93.75</v>
      </c>
      <c r="W241" s="12">
        <f t="shared" si="156"/>
        <v>156.25</v>
      </c>
      <c r="X241" s="12">
        <v>125</v>
      </c>
      <c r="Y241" s="12">
        <f t="shared" si="157"/>
        <v>93.75</v>
      </c>
      <c r="Z241" s="12">
        <f t="shared" si="158"/>
        <v>156.25</v>
      </c>
      <c r="AA241" s="12">
        <v>125</v>
      </c>
      <c r="AB241" s="12">
        <f t="shared" si="159"/>
        <v>93.75</v>
      </c>
      <c r="AC241" s="12">
        <f t="shared" si="160"/>
        <v>156.25</v>
      </c>
    </row>
    <row r="242" spans="1:29" ht="15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f>R242</f>
        <v>180</v>
      </c>
      <c r="M242" s="12">
        <f t="shared" si="149"/>
        <v>135</v>
      </c>
      <c r="N242" s="12">
        <f t="shared" si="150"/>
        <v>225</v>
      </c>
      <c r="O242" s="12">
        <v>180</v>
      </c>
      <c r="P242" s="12">
        <f t="shared" si="151"/>
        <v>135</v>
      </c>
      <c r="Q242" s="12">
        <f t="shared" si="152"/>
        <v>225</v>
      </c>
      <c r="R242" s="12">
        <v>180</v>
      </c>
      <c r="S242" s="12">
        <f t="shared" si="153"/>
        <v>135</v>
      </c>
      <c r="T242" s="12">
        <f t="shared" si="154"/>
        <v>225</v>
      </c>
      <c r="U242" s="12">
        <v>180</v>
      </c>
      <c r="V242" s="12">
        <f t="shared" si="155"/>
        <v>135</v>
      </c>
      <c r="W242" s="12">
        <f t="shared" si="156"/>
        <v>225</v>
      </c>
      <c r="X242" s="12">
        <v>180</v>
      </c>
      <c r="Y242" s="12">
        <f t="shared" si="157"/>
        <v>135</v>
      </c>
      <c r="Z242" s="12">
        <f t="shared" si="158"/>
        <v>225</v>
      </c>
      <c r="AA242" s="12">
        <v>180</v>
      </c>
      <c r="AB242" s="12">
        <f t="shared" si="159"/>
        <v>135</v>
      </c>
      <c r="AC242" s="12">
        <f t="shared" si="160"/>
        <v>225</v>
      </c>
    </row>
    <row r="243" spans="1:29" ht="15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212</v>
      </c>
      <c r="M243" s="12">
        <f t="shared" si="149"/>
        <v>159</v>
      </c>
      <c r="N243" s="12">
        <f t="shared" si="150"/>
        <v>265</v>
      </c>
      <c r="O243" s="12">
        <v>212</v>
      </c>
      <c r="P243" s="12">
        <f t="shared" si="151"/>
        <v>159</v>
      </c>
      <c r="Q243" s="12">
        <f t="shared" si="152"/>
        <v>265</v>
      </c>
      <c r="R243" s="12">
        <v>212</v>
      </c>
      <c r="S243" s="12">
        <f t="shared" si="153"/>
        <v>159</v>
      </c>
      <c r="T243" s="12">
        <f t="shared" si="154"/>
        <v>265</v>
      </c>
      <c r="U243" s="12">
        <v>212</v>
      </c>
      <c r="V243" s="12">
        <f t="shared" si="155"/>
        <v>159</v>
      </c>
      <c r="W243" s="12">
        <f t="shared" si="156"/>
        <v>265</v>
      </c>
      <c r="X243" s="12">
        <v>212</v>
      </c>
      <c r="Y243" s="12">
        <f t="shared" si="157"/>
        <v>159</v>
      </c>
      <c r="Z243" s="12">
        <f t="shared" si="158"/>
        <v>265</v>
      </c>
      <c r="AA243" s="12">
        <v>212</v>
      </c>
      <c r="AB243" s="12">
        <f t="shared" si="159"/>
        <v>159</v>
      </c>
      <c r="AC243" s="12">
        <f t="shared" si="160"/>
        <v>265</v>
      </c>
    </row>
    <row r="244" spans="1:29" ht="15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162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265</v>
      </c>
      <c r="M244" s="12">
        <f t="shared" si="149"/>
        <v>198.75</v>
      </c>
      <c r="N244" s="12">
        <f t="shared" si="150"/>
        <v>331.25</v>
      </c>
      <c r="O244" s="12">
        <v>265</v>
      </c>
      <c r="P244" s="12">
        <f t="shared" si="151"/>
        <v>198.75</v>
      </c>
      <c r="Q244" s="12">
        <f t="shared" si="152"/>
        <v>331.25</v>
      </c>
      <c r="R244" s="12">
        <v>265</v>
      </c>
      <c r="S244" s="12">
        <f t="shared" si="153"/>
        <v>198.75</v>
      </c>
      <c r="T244" s="12">
        <f t="shared" si="154"/>
        <v>331.25</v>
      </c>
      <c r="U244" s="12">
        <v>265</v>
      </c>
      <c r="V244" s="12">
        <f t="shared" si="155"/>
        <v>198.75</v>
      </c>
      <c r="W244" s="12">
        <f t="shared" si="156"/>
        <v>331.25</v>
      </c>
      <c r="X244" s="12">
        <v>265</v>
      </c>
      <c r="Y244" s="12">
        <f t="shared" si="157"/>
        <v>198.75</v>
      </c>
      <c r="Z244" s="12">
        <f t="shared" si="158"/>
        <v>331.25</v>
      </c>
      <c r="AA244" s="12">
        <v>265</v>
      </c>
      <c r="AB244" s="12">
        <f t="shared" si="159"/>
        <v>198.75</v>
      </c>
      <c r="AC244" s="12">
        <f t="shared" si="160"/>
        <v>331.25</v>
      </c>
    </row>
    <row r="245" spans="1:29" ht="15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162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398</v>
      </c>
      <c r="M245" s="12">
        <f t="shared" si="149"/>
        <v>298.5</v>
      </c>
      <c r="N245" s="12">
        <f t="shared" si="150"/>
        <v>497.5</v>
      </c>
      <c r="O245" s="12">
        <v>398</v>
      </c>
      <c r="P245" s="12">
        <f t="shared" si="151"/>
        <v>298.5</v>
      </c>
      <c r="Q245" s="12">
        <f t="shared" si="152"/>
        <v>497.5</v>
      </c>
      <c r="R245" s="12">
        <v>398</v>
      </c>
      <c r="S245" s="12">
        <f t="shared" si="153"/>
        <v>298.5</v>
      </c>
      <c r="T245" s="12">
        <f t="shared" si="154"/>
        <v>497.5</v>
      </c>
      <c r="U245" s="12">
        <v>398</v>
      </c>
      <c r="V245" s="12">
        <f t="shared" si="155"/>
        <v>298.5</v>
      </c>
      <c r="W245" s="12">
        <f t="shared" si="156"/>
        <v>497.5</v>
      </c>
      <c r="X245" s="12">
        <v>398</v>
      </c>
      <c r="Y245" s="12">
        <f t="shared" si="157"/>
        <v>298.5</v>
      </c>
      <c r="Z245" s="12">
        <f t="shared" si="158"/>
        <v>497.5</v>
      </c>
      <c r="AA245" s="12">
        <v>398</v>
      </c>
      <c r="AB245" s="12">
        <f t="shared" si="159"/>
        <v>298.5</v>
      </c>
      <c r="AC245" s="12">
        <f t="shared" si="160"/>
        <v>497.5</v>
      </c>
    </row>
    <row r="246" spans="1:29" ht="15" hidden="1" x14ac:dyDescent="0.2">
      <c r="A246" s="3" t="s">
        <v>26</v>
      </c>
      <c r="B246" s="3" t="s">
        <v>20</v>
      </c>
      <c r="C246" s="3" t="s">
        <v>68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175</v>
      </c>
      <c r="M246" s="12">
        <f t="shared" si="149"/>
        <v>131.25</v>
      </c>
      <c r="N246" s="12">
        <f t="shared" si="150"/>
        <v>218.75</v>
      </c>
      <c r="O246" s="12">
        <v>175</v>
      </c>
      <c r="P246" s="12">
        <f t="shared" si="151"/>
        <v>131.25</v>
      </c>
      <c r="Q246" s="12">
        <f t="shared" si="152"/>
        <v>218.75</v>
      </c>
      <c r="R246" s="12">
        <v>175</v>
      </c>
      <c r="S246" s="12">
        <f t="shared" si="153"/>
        <v>131.25</v>
      </c>
      <c r="T246" s="12">
        <f t="shared" si="154"/>
        <v>218.75</v>
      </c>
      <c r="U246" s="12">
        <v>175</v>
      </c>
      <c r="V246" s="12">
        <f t="shared" si="155"/>
        <v>131.25</v>
      </c>
      <c r="W246" s="12">
        <f t="shared" si="156"/>
        <v>218.75</v>
      </c>
      <c r="X246" s="12">
        <v>175</v>
      </c>
      <c r="Y246" s="12">
        <f t="shared" si="157"/>
        <v>131.25</v>
      </c>
      <c r="Z246" s="12">
        <f t="shared" si="158"/>
        <v>218.75</v>
      </c>
      <c r="AA246" s="12">
        <v>175</v>
      </c>
      <c r="AB246" s="12">
        <f t="shared" si="159"/>
        <v>131.25</v>
      </c>
      <c r="AC246" s="12">
        <f t="shared" si="160"/>
        <v>218.75</v>
      </c>
    </row>
    <row r="247" spans="1:29" ht="15" hidden="1" x14ac:dyDescent="0.2">
      <c r="A247" s="3" t="s">
        <v>26</v>
      </c>
      <c r="B247" s="3" t="s">
        <v>20</v>
      </c>
      <c r="C247" s="3" t="s">
        <v>69</v>
      </c>
      <c r="D247" s="3" t="s">
        <v>121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375</v>
      </c>
      <c r="M247" s="12">
        <f t="shared" si="149"/>
        <v>281.25</v>
      </c>
      <c r="N247" s="12">
        <f t="shared" si="150"/>
        <v>468.75</v>
      </c>
      <c r="O247" s="12">
        <v>375</v>
      </c>
      <c r="P247" s="12">
        <f t="shared" si="151"/>
        <v>281.25</v>
      </c>
      <c r="Q247" s="12">
        <f t="shared" si="152"/>
        <v>468.75</v>
      </c>
      <c r="R247" s="12">
        <v>375</v>
      </c>
      <c r="S247" s="12">
        <f t="shared" si="153"/>
        <v>281.25</v>
      </c>
      <c r="T247" s="12">
        <f t="shared" si="154"/>
        <v>468.75</v>
      </c>
      <c r="U247" s="12">
        <v>375</v>
      </c>
      <c r="V247" s="12">
        <f t="shared" si="155"/>
        <v>281.25</v>
      </c>
      <c r="W247" s="12">
        <f t="shared" si="156"/>
        <v>468.75</v>
      </c>
      <c r="X247" s="12">
        <v>375</v>
      </c>
      <c r="Y247" s="12">
        <f t="shared" si="157"/>
        <v>281.25</v>
      </c>
      <c r="Z247" s="12">
        <f t="shared" si="158"/>
        <v>468.75</v>
      </c>
      <c r="AA247" s="12">
        <v>375</v>
      </c>
      <c r="AB247" s="12">
        <f t="shared" si="159"/>
        <v>281.25</v>
      </c>
      <c r="AC247" s="12">
        <f t="shared" si="160"/>
        <v>468.75</v>
      </c>
    </row>
    <row r="248" spans="1:29" ht="15" hidden="1" x14ac:dyDescent="0.2">
      <c r="A248" s="3" t="s">
        <v>26</v>
      </c>
      <c r="B248" s="3" t="s">
        <v>20</v>
      </c>
      <c r="C248" s="3" t="s">
        <v>70</v>
      </c>
      <c r="D248" s="3" t="s">
        <v>121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900</v>
      </c>
      <c r="M248" s="12">
        <f t="shared" si="149"/>
        <v>675</v>
      </c>
      <c r="N248" s="12">
        <f t="shared" si="150"/>
        <v>1125</v>
      </c>
      <c r="O248" s="12">
        <v>900</v>
      </c>
      <c r="P248" s="12">
        <f t="shared" si="151"/>
        <v>675</v>
      </c>
      <c r="Q248" s="12">
        <f t="shared" si="152"/>
        <v>1125</v>
      </c>
      <c r="R248" s="12">
        <v>900</v>
      </c>
      <c r="S248" s="12">
        <f t="shared" si="153"/>
        <v>675</v>
      </c>
      <c r="T248" s="12">
        <f t="shared" si="154"/>
        <v>1125</v>
      </c>
      <c r="U248" s="12">
        <v>900</v>
      </c>
      <c r="V248" s="12">
        <f t="shared" si="155"/>
        <v>675</v>
      </c>
      <c r="W248" s="12">
        <f t="shared" si="156"/>
        <v>1125</v>
      </c>
      <c r="X248" s="12">
        <v>900</v>
      </c>
      <c r="Y248" s="12">
        <f t="shared" si="157"/>
        <v>675</v>
      </c>
      <c r="Z248" s="12">
        <f t="shared" si="158"/>
        <v>1125</v>
      </c>
      <c r="AA248" s="12">
        <v>900</v>
      </c>
      <c r="AB248" s="12">
        <f t="shared" si="159"/>
        <v>675</v>
      </c>
      <c r="AC248" s="12">
        <f t="shared" si="160"/>
        <v>1125</v>
      </c>
    </row>
    <row r="249" spans="1:29" ht="15" hidden="1" x14ac:dyDescent="0.2">
      <c r="A249" s="3" t="s">
        <v>26</v>
      </c>
      <c r="B249" s="3" t="s">
        <v>20</v>
      </c>
      <c r="C249" s="3" t="s">
        <v>119</v>
      </c>
      <c r="D249" s="3" t="s">
        <v>122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1300</v>
      </c>
      <c r="M249" s="12">
        <f t="shared" si="149"/>
        <v>975</v>
      </c>
      <c r="N249" s="12">
        <f t="shared" si="150"/>
        <v>1625</v>
      </c>
      <c r="O249" s="12">
        <v>1300</v>
      </c>
      <c r="P249" s="12">
        <f t="shared" si="151"/>
        <v>975</v>
      </c>
      <c r="Q249" s="12">
        <f t="shared" si="152"/>
        <v>1625</v>
      </c>
      <c r="R249" s="12">
        <v>1300</v>
      </c>
      <c r="S249" s="12">
        <f t="shared" si="153"/>
        <v>975</v>
      </c>
      <c r="T249" s="12">
        <f t="shared" si="154"/>
        <v>1625</v>
      </c>
      <c r="U249" s="12">
        <v>1300</v>
      </c>
      <c r="V249" s="12">
        <f t="shared" si="155"/>
        <v>975</v>
      </c>
      <c r="W249" s="12">
        <f t="shared" si="156"/>
        <v>1625</v>
      </c>
      <c r="X249" s="12">
        <v>1300</v>
      </c>
      <c r="Y249" s="12">
        <f t="shared" si="157"/>
        <v>975</v>
      </c>
      <c r="Z249" s="12">
        <f t="shared" si="158"/>
        <v>1625</v>
      </c>
      <c r="AA249" s="12">
        <v>1300</v>
      </c>
      <c r="AB249" s="12">
        <f t="shared" si="159"/>
        <v>975</v>
      </c>
      <c r="AC249" s="12">
        <f t="shared" si="160"/>
        <v>1625</v>
      </c>
    </row>
    <row r="250" spans="1:29" ht="15" hidden="1" x14ac:dyDescent="0.2">
      <c r="A250" s="3" t="s">
        <v>26</v>
      </c>
      <c r="B250" s="3" t="s">
        <v>20</v>
      </c>
      <c r="C250" s="3" t="s">
        <v>195</v>
      </c>
      <c r="D250" s="3" t="s">
        <v>196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922</v>
      </c>
      <c r="M250" s="12">
        <f t="shared" si="149"/>
        <v>691.5</v>
      </c>
      <c r="N250" s="12">
        <f t="shared" si="150"/>
        <v>1152.5</v>
      </c>
      <c r="O250" s="12">
        <v>922</v>
      </c>
      <c r="P250" s="12">
        <f t="shared" si="151"/>
        <v>691.5</v>
      </c>
      <c r="Q250" s="12">
        <f t="shared" si="152"/>
        <v>1152.5</v>
      </c>
      <c r="R250" s="12">
        <v>922</v>
      </c>
      <c r="S250" s="12">
        <f t="shared" si="153"/>
        <v>691.5</v>
      </c>
      <c r="T250" s="12">
        <f t="shared" si="154"/>
        <v>1152.5</v>
      </c>
      <c r="U250" s="12">
        <v>922</v>
      </c>
      <c r="V250" s="12">
        <f t="shared" si="155"/>
        <v>691.5</v>
      </c>
      <c r="W250" s="12">
        <f t="shared" si="156"/>
        <v>1152.5</v>
      </c>
      <c r="X250" s="12">
        <v>922</v>
      </c>
      <c r="Y250" s="12">
        <f t="shared" si="157"/>
        <v>691.5</v>
      </c>
      <c r="Z250" s="12">
        <f t="shared" si="158"/>
        <v>1152.5</v>
      </c>
      <c r="AA250" s="12">
        <v>922</v>
      </c>
      <c r="AB250" s="12">
        <f t="shared" si="159"/>
        <v>691.5</v>
      </c>
      <c r="AC250" s="12">
        <f t="shared" si="160"/>
        <v>1152.5</v>
      </c>
    </row>
    <row r="251" spans="1:29" ht="15" hidden="1" x14ac:dyDescent="0.2">
      <c r="A251" s="3" t="s">
        <v>26</v>
      </c>
      <c r="B251" s="3" t="s">
        <v>20</v>
      </c>
      <c r="C251" s="3" t="s">
        <v>71</v>
      </c>
      <c r="D251" s="3" t="s">
        <v>125</v>
      </c>
      <c r="E251" s="3" t="s">
        <v>159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1153</v>
      </c>
      <c r="M251" s="12">
        <f t="shared" si="149"/>
        <v>864.75</v>
      </c>
      <c r="N251" s="12">
        <f t="shared" si="150"/>
        <v>1441.25</v>
      </c>
      <c r="O251" s="12">
        <v>1153</v>
      </c>
      <c r="P251" s="12">
        <f t="shared" si="151"/>
        <v>864.75</v>
      </c>
      <c r="Q251" s="12">
        <f t="shared" si="152"/>
        <v>1441.25</v>
      </c>
      <c r="R251" s="12">
        <v>1153</v>
      </c>
      <c r="S251" s="12">
        <f t="shared" si="153"/>
        <v>864.75</v>
      </c>
      <c r="T251" s="12">
        <f t="shared" si="154"/>
        <v>1441.25</v>
      </c>
      <c r="U251" s="12">
        <v>1153</v>
      </c>
      <c r="V251" s="12">
        <f t="shared" si="155"/>
        <v>864.75</v>
      </c>
      <c r="W251" s="12">
        <f t="shared" si="156"/>
        <v>1441.25</v>
      </c>
      <c r="X251" s="12">
        <v>1153</v>
      </c>
      <c r="Y251" s="12">
        <f t="shared" si="157"/>
        <v>864.75</v>
      </c>
      <c r="Z251" s="12">
        <f t="shared" si="158"/>
        <v>1441.25</v>
      </c>
      <c r="AA251" s="12">
        <v>1153</v>
      </c>
      <c r="AB251" s="12">
        <f t="shared" si="159"/>
        <v>864.75</v>
      </c>
      <c r="AC251" s="12">
        <f t="shared" si="160"/>
        <v>1441.25</v>
      </c>
    </row>
    <row r="252" spans="1:29" ht="15" hidden="1" x14ac:dyDescent="0.2">
      <c r="A252" s="3" t="s">
        <v>26</v>
      </c>
      <c r="B252" s="3" t="s">
        <v>20</v>
      </c>
      <c r="C252" s="3" t="s">
        <v>123</v>
      </c>
      <c r="D252" s="3" t="s">
        <v>124</v>
      </c>
      <c r="E252" s="3" t="s">
        <v>159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1730</v>
      </c>
      <c r="M252" s="12">
        <f t="shared" si="149"/>
        <v>1297.5</v>
      </c>
      <c r="N252" s="12">
        <f t="shared" si="150"/>
        <v>2162.5</v>
      </c>
      <c r="O252" s="12">
        <v>1730</v>
      </c>
      <c r="P252" s="12">
        <f t="shared" si="151"/>
        <v>1297.5</v>
      </c>
      <c r="Q252" s="12">
        <f t="shared" si="152"/>
        <v>2162.5</v>
      </c>
      <c r="R252" s="12">
        <v>1730</v>
      </c>
      <c r="S252" s="12">
        <f t="shared" si="153"/>
        <v>1297.5</v>
      </c>
      <c r="T252" s="12">
        <f t="shared" si="154"/>
        <v>2162.5</v>
      </c>
      <c r="U252" s="12">
        <v>1730</v>
      </c>
      <c r="V252" s="12">
        <f t="shared" si="155"/>
        <v>1297.5</v>
      </c>
      <c r="W252" s="12">
        <f t="shared" si="156"/>
        <v>2162.5</v>
      </c>
      <c r="X252" s="12">
        <v>1730</v>
      </c>
      <c r="Y252" s="12">
        <f t="shared" si="157"/>
        <v>1297.5</v>
      </c>
      <c r="Z252" s="12">
        <f t="shared" si="158"/>
        <v>2162.5</v>
      </c>
      <c r="AA252" s="12">
        <v>1730</v>
      </c>
      <c r="AB252" s="12">
        <f t="shared" si="159"/>
        <v>1297.5</v>
      </c>
      <c r="AC252" s="12">
        <f t="shared" si="160"/>
        <v>2162.5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 t="shared" si="149"/>
        <v>18</v>
      </c>
      <c r="N253" s="12">
        <f t="shared" si="150"/>
        <v>30</v>
      </c>
      <c r="O253" s="12">
        <v>24</v>
      </c>
      <c r="P253" s="12">
        <f t="shared" si="151"/>
        <v>18</v>
      </c>
      <c r="Q253" s="12">
        <f t="shared" si="152"/>
        <v>30</v>
      </c>
      <c r="R253" s="12">
        <v>24</v>
      </c>
      <c r="S253" s="12">
        <f t="shared" si="153"/>
        <v>18</v>
      </c>
      <c r="T253" s="12">
        <f t="shared" si="154"/>
        <v>30</v>
      </c>
      <c r="U253" s="12">
        <v>24</v>
      </c>
      <c r="V253" s="12">
        <f t="shared" si="155"/>
        <v>18</v>
      </c>
      <c r="W253" s="12">
        <f t="shared" si="156"/>
        <v>30</v>
      </c>
      <c r="X253" s="12">
        <v>24</v>
      </c>
      <c r="Y253" s="12">
        <f t="shared" si="157"/>
        <v>18</v>
      </c>
      <c r="Z253" s="12">
        <f t="shared" si="158"/>
        <v>30</v>
      </c>
      <c r="AA253" s="12">
        <v>24</v>
      </c>
      <c r="AB253" s="12">
        <f t="shared" si="159"/>
        <v>18</v>
      </c>
      <c r="AC253" s="12">
        <f t="shared" si="160"/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 t="shared" si="149"/>
        <v>39</v>
      </c>
      <c r="N254" s="12">
        <f t="shared" si="150"/>
        <v>65</v>
      </c>
      <c r="O254" s="12">
        <v>52</v>
      </c>
      <c r="P254" s="12">
        <f t="shared" si="151"/>
        <v>39</v>
      </c>
      <c r="Q254" s="12">
        <f t="shared" si="152"/>
        <v>65</v>
      </c>
      <c r="R254" s="12">
        <v>52</v>
      </c>
      <c r="S254" s="12">
        <f t="shared" si="153"/>
        <v>39</v>
      </c>
      <c r="T254" s="12">
        <f t="shared" si="154"/>
        <v>65</v>
      </c>
      <c r="U254" s="12">
        <v>52</v>
      </c>
      <c r="V254" s="12">
        <f t="shared" si="155"/>
        <v>39</v>
      </c>
      <c r="W254" s="12">
        <f t="shared" si="156"/>
        <v>65</v>
      </c>
      <c r="X254" s="12">
        <v>52</v>
      </c>
      <c r="Y254" s="12">
        <f t="shared" si="157"/>
        <v>39</v>
      </c>
      <c r="Z254" s="12">
        <f t="shared" si="158"/>
        <v>65</v>
      </c>
      <c r="AA254" s="12">
        <v>52</v>
      </c>
      <c r="AB254" s="12">
        <f t="shared" si="159"/>
        <v>39</v>
      </c>
      <c r="AC254" s="12">
        <f t="shared" si="160"/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 t="shared" si="149"/>
        <v>93.75</v>
      </c>
      <c r="N255" s="12">
        <f t="shared" si="150"/>
        <v>156.25</v>
      </c>
      <c r="O255" s="12">
        <v>125</v>
      </c>
      <c r="P255" s="12">
        <f t="shared" si="151"/>
        <v>93.75</v>
      </c>
      <c r="Q255" s="12">
        <f t="shared" si="152"/>
        <v>156.25</v>
      </c>
      <c r="R255" s="12">
        <v>125</v>
      </c>
      <c r="S255" s="12">
        <f t="shared" si="153"/>
        <v>93.75</v>
      </c>
      <c r="T255" s="12">
        <f t="shared" si="154"/>
        <v>156.25</v>
      </c>
      <c r="U255" s="12">
        <v>125</v>
      </c>
      <c r="V255" s="12">
        <f t="shared" si="155"/>
        <v>93.75</v>
      </c>
      <c r="W255" s="12">
        <f t="shared" si="156"/>
        <v>156.25</v>
      </c>
      <c r="X255" s="12">
        <v>125</v>
      </c>
      <c r="Y255" s="12">
        <f t="shared" si="157"/>
        <v>93.75</v>
      </c>
      <c r="Z255" s="12">
        <f t="shared" si="158"/>
        <v>156.25</v>
      </c>
      <c r="AA255" s="12">
        <v>125</v>
      </c>
      <c r="AB255" s="12">
        <f t="shared" si="159"/>
        <v>93.75</v>
      </c>
      <c r="AC255" s="12">
        <f t="shared" si="160"/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 t="shared" si="149"/>
        <v>135</v>
      </c>
      <c r="N256" s="12">
        <f t="shared" si="150"/>
        <v>225</v>
      </c>
      <c r="O256" s="12">
        <v>180</v>
      </c>
      <c r="P256" s="12">
        <f t="shared" si="151"/>
        <v>135</v>
      </c>
      <c r="Q256" s="12">
        <f t="shared" si="152"/>
        <v>225</v>
      </c>
      <c r="R256" s="12">
        <v>180</v>
      </c>
      <c r="S256" s="12">
        <f t="shared" si="153"/>
        <v>135</v>
      </c>
      <c r="T256" s="12">
        <f t="shared" si="154"/>
        <v>225</v>
      </c>
      <c r="U256" s="12">
        <v>180</v>
      </c>
      <c r="V256" s="12">
        <f t="shared" si="155"/>
        <v>135</v>
      </c>
      <c r="W256" s="12">
        <f t="shared" si="156"/>
        <v>225</v>
      </c>
      <c r="X256" s="12">
        <v>180</v>
      </c>
      <c r="Y256" s="12">
        <f t="shared" si="157"/>
        <v>135</v>
      </c>
      <c r="Z256" s="12">
        <f t="shared" si="158"/>
        <v>225</v>
      </c>
      <c r="AA256" s="12">
        <v>180</v>
      </c>
      <c r="AB256" s="12">
        <f t="shared" si="159"/>
        <v>135</v>
      </c>
      <c r="AC256" s="12">
        <f t="shared" si="160"/>
        <v>225</v>
      </c>
    </row>
    <row r="257" spans="1:47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627</v>
      </c>
      <c r="M257" s="12">
        <f t="shared" si="149"/>
        <v>470.25</v>
      </c>
      <c r="N257" s="12">
        <f t="shared" si="150"/>
        <v>783.75</v>
      </c>
      <c r="O257" s="12">
        <v>627</v>
      </c>
      <c r="P257" s="12">
        <f t="shared" si="151"/>
        <v>470.25</v>
      </c>
      <c r="Q257" s="12">
        <f t="shared" si="152"/>
        <v>783.75</v>
      </c>
      <c r="R257" s="12">
        <v>627</v>
      </c>
      <c r="S257" s="12">
        <f t="shared" si="153"/>
        <v>470.25</v>
      </c>
      <c r="T257" s="12">
        <f t="shared" si="154"/>
        <v>783.75</v>
      </c>
      <c r="U257" s="12">
        <v>627</v>
      </c>
      <c r="V257" s="12">
        <f t="shared" si="155"/>
        <v>470.25</v>
      </c>
      <c r="W257" s="12">
        <f t="shared" si="156"/>
        <v>783.75</v>
      </c>
      <c r="X257" s="12">
        <v>627</v>
      </c>
      <c r="Y257" s="12">
        <f t="shared" si="157"/>
        <v>470.25</v>
      </c>
      <c r="Z257" s="12">
        <f t="shared" si="158"/>
        <v>783.75</v>
      </c>
      <c r="AA257" s="12">
        <v>627</v>
      </c>
      <c r="AB257" s="12">
        <f t="shared" si="159"/>
        <v>470.25</v>
      </c>
      <c r="AC257" s="12">
        <f t="shared" si="160"/>
        <v>783.75</v>
      </c>
    </row>
    <row r="258" spans="1:47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157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784</v>
      </c>
      <c r="M258" s="12">
        <f t="shared" si="149"/>
        <v>588</v>
      </c>
      <c r="N258" s="12">
        <f t="shared" si="150"/>
        <v>980</v>
      </c>
      <c r="O258" s="12">
        <v>784</v>
      </c>
      <c r="P258" s="12">
        <f t="shared" si="151"/>
        <v>588</v>
      </c>
      <c r="Q258" s="12">
        <f t="shared" si="152"/>
        <v>980</v>
      </c>
      <c r="R258" s="12">
        <v>784</v>
      </c>
      <c r="S258" s="12">
        <f t="shared" si="153"/>
        <v>588</v>
      </c>
      <c r="T258" s="12">
        <f t="shared" si="154"/>
        <v>980</v>
      </c>
      <c r="U258" s="12">
        <v>784</v>
      </c>
      <c r="V258" s="12">
        <f t="shared" si="155"/>
        <v>588</v>
      </c>
      <c r="W258" s="12">
        <f t="shared" si="156"/>
        <v>980</v>
      </c>
      <c r="X258" s="12">
        <v>784</v>
      </c>
      <c r="Y258" s="12">
        <f t="shared" si="157"/>
        <v>588</v>
      </c>
      <c r="Z258" s="12">
        <f t="shared" si="158"/>
        <v>980</v>
      </c>
      <c r="AA258" s="12">
        <v>784</v>
      </c>
      <c r="AB258" s="12">
        <f t="shared" si="159"/>
        <v>588</v>
      </c>
      <c r="AC258" s="12">
        <f t="shared" si="160"/>
        <v>980</v>
      </c>
    </row>
    <row r="259" spans="1:47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157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1176</v>
      </c>
      <c r="M259" s="12">
        <f t="shared" si="149"/>
        <v>882</v>
      </c>
      <c r="N259" s="12">
        <f t="shared" si="150"/>
        <v>1470</v>
      </c>
      <c r="O259" s="12">
        <v>1176</v>
      </c>
      <c r="P259" s="12">
        <f t="shared" si="151"/>
        <v>882</v>
      </c>
      <c r="Q259" s="12">
        <f t="shared" si="152"/>
        <v>1470</v>
      </c>
      <c r="R259" s="12">
        <v>1176</v>
      </c>
      <c r="S259" s="12">
        <f t="shared" si="153"/>
        <v>882</v>
      </c>
      <c r="T259" s="12">
        <f t="shared" si="154"/>
        <v>1470</v>
      </c>
      <c r="U259" s="12">
        <v>1176</v>
      </c>
      <c r="V259" s="12">
        <f t="shared" si="155"/>
        <v>882</v>
      </c>
      <c r="W259" s="12">
        <f t="shared" si="156"/>
        <v>1470</v>
      </c>
      <c r="X259" s="12">
        <v>1176</v>
      </c>
      <c r="Y259" s="12">
        <f t="shared" si="157"/>
        <v>882</v>
      </c>
      <c r="Z259" s="12">
        <f t="shared" si="158"/>
        <v>1470</v>
      </c>
      <c r="AA259" s="12">
        <v>1176</v>
      </c>
      <c r="AB259" s="12">
        <f t="shared" si="159"/>
        <v>882</v>
      </c>
      <c r="AC259" s="12">
        <f t="shared" si="160"/>
        <v>1470</v>
      </c>
    </row>
    <row r="260" spans="1:47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101</v>
      </c>
      <c r="G260" s="3" t="s">
        <v>84</v>
      </c>
      <c r="H260" s="3" t="s">
        <v>79</v>
      </c>
      <c r="I260" s="3" t="s">
        <v>73</v>
      </c>
      <c r="J260" s="3"/>
      <c r="K260" s="3" t="s">
        <v>116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135"/>
        <v/>
      </c>
    </row>
    <row r="261" spans="1:47" hidden="1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97</v>
      </c>
      <c r="G261" s="3" t="s">
        <v>84</v>
      </c>
      <c r="H261" s="3" t="s">
        <v>79</v>
      </c>
      <c r="I261" s="3" t="s">
        <v>73</v>
      </c>
      <c r="J261" s="3"/>
      <c r="K261" s="3" t="s">
        <v>66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hidden="1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98</v>
      </c>
      <c r="G262" s="12" t="s">
        <v>83</v>
      </c>
      <c r="H262" s="6" t="s">
        <v>81</v>
      </c>
      <c r="I262" s="7" t="s">
        <v>236</v>
      </c>
      <c r="J262" s="3"/>
      <c r="K262" s="3" t="s">
        <v>66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hidden="1" x14ac:dyDescent="0.2">
      <c r="A263" s="3" t="s">
        <v>27</v>
      </c>
      <c r="B263" s="3" t="s">
        <v>20</v>
      </c>
      <c r="C263" s="3" t="s">
        <v>135</v>
      </c>
      <c r="D263" s="3" t="s">
        <v>20</v>
      </c>
      <c r="E263" s="3" t="s">
        <v>163</v>
      </c>
      <c r="F263" s="3" t="s">
        <v>137</v>
      </c>
      <c r="G263" s="3" t="s">
        <v>85</v>
      </c>
      <c r="H263" s="6" t="s">
        <v>81</v>
      </c>
      <c r="I263" s="21" t="s">
        <v>136</v>
      </c>
      <c r="J263" s="3" t="s">
        <v>139</v>
      </c>
      <c r="K263" s="3" t="s">
        <v>66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hidden="1" x14ac:dyDescent="0.2">
      <c r="A264" s="3" t="s">
        <v>27</v>
      </c>
      <c r="B264" s="3" t="s">
        <v>20</v>
      </c>
      <c r="C264" s="3" t="s">
        <v>214</v>
      </c>
      <c r="D264" s="3" t="s">
        <v>20</v>
      </c>
      <c r="E264" s="3" t="s">
        <v>163</v>
      </c>
      <c r="F264" s="3" t="s">
        <v>137</v>
      </c>
      <c r="G264" s="3" t="s">
        <v>85</v>
      </c>
      <c r="H264" s="6" t="s">
        <v>81</v>
      </c>
      <c r="I264" s="21" t="s">
        <v>136</v>
      </c>
      <c r="J264" s="3" t="s">
        <v>139</v>
      </c>
      <c r="K264" s="3" t="s">
        <v>66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hidden="1" x14ac:dyDescent="0.2">
      <c r="A265" s="3" t="s">
        <v>27</v>
      </c>
      <c r="B265" s="3" t="s">
        <v>173</v>
      </c>
      <c r="C265" s="3" t="s">
        <v>20</v>
      </c>
      <c r="D265" s="3" t="s">
        <v>20</v>
      </c>
      <c r="E265" s="3" t="s">
        <v>10</v>
      </c>
      <c r="F265" s="3" t="s">
        <v>97</v>
      </c>
      <c r="G265" s="3"/>
      <c r="H265" s="3"/>
      <c r="I265" s="7" t="s">
        <v>117</v>
      </c>
      <c r="J265" s="3" t="s">
        <v>118</v>
      </c>
      <c r="K265" s="3" t="s">
        <v>66</v>
      </c>
      <c r="L265" s="4">
        <f t="shared" ref="L265:Q265" si="161">O265*1.05</f>
        <v>4.41</v>
      </c>
      <c r="M265" s="4">
        <f t="shared" si="161"/>
        <v>3.3075000000000006</v>
      </c>
      <c r="N265" s="4">
        <f t="shared" si="161"/>
        <v>5.5125000000000002</v>
      </c>
      <c r="O265" s="4">
        <f t="shared" si="161"/>
        <v>4.2</v>
      </c>
      <c r="P265" s="4">
        <f t="shared" si="161"/>
        <v>3.1500000000000004</v>
      </c>
      <c r="Q265" s="4">
        <f t="shared" si="161"/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hidden="1" x14ac:dyDescent="0.2">
      <c r="A266" s="3" t="s">
        <v>27</v>
      </c>
      <c r="B266" s="3" t="s">
        <v>172</v>
      </c>
      <c r="C266" s="3" t="s">
        <v>20</v>
      </c>
      <c r="D266" s="3" t="s">
        <v>20</v>
      </c>
      <c r="E266" s="3" t="s">
        <v>105</v>
      </c>
      <c r="F266" s="3" t="s">
        <v>103</v>
      </c>
      <c r="G266" s="3" t="s">
        <v>85</v>
      </c>
      <c r="H266" s="6" t="s">
        <v>81</v>
      </c>
      <c r="I266" s="3" t="s">
        <v>88</v>
      </c>
      <c r="J266" s="3" t="s">
        <v>89</v>
      </c>
      <c r="K266" s="3" t="s">
        <v>66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hidden="1" x14ac:dyDescent="0.2">
      <c r="A267" s="3" t="s">
        <v>27</v>
      </c>
      <c r="B267" s="3" t="s">
        <v>172</v>
      </c>
      <c r="C267" s="3" t="s">
        <v>20</v>
      </c>
      <c r="D267" s="3" t="s">
        <v>20</v>
      </c>
      <c r="E267" s="3" t="s">
        <v>90</v>
      </c>
      <c r="F267" s="3" t="s">
        <v>97</v>
      </c>
      <c r="G267" s="3" t="s">
        <v>85</v>
      </c>
      <c r="H267" s="6" t="s">
        <v>81</v>
      </c>
      <c r="I267" s="3" t="s">
        <v>88</v>
      </c>
      <c r="J267" s="3" t="s">
        <v>89</v>
      </c>
      <c r="K267" s="3" t="s">
        <v>66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hidden="1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98</v>
      </c>
      <c r="G268" s="12" t="s">
        <v>83</v>
      </c>
      <c r="H268" s="6" t="s">
        <v>81</v>
      </c>
      <c r="I268" s="3" t="s">
        <v>240</v>
      </c>
      <c r="J268" s="3" t="s">
        <v>141</v>
      </c>
      <c r="K268" s="3" t="s">
        <v>66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hidden="1" x14ac:dyDescent="0.2">
      <c r="A269" s="3" t="s">
        <v>27</v>
      </c>
      <c r="B269" s="3" t="s">
        <v>40</v>
      </c>
      <c r="C269" s="3" t="s">
        <v>201</v>
      </c>
      <c r="D269" s="3" t="s">
        <v>20</v>
      </c>
      <c r="E269" s="3" t="s">
        <v>44</v>
      </c>
      <c r="F269" s="3" t="s">
        <v>98</v>
      </c>
      <c r="G269" s="3" t="s">
        <v>83</v>
      </c>
      <c r="H269" s="3" t="s">
        <v>79</v>
      </c>
      <c r="I269" s="3" t="s">
        <v>77</v>
      </c>
      <c r="J269" s="3" t="s">
        <v>78</v>
      </c>
      <c r="K269" s="3" t="s">
        <v>66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202</v>
      </c>
      <c r="D270" s="3" t="s">
        <v>20</v>
      </c>
      <c r="E270" s="3" t="s">
        <v>44</v>
      </c>
      <c r="F270" s="3" t="s">
        <v>98</v>
      </c>
      <c r="G270" s="3" t="s">
        <v>83</v>
      </c>
      <c r="H270" s="3" t="s">
        <v>79</v>
      </c>
      <c r="I270" s="3" t="s">
        <v>77</v>
      </c>
      <c r="J270" s="3" t="s">
        <v>78</v>
      </c>
      <c r="K270" s="3" t="s">
        <v>66</v>
      </c>
      <c r="L270" s="5">
        <f t="shared" ref="L270:AC270" si="162">L269-0.05</f>
        <v>0.2</v>
      </c>
      <c r="M270" s="5">
        <f t="shared" si="162"/>
        <v>0.15000000000000002</v>
      </c>
      <c r="N270" s="5">
        <f t="shared" si="162"/>
        <v>0.25</v>
      </c>
      <c r="O270" s="5">
        <f t="shared" si="162"/>
        <v>0.2</v>
      </c>
      <c r="P270" s="5">
        <f t="shared" si="162"/>
        <v>0.15000000000000002</v>
      </c>
      <c r="Q270" s="5">
        <f t="shared" si="162"/>
        <v>0.25</v>
      </c>
      <c r="R270" s="5">
        <f t="shared" si="162"/>
        <v>0.2</v>
      </c>
      <c r="S270" s="5">
        <f t="shared" si="162"/>
        <v>0.15000000000000002</v>
      </c>
      <c r="T270" s="5">
        <f t="shared" si="162"/>
        <v>0.25</v>
      </c>
      <c r="U270" s="5">
        <f t="shared" si="162"/>
        <v>0.3</v>
      </c>
      <c r="V270" s="5">
        <f t="shared" si="162"/>
        <v>0.25</v>
      </c>
      <c r="W270" s="5">
        <f t="shared" si="162"/>
        <v>0.35000000000000003</v>
      </c>
      <c r="X270" s="5">
        <f t="shared" si="162"/>
        <v>0.3</v>
      </c>
      <c r="Y270" s="5">
        <f t="shared" si="162"/>
        <v>0.25</v>
      </c>
      <c r="Z270" s="5">
        <f t="shared" si="162"/>
        <v>0.35000000000000003</v>
      </c>
      <c r="AA270" s="5">
        <f t="shared" si="162"/>
        <v>0.2</v>
      </c>
      <c r="AB270" s="5">
        <f t="shared" si="162"/>
        <v>0.15000000000000002</v>
      </c>
      <c r="AC270" s="5">
        <f t="shared" si="162"/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102</v>
      </c>
      <c r="G271" s="3" t="s">
        <v>86</v>
      </c>
      <c r="H271" s="6" t="s">
        <v>81</v>
      </c>
      <c r="I271" s="3" t="s">
        <v>77</v>
      </c>
      <c r="J271" s="3" t="s">
        <v>215</v>
      </c>
      <c r="K271" s="3" t="s">
        <v>66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104</v>
      </c>
      <c r="G272" s="3"/>
      <c r="H272" s="3"/>
      <c r="I272" s="3"/>
      <c r="J272" s="3"/>
      <c r="K272" s="3" t="s">
        <v>66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103</v>
      </c>
      <c r="G273" s="3"/>
      <c r="H273" s="3"/>
      <c r="I273" s="3"/>
      <c r="J273" s="3"/>
      <c r="K273" s="3" t="s">
        <v>66</v>
      </c>
      <c r="L273" s="8">
        <f t="shared" ref="L273:Q276" si="163">O273*1.05</f>
        <v>1.1025</v>
      </c>
      <c r="M273" s="8">
        <f t="shared" si="163"/>
        <v>0.77175000000000005</v>
      </c>
      <c r="N273" s="8">
        <f t="shared" si="163"/>
        <v>1.4332500000000004</v>
      </c>
      <c r="O273" s="8">
        <f t="shared" si="163"/>
        <v>1.05</v>
      </c>
      <c r="P273" s="8">
        <f t="shared" si="163"/>
        <v>0.73499999999999999</v>
      </c>
      <c r="Q273" s="8">
        <f t="shared" si="163"/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 t="shared" ref="AA273:AC274" si="164">X273*0.95</f>
        <v>0.66499999999999992</v>
      </c>
      <c r="AB273" s="8">
        <f t="shared" si="164"/>
        <v>0.47499999999999998</v>
      </c>
      <c r="AC273" s="8">
        <f t="shared" si="164"/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hidden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103</v>
      </c>
      <c r="G274" s="3"/>
      <c r="H274" s="3"/>
      <c r="I274" s="3"/>
      <c r="J274" s="3"/>
      <c r="K274" s="3" t="s">
        <v>66</v>
      </c>
      <c r="L274" s="8">
        <f t="shared" si="163"/>
        <v>0.44100000000000006</v>
      </c>
      <c r="M274" s="8">
        <f t="shared" si="163"/>
        <v>0.33075000000000004</v>
      </c>
      <c r="N274" s="8">
        <f t="shared" si="163"/>
        <v>0.49612500000000004</v>
      </c>
      <c r="O274" s="8">
        <f t="shared" si="163"/>
        <v>0.42000000000000004</v>
      </c>
      <c r="P274" s="8">
        <f t="shared" si="163"/>
        <v>0.315</v>
      </c>
      <c r="Q274" s="8">
        <f t="shared" si="163"/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 t="shared" si="164"/>
        <v>0.28499999999999998</v>
      </c>
      <c r="AB274" s="8">
        <f t="shared" si="164"/>
        <v>0.26600000000000001</v>
      </c>
      <c r="AC274" s="8">
        <f t="shared" si="164"/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hidden="1" x14ac:dyDescent="0.2">
      <c r="A275" s="3" t="s">
        <v>27</v>
      </c>
      <c r="B275" s="3" t="s">
        <v>174</v>
      </c>
      <c r="C275" s="3" t="s">
        <v>20</v>
      </c>
      <c r="D275" s="3" t="s">
        <v>20</v>
      </c>
      <c r="E275" s="3" t="s">
        <v>42</v>
      </c>
      <c r="F275" s="3" t="s">
        <v>103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66</v>
      </c>
      <c r="L275" s="8">
        <f t="shared" si="163"/>
        <v>3.0870000000000002</v>
      </c>
      <c r="M275" s="8">
        <f t="shared" si="163"/>
        <v>2.7562500000000001</v>
      </c>
      <c r="N275" s="8">
        <f t="shared" si="163"/>
        <v>3.8587500000000006</v>
      </c>
      <c r="O275" s="8">
        <f t="shared" si="163"/>
        <v>2.94</v>
      </c>
      <c r="P275" s="8">
        <f t="shared" si="163"/>
        <v>2.625</v>
      </c>
      <c r="Q275" s="8">
        <f t="shared" si="163"/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103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66</v>
      </c>
      <c r="L276" s="8">
        <f t="shared" si="163"/>
        <v>3.1972499999999999</v>
      </c>
      <c r="M276" s="8">
        <f t="shared" si="163"/>
        <v>2.7562500000000001</v>
      </c>
      <c r="N276" s="8">
        <f t="shared" si="163"/>
        <v>3.8587500000000006</v>
      </c>
      <c r="O276" s="8">
        <f t="shared" si="163"/>
        <v>3.0449999999999999</v>
      </c>
      <c r="P276" s="8">
        <f t="shared" si="163"/>
        <v>2.625</v>
      </c>
      <c r="Q276" s="8">
        <f t="shared" si="163"/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hidden="1" x14ac:dyDescent="0.2">
      <c r="A277" s="3" t="s">
        <v>27</v>
      </c>
      <c r="B277" s="3" t="s">
        <v>166</v>
      </c>
      <c r="C277" s="3" t="s">
        <v>20</v>
      </c>
      <c r="D277" s="3" t="s">
        <v>20</v>
      </c>
      <c r="E277" s="3" t="s">
        <v>51</v>
      </c>
      <c r="F277" s="3" t="s">
        <v>97</v>
      </c>
      <c r="G277" s="3" t="s">
        <v>85</v>
      </c>
      <c r="H277" s="6" t="s">
        <v>81</v>
      </c>
      <c r="I277" s="7" t="s">
        <v>115</v>
      </c>
      <c r="J277" s="3" t="s">
        <v>138</v>
      </c>
      <c r="K277" s="3" t="s">
        <v>116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165">IF(L277&lt;M277,"ISSUE","")</f>
        <v/>
      </c>
    </row>
    <row r="278" spans="1:47" ht="15" hidden="1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97</v>
      </c>
      <c r="G278" s="3" t="s">
        <v>85</v>
      </c>
      <c r="H278" s="6" t="s">
        <v>81</v>
      </c>
      <c r="I278" s="7" t="s">
        <v>115</v>
      </c>
      <c r="J278" s="3" t="s">
        <v>138</v>
      </c>
      <c r="K278" s="3" t="s">
        <v>116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165"/>
        <v/>
      </c>
    </row>
    <row r="279" spans="1:47" hidden="1" x14ac:dyDescent="0.2">
      <c r="A279" s="3" t="s">
        <v>27</v>
      </c>
      <c r="B279" s="3" t="s">
        <v>33</v>
      </c>
      <c r="C279" s="3" t="s">
        <v>68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5" si="166">R279*0.5</f>
        <v>0.05</v>
      </c>
      <c r="V279" s="5">
        <f t="shared" ref="V279:V285" si="167">U279*0.8</f>
        <v>4.0000000000000008E-2</v>
      </c>
      <c r="W279" s="5">
        <f t="shared" ref="W279:W285" si="168">U279*1.2</f>
        <v>0.06</v>
      </c>
      <c r="X279" s="5">
        <f t="shared" ref="X279:X285" si="169">U279*0.5</f>
        <v>2.5000000000000001E-2</v>
      </c>
      <c r="Y279" s="5">
        <f t="shared" ref="Y279:Y285" si="170">X279*0.8</f>
        <v>2.0000000000000004E-2</v>
      </c>
      <c r="Z279" s="5">
        <f t="shared" ref="Z279:Z285" si="171">X279*1.2</f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69</v>
      </c>
      <c r="D280" s="3" t="s">
        <v>121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166"/>
        <v>0.05</v>
      </c>
      <c r="V280" s="5">
        <f t="shared" si="167"/>
        <v>4.0000000000000008E-2</v>
      </c>
      <c r="W280" s="5">
        <f t="shared" si="168"/>
        <v>0.06</v>
      </c>
      <c r="X280" s="5">
        <f t="shared" si="169"/>
        <v>2.5000000000000001E-2</v>
      </c>
      <c r="Y280" s="5">
        <f t="shared" si="170"/>
        <v>2.0000000000000004E-2</v>
      </c>
      <c r="Z280" s="5">
        <f t="shared" si="171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70</v>
      </c>
      <c r="D281" s="3" t="s">
        <v>121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166"/>
        <v>0.05</v>
      </c>
      <c r="V281" s="5">
        <f t="shared" si="167"/>
        <v>4.0000000000000008E-2</v>
      </c>
      <c r="W281" s="5">
        <f t="shared" si="168"/>
        <v>0.06</v>
      </c>
      <c r="X281" s="5">
        <f t="shared" si="169"/>
        <v>2.5000000000000001E-2</v>
      </c>
      <c r="Y281" s="5">
        <f t="shared" si="170"/>
        <v>2.0000000000000004E-2</v>
      </c>
      <c r="Z281" s="5">
        <f t="shared" si="171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119</v>
      </c>
      <c r="D282" s="3" t="s">
        <v>122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166"/>
        <v>0.05</v>
      </c>
      <c r="V282" s="5">
        <f t="shared" si="167"/>
        <v>4.0000000000000008E-2</v>
      </c>
      <c r="W282" s="5">
        <f t="shared" si="168"/>
        <v>0.06</v>
      </c>
      <c r="X282" s="5">
        <f t="shared" si="169"/>
        <v>2.5000000000000001E-2</v>
      </c>
      <c r="Y282" s="5">
        <f t="shared" si="170"/>
        <v>2.0000000000000004E-2</v>
      </c>
      <c r="Z282" s="5">
        <f t="shared" si="171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195</v>
      </c>
      <c r="D283" s="3" t="s">
        <v>196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166"/>
        <v>0.05</v>
      </c>
      <c r="V283" s="5">
        <f t="shared" si="167"/>
        <v>4.0000000000000008E-2</v>
      </c>
      <c r="W283" s="5">
        <f t="shared" si="168"/>
        <v>0.06</v>
      </c>
      <c r="X283" s="5">
        <f t="shared" si="169"/>
        <v>2.5000000000000001E-2</v>
      </c>
      <c r="Y283" s="5">
        <f t="shared" si="170"/>
        <v>2.0000000000000004E-2</v>
      </c>
      <c r="Z283" s="5">
        <f t="shared" si="171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33</v>
      </c>
      <c r="C284" s="3" t="s">
        <v>71</v>
      </c>
      <c r="D284" s="3" t="s">
        <v>125</v>
      </c>
      <c r="E284" s="3" t="s">
        <v>200</v>
      </c>
      <c r="F284" s="3" t="s">
        <v>98</v>
      </c>
      <c r="G284" s="12" t="s">
        <v>83</v>
      </c>
      <c r="H284" s="3" t="s">
        <v>80</v>
      </c>
      <c r="I284" s="3" t="s">
        <v>223</v>
      </c>
      <c r="J284" s="3" t="s">
        <v>224</v>
      </c>
      <c r="K284" s="3" t="s">
        <v>66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166"/>
        <v>0.05</v>
      </c>
      <c r="V284" s="5">
        <f t="shared" si="167"/>
        <v>4.0000000000000008E-2</v>
      </c>
      <c r="W284" s="5">
        <f t="shared" si="168"/>
        <v>0.06</v>
      </c>
      <c r="X284" s="5">
        <f t="shared" si="169"/>
        <v>2.5000000000000001E-2</v>
      </c>
      <c r="Y284" s="5">
        <f t="shared" si="170"/>
        <v>2.0000000000000004E-2</v>
      </c>
      <c r="Z284" s="5">
        <f t="shared" si="171"/>
        <v>0.03</v>
      </c>
      <c r="AA284" s="5">
        <v>0</v>
      </c>
      <c r="AB284" s="3">
        <v>0</v>
      </c>
      <c r="AC284" s="3">
        <v>0.05</v>
      </c>
    </row>
    <row r="285" spans="1:47" hidden="1" x14ac:dyDescent="0.2">
      <c r="A285" s="3" t="s">
        <v>27</v>
      </c>
      <c r="B285" s="3" t="s">
        <v>33</v>
      </c>
      <c r="C285" s="3" t="s">
        <v>123</v>
      </c>
      <c r="D285" s="3" t="s">
        <v>124</v>
      </c>
      <c r="E285" s="3" t="s">
        <v>200</v>
      </c>
      <c r="F285" s="3" t="s">
        <v>98</v>
      </c>
      <c r="G285" s="12" t="s">
        <v>83</v>
      </c>
      <c r="H285" s="3" t="s">
        <v>80</v>
      </c>
      <c r="I285" s="3" t="s">
        <v>223</v>
      </c>
      <c r="J285" s="3" t="s">
        <v>224</v>
      </c>
      <c r="K285" s="3" t="s">
        <v>66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 t="shared" si="166"/>
        <v>0.05</v>
      </c>
      <c r="V285" s="5">
        <f t="shared" si="167"/>
        <v>4.0000000000000008E-2</v>
      </c>
      <c r="W285" s="5">
        <f t="shared" si="168"/>
        <v>0.06</v>
      </c>
      <c r="X285" s="5">
        <f t="shared" si="169"/>
        <v>2.5000000000000001E-2</v>
      </c>
      <c r="Y285" s="5">
        <f t="shared" si="170"/>
        <v>2.0000000000000004E-2</v>
      </c>
      <c r="Z285" s="5">
        <f t="shared" si="171"/>
        <v>0.03</v>
      </c>
      <c r="AA285" s="5">
        <v>0</v>
      </c>
      <c r="AB285" s="3">
        <v>0</v>
      </c>
      <c r="AC285" s="3">
        <v>0.05</v>
      </c>
    </row>
    <row r="286" spans="1:47" hidden="1" x14ac:dyDescent="0.2">
      <c r="A286" s="3" t="s">
        <v>27</v>
      </c>
      <c r="B286" s="3" t="s">
        <v>20</v>
      </c>
      <c r="C286" s="3" t="s">
        <v>20</v>
      </c>
      <c r="D286" s="3" t="s">
        <v>121</v>
      </c>
      <c r="E286" s="3" t="s">
        <v>199</v>
      </c>
      <c r="F286" s="3" t="s">
        <v>98</v>
      </c>
      <c r="G286" s="12" t="s">
        <v>83</v>
      </c>
      <c r="H286" s="3" t="s">
        <v>80</v>
      </c>
      <c r="I286" s="3" t="s">
        <v>233</v>
      </c>
      <c r="J286" s="3" t="s">
        <v>234</v>
      </c>
      <c r="K286" s="3" t="s">
        <v>66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hidden="1" x14ac:dyDescent="0.2">
      <c r="A287" s="3" t="s">
        <v>27</v>
      </c>
      <c r="B287" s="3" t="s">
        <v>20</v>
      </c>
      <c r="C287" s="3" t="s">
        <v>20</v>
      </c>
      <c r="D287" s="3" t="s">
        <v>124</v>
      </c>
      <c r="E287" s="3" t="s">
        <v>232</v>
      </c>
      <c r="F287" s="3" t="s">
        <v>98</v>
      </c>
      <c r="G287" s="12" t="s">
        <v>83</v>
      </c>
      <c r="H287" s="3" t="s">
        <v>80</v>
      </c>
      <c r="I287" s="3" t="s">
        <v>233</v>
      </c>
      <c r="J287" s="3" t="s">
        <v>234</v>
      </c>
      <c r="K287" s="3" t="s">
        <v>66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hidden="1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103</v>
      </c>
      <c r="G288" s="3" t="s">
        <v>85</v>
      </c>
      <c r="H288" s="6" t="s">
        <v>81</v>
      </c>
      <c r="I288" s="7" t="s">
        <v>95</v>
      </c>
      <c r="J288" s="3" t="s">
        <v>180</v>
      </c>
      <c r="K288" s="3" t="s">
        <v>66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hidden="1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97</v>
      </c>
      <c r="G289" s="3" t="s">
        <v>85</v>
      </c>
      <c r="H289" s="6" t="s">
        <v>81</v>
      </c>
      <c r="I289" s="7" t="s">
        <v>95</v>
      </c>
      <c r="J289" s="3" t="s">
        <v>180</v>
      </c>
      <c r="K289" s="3" t="s">
        <v>116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165"/>
        <v>ISSUE</v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3" t="s">
        <v>9</v>
      </c>
      <c r="F290" s="3" t="s">
        <v>97</v>
      </c>
      <c r="G290" s="3" t="s">
        <v>85</v>
      </c>
      <c r="H290" s="6" t="s">
        <v>81</v>
      </c>
      <c r="I290" s="7" t="s">
        <v>91</v>
      </c>
      <c r="J290" s="2" t="s">
        <v>92</v>
      </c>
      <c r="K290" s="3" t="s">
        <v>66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hidden="1" x14ac:dyDescent="0.2">
      <c r="A291" s="3" t="s">
        <v>27</v>
      </c>
      <c r="B291" s="3" t="s">
        <v>148</v>
      </c>
      <c r="C291" s="3" t="s">
        <v>68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69</v>
      </c>
      <c r="D292" s="3" t="s">
        <v>121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hidden="1" x14ac:dyDescent="0.2">
      <c r="A293" s="3" t="s">
        <v>27</v>
      </c>
      <c r="B293" s="3" t="s">
        <v>148</v>
      </c>
      <c r="C293" s="3" t="s">
        <v>70</v>
      </c>
      <c r="D293" s="3" t="s">
        <v>121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hidden="1" x14ac:dyDescent="0.2">
      <c r="A294" s="3" t="s">
        <v>27</v>
      </c>
      <c r="B294" s="3" t="s">
        <v>148</v>
      </c>
      <c r="C294" s="3" t="s">
        <v>119</v>
      </c>
      <c r="D294" s="3" t="s">
        <v>122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hidden="1" x14ac:dyDescent="0.2">
      <c r="A295" s="3" t="s">
        <v>27</v>
      </c>
      <c r="B295" s="3" t="s">
        <v>148</v>
      </c>
      <c r="C295" s="3" t="s">
        <v>195</v>
      </c>
      <c r="D295" s="3" t="s">
        <v>196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hidden="1" x14ac:dyDescent="0.2">
      <c r="A296" s="3" t="s">
        <v>27</v>
      </c>
      <c r="B296" s="3" t="s">
        <v>148</v>
      </c>
      <c r="C296" s="3" t="s">
        <v>71</v>
      </c>
      <c r="D296" s="3" t="s">
        <v>125</v>
      </c>
      <c r="E296" s="3" t="s">
        <v>43</v>
      </c>
      <c r="F296" s="3" t="s">
        <v>98</v>
      </c>
      <c r="G296" s="3" t="s">
        <v>83</v>
      </c>
      <c r="H296" s="3" t="s">
        <v>80</v>
      </c>
      <c r="I296" s="7" t="s">
        <v>178</v>
      </c>
      <c r="J296" s="3" t="s">
        <v>179</v>
      </c>
      <c r="K296" s="3" t="s">
        <v>66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hidden="1" x14ac:dyDescent="0.2">
      <c r="A297" s="3" t="s">
        <v>27</v>
      </c>
      <c r="B297" s="3" t="s">
        <v>148</v>
      </c>
      <c r="C297" s="3" t="s">
        <v>123</v>
      </c>
      <c r="D297" s="3" t="s">
        <v>124</v>
      </c>
      <c r="E297" s="3" t="s">
        <v>43</v>
      </c>
      <c r="F297" s="3" t="s">
        <v>98</v>
      </c>
      <c r="G297" s="3" t="s">
        <v>83</v>
      </c>
      <c r="H297" s="3" t="s">
        <v>80</v>
      </c>
      <c r="I297" s="7" t="s">
        <v>178</v>
      </c>
      <c r="J297" s="3" t="s">
        <v>179</v>
      </c>
      <c r="K297" s="3" t="s">
        <v>66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hidden="1" x14ac:dyDescent="0.2">
      <c r="A298" s="3" t="s">
        <v>27</v>
      </c>
      <c r="B298" s="3" t="s">
        <v>147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165"/>
        <v/>
      </c>
    </row>
    <row r="299" spans="1:31" hidden="1" x14ac:dyDescent="0.2">
      <c r="A299" s="3" t="s">
        <v>27</v>
      </c>
      <c r="B299" s="3" t="s">
        <v>165</v>
      </c>
      <c r="C299" s="3" t="s">
        <v>20</v>
      </c>
      <c r="D299" s="3" t="s">
        <v>20</v>
      </c>
      <c r="E299" s="3" t="s">
        <v>43</v>
      </c>
      <c r="F299" s="3" t="s">
        <v>98</v>
      </c>
      <c r="G299" s="3" t="s">
        <v>83</v>
      </c>
      <c r="H299" s="3" t="s">
        <v>79</v>
      </c>
      <c r="I299" s="3" t="s">
        <v>77</v>
      </c>
      <c r="J299" s="3" t="s">
        <v>78</v>
      </c>
      <c r="K299" s="3" t="s">
        <v>116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165"/>
        <v/>
      </c>
    </row>
    <row r="300" spans="1:31" hidden="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98</v>
      </c>
      <c r="G300" s="3" t="s">
        <v>83</v>
      </c>
      <c r="H300" s="3" t="s">
        <v>79</v>
      </c>
      <c r="I300" s="3" t="s">
        <v>77</v>
      </c>
      <c r="J300" s="3" t="s">
        <v>78</v>
      </c>
      <c r="K300" s="3" t="s">
        <v>116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165"/>
        <v/>
      </c>
    </row>
    <row r="301" spans="1:31" hidden="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97</v>
      </c>
      <c r="G301" s="3" t="s">
        <v>85</v>
      </c>
      <c r="H301" s="6" t="s">
        <v>81</v>
      </c>
      <c r="I301" s="3" t="s">
        <v>94</v>
      </c>
      <c r="J301" s="3" t="s">
        <v>93</v>
      </c>
      <c r="K301" s="3" t="s">
        <v>66</v>
      </c>
      <c r="L301" s="4">
        <f t="shared" ref="L301:Q301" si="172">O301*1.05</f>
        <v>39.690000000000005</v>
      </c>
      <c r="M301" s="4">
        <f t="shared" si="172"/>
        <v>33.075000000000003</v>
      </c>
      <c r="N301" s="4">
        <f t="shared" si="172"/>
        <v>44.1</v>
      </c>
      <c r="O301" s="4">
        <f t="shared" si="172"/>
        <v>37.800000000000004</v>
      </c>
      <c r="P301" s="4">
        <f t="shared" si="172"/>
        <v>31.5</v>
      </c>
      <c r="Q301" s="4">
        <f t="shared" si="172"/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hidden="1" x14ac:dyDescent="0.2">
      <c r="A302" s="3" t="s">
        <v>29</v>
      </c>
      <c r="B302" s="3" t="s">
        <v>160</v>
      </c>
      <c r="C302" s="3" t="s">
        <v>20</v>
      </c>
      <c r="D302" s="3" t="s">
        <v>20</v>
      </c>
      <c r="E302" s="3" t="s">
        <v>16</v>
      </c>
      <c r="F302" s="3" t="s">
        <v>98</v>
      </c>
      <c r="G302" s="3" t="s">
        <v>85</v>
      </c>
      <c r="H302" s="6" t="s">
        <v>81</v>
      </c>
      <c r="I302" s="3" t="s">
        <v>77</v>
      </c>
      <c r="J302" s="3" t="s">
        <v>78</v>
      </c>
      <c r="K302" s="3" t="s">
        <v>116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hidden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238</v>
      </c>
      <c r="F303" s="3" t="s">
        <v>98</v>
      </c>
      <c r="G303" s="3" t="s">
        <v>84</v>
      </c>
      <c r="H303" s="3" t="s">
        <v>81</v>
      </c>
      <c r="J303" s="3" t="s">
        <v>239</v>
      </c>
      <c r="K303" s="3" t="s">
        <v>116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hidden="1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241</v>
      </c>
      <c r="F304" s="26" t="s">
        <v>103</v>
      </c>
      <c r="G304" s="3" t="s">
        <v>83</v>
      </c>
      <c r="H304" s="3" t="s">
        <v>81</v>
      </c>
      <c r="I304" s="7" t="s">
        <v>242</v>
      </c>
      <c r="J304" s="3" t="s">
        <v>243</v>
      </c>
      <c r="K304" s="26" t="s">
        <v>116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228</v>
      </c>
      <c r="F305" s="28" t="s">
        <v>98</v>
      </c>
      <c r="G305" s="3" t="s">
        <v>83</v>
      </c>
      <c r="H305" s="6" t="s">
        <v>81</v>
      </c>
      <c r="I305" s="28" t="s">
        <v>230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227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245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246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247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248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249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250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hidden="1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251</v>
      </c>
      <c r="F313" s="28" t="s">
        <v>98</v>
      </c>
      <c r="G313" s="3" t="s">
        <v>83</v>
      </c>
      <c r="H313" s="6" t="s">
        <v>81</v>
      </c>
      <c r="I313" s="28" t="s">
        <v>244</v>
      </c>
      <c r="J313" s="28"/>
      <c r="K313" s="28" t="s">
        <v>66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hidden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252</v>
      </c>
      <c r="F314" s="28" t="s">
        <v>98</v>
      </c>
      <c r="G314" s="3" t="s">
        <v>83</v>
      </c>
      <c r="H314" s="6" t="s">
        <v>81</v>
      </c>
      <c r="I314" s="28" t="s">
        <v>244</v>
      </c>
      <c r="J314" s="28"/>
      <c r="K314" s="28" t="s">
        <v>66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hidden="1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229</v>
      </c>
      <c r="F315" s="3" t="s">
        <v>98</v>
      </c>
      <c r="G315" s="3" t="s">
        <v>83</v>
      </c>
      <c r="H315" s="6" t="s">
        <v>81</v>
      </c>
      <c r="I315" t="s">
        <v>230</v>
      </c>
      <c r="J315" s="3" t="s">
        <v>78</v>
      </c>
      <c r="K315" s="3" t="s">
        <v>66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253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 t="shared" ref="S316:S325" si="173">R316*0.95</f>
        <v>0.17099999999999999</v>
      </c>
      <c r="T316" s="30">
        <f t="shared" ref="T316:T325" si="174">R316*1.05</f>
        <v>0.189</v>
      </c>
      <c r="U316" s="28">
        <v>0.18</v>
      </c>
      <c r="V316" s="30">
        <f t="shared" ref="V316:V325" si="175">U316*0.95</f>
        <v>0.17099999999999999</v>
      </c>
      <c r="W316" s="30">
        <f t="shared" ref="W316:W325" si="176">U316*1.05</f>
        <v>0.189</v>
      </c>
      <c r="X316" s="28">
        <v>0.19</v>
      </c>
      <c r="Y316" s="30">
        <f t="shared" ref="Y316:Y325" si="177">X316*0.95</f>
        <v>0.18049999999999999</v>
      </c>
      <c r="Z316" s="30">
        <f t="shared" ref="Z316:Z325" si="178">X316*1.05</f>
        <v>0.19950000000000001</v>
      </c>
      <c r="AA316" s="29">
        <v>0.2</v>
      </c>
      <c r="AB316" s="30">
        <f t="shared" ref="AB316:AB325" si="179">AA316*0.95</f>
        <v>0.19</v>
      </c>
      <c r="AC316" s="30">
        <f t="shared" ref="AC316:AC325" si="180">AA316*1.05</f>
        <v>0.21000000000000002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254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 t="shared" si="173"/>
        <v>0.19</v>
      </c>
      <c r="T317" s="30">
        <f t="shared" si="174"/>
        <v>0.21000000000000002</v>
      </c>
      <c r="U317" s="28">
        <v>0.2</v>
      </c>
      <c r="V317" s="30">
        <f t="shared" si="175"/>
        <v>0.19</v>
      </c>
      <c r="W317" s="30">
        <f t="shared" si="176"/>
        <v>0.21000000000000002</v>
      </c>
      <c r="X317" s="28">
        <v>0.21</v>
      </c>
      <c r="Y317" s="30">
        <f t="shared" si="177"/>
        <v>0.19949999999999998</v>
      </c>
      <c r="Z317" s="30">
        <f t="shared" si="178"/>
        <v>0.2205</v>
      </c>
      <c r="AA317" s="29">
        <v>0.22</v>
      </c>
      <c r="AB317" s="30">
        <f t="shared" si="179"/>
        <v>0.20899999999999999</v>
      </c>
      <c r="AC317" s="30">
        <f t="shared" si="180"/>
        <v>0.23100000000000001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255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 t="shared" si="173"/>
        <v>0.22799999999999998</v>
      </c>
      <c r="T318" s="30">
        <f t="shared" si="174"/>
        <v>0.252</v>
      </c>
      <c r="U318" s="29">
        <v>0.24</v>
      </c>
      <c r="V318" s="30">
        <f t="shared" si="175"/>
        <v>0.22799999999999998</v>
      </c>
      <c r="W318" s="30">
        <f t="shared" si="176"/>
        <v>0.252</v>
      </c>
      <c r="X318" s="29">
        <v>0.25</v>
      </c>
      <c r="Y318" s="30">
        <f t="shared" si="177"/>
        <v>0.23749999999999999</v>
      </c>
      <c r="Z318" s="30">
        <f t="shared" si="178"/>
        <v>0.26250000000000001</v>
      </c>
      <c r="AA318" s="29">
        <v>0.26</v>
      </c>
      <c r="AB318" s="30">
        <f t="shared" si="179"/>
        <v>0.247</v>
      </c>
      <c r="AC318" s="30">
        <f t="shared" si="180"/>
        <v>0.27300000000000002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256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 t="shared" si="173"/>
        <v>0.26600000000000001</v>
      </c>
      <c r="T319" s="30">
        <f t="shared" si="174"/>
        <v>0.29400000000000004</v>
      </c>
      <c r="U319" s="29">
        <v>0.3</v>
      </c>
      <c r="V319" s="30">
        <f t="shared" si="175"/>
        <v>0.28499999999999998</v>
      </c>
      <c r="W319" s="30">
        <f t="shared" si="176"/>
        <v>0.315</v>
      </c>
      <c r="X319" s="29">
        <v>0.32</v>
      </c>
      <c r="Y319" s="30">
        <f t="shared" si="177"/>
        <v>0.30399999999999999</v>
      </c>
      <c r="Z319" s="30">
        <f t="shared" si="178"/>
        <v>0.33600000000000002</v>
      </c>
      <c r="AA319" s="29">
        <v>0.34</v>
      </c>
      <c r="AB319" s="30">
        <f t="shared" si="179"/>
        <v>0.32300000000000001</v>
      </c>
      <c r="AC319" s="30">
        <f t="shared" si="180"/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257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 t="shared" si="173"/>
        <v>0.32300000000000001</v>
      </c>
      <c r="T320" s="30">
        <f t="shared" si="174"/>
        <v>0.35700000000000004</v>
      </c>
      <c r="U320" s="29">
        <v>0.34</v>
      </c>
      <c r="V320" s="30">
        <f t="shared" si="175"/>
        <v>0.32300000000000001</v>
      </c>
      <c r="W320" s="30">
        <f t="shared" si="176"/>
        <v>0.35700000000000004</v>
      </c>
      <c r="X320" s="29">
        <v>0.36</v>
      </c>
      <c r="Y320" s="30">
        <f t="shared" si="177"/>
        <v>0.34199999999999997</v>
      </c>
      <c r="Z320" s="30">
        <f t="shared" si="178"/>
        <v>0.378</v>
      </c>
      <c r="AA320" s="29">
        <v>0.38</v>
      </c>
      <c r="AB320" s="30">
        <f t="shared" si="179"/>
        <v>0.36099999999999999</v>
      </c>
      <c r="AC320" s="30">
        <f t="shared" si="180"/>
        <v>0.39900000000000002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203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 t="shared" si="173"/>
        <v>0.26600000000000001</v>
      </c>
      <c r="T321" s="30">
        <f t="shared" si="174"/>
        <v>0.29400000000000004</v>
      </c>
      <c r="U321" s="29">
        <v>0.3</v>
      </c>
      <c r="V321" s="30">
        <f t="shared" si="175"/>
        <v>0.28499999999999998</v>
      </c>
      <c r="W321" s="30">
        <f t="shared" si="176"/>
        <v>0.315</v>
      </c>
      <c r="X321" s="29">
        <v>0.32</v>
      </c>
      <c r="Y321" s="30">
        <f t="shared" si="177"/>
        <v>0.30399999999999999</v>
      </c>
      <c r="Z321" s="30">
        <f t="shared" si="178"/>
        <v>0.33600000000000002</v>
      </c>
      <c r="AA321" s="29">
        <v>0.34</v>
      </c>
      <c r="AB321" s="30">
        <f t="shared" si="179"/>
        <v>0.32300000000000001</v>
      </c>
      <c r="AC321" s="30">
        <f t="shared" si="180"/>
        <v>0.35700000000000004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204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 t="shared" si="173"/>
        <v>0.152</v>
      </c>
      <c r="T322" s="30">
        <f t="shared" si="174"/>
        <v>0.16800000000000001</v>
      </c>
      <c r="U322" s="29">
        <v>0.18</v>
      </c>
      <c r="V322" s="30">
        <f t="shared" si="175"/>
        <v>0.17099999999999999</v>
      </c>
      <c r="W322" s="30">
        <f t="shared" si="176"/>
        <v>0.189</v>
      </c>
      <c r="X322" s="29">
        <v>0.2</v>
      </c>
      <c r="Y322" s="30">
        <f t="shared" si="177"/>
        <v>0.19</v>
      </c>
      <c r="Z322" s="30">
        <f t="shared" si="178"/>
        <v>0.21000000000000002</v>
      </c>
      <c r="AA322" s="29">
        <v>0.22</v>
      </c>
      <c r="AB322" s="30">
        <f t="shared" si="179"/>
        <v>0.20899999999999999</v>
      </c>
      <c r="AC322" s="30">
        <f t="shared" si="180"/>
        <v>0.23100000000000001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258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 t="shared" si="173"/>
        <v>0.58899999999999997</v>
      </c>
      <c r="T323" s="30">
        <f t="shared" si="174"/>
        <v>0.65100000000000002</v>
      </c>
      <c r="U323" s="29">
        <v>0.7</v>
      </c>
      <c r="V323" s="30">
        <f t="shared" si="175"/>
        <v>0.66499999999999992</v>
      </c>
      <c r="W323" s="30">
        <f t="shared" si="176"/>
        <v>0.73499999999999999</v>
      </c>
      <c r="X323" s="29">
        <v>0.8</v>
      </c>
      <c r="Y323" s="30">
        <f t="shared" si="177"/>
        <v>0.76</v>
      </c>
      <c r="Z323" s="30">
        <f t="shared" si="178"/>
        <v>0.84000000000000008</v>
      </c>
      <c r="AA323" s="29">
        <v>0.93</v>
      </c>
      <c r="AB323" s="30">
        <f t="shared" si="179"/>
        <v>0.88349999999999995</v>
      </c>
      <c r="AC323" s="30">
        <f t="shared" si="180"/>
        <v>0.97650000000000015</v>
      </c>
    </row>
    <row r="324" spans="1:29" s="28" customFormat="1" ht="14.5" hidden="1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259</v>
      </c>
      <c r="F324" s="28" t="s">
        <v>107</v>
      </c>
      <c r="G324" s="28" t="s">
        <v>83</v>
      </c>
      <c r="H324" s="28" t="s">
        <v>81</v>
      </c>
      <c r="I324" s="28" t="s">
        <v>74</v>
      </c>
      <c r="K324" s="28" t="s">
        <v>66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 t="shared" si="173"/>
        <v>0.14249999999999999</v>
      </c>
      <c r="T324" s="30">
        <f t="shared" si="174"/>
        <v>0.1575</v>
      </c>
      <c r="U324" s="29">
        <v>0.25</v>
      </c>
      <c r="V324" s="30">
        <f t="shared" si="175"/>
        <v>0.23749999999999999</v>
      </c>
      <c r="W324" s="30">
        <f t="shared" si="176"/>
        <v>0.26250000000000001</v>
      </c>
      <c r="X324" s="29">
        <v>0.3</v>
      </c>
      <c r="Y324" s="30">
        <f t="shared" si="177"/>
        <v>0.28499999999999998</v>
      </c>
      <c r="Z324" s="30">
        <f t="shared" si="178"/>
        <v>0.315</v>
      </c>
      <c r="AA324" s="29">
        <v>0.34</v>
      </c>
      <c r="AB324" s="30">
        <f t="shared" si="179"/>
        <v>0.32300000000000001</v>
      </c>
      <c r="AC324" s="30">
        <f t="shared" si="180"/>
        <v>0.35700000000000004</v>
      </c>
    </row>
    <row r="325" spans="1:29" s="28" customFormat="1" ht="14.5" hidden="1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260</v>
      </c>
      <c r="F325" s="28" t="s">
        <v>107</v>
      </c>
      <c r="G325" s="28" t="s">
        <v>83</v>
      </c>
      <c r="H325" s="28" t="s">
        <v>81</v>
      </c>
      <c r="I325" s="28" t="s">
        <v>74</v>
      </c>
      <c r="K325" s="28" t="s">
        <v>66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 t="shared" si="173"/>
        <v>0.14915</v>
      </c>
      <c r="T325" s="30">
        <f t="shared" si="174"/>
        <v>0.16485</v>
      </c>
      <c r="U325" s="29">
        <v>0.157</v>
      </c>
      <c r="V325" s="30">
        <f t="shared" si="175"/>
        <v>0.14915</v>
      </c>
      <c r="W325" s="30">
        <f t="shared" si="176"/>
        <v>0.16485</v>
      </c>
      <c r="X325" s="29">
        <v>0.18</v>
      </c>
      <c r="Y325" s="30">
        <f t="shared" si="177"/>
        <v>0.17099999999999999</v>
      </c>
      <c r="Z325" s="30">
        <f t="shared" si="178"/>
        <v>0.189</v>
      </c>
      <c r="AA325" s="29">
        <v>0.2</v>
      </c>
      <c r="AB325" s="30">
        <f t="shared" si="179"/>
        <v>0.19</v>
      </c>
      <c r="AC325" s="30">
        <f t="shared" si="180"/>
        <v>0.21000000000000002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205</v>
      </c>
      <c r="F326" s="3" t="s">
        <v>107</v>
      </c>
      <c r="G326" s="3" t="s">
        <v>83</v>
      </c>
      <c r="H326" s="6" t="s">
        <v>81</v>
      </c>
      <c r="I326" s="17" t="s">
        <v>206</v>
      </c>
      <c r="J326" s="3"/>
      <c r="K326" s="3" t="s">
        <v>66</v>
      </c>
      <c r="L326" s="5">
        <v>0.04</v>
      </c>
      <c r="M326" s="5">
        <f t="shared" ref="M326:M331" si="181">L326*0.75</f>
        <v>0.03</v>
      </c>
      <c r="N326" s="5">
        <f t="shared" ref="N326:N331" si="182">L326*1.25</f>
        <v>0.05</v>
      </c>
      <c r="O326" s="5">
        <v>5.5E-2</v>
      </c>
      <c r="P326" s="5">
        <f t="shared" ref="P326:P331" si="183">O326*0.75</f>
        <v>4.1250000000000002E-2</v>
      </c>
      <c r="Q326" s="5">
        <f t="shared" ref="Q326:Q331" si="184">O326*1.25</f>
        <v>6.8750000000000006E-2</v>
      </c>
      <c r="R326" s="5">
        <v>7.4999999999999997E-2</v>
      </c>
      <c r="S326" s="5">
        <f t="shared" ref="S326:S331" si="185">R326*0.75</f>
        <v>5.6249999999999994E-2</v>
      </c>
      <c r="T326" s="5">
        <f t="shared" ref="T326:T331" si="186">R326*1.25</f>
        <v>9.375E-2</v>
      </c>
      <c r="U326" s="5">
        <v>0.08</v>
      </c>
      <c r="V326" s="5">
        <f t="shared" ref="V326:V331" si="187">U326*0.75</f>
        <v>0.06</v>
      </c>
      <c r="W326" s="5">
        <f t="shared" ref="W326:W331" si="188">U326*1.25</f>
        <v>0.1</v>
      </c>
      <c r="X326" s="5">
        <v>0.09</v>
      </c>
      <c r="Y326" s="5">
        <f t="shared" ref="Y326:Y331" si="189">X326*0.75</f>
        <v>6.7500000000000004E-2</v>
      </c>
      <c r="Z326" s="5">
        <f t="shared" ref="Z326:Z331" si="190">X326*1.25</f>
        <v>0.11249999999999999</v>
      </c>
      <c r="AA326" s="5">
        <v>0.1</v>
      </c>
      <c r="AB326" s="5">
        <f t="shared" ref="AB326:AB331" si="191">AA326*0.75</f>
        <v>7.5000000000000011E-2</v>
      </c>
      <c r="AC326" s="5">
        <f t="shared" ref="AC326:AC331" si="192">AA326*1.25</f>
        <v>0.125</v>
      </c>
    </row>
    <row r="327" spans="1:29" hidden="1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261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 t="shared" si="181"/>
        <v>2250</v>
      </c>
      <c r="N327" s="5">
        <f t="shared" si="182"/>
        <v>3750</v>
      </c>
      <c r="O327" s="5">
        <v>3000</v>
      </c>
      <c r="P327" s="5">
        <f t="shared" si="183"/>
        <v>2250</v>
      </c>
      <c r="Q327" s="5">
        <f t="shared" si="184"/>
        <v>3750</v>
      </c>
      <c r="R327" s="5">
        <v>3000</v>
      </c>
      <c r="S327" s="5">
        <f t="shared" si="185"/>
        <v>2250</v>
      </c>
      <c r="T327" s="5">
        <f t="shared" si="186"/>
        <v>3750</v>
      </c>
      <c r="U327" s="5">
        <v>4000</v>
      </c>
      <c r="V327" s="5">
        <f t="shared" si="187"/>
        <v>3000</v>
      </c>
      <c r="W327" s="5">
        <f t="shared" si="188"/>
        <v>5000</v>
      </c>
      <c r="X327" s="5">
        <v>4000</v>
      </c>
      <c r="Y327" s="5">
        <f t="shared" si="189"/>
        <v>3000</v>
      </c>
      <c r="Z327" s="5">
        <f t="shared" si="190"/>
        <v>5000</v>
      </c>
      <c r="AA327" s="5">
        <v>4000</v>
      </c>
      <c r="AB327" s="5">
        <f t="shared" si="191"/>
        <v>3000</v>
      </c>
      <c r="AC327" s="5">
        <f t="shared" si="192"/>
        <v>5000</v>
      </c>
    </row>
    <row r="328" spans="1:29" hidden="1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262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 t="shared" si="181"/>
        <v>2250</v>
      </c>
      <c r="N328" s="5">
        <f t="shared" si="182"/>
        <v>3750</v>
      </c>
      <c r="O328" s="5">
        <v>3000</v>
      </c>
      <c r="P328" s="5">
        <f t="shared" si="183"/>
        <v>2250</v>
      </c>
      <c r="Q328" s="5">
        <f t="shared" si="184"/>
        <v>3750</v>
      </c>
      <c r="R328" s="5">
        <v>3000</v>
      </c>
      <c r="S328" s="5">
        <f t="shared" si="185"/>
        <v>2250</v>
      </c>
      <c r="T328" s="5">
        <f t="shared" si="186"/>
        <v>3750</v>
      </c>
      <c r="U328" s="5">
        <v>4000</v>
      </c>
      <c r="V328" s="5">
        <f t="shared" si="187"/>
        <v>3000</v>
      </c>
      <c r="W328" s="5">
        <f t="shared" si="188"/>
        <v>5000</v>
      </c>
      <c r="X328" s="5">
        <v>4000</v>
      </c>
      <c r="Y328" s="5">
        <f t="shared" si="189"/>
        <v>3000</v>
      </c>
      <c r="Z328" s="5">
        <f t="shared" si="190"/>
        <v>5000</v>
      </c>
      <c r="AA328" s="5">
        <v>4000</v>
      </c>
      <c r="AB328" s="5">
        <f t="shared" si="191"/>
        <v>3000</v>
      </c>
      <c r="AC328" s="5">
        <f t="shared" si="192"/>
        <v>5000</v>
      </c>
    </row>
    <row r="329" spans="1:29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263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 t="shared" si="181"/>
        <v>2250</v>
      </c>
      <c r="N329" s="5">
        <f t="shared" si="182"/>
        <v>3750</v>
      </c>
      <c r="O329" s="5">
        <v>3000</v>
      </c>
      <c r="P329" s="5">
        <f t="shared" si="183"/>
        <v>2250</v>
      </c>
      <c r="Q329" s="5">
        <f t="shared" si="184"/>
        <v>3750</v>
      </c>
      <c r="R329" s="5">
        <v>3000</v>
      </c>
      <c r="S329" s="5">
        <f t="shared" si="185"/>
        <v>2250</v>
      </c>
      <c r="T329" s="5">
        <f t="shared" si="186"/>
        <v>3750</v>
      </c>
      <c r="U329" s="5">
        <v>4000</v>
      </c>
      <c r="V329" s="5">
        <f t="shared" si="187"/>
        <v>3000</v>
      </c>
      <c r="W329" s="5">
        <f t="shared" si="188"/>
        <v>5000</v>
      </c>
      <c r="X329" s="5">
        <v>4000</v>
      </c>
      <c r="Y329" s="5">
        <f t="shared" si="189"/>
        <v>3000</v>
      </c>
      <c r="Z329" s="5">
        <f t="shared" si="190"/>
        <v>5000</v>
      </c>
      <c r="AA329" s="5">
        <v>4000</v>
      </c>
      <c r="AB329" s="5">
        <f t="shared" si="191"/>
        <v>3000</v>
      </c>
      <c r="AC329" s="5">
        <f t="shared" si="192"/>
        <v>5000</v>
      </c>
    </row>
    <row r="330" spans="1:29" hidden="1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264</v>
      </c>
      <c r="F330" s="3" t="s">
        <v>101</v>
      </c>
      <c r="G330" s="3" t="s">
        <v>83</v>
      </c>
      <c r="H330" s="3"/>
      <c r="I330" s="3" t="s">
        <v>207</v>
      </c>
      <c r="J330" s="3" t="s">
        <v>208</v>
      </c>
      <c r="K330" s="3" t="s">
        <v>66</v>
      </c>
      <c r="L330" s="5">
        <v>3000</v>
      </c>
      <c r="M330" s="5">
        <f t="shared" si="181"/>
        <v>2250</v>
      </c>
      <c r="N330" s="5">
        <f t="shared" si="182"/>
        <v>3750</v>
      </c>
      <c r="O330" s="5">
        <v>3000</v>
      </c>
      <c r="P330" s="5">
        <f t="shared" si="183"/>
        <v>2250</v>
      </c>
      <c r="Q330" s="5">
        <f t="shared" si="184"/>
        <v>3750</v>
      </c>
      <c r="R330" s="5">
        <v>3000</v>
      </c>
      <c r="S330" s="5">
        <f t="shared" si="185"/>
        <v>2250</v>
      </c>
      <c r="T330" s="5">
        <f t="shared" si="186"/>
        <v>3750</v>
      </c>
      <c r="U330" s="5">
        <v>4000</v>
      </c>
      <c r="V330" s="5">
        <f t="shared" si="187"/>
        <v>3000</v>
      </c>
      <c r="W330" s="5">
        <f t="shared" si="188"/>
        <v>5000</v>
      </c>
      <c r="X330" s="5">
        <v>4000</v>
      </c>
      <c r="Y330" s="5">
        <f t="shared" si="189"/>
        <v>3000</v>
      </c>
      <c r="Z330" s="5">
        <f t="shared" si="190"/>
        <v>5000</v>
      </c>
      <c r="AA330" s="5">
        <v>4000</v>
      </c>
      <c r="AB330" s="5">
        <f t="shared" si="191"/>
        <v>3000</v>
      </c>
      <c r="AC330" s="5">
        <f t="shared" si="192"/>
        <v>5000</v>
      </c>
    </row>
    <row r="331" spans="1:29" hidden="1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265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3000</v>
      </c>
      <c r="M331" s="5">
        <f t="shared" si="181"/>
        <v>2250</v>
      </c>
      <c r="N331" s="5">
        <f t="shared" si="182"/>
        <v>3750</v>
      </c>
      <c r="O331" s="5">
        <v>3000</v>
      </c>
      <c r="P331" s="5">
        <f t="shared" si="183"/>
        <v>2250</v>
      </c>
      <c r="Q331" s="5">
        <f t="shared" si="184"/>
        <v>3750</v>
      </c>
      <c r="R331" s="5">
        <v>3000</v>
      </c>
      <c r="S331" s="5">
        <f t="shared" si="185"/>
        <v>2250</v>
      </c>
      <c r="T331" s="5">
        <f t="shared" si="186"/>
        <v>3750</v>
      </c>
      <c r="U331" s="5">
        <v>4000</v>
      </c>
      <c r="V331" s="5">
        <f t="shared" si="187"/>
        <v>3000</v>
      </c>
      <c r="W331" s="5">
        <f t="shared" si="188"/>
        <v>5000</v>
      </c>
      <c r="X331" s="5">
        <v>4000</v>
      </c>
      <c r="Y331" s="5">
        <f t="shared" si="189"/>
        <v>3000</v>
      </c>
      <c r="Z331" s="5">
        <f t="shared" si="190"/>
        <v>5000</v>
      </c>
      <c r="AA331" s="5">
        <v>4000</v>
      </c>
      <c r="AB331" s="5">
        <f t="shared" si="191"/>
        <v>3000</v>
      </c>
      <c r="AC331" s="5">
        <f t="shared" si="192"/>
        <v>5000</v>
      </c>
    </row>
    <row r="332" spans="1:29" hidden="1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268</v>
      </c>
      <c r="F332" s="3" t="s">
        <v>101</v>
      </c>
      <c r="G332" s="3" t="s">
        <v>83</v>
      </c>
      <c r="H332" s="3"/>
      <c r="I332" s="3"/>
      <c r="J332" s="3" t="s">
        <v>208</v>
      </c>
      <c r="K332" s="3" t="s">
        <v>66</v>
      </c>
      <c r="L332" s="5">
        <f>AVERAGE(M332,N332)</f>
        <v>3250</v>
      </c>
      <c r="M332" s="5">
        <v>2500</v>
      </c>
      <c r="N332" s="5">
        <v>4000</v>
      </c>
      <c r="O332" s="5">
        <f>AVERAGE(P332,Q332)</f>
        <v>3250</v>
      </c>
      <c r="P332" s="5">
        <v>2500</v>
      </c>
      <c r="Q332" s="5">
        <v>4000</v>
      </c>
      <c r="R332" s="5">
        <f>AVERAGE(S332,T332)</f>
        <v>3250</v>
      </c>
      <c r="S332" s="5">
        <v>2500</v>
      </c>
      <c r="T332" s="5">
        <v>4000</v>
      </c>
      <c r="U332" s="5">
        <f>AVERAGE(V332,W332)</f>
        <v>3250</v>
      </c>
      <c r="V332" s="5">
        <v>2500</v>
      </c>
      <c r="W332" s="5">
        <v>4000</v>
      </c>
      <c r="X332" s="5">
        <f>AVERAGE(Y332,Z332)</f>
        <v>3250</v>
      </c>
      <c r="Y332" s="5">
        <v>2500</v>
      </c>
      <c r="Z332" s="5">
        <v>4000</v>
      </c>
      <c r="AA332" s="5">
        <f>AVERAGE(AB332,AC332)</f>
        <v>3250</v>
      </c>
      <c r="AB332" s="5">
        <v>2500</v>
      </c>
      <c r="AC332" s="5">
        <v>4000</v>
      </c>
    </row>
    <row r="333" spans="1:29" hidden="1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210</v>
      </c>
      <c r="F333" s="3" t="s">
        <v>101</v>
      </c>
      <c r="G333" s="3" t="s">
        <v>83</v>
      </c>
      <c r="H333" s="3"/>
      <c r="I333" s="3" t="s">
        <v>207</v>
      </c>
      <c r="J333" s="3" t="s">
        <v>208</v>
      </c>
      <c r="K333" s="3" t="s">
        <v>66</v>
      </c>
      <c r="L333" s="5">
        <v>7000</v>
      </c>
      <c r="M333" s="5">
        <f>L333*0.75</f>
        <v>5250</v>
      </c>
      <c r="N333" s="5">
        <f>L333*1.25</f>
        <v>8750</v>
      </c>
      <c r="O333" s="5">
        <v>7000</v>
      </c>
      <c r="P333" s="4">
        <f>O333*0.75</f>
        <v>5250</v>
      </c>
      <c r="Q333" s="4">
        <f>O333*1.25</f>
        <v>8750</v>
      </c>
      <c r="R333" s="5">
        <v>7000</v>
      </c>
      <c r="S333" s="4">
        <f>R333*0.75</f>
        <v>5250</v>
      </c>
      <c r="T333" s="4">
        <f>R333*1.25</f>
        <v>8750</v>
      </c>
      <c r="U333" s="4">
        <f>R333*1.1</f>
        <v>7700.0000000000009</v>
      </c>
      <c r="V333" s="4">
        <f>U333*0.75</f>
        <v>5775.0000000000009</v>
      </c>
      <c r="W333" s="4">
        <f>U333*1.25</f>
        <v>9625.0000000000018</v>
      </c>
      <c r="X333" s="4">
        <f>U333*1.1</f>
        <v>8470.0000000000018</v>
      </c>
      <c r="Y333" s="4">
        <f>X333*0.75</f>
        <v>6352.5000000000018</v>
      </c>
      <c r="Z333" s="4">
        <f>X333*1.25</f>
        <v>10587.500000000002</v>
      </c>
      <c r="AA333" s="4">
        <f>X333*1.1</f>
        <v>9317.0000000000036</v>
      </c>
      <c r="AB333" s="4">
        <f>AA333*0.75</f>
        <v>6987.7500000000027</v>
      </c>
      <c r="AC333" s="4">
        <f>AA333*1.25</f>
        <v>11646.250000000004</v>
      </c>
    </row>
    <row r="334" spans="1:29" hidden="1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211</v>
      </c>
      <c r="F334" s="3" t="s">
        <v>101</v>
      </c>
      <c r="G334" s="3" t="s">
        <v>83</v>
      </c>
      <c r="H334" s="3"/>
      <c r="I334" s="3" t="s">
        <v>207</v>
      </c>
      <c r="J334" s="3" t="s">
        <v>208</v>
      </c>
      <c r="K334" s="3" t="s">
        <v>66</v>
      </c>
      <c r="L334" s="5">
        <v>7000</v>
      </c>
      <c r="M334" s="5">
        <f>L334*0.75</f>
        <v>5250</v>
      </c>
      <c r="N334" s="5">
        <f>L334*1.25</f>
        <v>8750</v>
      </c>
      <c r="O334" s="5">
        <v>7000</v>
      </c>
      <c r="P334" s="4">
        <f>O334*0.75</f>
        <v>5250</v>
      </c>
      <c r="Q334" s="4">
        <f>O334*1.25</f>
        <v>8750</v>
      </c>
      <c r="R334" s="5">
        <v>7000</v>
      </c>
      <c r="S334" s="4">
        <f>R334*0.75</f>
        <v>5250</v>
      </c>
      <c r="T334" s="4">
        <f>R334*1.25</f>
        <v>8750</v>
      </c>
      <c r="U334" s="4">
        <f>R334*1.1</f>
        <v>7700.0000000000009</v>
      </c>
      <c r="V334" s="4">
        <f>U334*0.75</f>
        <v>5775.0000000000009</v>
      </c>
      <c r="W334" s="4">
        <f>U334*1.25</f>
        <v>9625.0000000000018</v>
      </c>
      <c r="X334" s="4">
        <f>U334*1.1</f>
        <v>8470.0000000000018</v>
      </c>
      <c r="Y334" s="4">
        <f>X334*0.75</f>
        <v>6352.5000000000018</v>
      </c>
      <c r="Z334" s="4">
        <f>X334*1.25</f>
        <v>10587.500000000002</v>
      </c>
      <c r="AA334" s="4">
        <f>X334*1.1</f>
        <v>9317.0000000000036</v>
      </c>
      <c r="AB334" s="4">
        <f>AA334*0.75</f>
        <v>6987.7500000000027</v>
      </c>
      <c r="AC334" s="4">
        <f>AA334*1.25</f>
        <v>11646.250000000004</v>
      </c>
    </row>
    <row r="335" spans="1:29" ht="15" hidden="1" x14ac:dyDescent="0.2">
      <c r="A335" s="3" t="s">
        <v>56</v>
      </c>
      <c r="B335" s="22" t="s">
        <v>41</v>
      </c>
      <c r="C335" s="3" t="s">
        <v>123</v>
      </c>
      <c r="D335" s="3" t="s">
        <v>124</v>
      </c>
      <c r="E335" s="22" t="s">
        <v>323</v>
      </c>
      <c r="F335" s="22" t="s">
        <v>182</v>
      </c>
      <c r="G335" s="3" t="s">
        <v>85</v>
      </c>
      <c r="H335" s="3" t="s">
        <v>81</v>
      </c>
      <c r="I335" s="31" t="s">
        <v>287</v>
      </c>
      <c r="J335" s="3" t="s">
        <v>286</v>
      </c>
      <c r="K335" s="3" t="s">
        <v>66</v>
      </c>
      <c r="L335" s="15">
        <v>7.8E-2</v>
      </c>
      <c r="M335" s="15">
        <f>L335*0.9</f>
        <v>7.0199999999999999E-2</v>
      </c>
      <c r="N335" s="15">
        <f>L335*1.1</f>
        <v>8.5800000000000001E-2</v>
      </c>
      <c r="O335" s="15">
        <v>7.8E-2</v>
      </c>
      <c r="P335" s="15">
        <f>O335*0.9</f>
        <v>7.0199999999999999E-2</v>
      </c>
      <c r="Q335" s="15">
        <f>O335*1.1</f>
        <v>8.5800000000000001E-2</v>
      </c>
      <c r="R335" s="15">
        <v>7.8E-2</v>
      </c>
      <c r="S335" s="15">
        <f>R335*0.9</f>
        <v>7.0199999999999999E-2</v>
      </c>
      <c r="T335" s="15">
        <f>R335*1.1</f>
        <v>8.5800000000000001E-2</v>
      </c>
      <c r="U335" s="15">
        <v>7.8E-2</v>
      </c>
      <c r="V335" s="15">
        <f>U335*0.9</f>
        <v>7.0199999999999999E-2</v>
      </c>
      <c r="W335" s="15">
        <f>U335*1.1</f>
        <v>8.5800000000000001E-2</v>
      </c>
      <c r="X335" s="15">
        <v>7.8E-2</v>
      </c>
      <c r="Y335" s="15">
        <f>X335*0.9</f>
        <v>7.0199999999999999E-2</v>
      </c>
      <c r="Z335" s="15">
        <f>X335*1.1</f>
        <v>8.5800000000000001E-2</v>
      </c>
      <c r="AA335" s="15">
        <v>7.8E-2</v>
      </c>
      <c r="AB335" s="15">
        <f>AA335*0.9</f>
        <v>7.0199999999999999E-2</v>
      </c>
      <c r="AC335" s="15">
        <f>AA335*1.1</f>
        <v>8.5800000000000001E-2</v>
      </c>
    </row>
    <row r="336" spans="1:29" s="3" customFormat="1" hidden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302</v>
      </c>
      <c r="F336" s="3" t="s">
        <v>111</v>
      </c>
      <c r="G336" s="3" t="s">
        <v>274</v>
      </c>
      <c r="H336" s="3" t="s">
        <v>81</v>
      </c>
      <c r="I336" s="3" t="s">
        <v>304</v>
      </c>
      <c r="J336" s="3" t="s">
        <v>303</v>
      </c>
      <c r="K336" s="3" t="s">
        <v>66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hidden="1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305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hidden="1" x14ac:dyDescent="0.2">
      <c r="A338" s="3" t="s">
        <v>56</v>
      </c>
      <c r="B338" s="3" t="s">
        <v>308</v>
      </c>
      <c r="C338" s="3" t="s">
        <v>20</v>
      </c>
      <c r="D338" s="3" t="s">
        <v>20</v>
      </c>
      <c r="E338" s="3" t="s">
        <v>307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hidden="1" x14ac:dyDescent="0.2">
      <c r="A339" s="3" t="s">
        <v>56</v>
      </c>
      <c r="B339" s="3" t="s">
        <v>309</v>
      </c>
      <c r="C339" s="3" t="s">
        <v>20</v>
      </c>
      <c r="D339" s="3" t="s">
        <v>20</v>
      </c>
      <c r="E339" s="3" t="s">
        <v>307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66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310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hidden="1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311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312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hidden="1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313</v>
      </c>
      <c r="F342" s="3" t="s">
        <v>98</v>
      </c>
      <c r="G342" s="3" t="s">
        <v>274</v>
      </c>
      <c r="H342" s="3" t="s">
        <v>81</v>
      </c>
      <c r="I342" s="3"/>
      <c r="J342" s="3" t="s">
        <v>306</v>
      </c>
      <c r="K342" s="3" t="s">
        <v>66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hidden="1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314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hidden="1" x14ac:dyDescent="0.2">
      <c r="A344" s="3" t="s">
        <v>27</v>
      </c>
      <c r="B344" s="3" t="s">
        <v>143</v>
      </c>
      <c r="C344" s="3" t="s">
        <v>20</v>
      </c>
      <c r="D344" s="3" t="s">
        <v>20</v>
      </c>
      <c r="E344" s="3" t="s">
        <v>315</v>
      </c>
      <c r="F344" s="3" t="s">
        <v>98</v>
      </c>
      <c r="G344" s="3" t="s">
        <v>316</v>
      </c>
      <c r="H344" s="3" t="s">
        <v>81</v>
      </c>
      <c r="J344" s="3" t="s">
        <v>306</v>
      </c>
      <c r="K344" s="3" t="s">
        <v>66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317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x14ac:dyDescent="0.2">
      <c r="A347" s="3" t="s">
        <v>56</v>
      </c>
      <c r="B347" s="3" t="s">
        <v>235</v>
      </c>
      <c r="C347" s="3" t="s">
        <v>20</v>
      </c>
      <c r="D347" s="3" t="s">
        <v>20</v>
      </c>
      <c r="E347" s="3" t="s">
        <v>317</v>
      </c>
      <c r="F347" s="3" t="s">
        <v>98</v>
      </c>
      <c r="G347" s="3" t="s">
        <v>274</v>
      </c>
      <c r="H347" s="3" t="s">
        <v>81</v>
      </c>
      <c r="I347" s="3"/>
      <c r="J347" s="3" t="s">
        <v>306</v>
      </c>
      <c r="K347" s="3" t="s">
        <v>66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hidden="1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318</v>
      </c>
      <c r="F348" s="3" t="s">
        <v>98</v>
      </c>
      <c r="G348" s="3" t="s">
        <v>274</v>
      </c>
      <c r="H348" s="3" t="s">
        <v>81</v>
      </c>
      <c r="I348" s="3"/>
      <c r="J348" s="3" t="s">
        <v>306</v>
      </c>
      <c r="K348" s="3" t="s">
        <v>66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  <row r="349" spans="1:29" ht="15" hidden="1" x14ac:dyDescent="0.2">
      <c r="A349" s="3" t="s">
        <v>56</v>
      </c>
      <c r="B349" s="22" t="s">
        <v>327</v>
      </c>
      <c r="C349" s="3" t="s">
        <v>68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0.04</v>
      </c>
      <c r="S349" s="15"/>
      <c r="T349" s="15"/>
      <c r="U349" s="15">
        <v>0.04</v>
      </c>
      <c r="V349" s="15"/>
      <c r="W349" s="15"/>
      <c r="X349" s="15">
        <v>0.04</v>
      </c>
      <c r="Y349" s="15"/>
      <c r="Z349" s="15"/>
      <c r="AA349" s="15">
        <v>0.04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69</v>
      </c>
      <c r="D350" s="3" t="s">
        <v>121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0.04</v>
      </c>
      <c r="S350" s="15"/>
      <c r="T350" s="15"/>
      <c r="U350" s="15">
        <v>0.04</v>
      </c>
      <c r="V350" s="15"/>
      <c r="W350" s="15"/>
      <c r="X350" s="15">
        <v>0.04</v>
      </c>
      <c r="Y350" s="15"/>
      <c r="Z350" s="15"/>
      <c r="AA350" s="15">
        <v>0.04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70</v>
      </c>
      <c r="D351" s="3" t="s">
        <v>121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6.7000000000000004E-2</v>
      </c>
      <c r="S351" s="15"/>
      <c r="T351" s="15"/>
      <c r="U351" s="15">
        <v>6.7000000000000004E-2</v>
      </c>
      <c r="V351" s="15"/>
      <c r="W351" s="15"/>
      <c r="X351" s="15">
        <v>6.7000000000000004E-2</v>
      </c>
      <c r="Y351" s="15"/>
      <c r="Z351" s="15"/>
      <c r="AA351" s="15">
        <v>6.7000000000000004E-2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119</v>
      </c>
      <c r="D352" s="3" t="s">
        <v>122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195</v>
      </c>
      <c r="D353" s="3" t="s">
        <v>196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327</v>
      </c>
      <c r="C354" s="3" t="s">
        <v>71</v>
      </c>
      <c r="D354" s="3" t="s">
        <v>125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66</v>
      </c>
      <c r="L354" s="15">
        <v>0</v>
      </c>
      <c r="M354" s="15"/>
      <c r="N354" s="15"/>
      <c r="O354" s="15">
        <v>0</v>
      </c>
      <c r="P354" s="15"/>
      <c r="Q354" s="15"/>
      <c r="R354" s="15">
        <v>0.08</v>
      </c>
      <c r="S354" s="15"/>
      <c r="T354" s="15"/>
      <c r="U354" s="15">
        <v>0.08</v>
      </c>
      <c r="V354" s="15"/>
      <c r="W354" s="15"/>
      <c r="X354" s="15">
        <v>0.08</v>
      </c>
      <c r="Y354" s="15"/>
      <c r="Z354" s="15"/>
      <c r="AA354" s="15">
        <v>0.08</v>
      </c>
      <c r="AB354" s="15"/>
      <c r="AC354" s="15"/>
    </row>
    <row r="355" spans="1:29" ht="15" hidden="1" x14ac:dyDescent="0.2">
      <c r="A355" s="3" t="s">
        <v>56</v>
      </c>
      <c r="B355" s="22" t="s">
        <v>327</v>
      </c>
      <c r="C355" s="3" t="s">
        <v>123</v>
      </c>
      <c r="D355" s="3" t="s">
        <v>124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66</v>
      </c>
      <c r="L355" s="15">
        <v>0</v>
      </c>
      <c r="M355" s="15"/>
      <c r="N355" s="15"/>
      <c r="O355" s="15">
        <v>0</v>
      </c>
      <c r="P355" s="15"/>
      <c r="Q355" s="15"/>
      <c r="R355" s="15">
        <v>0.08</v>
      </c>
      <c r="S355" s="15"/>
      <c r="T355" s="15"/>
      <c r="U355" s="15">
        <v>0.08</v>
      </c>
      <c r="V355" s="15"/>
      <c r="W355" s="15"/>
      <c r="X355" s="15">
        <v>0.08</v>
      </c>
      <c r="Y355" s="15"/>
      <c r="Z355" s="15"/>
      <c r="AA355" s="15">
        <v>0.08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68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69</v>
      </c>
      <c r="D357" s="3" t="s">
        <v>121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70</v>
      </c>
      <c r="D358" s="3" t="s">
        <v>121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119</v>
      </c>
      <c r="D359" s="3" t="s">
        <v>122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195</v>
      </c>
      <c r="D360" s="3" t="s">
        <v>196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41</v>
      </c>
      <c r="C361" s="3" t="s">
        <v>71</v>
      </c>
      <c r="D361" s="3" t="s">
        <v>125</v>
      </c>
      <c r="E361" s="22" t="s">
        <v>324</v>
      </c>
      <c r="F361" s="22" t="s">
        <v>182</v>
      </c>
      <c r="G361" s="3" t="s">
        <v>85</v>
      </c>
      <c r="H361" s="3" t="s">
        <v>81</v>
      </c>
      <c r="I361" s="31" t="s">
        <v>287</v>
      </c>
      <c r="J361" s="3" t="s">
        <v>286</v>
      </c>
      <c r="K361" s="3" t="s">
        <v>312</v>
      </c>
      <c r="L361" s="15">
        <v>0</v>
      </c>
      <c r="M361" s="15"/>
      <c r="N361" s="15"/>
      <c r="O361" s="15">
        <v>0</v>
      </c>
      <c r="P361" s="15"/>
      <c r="Q361" s="15"/>
      <c r="R361" s="15">
        <v>0</v>
      </c>
      <c r="S361" s="15"/>
      <c r="T361" s="15"/>
      <c r="U361" s="15">
        <v>0</v>
      </c>
      <c r="V361" s="15"/>
      <c r="W361" s="15"/>
      <c r="X361" s="15">
        <v>0</v>
      </c>
      <c r="Y361" s="15"/>
      <c r="Z361" s="15"/>
      <c r="AA361" s="15">
        <v>0</v>
      </c>
      <c r="AB361" s="15"/>
      <c r="AC361" s="15"/>
    </row>
    <row r="362" spans="1:29" ht="15" hidden="1" x14ac:dyDescent="0.2">
      <c r="A362" s="3" t="s">
        <v>56</v>
      </c>
      <c r="B362" s="22" t="s">
        <v>41</v>
      </c>
      <c r="C362" s="3" t="s">
        <v>123</v>
      </c>
      <c r="D362" s="3" t="s">
        <v>124</v>
      </c>
      <c r="E362" s="22" t="s">
        <v>324</v>
      </c>
      <c r="F362" s="22" t="s">
        <v>182</v>
      </c>
      <c r="G362" s="3" t="s">
        <v>85</v>
      </c>
      <c r="H362" s="3" t="s">
        <v>81</v>
      </c>
      <c r="I362" s="31" t="s">
        <v>287</v>
      </c>
      <c r="J362" s="3" t="s">
        <v>286</v>
      </c>
      <c r="K362" s="3" t="s">
        <v>312</v>
      </c>
      <c r="L362" s="15">
        <v>0</v>
      </c>
      <c r="M362" s="15"/>
      <c r="N362" s="15"/>
      <c r="O362" s="15">
        <v>0</v>
      </c>
      <c r="P362" s="15"/>
      <c r="Q362" s="15"/>
      <c r="R362" s="15">
        <v>0</v>
      </c>
      <c r="S362" s="15"/>
      <c r="T362" s="15"/>
      <c r="U362" s="15">
        <v>0</v>
      </c>
      <c r="V362" s="15"/>
      <c r="W362" s="15"/>
      <c r="X362" s="15">
        <v>0</v>
      </c>
      <c r="Y362" s="15"/>
      <c r="Z362" s="15"/>
      <c r="AA362" s="15">
        <v>0</v>
      </c>
      <c r="AB362" s="15"/>
      <c r="AC362" s="15"/>
    </row>
    <row r="363" spans="1:29" ht="15" hidden="1" x14ac:dyDescent="0.2">
      <c r="A363" s="3" t="s">
        <v>56</v>
      </c>
      <c r="B363" s="22" t="s">
        <v>20</v>
      </c>
      <c r="C363" s="3" t="s">
        <v>20</v>
      </c>
      <c r="D363" s="3" t="s">
        <v>20</v>
      </c>
      <c r="E363" s="22" t="s">
        <v>325</v>
      </c>
      <c r="F363" s="22" t="s">
        <v>98</v>
      </c>
      <c r="G363" s="3" t="s">
        <v>85</v>
      </c>
      <c r="H363" s="3" t="s">
        <v>81</v>
      </c>
      <c r="I363" s="31" t="s">
        <v>287</v>
      </c>
      <c r="J363" s="3" t="s">
        <v>326</v>
      </c>
      <c r="K363" s="3" t="s">
        <v>66</v>
      </c>
      <c r="L363" s="15">
        <v>0.8</v>
      </c>
      <c r="M363" s="15">
        <v>0.6</v>
      </c>
      <c r="N363" s="15">
        <v>0.9</v>
      </c>
      <c r="O363" s="15">
        <v>0.8</v>
      </c>
      <c r="P363" s="15">
        <v>0.6</v>
      </c>
      <c r="Q363" s="15">
        <v>0.9</v>
      </c>
      <c r="R363" s="15">
        <v>0.8</v>
      </c>
      <c r="S363" s="15">
        <v>0.6</v>
      </c>
      <c r="T363" s="15">
        <v>0.9</v>
      </c>
      <c r="U363" s="15">
        <v>0.8</v>
      </c>
      <c r="V363" s="15">
        <v>0.6</v>
      </c>
      <c r="W363" s="15">
        <v>0.9</v>
      </c>
      <c r="X363" s="15">
        <v>0.8</v>
      </c>
      <c r="Y363" s="15">
        <v>0.6</v>
      </c>
      <c r="Z363" s="15">
        <v>0.9</v>
      </c>
      <c r="AA363" s="15">
        <v>0.8</v>
      </c>
      <c r="AB363" s="15">
        <v>0.6</v>
      </c>
      <c r="AC363" s="15">
        <v>0.9</v>
      </c>
    </row>
    <row r="364" spans="1:29" s="3" customFormat="1" hidden="1" x14ac:dyDescent="0.2">
      <c r="A364" s="3" t="s">
        <v>29</v>
      </c>
      <c r="B364" s="22" t="s">
        <v>45</v>
      </c>
      <c r="C364" s="3" t="s">
        <v>20</v>
      </c>
      <c r="D364" s="3" t="s">
        <v>20</v>
      </c>
      <c r="E364" s="3" t="s">
        <v>328</v>
      </c>
      <c r="F364" s="3" t="s">
        <v>98</v>
      </c>
      <c r="G364" s="3" t="s">
        <v>84</v>
      </c>
      <c r="H364" s="3" t="s">
        <v>81</v>
      </c>
      <c r="K364" s="3" t="s">
        <v>66</v>
      </c>
      <c r="L364" s="3">
        <v>0.8</v>
      </c>
      <c r="M364" s="3">
        <v>0.5</v>
      </c>
      <c r="N364" s="3">
        <v>1</v>
      </c>
      <c r="O364" s="3">
        <v>0.8</v>
      </c>
      <c r="P364" s="3">
        <v>0.5</v>
      </c>
      <c r="Q364" s="3">
        <v>1</v>
      </c>
      <c r="R364" s="3">
        <v>0.8</v>
      </c>
      <c r="S364" s="3">
        <v>0.5</v>
      </c>
      <c r="T364" s="3">
        <v>1</v>
      </c>
      <c r="U364" s="3">
        <v>0.8</v>
      </c>
      <c r="V364" s="3">
        <v>0.5</v>
      </c>
      <c r="W364" s="3">
        <v>1</v>
      </c>
      <c r="X364" s="3">
        <v>0.8</v>
      </c>
      <c r="Y364" s="3">
        <v>0.5</v>
      </c>
      <c r="Z364" s="3">
        <v>1</v>
      </c>
      <c r="AA364" s="3">
        <v>0.8</v>
      </c>
      <c r="AB364" s="3">
        <v>0.5</v>
      </c>
      <c r="AC364" s="3">
        <v>1</v>
      </c>
    </row>
    <row r="365" spans="1:29" s="3" customFormat="1" hidden="1" x14ac:dyDescent="0.2">
      <c r="A365" s="3" t="s">
        <v>29</v>
      </c>
      <c r="B365" s="22" t="s">
        <v>345</v>
      </c>
      <c r="C365" s="3" t="s">
        <v>20</v>
      </c>
      <c r="D365" s="3" t="s">
        <v>20</v>
      </c>
      <c r="E365" s="3" t="s">
        <v>328</v>
      </c>
      <c r="F365" s="3" t="s">
        <v>98</v>
      </c>
      <c r="G365" s="3" t="s">
        <v>84</v>
      </c>
      <c r="H365" s="3" t="s">
        <v>81</v>
      </c>
      <c r="K365" s="3" t="s">
        <v>312</v>
      </c>
      <c r="L365" s="3">
        <v>0</v>
      </c>
      <c r="O365" s="3">
        <v>0</v>
      </c>
      <c r="R365" s="3">
        <v>0</v>
      </c>
      <c r="U365" s="3">
        <v>0</v>
      </c>
      <c r="X365" s="3">
        <v>0</v>
      </c>
      <c r="AA365" s="3">
        <v>0</v>
      </c>
    </row>
    <row r="366" spans="1:29" ht="15" hidden="1" x14ac:dyDescent="0.2">
      <c r="A366" s="3" t="s">
        <v>56</v>
      </c>
      <c r="B366" s="22" t="s">
        <v>45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 t="s">
        <v>81</v>
      </c>
      <c r="I366" s="31" t="s">
        <v>283</v>
      </c>
      <c r="J366" s="3"/>
      <c r="K366" s="3" t="s">
        <v>66</v>
      </c>
      <c r="L366" s="13">
        <v>0.5</v>
      </c>
      <c r="M366" s="13">
        <v>0.3</v>
      </c>
      <c r="N366" s="3">
        <v>0.8</v>
      </c>
      <c r="O366" s="13">
        <v>0.5</v>
      </c>
      <c r="P366" s="13">
        <v>0.3</v>
      </c>
      <c r="Q366" s="3">
        <v>0.8</v>
      </c>
      <c r="R366" s="13">
        <v>0.5</v>
      </c>
      <c r="S366" s="13">
        <v>0.3</v>
      </c>
      <c r="T366" s="3">
        <v>0.8</v>
      </c>
      <c r="U366" s="13">
        <v>0.5</v>
      </c>
      <c r="V366" s="13">
        <v>0.3</v>
      </c>
      <c r="W366" s="3">
        <v>0.8</v>
      </c>
      <c r="X366" s="13">
        <v>0.5</v>
      </c>
      <c r="Y366" s="13">
        <v>0.3</v>
      </c>
      <c r="Z366" s="3">
        <v>0.8</v>
      </c>
      <c r="AA366" s="13">
        <v>0.7</v>
      </c>
      <c r="AB366" s="13">
        <v>0.5</v>
      </c>
      <c r="AC366" s="3">
        <v>0.9</v>
      </c>
    </row>
    <row r="367" spans="1:29" hidden="1" x14ac:dyDescent="0.2">
      <c r="A367" s="3" t="s">
        <v>56</v>
      </c>
      <c r="B367" s="22" t="s">
        <v>40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81</v>
      </c>
      <c r="I367" s="3" t="s">
        <v>278</v>
      </c>
      <c r="J367" s="3" t="s">
        <v>279</v>
      </c>
      <c r="K367" s="3" t="s">
        <v>66</v>
      </c>
      <c r="L367" s="13">
        <f>10/120*3.6</f>
        <v>0.3</v>
      </c>
      <c r="M367" s="13">
        <f>8/120*3.6</f>
        <v>0.24</v>
      </c>
      <c r="N367" s="16">
        <f>12/120*3.6</f>
        <v>0.36000000000000004</v>
      </c>
      <c r="O367" s="13">
        <f>10/120*3.6</f>
        <v>0.3</v>
      </c>
      <c r="P367" s="13">
        <f>8/120*3.6</f>
        <v>0.24</v>
      </c>
      <c r="Q367" s="16">
        <f>12/120*3.6</f>
        <v>0.36000000000000004</v>
      </c>
      <c r="R367" s="13">
        <f>10/120*3.6</f>
        <v>0.3</v>
      </c>
      <c r="S367" s="13">
        <f>8/120*3.6</f>
        <v>0.24</v>
      </c>
      <c r="T367" s="16">
        <f>12/120*3.6</f>
        <v>0.36000000000000004</v>
      </c>
      <c r="U367" s="13">
        <f>7.8/120*3.6</f>
        <v>0.23400000000000001</v>
      </c>
      <c r="V367" s="13">
        <f>7.4/120*3.6</f>
        <v>0.222</v>
      </c>
      <c r="W367" s="16">
        <f>8.1/120*3.6</f>
        <v>0.24299999999999997</v>
      </c>
      <c r="X367" s="13">
        <f>6.7/120*3.6</f>
        <v>0.20100000000000001</v>
      </c>
      <c r="Y367" s="13">
        <f>6.4/120*3.6</f>
        <v>0.192</v>
      </c>
      <c r="Z367" s="16">
        <f>7/120*3.6</f>
        <v>0.21000000000000002</v>
      </c>
      <c r="AA367" s="13">
        <f>5/120*3.6</f>
        <v>0.15</v>
      </c>
      <c r="AB367" s="13">
        <f>4.5/120*3.6</f>
        <v>0.13500000000000001</v>
      </c>
      <c r="AC367" s="16">
        <f>5.5/120*3.6</f>
        <v>0.16499999999999998</v>
      </c>
    </row>
    <row r="368" spans="1:29" ht="15" hidden="1" x14ac:dyDescent="0.2">
      <c r="A368" s="3" t="s">
        <v>56</v>
      </c>
      <c r="B368" s="22" t="s">
        <v>143</v>
      </c>
      <c r="C368" s="22" t="s">
        <v>20</v>
      </c>
      <c r="D368" s="3" t="s">
        <v>20</v>
      </c>
      <c r="E368" s="22" t="s">
        <v>330</v>
      </c>
      <c r="F368" s="22" t="s">
        <v>114</v>
      </c>
      <c r="G368" s="3" t="s">
        <v>274</v>
      </c>
      <c r="H368" s="3"/>
      <c r="I368" s="31" t="s">
        <v>280</v>
      </c>
      <c r="J368" s="3" t="s">
        <v>281</v>
      </c>
      <c r="K368" s="3" t="s">
        <v>66</v>
      </c>
      <c r="L368" s="16">
        <f>1.8/36.8*3.6</f>
        <v>0.17608695652173914</v>
      </c>
      <c r="M368" s="16">
        <f>1.6/36.8*3.6</f>
        <v>0.15652173913043479</v>
      </c>
      <c r="N368" s="16">
        <f>2/36.8*3.6</f>
        <v>0.19565217391304351</v>
      </c>
      <c r="O368" s="16">
        <f>1.8/36.8*3.6</f>
        <v>0.17608695652173914</v>
      </c>
      <c r="P368" s="16">
        <f>1.6/36.8*3.6</f>
        <v>0.15652173913043479</v>
      </c>
      <c r="Q368" s="16">
        <f>2/36.8*3.6</f>
        <v>0.19565217391304351</v>
      </c>
      <c r="R368" s="16">
        <f>1.8/36.8*3.6</f>
        <v>0.17608695652173914</v>
      </c>
      <c r="S368" s="16">
        <f>1.6/36.8*3.6</f>
        <v>0.15652173913043479</v>
      </c>
      <c r="T368" s="16">
        <f>2/36.8*3.6</f>
        <v>0.19565217391304351</v>
      </c>
      <c r="U368" s="16">
        <f>1.8/36.8*3.6</f>
        <v>0.17608695652173914</v>
      </c>
      <c r="V368" s="16">
        <f>1.6/36.8*3.6</f>
        <v>0.15652173913043479</v>
      </c>
      <c r="W368" s="16">
        <f>2/36.8*3.6</f>
        <v>0.19565217391304351</v>
      </c>
      <c r="X368" s="16">
        <f>1.8/36.8*3.6</f>
        <v>0.17608695652173914</v>
      </c>
      <c r="Y368" s="16">
        <f>1.6/36.8*3.6</f>
        <v>0.15652173913043479</v>
      </c>
      <c r="Z368" s="16">
        <f>2/36.8*3.6</f>
        <v>0.19565217391304351</v>
      </c>
      <c r="AA368" s="16">
        <f>1.8/36.8*3.6</f>
        <v>0.17608695652173914</v>
      </c>
      <c r="AB368" s="16">
        <f>1.6/36.8*3.6</f>
        <v>0.15652173913043479</v>
      </c>
      <c r="AC368" s="16">
        <f>2/36.8*3.6</f>
        <v>0.19565217391304351</v>
      </c>
    </row>
    <row r="369" spans="1:29" hidden="1" x14ac:dyDescent="0.2">
      <c r="A369" s="3" t="s">
        <v>56</v>
      </c>
      <c r="B369" s="22" t="s">
        <v>33</v>
      </c>
      <c r="C369" s="22" t="s">
        <v>20</v>
      </c>
      <c r="D369" s="3" t="s">
        <v>20</v>
      </c>
      <c r="E369" s="22" t="s">
        <v>330</v>
      </c>
      <c r="F369" s="22" t="s">
        <v>114</v>
      </c>
      <c r="G369" s="3" t="s">
        <v>274</v>
      </c>
      <c r="H369" s="3" t="s">
        <v>80</v>
      </c>
      <c r="I369" s="3" t="s">
        <v>282</v>
      </c>
      <c r="J369" s="3"/>
      <c r="K369" s="3" t="s">
        <v>66</v>
      </c>
      <c r="L369" s="16">
        <v>0.15</v>
      </c>
      <c r="M369" s="16">
        <v>0.1</v>
      </c>
      <c r="N369" s="16">
        <v>0.2</v>
      </c>
      <c r="O369" s="16">
        <v>0.15</v>
      </c>
      <c r="P369" s="16">
        <v>0.1</v>
      </c>
      <c r="Q369" s="16">
        <v>0.2</v>
      </c>
      <c r="R369" s="16">
        <v>0.15</v>
      </c>
      <c r="S369" s="16">
        <v>0.1</v>
      </c>
      <c r="T369" s="16">
        <v>0.2</v>
      </c>
      <c r="U369" s="16">
        <v>0.15</v>
      </c>
      <c r="V369" s="16">
        <v>0.1</v>
      </c>
      <c r="W369" s="16">
        <v>0.2</v>
      </c>
      <c r="X369" s="16">
        <v>0.15</v>
      </c>
      <c r="Y369" s="16">
        <v>0.1</v>
      </c>
      <c r="Z369" s="16">
        <v>0.2</v>
      </c>
      <c r="AA369" s="16">
        <v>0.15</v>
      </c>
      <c r="AB369" s="16">
        <v>0.1</v>
      </c>
      <c r="AC369" s="16">
        <v>0.2</v>
      </c>
    </row>
    <row r="370" spans="1:29" hidden="1" x14ac:dyDescent="0.2">
      <c r="A370" s="3" t="s">
        <v>331</v>
      </c>
      <c r="B370" s="3" t="s">
        <v>45</v>
      </c>
      <c r="C370" s="22" t="s">
        <v>202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180</v>
      </c>
      <c r="M370" s="3">
        <v>100</v>
      </c>
      <c r="N370" s="3">
        <v>400</v>
      </c>
      <c r="O370" s="3">
        <v>180</v>
      </c>
      <c r="P370" s="3">
        <v>100</v>
      </c>
      <c r="Q370" s="3">
        <v>400</v>
      </c>
      <c r="R370" s="3">
        <v>180</v>
      </c>
      <c r="S370" s="3">
        <v>100</v>
      </c>
      <c r="T370" s="3">
        <v>400</v>
      </c>
      <c r="U370" s="3">
        <v>180</v>
      </c>
      <c r="V370" s="3">
        <v>100</v>
      </c>
      <c r="W370" s="3">
        <v>400</v>
      </c>
      <c r="X370" s="3">
        <v>180</v>
      </c>
      <c r="Y370" s="3">
        <v>100</v>
      </c>
      <c r="Z370" s="3">
        <v>400</v>
      </c>
      <c r="AA370" s="3">
        <v>180</v>
      </c>
      <c r="AB370" s="3">
        <v>100</v>
      </c>
      <c r="AC370" s="3">
        <v>400</v>
      </c>
    </row>
    <row r="371" spans="1:29" hidden="1" x14ac:dyDescent="0.2">
      <c r="A371" s="3" t="s">
        <v>331</v>
      </c>
      <c r="B371" s="3" t="s">
        <v>45</v>
      </c>
      <c r="C371" s="22" t="s">
        <v>344</v>
      </c>
      <c r="D371" s="3" t="s">
        <v>20</v>
      </c>
      <c r="E371" s="3" t="s">
        <v>332</v>
      </c>
      <c r="F371" s="3" t="s">
        <v>333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250</v>
      </c>
      <c r="M371" s="3">
        <v>100</v>
      </c>
      <c r="N371" s="3">
        <v>400</v>
      </c>
      <c r="O371" s="3">
        <v>250</v>
      </c>
      <c r="P371" s="3">
        <v>100</v>
      </c>
      <c r="Q371" s="3">
        <v>400</v>
      </c>
      <c r="R371" s="3">
        <v>250</v>
      </c>
      <c r="S371" s="3">
        <v>100</v>
      </c>
      <c r="T371" s="3">
        <v>400</v>
      </c>
      <c r="U371" s="3">
        <v>250</v>
      </c>
      <c r="V371" s="3">
        <v>100</v>
      </c>
      <c r="W371" s="3">
        <v>400</v>
      </c>
      <c r="X371" s="3">
        <v>250</v>
      </c>
      <c r="Y371" s="3">
        <v>100</v>
      </c>
      <c r="Z371" s="3">
        <v>400</v>
      </c>
      <c r="AA371" s="3">
        <v>250</v>
      </c>
      <c r="AB371" s="3">
        <v>100</v>
      </c>
      <c r="AC371" s="3">
        <v>400</v>
      </c>
    </row>
    <row r="372" spans="1:29" hidden="1" x14ac:dyDescent="0.2">
      <c r="A372" s="3" t="s">
        <v>331</v>
      </c>
      <c r="B372" s="3" t="s">
        <v>45</v>
      </c>
      <c r="C372" s="22" t="s">
        <v>214</v>
      </c>
      <c r="D372" s="3" t="s">
        <v>20</v>
      </c>
      <c r="E372" s="3" t="s">
        <v>332</v>
      </c>
      <c r="F372" s="3" t="s">
        <v>333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350</v>
      </c>
      <c r="M372" s="3">
        <v>100</v>
      </c>
      <c r="N372" s="3">
        <v>400</v>
      </c>
      <c r="O372" s="3">
        <v>350</v>
      </c>
      <c r="P372" s="3">
        <v>100</v>
      </c>
      <c r="Q372" s="3">
        <v>400</v>
      </c>
      <c r="R372" s="3">
        <v>350</v>
      </c>
      <c r="S372" s="3">
        <v>100</v>
      </c>
      <c r="T372" s="3">
        <v>400</v>
      </c>
      <c r="U372" s="3">
        <v>350</v>
      </c>
      <c r="V372" s="3">
        <v>100</v>
      </c>
      <c r="W372" s="3">
        <v>400</v>
      </c>
      <c r="X372" s="3">
        <v>350</v>
      </c>
      <c r="Y372" s="3">
        <v>100</v>
      </c>
      <c r="Z372" s="3">
        <v>400</v>
      </c>
      <c r="AA372" s="3">
        <v>350</v>
      </c>
      <c r="AB372" s="3">
        <v>100</v>
      </c>
      <c r="AC372" s="3">
        <v>400</v>
      </c>
    </row>
    <row r="373" spans="1:29" hidden="1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334</v>
      </c>
      <c r="F373" s="3" t="s">
        <v>335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12</v>
      </c>
      <c r="M373" s="3">
        <v>10</v>
      </c>
      <c r="N373" s="3">
        <v>16</v>
      </c>
      <c r="O373" s="3">
        <v>12</v>
      </c>
      <c r="P373" s="3">
        <v>10</v>
      </c>
      <c r="Q373" s="3">
        <v>16</v>
      </c>
      <c r="R373" s="3">
        <v>12</v>
      </c>
      <c r="S373" s="3">
        <v>10</v>
      </c>
      <c r="T373" s="3">
        <v>16</v>
      </c>
      <c r="U373" s="3">
        <v>12</v>
      </c>
      <c r="V373" s="3">
        <v>10</v>
      </c>
      <c r="W373" s="3">
        <v>16</v>
      </c>
      <c r="X373" s="3">
        <v>12</v>
      </c>
      <c r="Y373" s="3">
        <v>10</v>
      </c>
      <c r="Z373" s="3">
        <v>16</v>
      </c>
      <c r="AA373" s="3">
        <v>12</v>
      </c>
      <c r="AB373" s="3">
        <v>10</v>
      </c>
      <c r="AC373" s="3">
        <v>16</v>
      </c>
    </row>
    <row r="374" spans="1:29" hidden="1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343</v>
      </c>
      <c r="F374" s="3" t="s">
        <v>114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200</v>
      </c>
      <c r="M374" s="3">
        <v>100</v>
      </c>
      <c r="N374" s="3">
        <v>300</v>
      </c>
      <c r="O374" s="3">
        <v>200</v>
      </c>
      <c r="P374" s="3">
        <v>100</v>
      </c>
      <c r="Q374" s="3">
        <v>300</v>
      </c>
      <c r="R374" s="3">
        <v>200</v>
      </c>
      <c r="S374" s="3">
        <v>100</v>
      </c>
      <c r="T374" s="3">
        <v>300</v>
      </c>
      <c r="U374" s="3">
        <v>200</v>
      </c>
      <c r="V374" s="3">
        <v>100</v>
      </c>
      <c r="W374" s="3">
        <v>300</v>
      </c>
      <c r="X374" s="3">
        <v>200</v>
      </c>
      <c r="Y374" s="3">
        <v>100</v>
      </c>
      <c r="Z374" s="3">
        <v>300</v>
      </c>
      <c r="AA374" s="3">
        <v>200</v>
      </c>
      <c r="AB374" s="3">
        <v>100</v>
      </c>
      <c r="AC374" s="3">
        <v>300</v>
      </c>
    </row>
    <row r="375" spans="1:29" hidden="1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336</v>
      </c>
      <c r="F375" s="3" t="s">
        <v>114</v>
      </c>
      <c r="G375" s="3" t="s">
        <v>85</v>
      </c>
      <c r="H375" s="3" t="s">
        <v>81</v>
      </c>
      <c r="I375" s="3"/>
      <c r="J375" s="3"/>
      <c r="K375" s="3" t="s">
        <v>66</v>
      </c>
      <c r="L375" s="3">
        <v>80</v>
      </c>
      <c r="M375" s="3">
        <v>60</v>
      </c>
      <c r="N375" s="3">
        <v>100</v>
      </c>
      <c r="O375" s="3">
        <v>80</v>
      </c>
      <c r="P375" s="3">
        <v>60</v>
      </c>
      <c r="Q375" s="3">
        <v>100</v>
      </c>
      <c r="R375" s="3">
        <v>80</v>
      </c>
      <c r="S375" s="3">
        <v>60</v>
      </c>
      <c r="T375" s="3">
        <v>100</v>
      </c>
      <c r="U375" s="3">
        <v>80</v>
      </c>
      <c r="V375" s="3">
        <v>60</v>
      </c>
      <c r="W375" s="3">
        <v>100</v>
      </c>
      <c r="X375" s="3">
        <v>80</v>
      </c>
      <c r="Y375" s="3">
        <v>60</v>
      </c>
      <c r="Z375" s="3">
        <v>100</v>
      </c>
      <c r="AA375" s="3">
        <v>80</v>
      </c>
      <c r="AB375" s="3">
        <v>60</v>
      </c>
      <c r="AC375" s="3">
        <v>100</v>
      </c>
    </row>
    <row r="376" spans="1:29" hidden="1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337</v>
      </c>
      <c r="F376" s="3" t="s">
        <v>114</v>
      </c>
      <c r="G376" s="3" t="s">
        <v>85</v>
      </c>
      <c r="H376" s="3" t="s">
        <v>81</v>
      </c>
      <c r="I376" s="3"/>
      <c r="J376" s="3"/>
      <c r="K376" s="3" t="s">
        <v>66</v>
      </c>
      <c r="L376" s="3">
        <v>170</v>
      </c>
      <c r="M376" s="3">
        <v>150</v>
      </c>
      <c r="N376" s="3">
        <v>200</v>
      </c>
      <c r="O376" s="3">
        <v>170</v>
      </c>
      <c r="P376" s="3">
        <v>150</v>
      </c>
      <c r="Q376" s="3">
        <v>200</v>
      </c>
      <c r="R376" s="3">
        <v>170</v>
      </c>
      <c r="S376" s="3">
        <v>150</v>
      </c>
      <c r="T376" s="3">
        <v>200</v>
      </c>
      <c r="U376" s="3">
        <v>170</v>
      </c>
      <c r="V376" s="3">
        <v>150</v>
      </c>
      <c r="W376" s="3">
        <v>200</v>
      </c>
      <c r="X376" s="3">
        <v>170</v>
      </c>
      <c r="Y376" s="3">
        <v>150</v>
      </c>
      <c r="Z376" s="3">
        <v>200</v>
      </c>
      <c r="AA376" s="3">
        <v>170</v>
      </c>
      <c r="AB376" s="3">
        <v>150</v>
      </c>
      <c r="AC376" s="3">
        <v>200</v>
      </c>
    </row>
    <row r="377" spans="1:29" hidden="1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338</v>
      </c>
      <c r="F377" s="3" t="s">
        <v>98</v>
      </c>
      <c r="G377" s="3" t="s">
        <v>85</v>
      </c>
      <c r="H377" s="3" t="s">
        <v>81</v>
      </c>
      <c r="I377" s="3"/>
      <c r="J377" s="3" t="s">
        <v>339</v>
      </c>
      <c r="K377" s="3" t="s">
        <v>66</v>
      </c>
      <c r="L377" s="3">
        <v>0.02</v>
      </c>
      <c r="M377" s="3">
        <v>0.01</v>
      </c>
      <c r="N377" s="3">
        <v>0.05</v>
      </c>
      <c r="O377" s="3">
        <v>0.02</v>
      </c>
      <c r="P377" s="3">
        <v>0.01</v>
      </c>
      <c r="Q377" s="3">
        <v>0.05</v>
      </c>
      <c r="R377" s="3">
        <v>0.02</v>
      </c>
      <c r="S377" s="3">
        <v>0.01</v>
      </c>
      <c r="T377" s="3">
        <v>0.05</v>
      </c>
      <c r="U377" s="3">
        <v>0.02</v>
      </c>
      <c r="V377" s="3">
        <v>0.01</v>
      </c>
      <c r="W377" s="3">
        <v>0.05</v>
      </c>
      <c r="X377" s="3">
        <v>0.02</v>
      </c>
      <c r="Y377" s="3">
        <v>0.01</v>
      </c>
      <c r="Z377" s="3">
        <v>0.05</v>
      </c>
      <c r="AA377" s="3">
        <v>0.02</v>
      </c>
      <c r="AB377" s="3">
        <v>0.01</v>
      </c>
      <c r="AC377" s="3">
        <v>0.05</v>
      </c>
    </row>
    <row r="378" spans="1:29" hidden="1" x14ac:dyDescent="0.2">
      <c r="A378" s="3" t="s">
        <v>331</v>
      </c>
      <c r="B378" s="3" t="s">
        <v>45</v>
      </c>
      <c r="C378" s="22" t="s">
        <v>20</v>
      </c>
      <c r="D378" s="3" t="s">
        <v>20</v>
      </c>
      <c r="E378" s="3" t="s">
        <v>341</v>
      </c>
      <c r="F378" s="3" t="s">
        <v>98</v>
      </c>
      <c r="G378" s="3" t="s">
        <v>85</v>
      </c>
      <c r="H378" s="3" t="s">
        <v>81</v>
      </c>
      <c r="I378" s="3"/>
      <c r="J378" s="3" t="s">
        <v>340</v>
      </c>
      <c r="K378" s="3" t="s">
        <v>66</v>
      </c>
      <c r="L378" s="3">
        <v>40</v>
      </c>
      <c r="M378" s="3">
        <v>20</v>
      </c>
      <c r="N378" s="3">
        <v>60</v>
      </c>
      <c r="O378" s="3">
        <v>40</v>
      </c>
      <c r="P378" s="3">
        <v>20</v>
      </c>
      <c r="Q378" s="3">
        <v>60</v>
      </c>
      <c r="R378" s="3">
        <v>40</v>
      </c>
      <c r="S378" s="3">
        <v>20</v>
      </c>
      <c r="T378" s="3">
        <v>60</v>
      </c>
      <c r="U378" s="3">
        <v>40</v>
      </c>
      <c r="V378" s="3">
        <v>20</v>
      </c>
      <c r="W378" s="3">
        <v>60</v>
      </c>
      <c r="X378" s="3">
        <v>40</v>
      </c>
      <c r="Y378" s="3">
        <v>20</v>
      </c>
      <c r="Z378" s="3">
        <v>60</v>
      </c>
      <c r="AA378" s="3">
        <v>40</v>
      </c>
      <c r="AB378" s="3">
        <v>20</v>
      </c>
      <c r="AC378" s="3">
        <v>60</v>
      </c>
    </row>
    <row r="379" spans="1:29" hidden="1" x14ac:dyDescent="0.2">
      <c r="A379" s="3" t="s">
        <v>331</v>
      </c>
      <c r="B379" s="3" t="s">
        <v>45</v>
      </c>
      <c r="C379" s="22" t="s">
        <v>20</v>
      </c>
      <c r="D379" s="3" t="s">
        <v>20</v>
      </c>
      <c r="E379" s="3" t="s">
        <v>342</v>
      </c>
      <c r="F379" s="3" t="s">
        <v>101</v>
      </c>
      <c r="G379" s="3" t="s">
        <v>85</v>
      </c>
      <c r="H379" s="3" t="s">
        <v>81</v>
      </c>
      <c r="I379" s="3"/>
      <c r="J379" s="3"/>
      <c r="K379" s="3" t="s">
        <v>66</v>
      </c>
      <c r="L379" s="3">
        <v>10</v>
      </c>
      <c r="M379" s="3">
        <v>5</v>
      </c>
      <c r="N379" s="3">
        <v>15</v>
      </c>
      <c r="O379" s="3">
        <v>10</v>
      </c>
      <c r="P379" s="3">
        <v>5</v>
      </c>
      <c r="Q379" s="3">
        <v>15</v>
      </c>
      <c r="R379" s="3">
        <v>10</v>
      </c>
      <c r="S379" s="3">
        <v>5</v>
      </c>
      <c r="T379" s="3">
        <v>15</v>
      </c>
      <c r="U379" s="3">
        <v>10</v>
      </c>
      <c r="V379" s="3">
        <v>5</v>
      </c>
      <c r="W379" s="3">
        <v>15</v>
      </c>
      <c r="X379" s="3">
        <v>10</v>
      </c>
      <c r="Y379" s="3">
        <v>5</v>
      </c>
      <c r="Z379" s="3">
        <v>15</v>
      </c>
      <c r="AA379" s="3">
        <v>10</v>
      </c>
      <c r="AB379" s="3">
        <v>5</v>
      </c>
      <c r="AC379" s="3">
        <v>15</v>
      </c>
    </row>
    <row r="380" spans="1:29" hidden="1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332</v>
      </c>
      <c r="F380" s="3" t="s">
        <v>333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hidden="1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334</v>
      </c>
      <c r="F381" s="3" t="s">
        <v>335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hidden="1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343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hidden="1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336</v>
      </c>
      <c r="F383" s="3" t="s">
        <v>114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hidden="1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337</v>
      </c>
      <c r="F384" s="3" t="s">
        <v>114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hidden="1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338</v>
      </c>
      <c r="F385" s="3" t="s">
        <v>98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hidden="1" x14ac:dyDescent="0.2">
      <c r="A386" s="3" t="s">
        <v>331</v>
      </c>
      <c r="B386" s="22" t="s">
        <v>345</v>
      </c>
      <c r="C386" s="22" t="s">
        <v>20</v>
      </c>
      <c r="D386" s="3" t="s">
        <v>20</v>
      </c>
      <c r="E386" s="3" t="s">
        <v>341</v>
      </c>
      <c r="F386" s="3" t="s">
        <v>98</v>
      </c>
      <c r="G386" s="3" t="s">
        <v>85</v>
      </c>
      <c r="H386" s="3" t="s">
        <v>81</v>
      </c>
      <c r="I386" s="3"/>
      <c r="J386" s="3"/>
      <c r="K386" s="3" t="s">
        <v>312</v>
      </c>
      <c r="L386" s="3">
        <v>0</v>
      </c>
      <c r="M386" s="3"/>
      <c r="N386" s="3"/>
      <c r="O386" s="3">
        <v>0</v>
      </c>
      <c r="P386" s="3"/>
      <c r="Q386" s="3"/>
      <c r="R386" s="3">
        <v>0</v>
      </c>
      <c r="S386" s="3"/>
      <c r="T386" s="3"/>
      <c r="U386" s="3">
        <v>0</v>
      </c>
      <c r="V386" s="3"/>
      <c r="W386" s="3"/>
      <c r="X386" s="3">
        <v>0</v>
      </c>
      <c r="Y386" s="3"/>
      <c r="Z386" s="3"/>
      <c r="AA386" s="3">
        <v>0</v>
      </c>
      <c r="AB386" s="3"/>
      <c r="AC386" s="3"/>
    </row>
    <row r="387" spans="1:29" hidden="1" x14ac:dyDescent="0.2">
      <c r="A387" s="3" t="s">
        <v>331</v>
      </c>
      <c r="B387" s="22" t="s">
        <v>345</v>
      </c>
      <c r="C387" s="22" t="s">
        <v>20</v>
      </c>
      <c r="D387" s="3" t="s">
        <v>20</v>
      </c>
      <c r="E387" s="3" t="s">
        <v>342</v>
      </c>
      <c r="F387" s="3" t="s">
        <v>101</v>
      </c>
      <c r="G387" s="3" t="s">
        <v>85</v>
      </c>
      <c r="H387" s="3" t="s">
        <v>81</v>
      </c>
      <c r="I387" s="3"/>
      <c r="J387" s="3"/>
      <c r="K387" s="3" t="s">
        <v>312</v>
      </c>
      <c r="L387" s="3">
        <v>0</v>
      </c>
      <c r="M387" s="3"/>
      <c r="N387" s="3"/>
      <c r="O387" s="3">
        <v>0</v>
      </c>
      <c r="P387" s="3"/>
      <c r="Q387" s="3"/>
      <c r="R387" s="3">
        <v>0</v>
      </c>
      <c r="S387" s="3"/>
      <c r="T387" s="3"/>
      <c r="U387" s="3">
        <v>0</v>
      </c>
      <c r="V387" s="3"/>
      <c r="W387" s="3"/>
      <c r="X387" s="3">
        <v>0</v>
      </c>
      <c r="Y387" s="3"/>
      <c r="Z387" s="3"/>
      <c r="AA387" s="3">
        <v>0</v>
      </c>
      <c r="AB387" s="3"/>
      <c r="AC387" s="3"/>
    </row>
  </sheetData>
  <autoFilter ref="A2:AC387" xr:uid="{00000000-0009-0000-0000-000000000000}">
    <filterColumn colId="4">
      <filters>
        <filter val="residual value share"/>
      </filters>
    </filterColumn>
  </autoFilter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  <hyperlink ref="I27" r:id="rId103" xr:uid="{138C1724-F38D-9741-9BDD-655D1A60E3ED}"/>
    <hyperlink ref="I349" r:id="rId104" xr:uid="{C986A39E-1738-8E40-A8E2-6CE86EFD70BE}"/>
    <hyperlink ref="I350" r:id="rId105" xr:uid="{84CE7E9D-74DA-E541-8D12-F8D8312E2E05}"/>
    <hyperlink ref="I351" r:id="rId106" xr:uid="{AC45A5F4-8C1C-3543-8866-2FE7DBCC8318}"/>
    <hyperlink ref="I352" r:id="rId107" xr:uid="{DDB8A809-B3FB-5946-80FD-6E91281533C8}"/>
    <hyperlink ref="I353" r:id="rId108" xr:uid="{F71A88C8-A073-DB46-A7A5-13AF52187FF3}"/>
    <hyperlink ref="I354" r:id="rId109" xr:uid="{ED938758-9034-5644-A9CA-73F633BE3C2F}"/>
    <hyperlink ref="I355" r:id="rId110" xr:uid="{BB002FF6-C289-2B45-91A5-BD553E50DC0D}"/>
    <hyperlink ref="I356" r:id="rId111" xr:uid="{582095F3-A91D-694E-9C19-42CA0EA70A01}"/>
    <hyperlink ref="I357" r:id="rId112" xr:uid="{EB5AC72D-807D-1544-925D-FCB6562CCEA1}"/>
    <hyperlink ref="I358" r:id="rId113" xr:uid="{69D009BF-3BF8-A546-BE3F-23C42C3DFA18}"/>
    <hyperlink ref="I359" r:id="rId114" xr:uid="{C1236EB2-0295-CD4A-A43A-42C80024BF04}"/>
    <hyperlink ref="I360" r:id="rId115" xr:uid="{437BF46E-24DB-9E49-95A0-EECF78525A55}"/>
    <hyperlink ref="I361" r:id="rId116" xr:uid="{41FF2E90-6E03-B045-8047-F62B2EC44864}"/>
    <hyperlink ref="I362" r:id="rId117" xr:uid="{F709B5C0-E8EC-CC46-A1F6-DDF2C463FA27}"/>
    <hyperlink ref="I363" r:id="rId118" xr:uid="{521B3467-CECD-9948-ACC2-DBB3D56E0256}"/>
    <hyperlink ref="I368" r:id="rId119" xr:uid="{D495B211-8023-164E-9F57-CB6CD962EBD0}"/>
    <hyperlink ref="I366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2025-09-04T18:00:02Z</dcterms:modified>
</cp:coreProperties>
</file>