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ruck/dev/"/>
    </mc:Choice>
  </mc:AlternateContent>
  <xr:revisionPtr revIDLastSave="0" documentId="13_ncr:1_{BA06A526-4BFB-614F-A3F0-913AD52A8847}" xr6:coauthVersionLast="47" xr6:coauthVersionMax="47" xr10:uidLastSave="{00000000-0000-0000-0000-000000000000}"/>
  <bookViews>
    <workbookView xWindow="0" yWindow="760" windowWidth="30240" windowHeight="1888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parameters'!$A$2:$AC$320</definedName>
  </definedNames>
  <calcPr calcId="191029" iterate="1" iterateDelta="1.0000000000000001E-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48" i="22" l="1"/>
  <c r="AC178" i="22"/>
  <c r="AB178" i="22"/>
  <c r="Z178" i="22"/>
  <c r="Y178" i="22"/>
  <c r="W178" i="22"/>
  <c r="V178" i="22"/>
  <c r="U185" i="22"/>
  <c r="X185" i="22"/>
  <c r="AA185" i="22"/>
  <c r="U184" i="22"/>
  <c r="X184" i="22"/>
  <c r="AA184" i="22"/>
  <c r="U183" i="22"/>
  <c r="X183" i="22"/>
  <c r="AA183" i="22"/>
  <c r="U182" i="22"/>
  <c r="X182" i="22"/>
  <c r="AA182" i="22"/>
  <c r="U181" i="22"/>
  <c r="X181" i="22"/>
  <c r="AA181" i="22"/>
  <c r="U180" i="22"/>
  <c r="X180" i="22"/>
  <c r="AA180" i="22"/>
  <c r="U179" i="22"/>
  <c r="X179" i="22"/>
  <c r="AA179" i="22"/>
  <c r="AC285" i="22"/>
  <c r="AB285" i="22"/>
  <c r="Z285" i="22"/>
  <c r="Y285" i="22"/>
  <c r="W285" i="22"/>
  <c r="V285" i="22"/>
  <c r="Y306" i="22"/>
  <c r="W306" i="22"/>
  <c r="V306" i="22"/>
  <c r="T306" i="22"/>
  <c r="AC108" i="22"/>
  <c r="AB108" i="22"/>
  <c r="AC107" i="22"/>
  <c r="AB107" i="22"/>
  <c r="AC106" i="22"/>
  <c r="AB106" i="22"/>
  <c r="AC105" i="22"/>
  <c r="AB105" i="22"/>
  <c r="AC104" i="22"/>
  <c r="AB104" i="22"/>
  <c r="AC103" i="22"/>
  <c r="AB103" i="22"/>
  <c r="AC102" i="22"/>
  <c r="AB102" i="22"/>
  <c r="Z108" i="22"/>
  <c r="Y108" i="22"/>
  <c r="Z107" i="22"/>
  <c r="Y107" i="22"/>
  <c r="Z106" i="22"/>
  <c r="Y106" i="22"/>
  <c r="Z105" i="22"/>
  <c r="Y105" i="22"/>
  <c r="Z104" i="22"/>
  <c r="Y104" i="22"/>
  <c r="Z103" i="22"/>
  <c r="Y103" i="22"/>
  <c r="Z102" i="22"/>
  <c r="Y102" i="22"/>
  <c r="W108" i="22"/>
  <c r="V108" i="22"/>
  <c r="W107" i="22"/>
  <c r="V107" i="22"/>
  <c r="W106" i="22"/>
  <c r="V106" i="22"/>
  <c r="W105" i="22"/>
  <c r="V105" i="22"/>
  <c r="W104" i="22"/>
  <c r="V104" i="22"/>
  <c r="W103" i="22"/>
  <c r="V103" i="22"/>
  <c r="W102" i="22"/>
  <c r="V102" i="22"/>
  <c r="T108" i="22"/>
  <c r="S108" i="22"/>
  <c r="T107" i="22"/>
  <c r="S107" i="22"/>
  <c r="T106" i="22"/>
  <c r="S106" i="22"/>
  <c r="T105" i="22"/>
  <c r="S105" i="22"/>
  <c r="T104" i="22"/>
  <c r="S104" i="22"/>
  <c r="T103" i="22"/>
  <c r="S103" i="22"/>
  <c r="T102" i="22"/>
  <c r="S102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N187" i="22"/>
  <c r="N186" i="22"/>
  <c r="AC192" i="22"/>
  <c r="AB192" i="22"/>
  <c r="AC191" i="22"/>
  <c r="AB191" i="22"/>
  <c r="AC190" i="22"/>
  <c r="AB190" i="22"/>
  <c r="AC189" i="22"/>
  <c r="AB189" i="22"/>
  <c r="AC188" i="22"/>
  <c r="AB188" i="22"/>
  <c r="Z192" i="22"/>
  <c r="Y192" i="22"/>
  <c r="Z191" i="22"/>
  <c r="Y191" i="22"/>
  <c r="Z190" i="22"/>
  <c r="Y190" i="22"/>
  <c r="Z189" i="22"/>
  <c r="Y189" i="22"/>
  <c r="Z188" i="22"/>
  <c r="Y188" i="22"/>
  <c r="W192" i="22"/>
  <c r="V192" i="22"/>
  <c r="W191" i="22"/>
  <c r="V191" i="22"/>
  <c r="W190" i="22"/>
  <c r="V190" i="22"/>
  <c r="W189" i="22"/>
  <c r="V189" i="22"/>
  <c r="W188" i="22"/>
  <c r="V188" i="22"/>
  <c r="T192" i="22"/>
  <c r="S192" i="22"/>
  <c r="T191" i="22"/>
  <c r="S191" i="22"/>
  <c r="T190" i="22"/>
  <c r="S190" i="22"/>
  <c r="T189" i="22"/>
  <c r="S189" i="22"/>
  <c r="T188" i="22"/>
  <c r="S188" i="22"/>
  <c r="Q192" i="22"/>
  <c r="P192" i="22"/>
  <c r="Q191" i="22"/>
  <c r="P191" i="22"/>
  <c r="Q190" i="22"/>
  <c r="P190" i="22"/>
  <c r="Q189" i="22"/>
  <c r="P189" i="22"/>
  <c r="Q188" i="22"/>
  <c r="P188" i="22"/>
  <c r="N192" i="22"/>
  <c r="M192" i="22"/>
  <c r="N191" i="22"/>
  <c r="M191" i="22"/>
  <c r="N190" i="22"/>
  <c r="M190" i="22"/>
  <c r="N189" i="22"/>
  <c r="M189" i="22"/>
  <c r="N188" i="22"/>
  <c r="M188" i="22"/>
  <c r="AC199" i="22"/>
  <c r="AB199" i="22"/>
  <c r="AC198" i="22"/>
  <c r="AB198" i="22"/>
  <c r="AC197" i="22"/>
  <c r="AB197" i="22"/>
  <c r="AC196" i="22"/>
  <c r="AB196" i="22"/>
  <c r="AC195" i="22"/>
  <c r="AB195" i="22"/>
  <c r="AC194" i="22"/>
  <c r="AB194" i="22"/>
  <c r="AC193" i="22"/>
  <c r="AB193" i="22"/>
  <c r="Z199" i="22"/>
  <c r="Y199" i="22"/>
  <c r="Z198" i="22"/>
  <c r="Y198" i="22"/>
  <c r="Z197" i="22"/>
  <c r="Y197" i="22"/>
  <c r="Z196" i="22"/>
  <c r="Y196" i="22"/>
  <c r="Z195" i="22"/>
  <c r="Y195" i="22"/>
  <c r="Z194" i="22"/>
  <c r="Y194" i="22"/>
  <c r="Z193" i="22"/>
  <c r="Y193" i="22"/>
  <c r="W199" i="22"/>
  <c r="V199" i="22"/>
  <c r="W198" i="22"/>
  <c r="V198" i="22"/>
  <c r="W197" i="22"/>
  <c r="V197" i="22"/>
  <c r="W196" i="22"/>
  <c r="V196" i="22"/>
  <c r="W195" i="22"/>
  <c r="V195" i="22"/>
  <c r="W194" i="22"/>
  <c r="V194" i="22"/>
  <c r="W193" i="22"/>
  <c r="V193" i="22"/>
  <c r="T199" i="22"/>
  <c r="S199" i="22"/>
  <c r="T198" i="22"/>
  <c r="S198" i="22"/>
  <c r="T197" i="22"/>
  <c r="S197" i="22"/>
  <c r="T196" i="22"/>
  <c r="S196" i="22"/>
  <c r="T195" i="22"/>
  <c r="S195" i="22"/>
  <c r="T194" i="22"/>
  <c r="S194" i="22"/>
  <c r="T193" i="22"/>
  <c r="S193" i="22"/>
  <c r="Q199" i="22"/>
  <c r="P199" i="22"/>
  <c r="Q198" i="22"/>
  <c r="P198" i="22"/>
  <c r="Q197" i="22"/>
  <c r="P197" i="22"/>
  <c r="Q196" i="22"/>
  <c r="P196" i="22"/>
  <c r="Q195" i="22"/>
  <c r="P195" i="22"/>
  <c r="Q194" i="22"/>
  <c r="P194" i="22"/>
  <c r="Q193" i="22"/>
  <c r="P193" i="22"/>
  <c r="N199" i="22"/>
  <c r="M199" i="22"/>
  <c r="N198" i="22"/>
  <c r="M198" i="22"/>
  <c r="N197" i="22"/>
  <c r="M197" i="22"/>
  <c r="N196" i="22"/>
  <c r="M196" i="22"/>
  <c r="N195" i="22"/>
  <c r="M195" i="22"/>
  <c r="N194" i="22"/>
  <c r="M194" i="22"/>
  <c r="N193" i="22"/>
  <c r="M193" i="22"/>
  <c r="AE193" i="22"/>
  <c r="AB306" i="22"/>
  <c r="S306" i="22"/>
  <c r="P306" i="22"/>
  <c r="M306" i="22"/>
  <c r="AE306" i="22"/>
  <c r="AE145" i="22"/>
  <c r="AE144" i="22"/>
  <c r="AE143" i="22"/>
  <c r="AE142" i="22"/>
  <c r="AE141" i="22"/>
  <c r="AE140" i="22"/>
  <c r="AE139" i="22"/>
  <c r="AE138" i="22"/>
  <c r="AE137" i="22"/>
  <c r="AC148" i="22"/>
  <c r="AB148" i="22"/>
  <c r="Z148" i="22"/>
  <c r="Y148" i="22"/>
  <c r="W148" i="22"/>
  <c r="V148" i="22"/>
  <c r="T148" i="22"/>
  <c r="S148" i="22"/>
  <c r="U298" i="22"/>
  <c r="X298" i="22"/>
  <c r="Y298" i="22"/>
  <c r="U297" i="22"/>
  <c r="V297" i="22"/>
  <c r="U296" i="22"/>
  <c r="V296" i="22"/>
  <c r="U295" i="22"/>
  <c r="W295" i="22"/>
  <c r="U294" i="22"/>
  <c r="W294" i="22"/>
  <c r="U293" i="22"/>
  <c r="X293" i="22"/>
  <c r="U292" i="22"/>
  <c r="V292" i="22"/>
  <c r="AC26" i="22"/>
  <c r="AB26" i="22"/>
  <c r="AC25" i="22"/>
  <c r="AB25" i="22"/>
  <c r="Z26" i="22"/>
  <c r="Y26" i="22"/>
  <c r="Z25" i="22"/>
  <c r="Y25" i="22"/>
  <c r="W26" i="22"/>
  <c r="V26" i="22"/>
  <c r="W25" i="22"/>
  <c r="V25" i="22"/>
  <c r="Q26" i="22"/>
  <c r="P26" i="22"/>
  <c r="Q25" i="22"/>
  <c r="P25" i="22"/>
  <c r="N26" i="22"/>
  <c r="M26" i="22"/>
  <c r="N25" i="22"/>
  <c r="M25" i="22"/>
  <c r="T26" i="22"/>
  <c r="S26" i="22"/>
  <c r="T25" i="22"/>
  <c r="S25" i="22"/>
  <c r="AC242" i="22"/>
  <c r="AB242" i="22"/>
  <c r="AC241" i="22"/>
  <c r="AB241" i="22"/>
  <c r="Z242" i="22"/>
  <c r="Y242" i="22"/>
  <c r="Z241" i="22"/>
  <c r="Y241" i="22"/>
  <c r="W242" i="22"/>
  <c r="V242" i="22"/>
  <c r="W241" i="22"/>
  <c r="V241" i="22"/>
  <c r="T242" i="22"/>
  <c r="S242" i="22"/>
  <c r="T241" i="22"/>
  <c r="S241" i="22"/>
  <c r="Q242" i="22"/>
  <c r="P242" i="22"/>
  <c r="Q241" i="22"/>
  <c r="P241" i="22"/>
  <c r="N242" i="22"/>
  <c r="M242" i="22"/>
  <c r="N241" i="22"/>
  <c r="M241" i="22"/>
  <c r="AC243" i="22"/>
  <c r="AB243" i="22"/>
  <c r="Z243" i="22"/>
  <c r="Y243" i="22"/>
  <c r="W243" i="22"/>
  <c r="V243" i="22"/>
  <c r="N243" i="22"/>
  <c r="M243" i="22"/>
  <c r="Q243" i="22"/>
  <c r="P243" i="22"/>
  <c r="T243" i="22"/>
  <c r="S243" i="22"/>
  <c r="W298" i="22"/>
  <c r="W297" i="22"/>
  <c r="V298" i="22"/>
  <c r="X296" i="22"/>
  <c r="Z296" i="22"/>
  <c r="X294" i="22"/>
  <c r="Z294" i="22"/>
  <c r="X295" i="22"/>
  <c r="Z295" i="22"/>
  <c r="W296" i="22"/>
  <c r="X297" i="22"/>
  <c r="Z297" i="22"/>
  <c r="Y293" i="22"/>
  <c r="Z293" i="22"/>
  <c r="W292" i="22"/>
  <c r="V293" i="22"/>
  <c r="W293" i="22"/>
  <c r="V294" i="22"/>
  <c r="V295" i="22"/>
  <c r="X292" i="22"/>
  <c r="Z292" i="22"/>
  <c r="Z298" i="22"/>
  <c r="AC281" i="22"/>
  <c r="Z281" i="22"/>
  <c r="W281" i="22"/>
  <c r="T281" i="22"/>
  <c r="AC280" i="22"/>
  <c r="Z280" i="22"/>
  <c r="W280" i="22"/>
  <c r="T280" i="22"/>
  <c r="AE195" i="22"/>
  <c r="AE196" i="22"/>
  <c r="AE197" i="22"/>
  <c r="AE198" i="22"/>
  <c r="AE199" i="22"/>
  <c r="AE10" i="22"/>
  <c r="AE11" i="22"/>
  <c r="AE19" i="22"/>
  <c r="AE34" i="22"/>
  <c r="AE35" i="22"/>
  <c r="AE36" i="22"/>
  <c r="AE37" i="22"/>
  <c r="AE38" i="22"/>
  <c r="AE39" i="22"/>
  <c r="AE40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109" i="22"/>
  <c r="AE111" i="22"/>
  <c r="AE112" i="22"/>
  <c r="AE113" i="22"/>
  <c r="AE114" i="22"/>
  <c r="AE115" i="22"/>
  <c r="AE116" i="22"/>
  <c r="AE117" i="22"/>
  <c r="AE118" i="22"/>
  <c r="AE119" i="22"/>
  <c r="AE120" i="22"/>
  <c r="AE121" i="22"/>
  <c r="AE126" i="22"/>
  <c r="AE127" i="22"/>
  <c r="AE128" i="22"/>
  <c r="AE129" i="22"/>
  <c r="AE130" i="22"/>
  <c r="AE131" i="22"/>
  <c r="AE132" i="22"/>
  <c r="AE133" i="22"/>
  <c r="AE134" i="22"/>
  <c r="AE135" i="22"/>
  <c r="AE136" i="22"/>
  <c r="AE146" i="22"/>
  <c r="AE147" i="22"/>
  <c r="AE150" i="22"/>
  <c r="AE151" i="22"/>
  <c r="AE152" i="22"/>
  <c r="AE153" i="22"/>
  <c r="AE154" i="22"/>
  <c r="AE155" i="22"/>
  <c r="AE156" i="22"/>
  <c r="AE157" i="22"/>
  <c r="AE158" i="22"/>
  <c r="AE159" i="22"/>
  <c r="AE160" i="22"/>
  <c r="AE161" i="22"/>
  <c r="AE162" i="22"/>
  <c r="AE163" i="22"/>
  <c r="AE178" i="22"/>
  <c r="AE179" i="22"/>
  <c r="AE180" i="22"/>
  <c r="AE181" i="22"/>
  <c r="AE182" i="22"/>
  <c r="AE183" i="22"/>
  <c r="AE184" i="22"/>
  <c r="AE185" i="22"/>
  <c r="AE207" i="22"/>
  <c r="AE208" i="22"/>
  <c r="AE209" i="22"/>
  <c r="AE210" i="22"/>
  <c r="AE211" i="22"/>
  <c r="AE212" i="22"/>
  <c r="AE213" i="22"/>
  <c r="AE214" i="22"/>
  <c r="AE215" i="22"/>
  <c r="AE216" i="22"/>
  <c r="AE217" i="22"/>
  <c r="AE218" i="22"/>
  <c r="AE219" i="22"/>
  <c r="AE220" i="22"/>
  <c r="AE221" i="22"/>
  <c r="AE222" i="22"/>
  <c r="AE237" i="22"/>
  <c r="AE238" i="22"/>
  <c r="AE239" i="22"/>
  <c r="AE240" i="22"/>
  <c r="AE241" i="22"/>
  <c r="AE242" i="22"/>
  <c r="AE243" i="22"/>
  <c r="AE272" i="22"/>
  <c r="AE273" i="22"/>
  <c r="AE274" i="22"/>
  <c r="AE278" i="22"/>
  <c r="AE279" i="22"/>
  <c r="AE280" i="22"/>
  <c r="AE282" i="22"/>
  <c r="AE284" i="22"/>
  <c r="AE285" i="22"/>
  <c r="AE290" i="22"/>
  <c r="AE291" i="22"/>
  <c r="AE292" i="22"/>
  <c r="AE293" i="22"/>
  <c r="AE294" i="22"/>
  <c r="AE295" i="22"/>
  <c r="AE296" i="22"/>
  <c r="AE297" i="22"/>
  <c r="AE298" i="22"/>
  <c r="AE307" i="22"/>
  <c r="AE308" i="22"/>
  <c r="AE309" i="22"/>
  <c r="AE310" i="22"/>
  <c r="AE311" i="22"/>
  <c r="AE312" i="22"/>
  <c r="AE313" i="22"/>
  <c r="AE314" i="22"/>
  <c r="AE315" i="22"/>
  <c r="AE316" i="22"/>
  <c r="AE317" i="22"/>
  <c r="AE318" i="22"/>
  <c r="AE319" i="22"/>
  <c r="AC186" i="22"/>
  <c r="AB186" i="22"/>
  <c r="P187" i="22"/>
  <c r="Q187" i="22"/>
  <c r="T187" i="22"/>
  <c r="S187" i="22"/>
  <c r="W187" i="22"/>
  <c r="V187" i="22"/>
  <c r="Z187" i="22"/>
  <c r="Y187" i="22"/>
  <c r="Y186" i="22"/>
  <c r="Z186" i="22"/>
  <c r="Q186" i="22"/>
  <c r="P186" i="22"/>
  <c r="M186" i="22"/>
  <c r="AE186" i="22"/>
  <c r="T186" i="22"/>
  <c r="S186" i="22"/>
  <c r="AB187" i="22"/>
  <c r="AC187" i="22"/>
  <c r="AE194" i="22"/>
  <c r="M187" i="22"/>
  <c r="AE187" i="22"/>
  <c r="W186" i="22"/>
  <c r="V186" i="22"/>
  <c r="Y297" i="22"/>
  <c r="Y294" i="22"/>
  <c r="AE191" i="22"/>
  <c r="AE188" i="22"/>
  <c r="Y296" i="22"/>
  <c r="Y295" i="22"/>
  <c r="Y292" i="22"/>
  <c r="AE189" i="22"/>
  <c r="AE192" i="22"/>
  <c r="AE190" i="22"/>
  <c r="AC229" i="22"/>
  <c r="AB229" i="22"/>
  <c r="AC228" i="22"/>
  <c r="AB228" i="22"/>
  <c r="AC227" i="22"/>
  <c r="AB227" i="22"/>
  <c r="AC226" i="22"/>
  <c r="AB226" i="22"/>
  <c r="AC225" i="22"/>
  <c r="AB225" i="22"/>
  <c r="AC224" i="22"/>
  <c r="AB224" i="22"/>
  <c r="AC223" i="22"/>
  <c r="AB223" i="22"/>
  <c r="Z229" i="22"/>
  <c r="Y229" i="22"/>
  <c r="Z228" i="22"/>
  <c r="Y228" i="22"/>
  <c r="Z227" i="22"/>
  <c r="Y227" i="22"/>
  <c r="Z226" i="22"/>
  <c r="Y226" i="22"/>
  <c r="Z225" i="22"/>
  <c r="Y225" i="22"/>
  <c r="Z224" i="22"/>
  <c r="Y224" i="22"/>
  <c r="Z223" i="22"/>
  <c r="Y223" i="22"/>
  <c r="W229" i="22"/>
  <c r="V229" i="22"/>
  <c r="W228" i="22"/>
  <c r="V228" i="22"/>
  <c r="W227" i="22"/>
  <c r="V227" i="22"/>
  <c r="W226" i="22"/>
  <c r="V226" i="22"/>
  <c r="W225" i="22"/>
  <c r="V225" i="22"/>
  <c r="W224" i="22"/>
  <c r="V224" i="22"/>
  <c r="W223" i="22"/>
  <c r="V223" i="22"/>
  <c r="T229" i="22"/>
  <c r="S229" i="22"/>
  <c r="T228" i="22"/>
  <c r="S228" i="22"/>
  <c r="T227" i="22"/>
  <c r="S227" i="22"/>
  <c r="T226" i="22"/>
  <c r="S226" i="22"/>
  <c r="T225" i="22"/>
  <c r="S225" i="22"/>
  <c r="T224" i="22"/>
  <c r="S224" i="22"/>
  <c r="T223" i="22"/>
  <c r="S223" i="22"/>
  <c r="Q229" i="22"/>
  <c r="P229" i="22"/>
  <c r="Q228" i="22"/>
  <c r="P228" i="22"/>
  <c r="Q227" i="22"/>
  <c r="P227" i="22"/>
  <c r="Q226" i="22"/>
  <c r="P226" i="22"/>
  <c r="Q225" i="22"/>
  <c r="P225" i="22"/>
  <c r="Q224" i="22"/>
  <c r="P224" i="22"/>
  <c r="Q223" i="22"/>
  <c r="P223" i="22"/>
  <c r="M224" i="22"/>
  <c r="AE224" i="22"/>
  <c r="N224" i="22"/>
  <c r="M225" i="22"/>
  <c r="AE225" i="22"/>
  <c r="N225" i="22"/>
  <c r="M226" i="22"/>
  <c r="AE226" i="22"/>
  <c r="N226" i="22"/>
  <c r="M227" i="22"/>
  <c r="AE227" i="22"/>
  <c r="N227" i="22"/>
  <c r="M228" i="22"/>
  <c r="AE228" i="22"/>
  <c r="N228" i="22"/>
  <c r="M229" i="22"/>
  <c r="AE229" i="22"/>
  <c r="N229" i="22"/>
  <c r="N223" i="22"/>
  <c r="M223" i="22"/>
  <c r="AE223" i="22"/>
  <c r="AA177" i="22"/>
  <c r="AC177" i="22"/>
  <c r="X177" i="22"/>
  <c r="Z177" i="22"/>
  <c r="U177" i="22"/>
  <c r="V177" i="22"/>
  <c r="AA176" i="22"/>
  <c r="AB176" i="22"/>
  <c r="X176" i="22"/>
  <c r="Z176" i="22"/>
  <c r="U176" i="22"/>
  <c r="W176" i="22"/>
  <c r="AA175" i="22"/>
  <c r="AB175" i="22"/>
  <c r="X175" i="22"/>
  <c r="Z175" i="22"/>
  <c r="U175" i="22"/>
  <c r="V175" i="22"/>
  <c r="AA174" i="22"/>
  <c r="AB174" i="22"/>
  <c r="X174" i="22"/>
  <c r="Y174" i="22"/>
  <c r="U174" i="22"/>
  <c r="V174" i="22"/>
  <c r="AA173" i="22"/>
  <c r="AB173" i="22"/>
  <c r="X173" i="22"/>
  <c r="Y173" i="22"/>
  <c r="U173" i="22"/>
  <c r="V173" i="22"/>
  <c r="AA172" i="22"/>
  <c r="AC172" i="22"/>
  <c r="X172" i="22"/>
  <c r="Z172" i="22"/>
  <c r="U172" i="22"/>
  <c r="W172" i="22"/>
  <c r="O177" i="22"/>
  <c r="P177" i="22"/>
  <c r="L177" i="22"/>
  <c r="O176" i="22"/>
  <c r="Q176" i="22"/>
  <c r="L176" i="22"/>
  <c r="O175" i="22"/>
  <c r="Q175" i="22"/>
  <c r="L175" i="22"/>
  <c r="O174" i="22"/>
  <c r="Q174" i="22"/>
  <c r="L174" i="22"/>
  <c r="O173" i="22"/>
  <c r="Q173" i="22"/>
  <c r="L173" i="22"/>
  <c r="O172" i="22"/>
  <c r="P172" i="22"/>
  <c r="L172" i="22"/>
  <c r="AA171" i="22"/>
  <c r="X171" i="22"/>
  <c r="U171" i="22"/>
  <c r="O171" i="22"/>
  <c r="L171" i="22"/>
  <c r="AA206" i="22"/>
  <c r="AC206" i="22"/>
  <c r="X206" i="22"/>
  <c r="Z206" i="22"/>
  <c r="U206" i="22"/>
  <c r="W206" i="22"/>
  <c r="AA205" i="22"/>
  <c r="AB205" i="22"/>
  <c r="X205" i="22"/>
  <c r="Z205" i="22"/>
  <c r="U205" i="22"/>
  <c r="W205" i="22"/>
  <c r="AA204" i="22"/>
  <c r="AB204" i="22"/>
  <c r="X204" i="22"/>
  <c r="Z204" i="22"/>
  <c r="U204" i="22"/>
  <c r="W204" i="22"/>
  <c r="AA203" i="22"/>
  <c r="AC203" i="22"/>
  <c r="X203" i="22"/>
  <c r="Y203" i="22"/>
  <c r="U203" i="22"/>
  <c r="W203" i="22"/>
  <c r="AA202" i="22"/>
  <c r="AC202" i="22"/>
  <c r="X202" i="22"/>
  <c r="Z202" i="22"/>
  <c r="U202" i="22"/>
  <c r="V202" i="22"/>
  <c r="AA201" i="22"/>
  <c r="AC201" i="22"/>
  <c r="X201" i="22"/>
  <c r="Y201" i="22"/>
  <c r="U201" i="22"/>
  <c r="V201" i="22"/>
  <c r="O206" i="22"/>
  <c r="L206" i="22"/>
  <c r="O205" i="22"/>
  <c r="L205" i="22"/>
  <c r="O204" i="22"/>
  <c r="L204" i="22"/>
  <c r="O203" i="22"/>
  <c r="L203" i="22"/>
  <c r="O202" i="22"/>
  <c r="L202" i="22"/>
  <c r="O201" i="22"/>
  <c r="L201" i="22"/>
  <c r="AA200" i="22"/>
  <c r="X200" i="22"/>
  <c r="U200" i="22"/>
  <c r="O200" i="22"/>
  <c r="L200" i="22"/>
  <c r="N175" i="22"/>
  <c r="N176" i="22"/>
  <c r="M172" i="22"/>
  <c r="AE172" i="22"/>
  <c r="N177" i="22"/>
  <c r="M174" i="22"/>
  <c r="AE174" i="22"/>
  <c r="N173" i="22"/>
  <c r="AC173" i="22"/>
  <c r="V172" i="22"/>
  <c r="P175" i="22"/>
  <c r="AC174" i="22"/>
  <c r="AC204" i="22"/>
  <c r="P174" i="22"/>
  <c r="AC175" i="22"/>
  <c r="W174" i="22"/>
  <c r="Z174" i="22"/>
  <c r="Q177" i="22"/>
  <c r="V176" i="22"/>
  <c r="AB177" i="22"/>
  <c r="AC176" i="22"/>
  <c r="AC205" i="22"/>
  <c r="Q172" i="22"/>
  <c r="W177" i="22"/>
  <c r="Y177" i="22"/>
  <c r="Y176" i="22"/>
  <c r="W175" i="22"/>
  <c r="Y175" i="22"/>
  <c r="W173" i="22"/>
  <c r="Z173" i="22"/>
  <c r="AB172" i="22"/>
  <c r="Y172" i="22"/>
  <c r="M177" i="22"/>
  <c r="AE177" i="22"/>
  <c r="P176" i="22"/>
  <c r="M176" i="22"/>
  <c r="AE176" i="22"/>
  <c r="M175" i="22"/>
  <c r="AE175" i="22"/>
  <c r="N174" i="22"/>
  <c r="M173" i="22"/>
  <c r="AE173" i="22"/>
  <c r="P173" i="22"/>
  <c r="N172" i="22"/>
  <c r="W201" i="22"/>
  <c r="AB203" i="22"/>
  <c r="V206" i="22"/>
  <c r="Y206" i="22"/>
  <c r="AB206" i="22"/>
  <c r="V205" i="22"/>
  <c r="Y205" i="22"/>
  <c r="V204" i="22"/>
  <c r="Y204" i="22"/>
  <c r="V203" i="22"/>
  <c r="Z203" i="22"/>
  <c r="AB202" i="22"/>
  <c r="W202" i="22"/>
  <c r="Y202" i="22"/>
  <c r="Z201" i="22"/>
  <c r="AB201" i="22"/>
  <c r="AC156" i="22"/>
  <c r="AB156" i="22"/>
  <c r="AC155" i="22"/>
  <c r="AB155" i="22"/>
  <c r="AC154" i="22"/>
  <c r="AB154" i="22"/>
  <c r="AC153" i="22"/>
  <c r="AB153" i="22"/>
  <c r="AC152" i="22"/>
  <c r="AB152" i="22"/>
  <c r="AC151" i="22"/>
  <c r="AB151" i="22"/>
  <c r="AC150" i="22"/>
  <c r="AB150" i="22"/>
  <c r="Z156" i="22"/>
  <c r="Y156" i="22"/>
  <c r="Z155" i="22"/>
  <c r="Y155" i="22"/>
  <c r="Z154" i="22"/>
  <c r="Y154" i="22"/>
  <c r="Z153" i="22"/>
  <c r="Y153" i="22"/>
  <c r="Z152" i="22"/>
  <c r="Y152" i="22"/>
  <c r="Z151" i="22"/>
  <c r="Y151" i="22"/>
  <c r="Z150" i="22"/>
  <c r="Y150" i="22"/>
  <c r="W156" i="22"/>
  <c r="V156" i="22"/>
  <c r="W155" i="22"/>
  <c r="V155" i="22"/>
  <c r="W154" i="22"/>
  <c r="V154" i="22"/>
  <c r="W153" i="22"/>
  <c r="V153" i="22"/>
  <c r="W152" i="22"/>
  <c r="V152" i="22"/>
  <c r="W151" i="22"/>
  <c r="V151" i="22"/>
  <c r="W150" i="22"/>
  <c r="V150" i="22"/>
  <c r="T156" i="22"/>
  <c r="S156" i="22"/>
  <c r="T155" i="22"/>
  <c r="S155" i="22"/>
  <c r="T154" i="22"/>
  <c r="S154" i="22"/>
  <c r="T153" i="22"/>
  <c r="S153" i="22"/>
  <c r="T152" i="22"/>
  <c r="S152" i="22"/>
  <c r="T151" i="22"/>
  <c r="S151" i="22"/>
  <c r="T150" i="22"/>
  <c r="S150" i="22"/>
  <c r="AA236" i="22"/>
  <c r="AC236" i="22"/>
  <c r="X236" i="22"/>
  <c r="Z236" i="22"/>
  <c r="U236" i="22"/>
  <c r="V236" i="22"/>
  <c r="O236" i="22"/>
  <c r="Q236" i="22"/>
  <c r="L236" i="22"/>
  <c r="R236" i="22"/>
  <c r="AA235" i="22"/>
  <c r="AC235" i="22"/>
  <c r="X235" i="22"/>
  <c r="Y235" i="22"/>
  <c r="U235" i="22"/>
  <c r="V235" i="22"/>
  <c r="O235" i="22"/>
  <c r="Q235" i="22"/>
  <c r="L235" i="22"/>
  <c r="R235" i="22"/>
  <c r="AA234" i="22"/>
  <c r="AC234" i="22"/>
  <c r="X234" i="22"/>
  <c r="Y234" i="22"/>
  <c r="U234" i="22"/>
  <c r="V234" i="22"/>
  <c r="R234" i="22"/>
  <c r="T234" i="22"/>
  <c r="O234" i="22"/>
  <c r="Q234" i="22"/>
  <c r="L234" i="22"/>
  <c r="AA232" i="22"/>
  <c r="AC232" i="22"/>
  <c r="X232" i="22"/>
  <c r="Y232" i="22"/>
  <c r="R232" i="22"/>
  <c r="T232" i="22"/>
  <c r="O232" i="22"/>
  <c r="Q232" i="22"/>
  <c r="L232" i="22"/>
  <c r="T202" i="22"/>
  <c r="Q202" i="22"/>
  <c r="N202" i="22"/>
  <c r="S202" i="22"/>
  <c r="P202" i="22"/>
  <c r="M202" i="22"/>
  <c r="AE202" i="22"/>
  <c r="U232" i="22"/>
  <c r="AA231" i="22"/>
  <c r="AC231" i="22"/>
  <c r="X231" i="22"/>
  <c r="Z231" i="22"/>
  <c r="U231" i="22"/>
  <c r="V231" i="22"/>
  <c r="O231" i="22"/>
  <c r="Q231" i="22"/>
  <c r="R231" i="22"/>
  <c r="AA230" i="22"/>
  <c r="AC230" i="22"/>
  <c r="X230" i="22"/>
  <c r="Y230" i="22"/>
  <c r="U230" i="22"/>
  <c r="W230" i="22"/>
  <c r="O230" i="22"/>
  <c r="P230" i="22"/>
  <c r="AC200" i="22"/>
  <c r="AB200" i="22"/>
  <c r="Z200" i="22"/>
  <c r="Y200" i="22"/>
  <c r="W200" i="22"/>
  <c r="V200" i="22"/>
  <c r="AC171" i="22"/>
  <c r="AB171" i="22"/>
  <c r="Z171" i="22"/>
  <c r="Y171" i="22"/>
  <c r="W171" i="22"/>
  <c r="V171" i="22"/>
  <c r="Q171" i="22"/>
  <c r="P171" i="22"/>
  <c r="AC164" i="22"/>
  <c r="AB164" i="22"/>
  <c r="Z164" i="22"/>
  <c r="Y164" i="22"/>
  <c r="W164" i="22"/>
  <c r="V164" i="22"/>
  <c r="Q164" i="22"/>
  <c r="P164" i="22"/>
  <c r="P165" i="22"/>
  <c r="Q165" i="22"/>
  <c r="P166" i="22"/>
  <c r="Q166" i="22"/>
  <c r="P167" i="22"/>
  <c r="Q167" i="22"/>
  <c r="P168" i="22"/>
  <c r="Q168" i="22"/>
  <c r="P169" i="22"/>
  <c r="Q169" i="22"/>
  <c r="P170" i="22"/>
  <c r="Q170" i="22"/>
  <c r="R230" i="22"/>
  <c r="AC276" i="22"/>
  <c r="AB276" i="22"/>
  <c r="AC275" i="22"/>
  <c r="AB275" i="22"/>
  <c r="Z276" i="22"/>
  <c r="Y276" i="22"/>
  <c r="Z275" i="22"/>
  <c r="Y275" i="22"/>
  <c r="W276" i="22"/>
  <c r="V276" i="22"/>
  <c r="W275" i="22"/>
  <c r="V275" i="22"/>
  <c r="T276" i="22"/>
  <c r="S276" i="22"/>
  <c r="T275" i="22"/>
  <c r="S275" i="22"/>
  <c r="Q276" i="22"/>
  <c r="P276" i="22"/>
  <c r="Q275" i="22"/>
  <c r="P275" i="22"/>
  <c r="N276" i="22"/>
  <c r="M276" i="22"/>
  <c r="AE276" i="22"/>
  <c r="N275" i="22"/>
  <c r="M275" i="22"/>
  <c r="AE275" i="22"/>
  <c r="L268" i="22"/>
  <c r="L261" i="22"/>
  <c r="L254" i="22"/>
  <c r="L247" i="22"/>
  <c r="L167" i="22"/>
  <c r="R233" i="22"/>
  <c r="L233" i="22"/>
  <c r="N232" i="22"/>
  <c r="W234" i="22"/>
  <c r="Z235" i="22"/>
  <c r="M234" i="22"/>
  <c r="AE234" i="22"/>
  <c r="N235" i="22"/>
  <c r="W231" i="22"/>
  <c r="N236" i="22"/>
  <c r="Z230" i="22"/>
  <c r="N234" i="22"/>
  <c r="P231" i="22"/>
  <c r="V230" i="22"/>
  <c r="W236" i="22"/>
  <c r="Z232" i="22"/>
  <c r="Z234" i="22"/>
  <c r="W235" i="22"/>
  <c r="AB235" i="22"/>
  <c r="P236" i="22"/>
  <c r="Q230" i="22"/>
  <c r="AB236" i="22"/>
  <c r="Y236" i="22"/>
  <c r="M236" i="22"/>
  <c r="AE236" i="22"/>
  <c r="P235" i="22"/>
  <c r="M235" i="22"/>
  <c r="AE235" i="22"/>
  <c r="AB234" i="22"/>
  <c r="S234" i="22"/>
  <c r="P234" i="22"/>
  <c r="AB232" i="22"/>
  <c r="S232" i="22"/>
  <c r="P232" i="22"/>
  <c r="M232" i="22"/>
  <c r="AE232" i="22"/>
  <c r="AB231" i="22"/>
  <c r="Y231" i="22"/>
  <c r="AB230" i="22"/>
  <c r="AB281" i="22"/>
  <c r="AB280" i="22"/>
  <c r="Y281" i="22"/>
  <c r="Y280" i="22"/>
  <c r="V281" i="22"/>
  <c r="V280" i="22"/>
  <c r="S281" i="22"/>
  <c r="S280" i="22"/>
  <c r="AC101" i="22"/>
  <c r="AB101" i="22"/>
  <c r="AC100" i="22"/>
  <c r="AB100" i="22"/>
  <c r="AC99" i="22"/>
  <c r="AB99" i="22"/>
  <c r="AC98" i="22"/>
  <c r="AB98" i="22"/>
  <c r="AC97" i="22"/>
  <c r="AB97" i="22"/>
  <c r="AC96" i="22"/>
  <c r="AB96" i="22"/>
  <c r="AC95" i="22"/>
  <c r="AB95" i="22"/>
  <c r="Z101" i="22"/>
  <c r="Y101" i="22"/>
  <c r="Z100" i="22"/>
  <c r="Y100" i="22"/>
  <c r="Z99" i="22"/>
  <c r="Y99" i="22"/>
  <c r="Z98" i="22"/>
  <c r="Y98" i="22"/>
  <c r="Z97" i="22"/>
  <c r="Y97" i="22"/>
  <c r="Z96" i="22"/>
  <c r="Y96" i="22"/>
  <c r="Z95" i="22"/>
  <c r="Y95" i="22"/>
  <c r="W101" i="22"/>
  <c r="V101" i="22"/>
  <c r="W100" i="22"/>
  <c r="V100" i="22"/>
  <c r="W99" i="22"/>
  <c r="V99" i="22"/>
  <c r="W98" i="22"/>
  <c r="V98" i="22"/>
  <c r="W97" i="22"/>
  <c r="V97" i="22"/>
  <c r="W96" i="22"/>
  <c r="V96" i="22"/>
  <c r="W95" i="22"/>
  <c r="V95" i="22"/>
  <c r="T101" i="22"/>
  <c r="S101" i="22"/>
  <c r="T100" i="22"/>
  <c r="S100" i="22"/>
  <c r="T99" i="22"/>
  <c r="S99" i="22"/>
  <c r="T98" i="22"/>
  <c r="S98" i="22"/>
  <c r="T97" i="22"/>
  <c r="S97" i="22"/>
  <c r="T96" i="22"/>
  <c r="S96" i="22"/>
  <c r="T95" i="22"/>
  <c r="S95" i="22"/>
  <c r="Q101" i="22"/>
  <c r="P101" i="22"/>
  <c r="Q100" i="22"/>
  <c r="P100" i="22"/>
  <c r="Q99" i="22"/>
  <c r="P99" i="22"/>
  <c r="Q98" i="22"/>
  <c r="P98" i="22"/>
  <c r="Q97" i="22"/>
  <c r="P97" i="22"/>
  <c r="Q96" i="22"/>
  <c r="P96" i="22"/>
  <c r="Q95" i="22"/>
  <c r="P95" i="22"/>
  <c r="AB305" i="22"/>
  <c r="AB304" i="22"/>
  <c r="AB303" i="22"/>
  <c r="AB302" i="22"/>
  <c r="AB301" i="22"/>
  <c r="AB300" i="22"/>
  <c r="AB299" i="22"/>
  <c r="Y305" i="22"/>
  <c r="Y304" i="22"/>
  <c r="Y303" i="22"/>
  <c r="Y302" i="22"/>
  <c r="Y301" i="22"/>
  <c r="Y300" i="22"/>
  <c r="Y299" i="22"/>
  <c r="V305" i="22"/>
  <c r="V304" i="22"/>
  <c r="V303" i="22"/>
  <c r="V302" i="22"/>
  <c r="V301" i="22"/>
  <c r="V300" i="22"/>
  <c r="V299" i="22"/>
  <c r="S305" i="22"/>
  <c r="S304" i="22"/>
  <c r="S303" i="22"/>
  <c r="S302" i="22"/>
  <c r="S301" i="22"/>
  <c r="S300" i="22"/>
  <c r="S299" i="22"/>
  <c r="P305" i="22"/>
  <c r="P304" i="22"/>
  <c r="P303" i="22"/>
  <c r="P302" i="22"/>
  <c r="P301" i="22"/>
  <c r="P300" i="22"/>
  <c r="P299" i="22"/>
  <c r="M305" i="22"/>
  <c r="AE305" i="22"/>
  <c r="M304" i="22"/>
  <c r="AE304" i="22"/>
  <c r="M303" i="22"/>
  <c r="AE303" i="22"/>
  <c r="M302" i="22"/>
  <c r="AE302" i="22"/>
  <c r="M301" i="22"/>
  <c r="AE301" i="22"/>
  <c r="M300" i="22"/>
  <c r="AE300" i="22"/>
  <c r="M299" i="22"/>
  <c r="AE299" i="22"/>
  <c r="N108" i="22"/>
  <c r="M108" i="22"/>
  <c r="AE108" i="22"/>
  <c r="N107" i="22"/>
  <c r="M107" i="22"/>
  <c r="AE107" i="22"/>
  <c r="N106" i="22"/>
  <c r="M106" i="22"/>
  <c r="AE106" i="22"/>
  <c r="N105" i="22"/>
  <c r="M105" i="22"/>
  <c r="AE105" i="22"/>
  <c r="N104" i="22"/>
  <c r="M104" i="22"/>
  <c r="AE104" i="22"/>
  <c r="N103" i="22"/>
  <c r="M103" i="22"/>
  <c r="AE103" i="22"/>
  <c r="N102" i="22"/>
  <c r="M102" i="22"/>
  <c r="AE102" i="22"/>
  <c r="M96" i="22"/>
  <c r="AE96" i="22"/>
  <c r="N96" i="22"/>
  <c r="M97" i="22"/>
  <c r="AE97" i="22"/>
  <c r="N97" i="22"/>
  <c r="M98" i="22"/>
  <c r="AE98" i="22"/>
  <c r="N98" i="22"/>
  <c r="M99" i="22"/>
  <c r="AE99" i="22"/>
  <c r="N99" i="22"/>
  <c r="M100" i="22"/>
  <c r="AE100" i="22"/>
  <c r="N100" i="22"/>
  <c r="M101" i="22"/>
  <c r="AE101" i="22"/>
  <c r="N101" i="22"/>
  <c r="N95" i="22"/>
  <c r="M95" i="22"/>
  <c r="AE95" i="22"/>
  <c r="AC123" i="22"/>
  <c r="AB123" i="22"/>
  <c r="Z123" i="22"/>
  <c r="Y123" i="22"/>
  <c r="W123" i="22"/>
  <c r="V123" i="22"/>
  <c r="T123" i="22"/>
  <c r="S123" i="22"/>
  <c r="Q123" i="22"/>
  <c r="P123" i="22"/>
  <c r="N123" i="22"/>
  <c r="M123" i="22"/>
  <c r="AE123" i="22"/>
  <c r="AC122" i="22"/>
  <c r="AB122" i="22"/>
  <c r="Z122" i="22"/>
  <c r="Y122" i="22"/>
  <c r="W122" i="22"/>
  <c r="V122" i="22"/>
  <c r="T122" i="22"/>
  <c r="S122" i="22"/>
  <c r="Q122" i="22"/>
  <c r="P122" i="22"/>
  <c r="N122" i="22"/>
  <c r="M122" i="22"/>
  <c r="AE122" i="22"/>
  <c r="U124" i="22"/>
  <c r="X124" i="22"/>
  <c r="Z124" i="22"/>
  <c r="U125" i="22"/>
  <c r="W125" i="22"/>
  <c r="T125" i="22"/>
  <c r="S125" i="22"/>
  <c r="Q125" i="22"/>
  <c r="P125" i="22"/>
  <c r="N125" i="22"/>
  <c r="M125" i="22"/>
  <c r="AE125" i="22"/>
  <c r="T124" i="22"/>
  <c r="S124" i="22"/>
  <c r="Q124" i="22"/>
  <c r="P124" i="22"/>
  <c r="N124" i="22"/>
  <c r="M124" i="22"/>
  <c r="AE124" i="22"/>
  <c r="AC149" i="22"/>
  <c r="AB149" i="22"/>
  <c r="Z149" i="22"/>
  <c r="Y149" i="22"/>
  <c r="W149" i="22"/>
  <c r="V149" i="22"/>
  <c r="T149" i="22"/>
  <c r="S149" i="22"/>
  <c r="Q149" i="22"/>
  <c r="P149" i="22"/>
  <c r="N149" i="22"/>
  <c r="M149" i="22"/>
  <c r="AE149" i="22"/>
  <c r="Q148" i="22"/>
  <c r="P148" i="22"/>
  <c r="N148" i="22"/>
  <c r="M148" i="22"/>
  <c r="AE148" i="22"/>
  <c r="W124" i="22"/>
  <c r="V124" i="22"/>
  <c r="X125" i="22"/>
  <c r="Z125" i="22"/>
  <c r="Y124" i="22"/>
  <c r="AA124" i="22"/>
  <c r="V125" i="22"/>
  <c r="AA125" i="22"/>
  <c r="Y125" i="22"/>
  <c r="AC124" i="22"/>
  <c r="AB124" i="22"/>
  <c r="M281" i="22"/>
  <c r="N281" i="22"/>
  <c r="O281" i="22"/>
  <c r="P281" i="22"/>
  <c r="Q281" i="22"/>
  <c r="L281" i="22"/>
  <c r="M283" i="22"/>
  <c r="N283" i="22"/>
  <c r="O283" i="22"/>
  <c r="P283" i="22"/>
  <c r="Q283" i="22"/>
  <c r="R283" i="22"/>
  <c r="S283" i="22"/>
  <c r="T283" i="22"/>
  <c r="U283" i="22"/>
  <c r="V283" i="22"/>
  <c r="W283" i="22"/>
  <c r="X283" i="22"/>
  <c r="Y283" i="22"/>
  <c r="Z283" i="22"/>
  <c r="AA283" i="22"/>
  <c r="AB283" i="22"/>
  <c r="AC283" i="22"/>
  <c r="L283" i="22"/>
  <c r="AE283" i="22"/>
  <c r="AE281" i="22"/>
  <c r="AC125" i="22"/>
  <c r="AB125" i="22"/>
  <c r="AC90" i="22"/>
  <c r="AB90" i="22"/>
  <c r="Z90" i="22"/>
  <c r="Y90" i="22"/>
  <c r="W90" i="22"/>
  <c r="V90" i="22"/>
  <c r="T90" i="22"/>
  <c r="S90" i="22"/>
  <c r="Q90" i="22"/>
  <c r="P90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E31" i="22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AA16" i="22"/>
  <c r="X16" i="22"/>
  <c r="W16" i="22"/>
  <c r="AC16" i="22"/>
  <c r="V16" i="22"/>
  <c r="AB16" i="22"/>
  <c r="T16" i="22"/>
  <c r="Z16" i="22"/>
  <c r="S16" i="22"/>
  <c r="Y16" i="22"/>
  <c r="Q16" i="22"/>
  <c r="P16" i="22"/>
  <c r="N16" i="22"/>
  <c r="M16" i="22"/>
  <c r="AE16" i="22"/>
  <c r="AA7" i="22"/>
  <c r="X7" i="22"/>
  <c r="W7" i="22"/>
  <c r="AC7" i="22"/>
  <c r="V7" i="22"/>
  <c r="AB7" i="22"/>
  <c r="T7" i="22"/>
  <c r="Z7" i="22"/>
  <c r="S7" i="22"/>
  <c r="Y7" i="22"/>
  <c r="Q7" i="22"/>
  <c r="P7" i="22"/>
  <c r="N7" i="22"/>
  <c r="M7" i="22"/>
  <c r="AE7" i="22"/>
  <c r="W24" i="22"/>
  <c r="Z24" i="22"/>
  <c r="AC24" i="22"/>
  <c r="V24" i="22"/>
  <c r="Y24" i="22"/>
  <c r="AB24" i="22"/>
  <c r="U24" i="22"/>
  <c r="X24" i="22"/>
  <c r="AA24" i="22"/>
  <c r="Q24" i="22"/>
  <c r="N24" i="22"/>
  <c r="P24" i="22"/>
  <c r="M24" i="22"/>
  <c r="O24" i="22"/>
  <c r="L24" i="22"/>
  <c r="T204" i="22"/>
  <c r="Q204" i="22"/>
  <c r="N204" i="22"/>
  <c r="S204" i="22"/>
  <c r="P204" i="22"/>
  <c r="M204" i="22"/>
  <c r="AE204" i="22"/>
  <c r="AC255" i="22"/>
  <c r="AB255" i="22"/>
  <c r="Z255" i="22"/>
  <c r="Y255" i="22"/>
  <c r="W255" i="22"/>
  <c r="V255" i="22"/>
  <c r="T255" i="22"/>
  <c r="S255" i="22"/>
  <c r="Q255" i="22"/>
  <c r="P255" i="22"/>
  <c r="M255" i="22"/>
  <c r="AE255" i="22"/>
  <c r="N255" i="22"/>
  <c r="AC248" i="22"/>
  <c r="AB248" i="22"/>
  <c r="Z248" i="22"/>
  <c r="Y248" i="22"/>
  <c r="W248" i="22"/>
  <c r="V248" i="22"/>
  <c r="T248" i="22"/>
  <c r="S248" i="22"/>
  <c r="Q248" i="22"/>
  <c r="P248" i="22"/>
  <c r="M248" i="22"/>
  <c r="AE248" i="22"/>
  <c r="N248" i="22"/>
  <c r="AC262" i="22"/>
  <c r="AB262" i="22"/>
  <c r="Z262" i="22"/>
  <c r="Y262" i="22"/>
  <c r="W262" i="22"/>
  <c r="V262" i="22"/>
  <c r="T262" i="22"/>
  <c r="S262" i="22"/>
  <c r="Q262" i="22"/>
  <c r="P262" i="22"/>
  <c r="M262" i="22"/>
  <c r="AE262" i="22"/>
  <c r="N262" i="22"/>
  <c r="AC168" i="22"/>
  <c r="AB168" i="22"/>
  <c r="Z168" i="22"/>
  <c r="Y168" i="22"/>
  <c r="W168" i="22"/>
  <c r="V168" i="22"/>
  <c r="T168" i="22"/>
  <c r="S168" i="22"/>
  <c r="M168" i="22"/>
  <c r="AE168" i="22"/>
  <c r="N168" i="22"/>
  <c r="AC269" i="22"/>
  <c r="AB269" i="22"/>
  <c r="Z269" i="22"/>
  <c r="Y269" i="22"/>
  <c r="W269" i="22"/>
  <c r="V269" i="22"/>
  <c r="T269" i="22"/>
  <c r="S269" i="22"/>
  <c r="Q269" i="22"/>
  <c r="P269" i="22"/>
  <c r="N269" i="22"/>
  <c r="M269" i="22"/>
  <c r="AE269" i="22"/>
  <c r="T175" i="22"/>
  <c r="S175" i="22"/>
  <c r="AE24" i="22"/>
  <c r="AE45" i="22"/>
  <c r="AE52" i="22"/>
  <c r="T74" i="22"/>
  <c r="Q74" i="22"/>
  <c r="N74" i="22"/>
  <c r="S74" i="22"/>
  <c r="P74" i="22"/>
  <c r="M74" i="22"/>
  <c r="R74" i="22"/>
  <c r="O74" i="22"/>
  <c r="L74" i="22"/>
  <c r="AE74" i="22"/>
  <c r="U74" i="22"/>
  <c r="X74" i="22"/>
  <c r="AA74" i="22"/>
  <c r="W74" i="22"/>
  <c r="Z74" i="22"/>
  <c r="AC74" i="22"/>
  <c r="V74" i="22"/>
  <c r="Y74" i="22"/>
  <c r="AB74" i="22"/>
  <c r="AC92" i="22"/>
  <c r="AB92" i="22"/>
  <c r="Z92" i="22"/>
  <c r="Y92" i="22"/>
  <c r="W92" i="22"/>
  <c r="V92" i="22"/>
  <c r="AC91" i="22"/>
  <c r="AB91" i="22"/>
  <c r="Z91" i="22"/>
  <c r="Y91" i="22"/>
  <c r="W91" i="22"/>
  <c r="V91" i="22"/>
  <c r="AC89" i="22"/>
  <c r="AB89" i="22"/>
  <c r="Z89" i="22"/>
  <c r="Y89" i="22"/>
  <c r="W89" i="22"/>
  <c r="V89" i="22"/>
  <c r="AC88" i="22"/>
  <c r="AB88" i="22"/>
  <c r="Z88" i="22"/>
  <c r="Y88" i="22"/>
  <c r="W88" i="22"/>
  <c r="V88" i="22"/>
  <c r="AC87" i="22"/>
  <c r="AB87" i="22"/>
  <c r="Z87" i="22"/>
  <c r="Y87" i="22"/>
  <c r="W87" i="22"/>
  <c r="V87" i="22"/>
  <c r="T92" i="22"/>
  <c r="S92" i="22"/>
  <c r="T91" i="22"/>
  <c r="S91" i="22"/>
  <c r="T89" i="22"/>
  <c r="S89" i="22"/>
  <c r="T88" i="22"/>
  <c r="S88" i="22"/>
  <c r="T87" i="22"/>
  <c r="S87" i="22"/>
  <c r="Q92" i="22"/>
  <c r="P92" i="22"/>
  <c r="Q91" i="22"/>
  <c r="P91" i="22"/>
  <c r="Q89" i="22"/>
  <c r="P89" i="22"/>
  <c r="Q88" i="22"/>
  <c r="P88" i="22"/>
  <c r="Q87" i="22"/>
  <c r="P87" i="22"/>
  <c r="AC33" i="22"/>
  <c r="AB33" i="22"/>
  <c r="Z33" i="22"/>
  <c r="Y33" i="22"/>
  <c r="W33" i="22"/>
  <c r="V33" i="22"/>
  <c r="T33" i="22"/>
  <c r="S33" i="22"/>
  <c r="Q33" i="22"/>
  <c r="P33" i="22"/>
  <c r="AC32" i="22"/>
  <c r="AB32" i="22"/>
  <c r="Z32" i="22"/>
  <c r="Y32" i="22"/>
  <c r="W32" i="22"/>
  <c r="V32" i="22"/>
  <c r="T32" i="22"/>
  <c r="S32" i="22"/>
  <c r="Q32" i="22"/>
  <c r="P32" i="22"/>
  <c r="AC30" i="22"/>
  <c r="AB30" i="22"/>
  <c r="Z30" i="22"/>
  <c r="Y30" i="22"/>
  <c r="W30" i="22"/>
  <c r="V30" i="22"/>
  <c r="T30" i="22"/>
  <c r="S30" i="22"/>
  <c r="Q30" i="22"/>
  <c r="P30" i="22"/>
  <c r="AC29" i="22"/>
  <c r="AB29" i="22"/>
  <c r="Z29" i="22"/>
  <c r="Y29" i="22"/>
  <c r="W29" i="22"/>
  <c r="V29" i="22"/>
  <c r="T29" i="22"/>
  <c r="S29" i="22"/>
  <c r="Q29" i="22"/>
  <c r="P29" i="22"/>
  <c r="AC28" i="22"/>
  <c r="AB28" i="22"/>
  <c r="Z28" i="22"/>
  <c r="Y28" i="22"/>
  <c r="W28" i="22"/>
  <c r="V28" i="22"/>
  <c r="T28" i="22"/>
  <c r="S28" i="22"/>
  <c r="Q28" i="22"/>
  <c r="P28" i="22"/>
  <c r="AC27" i="22"/>
  <c r="AB27" i="22"/>
  <c r="Z27" i="22"/>
  <c r="Y27" i="22"/>
  <c r="W27" i="22"/>
  <c r="V27" i="22"/>
  <c r="T27" i="22"/>
  <c r="S27" i="22"/>
  <c r="Q27" i="22"/>
  <c r="P27" i="22"/>
  <c r="N33" i="22"/>
  <c r="M33" i="22"/>
  <c r="AE33" i="22"/>
  <c r="N32" i="22"/>
  <c r="M32" i="22"/>
  <c r="AE32" i="22"/>
  <c r="N30" i="22"/>
  <c r="M30" i="22"/>
  <c r="AE30" i="22"/>
  <c r="N29" i="22"/>
  <c r="M29" i="22"/>
  <c r="AE29" i="22"/>
  <c r="N28" i="22"/>
  <c r="M28" i="22"/>
  <c r="AE28" i="22"/>
  <c r="N27" i="22"/>
  <c r="M27" i="22"/>
  <c r="AE27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L49" i="22"/>
  <c r="L50" i="22"/>
  <c r="L51" i="22"/>
  <c r="L53" i="22"/>
  <c r="L54" i="22"/>
  <c r="L48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L42" i="22"/>
  <c r="L43" i="22"/>
  <c r="L44" i="22"/>
  <c r="L46" i="22"/>
  <c r="L47" i="22"/>
  <c r="L41" i="22"/>
  <c r="AE53" i="22"/>
  <c r="AE41" i="22"/>
  <c r="AE51" i="22"/>
  <c r="AE42" i="22"/>
  <c r="AE54" i="22"/>
  <c r="AE50" i="22"/>
  <c r="AE47" i="22"/>
  <c r="AE46" i="22"/>
  <c r="AE44" i="22"/>
  <c r="AE49" i="22"/>
  <c r="AE43" i="22"/>
  <c r="AE48" i="22"/>
  <c r="V237" i="22"/>
  <c r="Y237" i="22"/>
  <c r="AB237" i="22"/>
  <c r="W237" i="22"/>
  <c r="Z237" i="22"/>
  <c r="AC237" i="22"/>
  <c r="V238" i="22"/>
  <c r="Y238" i="22"/>
  <c r="AB238" i="22"/>
  <c r="W238" i="22"/>
  <c r="Z238" i="22"/>
  <c r="AC238" i="22"/>
  <c r="V239" i="22"/>
  <c r="Y239" i="22"/>
  <c r="AB239" i="22"/>
  <c r="W239" i="22"/>
  <c r="Z239" i="22"/>
  <c r="AC239" i="22"/>
  <c r="V240" i="22"/>
  <c r="Y240" i="22"/>
  <c r="AB240" i="22"/>
  <c r="W240" i="22"/>
  <c r="Z240" i="22"/>
  <c r="AC240" i="22"/>
  <c r="U238" i="22"/>
  <c r="X238" i="22"/>
  <c r="AA238" i="22"/>
  <c r="U239" i="22"/>
  <c r="X239" i="22"/>
  <c r="AA239" i="22"/>
  <c r="U240" i="22"/>
  <c r="X240" i="22"/>
  <c r="AA240" i="22"/>
  <c r="U237" i="22"/>
  <c r="X237" i="22"/>
  <c r="AA237" i="22"/>
  <c r="T206" i="22"/>
  <c r="Q206" i="22"/>
  <c r="N206" i="22"/>
  <c r="S206" i="22"/>
  <c r="P206" i="22"/>
  <c r="M206" i="22"/>
  <c r="AE206" i="22"/>
  <c r="T205" i="22"/>
  <c r="Q205" i="22"/>
  <c r="N205" i="22"/>
  <c r="S205" i="22"/>
  <c r="P205" i="22"/>
  <c r="M205" i="22"/>
  <c r="AE205" i="22"/>
  <c r="T203" i="22"/>
  <c r="Q203" i="22"/>
  <c r="N203" i="22"/>
  <c r="S203" i="22"/>
  <c r="P203" i="22"/>
  <c r="M203" i="22"/>
  <c r="AE203" i="22"/>
  <c r="T201" i="22"/>
  <c r="Q201" i="22"/>
  <c r="N201" i="22"/>
  <c r="S201" i="22"/>
  <c r="P201" i="22"/>
  <c r="M201" i="22"/>
  <c r="AE201" i="22"/>
  <c r="T200" i="22"/>
  <c r="Q200" i="22"/>
  <c r="N200" i="22"/>
  <c r="S200" i="22"/>
  <c r="P200" i="22"/>
  <c r="M200" i="22"/>
  <c r="AE200" i="22"/>
  <c r="AC257" i="22"/>
  <c r="AB257" i="22"/>
  <c r="Z257" i="22"/>
  <c r="Y257" i="22"/>
  <c r="W257" i="22"/>
  <c r="V257" i="22"/>
  <c r="T257" i="22"/>
  <c r="S257" i="22"/>
  <c r="Q257" i="22"/>
  <c r="P257" i="22"/>
  <c r="N257" i="22"/>
  <c r="M257" i="22"/>
  <c r="AE257" i="22"/>
  <c r="AC256" i="22"/>
  <c r="AB256" i="22"/>
  <c r="Z256" i="22"/>
  <c r="Y256" i="22"/>
  <c r="W256" i="22"/>
  <c r="V256" i="22"/>
  <c r="T256" i="22"/>
  <c r="S256" i="22"/>
  <c r="Q256" i="22"/>
  <c r="P256" i="22"/>
  <c r="N256" i="22"/>
  <c r="M256" i="22"/>
  <c r="AE256" i="22"/>
  <c r="AC254" i="22"/>
  <c r="AB254" i="22"/>
  <c r="Z254" i="22"/>
  <c r="Y254" i="22"/>
  <c r="W254" i="22"/>
  <c r="V254" i="22"/>
  <c r="T254" i="22"/>
  <c r="S254" i="22"/>
  <c r="Q254" i="22"/>
  <c r="P254" i="22"/>
  <c r="N254" i="22"/>
  <c r="M254" i="22"/>
  <c r="AE254" i="22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AE253" i="22"/>
  <c r="AC252" i="22"/>
  <c r="AB252" i="22"/>
  <c r="Z252" i="22"/>
  <c r="Y252" i="22"/>
  <c r="W252" i="22"/>
  <c r="V252" i="22"/>
  <c r="T252" i="22"/>
  <c r="S252" i="22"/>
  <c r="Q252" i="22"/>
  <c r="P252" i="22"/>
  <c r="N252" i="22"/>
  <c r="M252" i="22"/>
  <c r="AE252" i="22"/>
  <c r="AC251" i="22"/>
  <c r="AB251" i="22"/>
  <c r="Z251" i="22"/>
  <c r="Y251" i="22"/>
  <c r="W251" i="22"/>
  <c r="V251" i="22"/>
  <c r="T251" i="22"/>
  <c r="S251" i="22"/>
  <c r="Q251" i="22"/>
  <c r="P251" i="22"/>
  <c r="N251" i="22"/>
  <c r="M251" i="22"/>
  <c r="AE251" i="22"/>
  <c r="AC250" i="22"/>
  <c r="AB250" i="22"/>
  <c r="Z250" i="22"/>
  <c r="Y250" i="22"/>
  <c r="W250" i="22"/>
  <c r="V250" i="22"/>
  <c r="T250" i="22"/>
  <c r="S250" i="22"/>
  <c r="Q250" i="22"/>
  <c r="P250" i="22"/>
  <c r="N250" i="22"/>
  <c r="M250" i="22"/>
  <c r="AE250" i="22"/>
  <c r="AC249" i="22"/>
  <c r="AB249" i="22"/>
  <c r="Z249" i="22"/>
  <c r="Y249" i="22"/>
  <c r="W249" i="22"/>
  <c r="V249" i="22"/>
  <c r="T249" i="22"/>
  <c r="S249" i="22"/>
  <c r="Q249" i="22"/>
  <c r="P249" i="22"/>
  <c r="N249" i="22"/>
  <c r="M249" i="22"/>
  <c r="AE249" i="22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E247" i="22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E246" i="22"/>
  <c r="AC245" i="22"/>
  <c r="AB245" i="22"/>
  <c r="Z245" i="22"/>
  <c r="Y245" i="22"/>
  <c r="W245" i="22"/>
  <c r="V245" i="22"/>
  <c r="T245" i="22"/>
  <c r="S245" i="22"/>
  <c r="Q245" i="22"/>
  <c r="P245" i="22"/>
  <c r="N245" i="22"/>
  <c r="M245" i="22"/>
  <c r="AE245" i="22"/>
  <c r="AC244" i="22"/>
  <c r="AB244" i="22"/>
  <c r="Z244" i="22"/>
  <c r="Y244" i="22"/>
  <c r="W244" i="22"/>
  <c r="V244" i="22"/>
  <c r="T244" i="22"/>
  <c r="S244" i="22"/>
  <c r="Q244" i="22"/>
  <c r="P244" i="22"/>
  <c r="N244" i="22"/>
  <c r="M244" i="22"/>
  <c r="AE244" i="22"/>
  <c r="AC264" i="22"/>
  <c r="AB264" i="22"/>
  <c r="Z264" i="22"/>
  <c r="Y264" i="22"/>
  <c r="W264" i="22"/>
  <c r="V264" i="22"/>
  <c r="T264" i="22"/>
  <c r="S264" i="22"/>
  <c r="Q264" i="22"/>
  <c r="P264" i="22"/>
  <c r="N264" i="22"/>
  <c r="M264" i="22"/>
  <c r="AE264" i="22"/>
  <c r="AC263" i="22"/>
  <c r="AB263" i="22"/>
  <c r="Z263" i="22"/>
  <c r="Y263" i="22"/>
  <c r="W263" i="22"/>
  <c r="V263" i="22"/>
  <c r="T263" i="22"/>
  <c r="S263" i="22"/>
  <c r="Q263" i="22"/>
  <c r="P263" i="22"/>
  <c r="N263" i="22"/>
  <c r="M263" i="22"/>
  <c r="AE263" i="22"/>
  <c r="AC261" i="22"/>
  <c r="AB261" i="22"/>
  <c r="Z261" i="22"/>
  <c r="Y261" i="22"/>
  <c r="W261" i="22"/>
  <c r="V261" i="22"/>
  <c r="T261" i="22"/>
  <c r="S261" i="22"/>
  <c r="Q261" i="22"/>
  <c r="P261" i="22"/>
  <c r="N261" i="22"/>
  <c r="M261" i="22"/>
  <c r="AE261" i="22"/>
  <c r="AC260" i="22"/>
  <c r="AB260" i="22"/>
  <c r="Z260" i="22"/>
  <c r="Y260" i="22"/>
  <c r="W260" i="22"/>
  <c r="V260" i="22"/>
  <c r="T260" i="22"/>
  <c r="S260" i="22"/>
  <c r="Q260" i="22"/>
  <c r="P260" i="22"/>
  <c r="N260" i="22"/>
  <c r="M260" i="22"/>
  <c r="AE260" i="22"/>
  <c r="AC259" i="22"/>
  <c r="AB259" i="22"/>
  <c r="Z259" i="22"/>
  <c r="Y259" i="22"/>
  <c r="W259" i="22"/>
  <c r="V259" i="22"/>
  <c r="T259" i="22"/>
  <c r="S259" i="22"/>
  <c r="Q259" i="22"/>
  <c r="P259" i="22"/>
  <c r="N259" i="22"/>
  <c r="M259" i="22"/>
  <c r="AE259" i="22"/>
  <c r="AC258" i="22"/>
  <c r="AB258" i="22"/>
  <c r="Z258" i="22"/>
  <c r="Y258" i="22"/>
  <c r="W258" i="22"/>
  <c r="V258" i="22"/>
  <c r="T258" i="22"/>
  <c r="S258" i="22"/>
  <c r="Q258" i="22"/>
  <c r="P258" i="22"/>
  <c r="N258" i="22"/>
  <c r="M258" i="22"/>
  <c r="AE258" i="22"/>
  <c r="AC170" i="22"/>
  <c r="AB170" i="22"/>
  <c r="Z170" i="22"/>
  <c r="Y170" i="22"/>
  <c r="W170" i="22"/>
  <c r="V170" i="22"/>
  <c r="T170" i="22"/>
  <c r="S170" i="22"/>
  <c r="N170" i="22"/>
  <c r="M170" i="22"/>
  <c r="AE170" i="22"/>
  <c r="AC169" i="22"/>
  <c r="AB169" i="22"/>
  <c r="Z169" i="22"/>
  <c r="Y169" i="22"/>
  <c r="W169" i="22"/>
  <c r="V169" i="22"/>
  <c r="T169" i="22"/>
  <c r="S169" i="22"/>
  <c r="N169" i="22"/>
  <c r="M169" i="22"/>
  <c r="AE169" i="22"/>
  <c r="AC167" i="22"/>
  <c r="AB167" i="22"/>
  <c r="Z167" i="22"/>
  <c r="Y167" i="22"/>
  <c r="W167" i="22"/>
  <c r="V167" i="22"/>
  <c r="T167" i="22"/>
  <c r="S167" i="22"/>
  <c r="N167" i="22"/>
  <c r="M167" i="22"/>
  <c r="AE167" i="22"/>
  <c r="AC166" i="22"/>
  <c r="AB166" i="22"/>
  <c r="Z166" i="22"/>
  <c r="Y166" i="22"/>
  <c r="W166" i="22"/>
  <c r="V166" i="22"/>
  <c r="T166" i="22"/>
  <c r="S166" i="22"/>
  <c r="N166" i="22"/>
  <c r="M166" i="22"/>
  <c r="AE166" i="22"/>
  <c r="AC165" i="22"/>
  <c r="AB165" i="22"/>
  <c r="Z165" i="22"/>
  <c r="Y165" i="22"/>
  <c r="W165" i="22"/>
  <c r="V165" i="22"/>
  <c r="T165" i="22"/>
  <c r="S165" i="22"/>
  <c r="N165" i="22"/>
  <c r="M165" i="22"/>
  <c r="AE165" i="22"/>
  <c r="T164" i="22"/>
  <c r="S164" i="22"/>
  <c r="N164" i="22"/>
  <c r="M164" i="22"/>
  <c r="AE164" i="22"/>
  <c r="AC271" i="22"/>
  <c r="AB271" i="22"/>
  <c r="Z271" i="22"/>
  <c r="Y271" i="22"/>
  <c r="W271" i="22"/>
  <c r="V271" i="22"/>
  <c r="T271" i="22"/>
  <c r="S271" i="22"/>
  <c r="Q271" i="22"/>
  <c r="P271" i="22"/>
  <c r="N271" i="22"/>
  <c r="M271" i="22"/>
  <c r="AE271" i="22"/>
  <c r="AC270" i="22"/>
  <c r="AB270" i="22"/>
  <c r="Z270" i="22"/>
  <c r="Y270" i="22"/>
  <c r="W270" i="22"/>
  <c r="V270" i="22"/>
  <c r="T270" i="22"/>
  <c r="S270" i="22"/>
  <c r="Q270" i="22"/>
  <c r="P270" i="22"/>
  <c r="N270" i="22"/>
  <c r="M270" i="22"/>
  <c r="AE270" i="22"/>
  <c r="AC268" i="22"/>
  <c r="AB268" i="22"/>
  <c r="Z268" i="22"/>
  <c r="Y268" i="22"/>
  <c r="W268" i="22"/>
  <c r="V268" i="22"/>
  <c r="T268" i="22"/>
  <c r="S268" i="22"/>
  <c r="Q268" i="22"/>
  <c r="P268" i="22"/>
  <c r="N268" i="22"/>
  <c r="M268" i="22"/>
  <c r="AE268" i="22"/>
  <c r="AC267" i="22"/>
  <c r="AB267" i="22"/>
  <c r="Z267" i="22"/>
  <c r="Y267" i="22"/>
  <c r="W267" i="22"/>
  <c r="V267" i="22"/>
  <c r="T267" i="22"/>
  <c r="S267" i="22"/>
  <c r="Q267" i="22"/>
  <c r="P267" i="22"/>
  <c r="N267" i="22"/>
  <c r="M267" i="22"/>
  <c r="AE267" i="22"/>
  <c r="AC266" i="22"/>
  <c r="AB266" i="22"/>
  <c r="Z266" i="22"/>
  <c r="Y266" i="22"/>
  <c r="W266" i="22"/>
  <c r="V266" i="22"/>
  <c r="T266" i="22"/>
  <c r="S266" i="22"/>
  <c r="Q266" i="22"/>
  <c r="P266" i="22"/>
  <c r="N266" i="22"/>
  <c r="M266" i="22"/>
  <c r="AE266" i="22"/>
  <c r="AC265" i="22"/>
  <c r="AB265" i="22"/>
  <c r="Z265" i="22"/>
  <c r="Y265" i="22"/>
  <c r="W265" i="22"/>
  <c r="V265" i="22"/>
  <c r="T265" i="22"/>
  <c r="S265" i="22"/>
  <c r="Q265" i="22"/>
  <c r="P265" i="22"/>
  <c r="N265" i="22"/>
  <c r="M265" i="22"/>
  <c r="AE265" i="22"/>
  <c r="T177" i="22"/>
  <c r="S177" i="22"/>
  <c r="T176" i="22"/>
  <c r="S176" i="22"/>
  <c r="T174" i="22"/>
  <c r="S174" i="22"/>
  <c r="T173" i="22"/>
  <c r="S173" i="22"/>
  <c r="T172" i="22"/>
  <c r="S172" i="22"/>
  <c r="T171" i="22"/>
  <c r="S171" i="22"/>
  <c r="N171" i="22"/>
  <c r="M171" i="22"/>
  <c r="AE171" i="22"/>
  <c r="T236" i="22"/>
  <c r="S236" i="22"/>
  <c r="T235" i="22"/>
  <c r="S235" i="22"/>
  <c r="AC233" i="22"/>
  <c r="AB233" i="22"/>
  <c r="Z233" i="22"/>
  <c r="Y233" i="22"/>
  <c r="W233" i="22"/>
  <c r="V233" i="22"/>
  <c r="T233" i="22"/>
  <c r="S233" i="22"/>
  <c r="Q233" i="22"/>
  <c r="P233" i="22"/>
  <c r="N233" i="22"/>
  <c r="M233" i="22"/>
  <c r="AE233" i="22"/>
  <c r="W232" i="22"/>
  <c r="V232" i="22"/>
  <c r="T231" i="22"/>
  <c r="S231" i="22"/>
  <c r="N231" i="22"/>
  <c r="M231" i="22"/>
  <c r="AE231" i="22"/>
  <c r="T230" i="22"/>
  <c r="S230" i="22"/>
  <c r="N230" i="22"/>
  <c r="M230" i="22"/>
  <c r="AE230" i="22"/>
  <c r="V20" i="22"/>
  <c r="Y20" i="22"/>
  <c r="AB20" i="22"/>
  <c r="W20" i="22"/>
  <c r="Z20" i="22"/>
  <c r="AC20" i="22"/>
  <c r="V21" i="22"/>
  <c r="Y21" i="22"/>
  <c r="AB21" i="22"/>
  <c r="W21" i="22"/>
  <c r="Z21" i="22"/>
  <c r="AC21" i="22"/>
  <c r="V22" i="22"/>
  <c r="Y22" i="22"/>
  <c r="AB22" i="22"/>
  <c r="W22" i="22"/>
  <c r="Z22" i="22"/>
  <c r="AC22" i="22"/>
  <c r="V23" i="22"/>
  <c r="Y23" i="22"/>
  <c r="AB23" i="22"/>
  <c r="W23" i="22"/>
  <c r="Z23" i="22"/>
  <c r="AC23" i="22"/>
  <c r="U21" i="22"/>
  <c r="X21" i="22"/>
  <c r="AA21" i="22"/>
  <c r="U22" i="22"/>
  <c r="X22" i="22"/>
  <c r="AA22" i="22"/>
  <c r="U23" i="22"/>
  <c r="X23" i="22"/>
  <c r="AA23" i="22"/>
  <c r="U20" i="22"/>
  <c r="X20" i="22"/>
  <c r="AA20" i="22"/>
  <c r="O20" i="22"/>
  <c r="L20" i="22"/>
  <c r="P20" i="22"/>
  <c r="M20" i="22"/>
  <c r="O21" i="22"/>
  <c r="L21" i="22"/>
  <c r="P21" i="22"/>
  <c r="M21" i="22"/>
  <c r="O22" i="22"/>
  <c r="L22" i="22"/>
  <c r="P22" i="22"/>
  <c r="M22" i="22"/>
  <c r="O23" i="22"/>
  <c r="L23" i="22"/>
  <c r="P23" i="22"/>
  <c r="M23" i="22"/>
  <c r="Q21" i="22"/>
  <c r="N21" i="22"/>
  <c r="Q22" i="22"/>
  <c r="N22" i="22"/>
  <c r="Q23" i="22"/>
  <c r="N23" i="22"/>
  <c r="Q20" i="22"/>
  <c r="N20" i="22"/>
  <c r="AE23" i="22"/>
  <c r="AE22" i="22"/>
  <c r="AE26" i="22"/>
  <c r="AE21" i="22"/>
  <c r="AE20" i="22"/>
  <c r="AE25" i="22"/>
  <c r="V288" i="22"/>
  <c r="Y288" i="22"/>
  <c r="AB288" i="22"/>
  <c r="W288" i="22"/>
  <c r="Z288" i="22"/>
  <c r="AC288" i="22"/>
  <c r="V289" i="22"/>
  <c r="Y289" i="22"/>
  <c r="AB289" i="22"/>
  <c r="W289" i="22"/>
  <c r="Z289" i="22"/>
  <c r="AC289" i="22"/>
  <c r="Q288" i="22"/>
  <c r="N288" i="22"/>
  <c r="Q289" i="22"/>
  <c r="N289" i="22"/>
  <c r="P289" i="22"/>
  <c r="M289" i="22"/>
  <c r="P288" i="22"/>
  <c r="M288" i="22"/>
  <c r="O289" i="22"/>
  <c r="L289" i="22"/>
  <c r="O288" i="22"/>
  <c r="L288" i="22"/>
  <c r="AE288" i="22"/>
  <c r="AE289" i="22"/>
  <c r="P287" i="22"/>
  <c r="M287" i="22"/>
  <c r="Q287" i="22"/>
  <c r="N287" i="22"/>
  <c r="P286" i="22"/>
  <c r="M286" i="22"/>
  <c r="Q286" i="22"/>
  <c r="N286" i="22"/>
  <c r="O286" i="22"/>
  <c r="L286" i="22"/>
  <c r="AE286" i="22"/>
  <c r="O287" i="22"/>
  <c r="L287" i="22"/>
  <c r="AB287" i="22"/>
  <c r="AC287" i="22"/>
  <c r="AB286" i="22"/>
  <c r="AC286" i="22"/>
  <c r="AA286" i="22"/>
  <c r="AA287" i="22"/>
  <c r="P320" i="22"/>
  <c r="M320" i="22"/>
  <c r="Q320" i="22"/>
  <c r="N320" i="22"/>
  <c r="P277" i="22"/>
  <c r="M277" i="22"/>
  <c r="Q277" i="22"/>
  <c r="N277" i="22"/>
  <c r="O277" i="22"/>
  <c r="L277" i="22"/>
  <c r="O320" i="22"/>
  <c r="L320" i="22"/>
  <c r="AB279" i="22"/>
  <c r="AC279" i="22"/>
  <c r="AC278" i="22"/>
  <c r="AB278" i="22"/>
  <c r="AA278" i="22"/>
  <c r="AB215" i="22"/>
  <c r="AC215" i="22"/>
  <c r="Y215" i="22"/>
  <c r="Z215" i="22"/>
  <c r="V215" i="22"/>
  <c r="W215" i="22"/>
  <c r="S215" i="22"/>
  <c r="T215" i="22"/>
  <c r="AB214" i="22"/>
  <c r="AC214" i="22"/>
  <c r="Y214" i="22"/>
  <c r="Z214" i="22"/>
  <c r="V214" i="22"/>
  <c r="W214" i="22"/>
  <c r="S214" i="22"/>
  <c r="T214" i="22"/>
  <c r="AE277" i="22"/>
  <c r="AE287" i="22"/>
  <c r="AE320" i="22"/>
  <c r="L110" i="22"/>
  <c r="AE110" i="22"/>
  <c r="N18" i="22"/>
  <c r="M18" i="22"/>
  <c r="AE18" i="22"/>
  <c r="N17" i="22"/>
  <c r="N15" i="22"/>
  <c r="M17" i="22"/>
  <c r="L15" i="22"/>
  <c r="L14" i="22"/>
  <c r="L13" i="22"/>
  <c r="L12" i="22"/>
  <c r="N9" i="22"/>
  <c r="M9" i="22"/>
  <c r="AE9" i="22"/>
  <c r="N8" i="22"/>
  <c r="N6" i="22"/>
  <c r="M8" i="22"/>
  <c r="L6" i="22"/>
  <c r="L5" i="22"/>
  <c r="L4" i="22"/>
  <c r="L3" i="22"/>
  <c r="O110" i="22"/>
  <c r="Q18" i="22"/>
  <c r="P18" i="22"/>
  <c r="Q17" i="22"/>
  <c r="Q15" i="22"/>
  <c r="P17" i="22"/>
  <c r="P14" i="22"/>
  <c r="O15" i="22"/>
  <c r="O14" i="22"/>
  <c r="O13" i="22"/>
  <c r="O12" i="22"/>
  <c r="Q9" i="22"/>
  <c r="P9" i="22"/>
  <c r="Q8" i="22"/>
  <c r="Q6" i="22"/>
  <c r="P8" i="22"/>
  <c r="P5" i="22"/>
  <c r="O6" i="22"/>
  <c r="O5" i="22"/>
  <c r="O4" i="22"/>
  <c r="O3" i="22"/>
  <c r="AA18" i="22"/>
  <c r="X18" i="22"/>
  <c r="W18" i="22"/>
  <c r="AC18" i="22"/>
  <c r="V18" i="22"/>
  <c r="AB18" i="22"/>
  <c r="T18" i="22"/>
  <c r="Z18" i="22"/>
  <c r="S18" i="22"/>
  <c r="Y18" i="22"/>
  <c r="AA9" i="22"/>
  <c r="X9" i="22"/>
  <c r="W9" i="22"/>
  <c r="AC9" i="22"/>
  <c r="V9" i="22"/>
  <c r="AB9" i="22"/>
  <c r="T9" i="22"/>
  <c r="Z9" i="22"/>
  <c r="S9" i="22"/>
  <c r="Y9" i="22"/>
  <c r="M5" i="22"/>
  <c r="AE5" i="22"/>
  <c r="AE8" i="22"/>
  <c r="M14" i="22"/>
  <c r="AE14" i="22"/>
  <c r="AE17" i="22"/>
  <c r="N5" i="22"/>
  <c r="N14" i="22"/>
  <c r="N12" i="22"/>
  <c r="N3" i="22"/>
  <c r="N13" i="22"/>
  <c r="N4" i="22"/>
  <c r="M13" i="22"/>
  <c r="AE13" i="22"/>
  <c r="Q5" i="22"/>
  <c r="P13" i="22"/>
  <c r="Q4" i="22"/>
  <c r="Q14" i="22"/>
  <c r="M4" i="22"/>
  <c r="AE4" i="22"/>
  <c r="P4" i="22"/>
  <c r="Q13" i="22"/>
  <c r="M3" i="22"/>
  <c r="AE3" i="22"/>
  <c r="M12" i="22"/>
  <c r="AE12" i="22"/>
  <c r="M6" i="22"/>
  <c r="AE6" i="22"/>
  <c r="M15" i="22"/>
  <c r="AE15" i="22"/>
  <c r="P3" i="22"/>
  <c r="P12" i="22"/>
  <c r="Q3" i="22"/>
  <c r="P6" i="22"/>
  <c r="Q12" i="22"/>
  <c r="P15" i="22"/>
  <c r="U6" i="22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79" i="22"/>
  <c r="AA279" i="22"/>
  <c r="AC133" i="22"/>
  <c r="AB133" i="22"/>
  <c r="AA133" i="22"/>
  <c r="AC127" i="22"/>
  <c r="AB127" i="22"/>
  <c r="AA127" i="22"/>
  <c r="AC128" i="22"/>
  <c r="AB128" i="22"/>
  <c r="AA128" i="22"/>
  <c r="AA17" i="22"/>
  <c r="AA8" i="22"/>
  <c r="W17" i="22"/>
  <c r="V17" i="22"/>
  <c r="W8" i="22"/>
  <c r="V8" i="22"/>
  <c r="T8" i="22"/>
  <c r="S8" i="22"/>
  <c r="AA110" i="22"/>
  <c r="X110" i="22"/>
  <c r="U110" i="22"/>
  <c r="T6" i="22"/>
  <c r="T5" i="22"/>
  <c r="T4" i="22"/>
  <c r="T3" i="22"/>
  <c r="AB8" i="22"/>
  <c r="V6" i="22"/>
  <c r="V5" i="22"/>
  <c r="V4" i="22"/>
  <c r="V3" i="22"/>
  <c r="AA6" i="22"/>
  <c r="AA5" i="22"/>
  <c r="AA4" i="22"/>
  <c r="AA3" i="22"/>
  <c r="AC8" i="22"/>
  <c r="W6" i="22"/>
  <c r="W5" i="22"/>
  <c r="W4" i="22"/>
  <c r="W3" i="22"/>
  <c r="AA15" i="22"/>
  <c r="AA14" i="22"/>
  <c r="AA13" i="22"/>
  <c r="AA12" i="22"/>
  <c r="S6" i="22"/>
  <c r="S5" i="22"/>
  <c r="S4" i="22"/>
  <c r="S3" i="22"/>
  <c r="AB17" i="22"/>
  <c r="V14" i="22"/>
  <c r="V13" i="22"/>
  <c r="V12" i="22"/>
  <c r="V15" i="22"/>
  <c r="AC17" i="22"/>
  <c r="W15" i="22"/>
  <c r="W14" i="22"/>
  <c r="W13" i="22"/>
  <c r="W12" i="22"/>
  <c r="AC13" i="22"/>
  <c r="AC12" i="22"/>
  <c r="AC15" i="22"/>
  <c r="AC14" i="22"/>
  <c r="AB12" i="22"/>
  <c r="AB15" i="22"/>
  <c r="AB14" i="22"/>
  <c r="AB13" i="22"/>
  <c r="AC6" i="22"/>
  <c r="AC5" i="22"/>
  <c r="AC4" i="22"/>
  <c r="AC3" i="22"/>
  <c r="AB6" i="22"/>
  <c r="AB5" i="22"/>
  <c r="AB4" i="22"/>
  <c r="AB3" i="22"/>
  <c r="Y133" i="22"/>
  <c r="Z133" i="22"/>
  <c r="X133" i="22"/>
  <c r="T17" i="22"/>
  <c r="S17" i="22"/>
  <c r="Y8" i="22"/>
  <c r="Z8" i="22"/>
  <c r="X17" i="22"/>
  <c r="X8" i="22"/>
  <c r="R110" i="22"/>
  <c r="Z127" i="22"/>
  <c r="Y127" i="22"/>
  <c r="X127" i="22"/>
  <c r="Z128" i="22"/>
  <c r="Y128" i="22"/>
  <c r="X128" i="22"/>
  <c r="Z277" i="22"/>
  <c r="AC277" i="22"/>
  <c r="Y277" i="22"/>
  <c r="AB277" i="22"/>
  <c r="X277" i="22"/>
  <c r="AA277" i="22"/>
  <c r="Z320" i="22"/>
  <c r="AC320" i="22"/>
  <c r="Y320" i="22"/>
  <c r="AB320" i="22"/>
  <c r="X320" i="22"/>
  <c r="AA320" i="22"/>
  <c r="Z278" i="22"/>
  <c r="Y278" i="22"/>
  <c r="X278" i="22"/>
  <c r="Z309" i="22"/>
  <c r="AC309" i="22"/>
  <c r="Y309" i="22"/>
  <c r="AB309" i="22"/>
  <c r="X309" i="22"/>
  <c r="AA309" i="22"/>
  <c r="Z17" i="22"/>
  <c r="Z15" i="22"/>
  <c r="T15" i="22"/>
  <c r="T12" i="22"/>
  <c r="T14" i="22"/>
  <c r="T13" i="22"/>
  <c r="Y17" i="22"/>
  <c r="Y15" i="22"/>
  <c r="S14" i="22"/>
  <c r="S15" i="22"/>
  <c r="S13" i="22"/>
  <c r="S12" i="22"/>
  <c r="Y6" i="22"/>
  <c r="Y5" i="22"/>
  <c r="Y4" i="22"/>
  <c r="Y3" i="22"/>
  <c r="Z6" i="22"/>
  <c r="Z5" i="22"/>
  <c r="Z4" i="22"/>
  <c r="Z3" i="22"/>
  <c r="X6" i="22"/>
  <c r="X5" i="22"/>
  <c r="X4" i="22"/>
  <c r="X3" i="22"/>
  <c r="X12" i="22"/>
  <c r="X15" i="22"/>
  <c r="X14" i="22"/>
  <c r="X13" i="22"/>
  <c r="Z12" i="22"/>
  <c r="Z13" i="22"/>
  <c r="Z14" i="22"/>
  <c r="Y12" i="22"/>
  <c r="Y13" i="22"/>
  <c r="Y14" i="22"/>
</calcChain>
</file>

<file path=xl/sharedStrings.xml><?xml version="1.0" encoding="utf-8"?>
<sst xmlns="http://schemas.openxmlformats.org/spreadsheetml/2006/main" count="3326" uniqueCount="267">
  <si>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</si>
  <si>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</si>
  <si>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</si>
  <si>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</si>
  <si>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</si>
  <si>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</si>
  <si>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</si>
  <si>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</si>
  <si>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</si>
  <si>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</si>
  <si>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</si>
  <si>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</si>
  <si>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</si>
  <si>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</si>
  <si>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</si>
  <si>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</si>
  <si>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</si>
  <si>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</si>
  <si>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</si>
  <si>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</si>
  <si>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</si>
  <si>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</si>
  <si>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</si>
  <si>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</si>
  <si>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</si>
  <si>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</si>
  <si>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</si>
  <si>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</si>
  <si>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</si>
  <si>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</si>
  <si>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</si>
  <si>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</si>
  <si>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</si>
  <si>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</si>
  <si>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</si>
  <si>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</si>
  <si>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</si>
  <si>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</si>
  <si>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</si>
  <si>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</si>
  <si>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</si>
  <si>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</si>
  <si>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</si>
  <si>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</si>
  <si>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</si>
  <si>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</si>
  <si>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</si>
  <si>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</si>
  <si>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</si>
  <si>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</si>
  <si>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</si>
  <si>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</si>
  <si>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</si>
  <si>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</si>
  <si>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</si>
  <si>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</si>
  <si>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</si>
  <si>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</si>
  <si>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</si>
  <si>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</si>
  <si>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</si>
  <si>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energy cost per kWh</t>
  </si>
  <si>
    <t>interest rate</t>
  </si>
  <si>
    <t>kilometers per year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</si>
  <si>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</si>
  <si>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</si>
  <si>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</si>
  <si>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</si>
  <si>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</si>
  <si>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</si>
  <si>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</si>
  <si>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</si>
  <si>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</si>
  <si>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</si>
  <si>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</si>
  <si>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</si>
  <si>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</si>
  <si>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</si>
  <si>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</si>
  <si>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</si>
  <si>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</si>
  <si>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</si>
  <si>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</si>
  <si>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</si>
  <si>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</si>
  <si>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</si>
  <si>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</si>
  <si>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</si>
  <si>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</si>
  <si>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</si>
  <si>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</si>
  <si>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</si>
  <si>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</si>
  <si>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</si>
  <si>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</si>
  <si>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</si>
  <si>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</si>
  <si>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</si>
  <si>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</si>
  <si>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</si>
  <si>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</si>
  <si>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</si>
  <si>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</si>
  <si>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</si>
  <si>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</si>
  <si>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</si>
  <si>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</si>
  <si>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</si>
  <si>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</si>
  <si>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</si>
  <si>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</si>
  <si>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</si>
  <si>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</si>
  <si>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</si>
  <si>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</si>
  <si>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</si>
  <si>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</si>
  <si>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</si>
  <si>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</si>
  <si>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</si>
  <si>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</si>
  <si>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</si>
  <si>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</si>
  <si>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</si>
  <si>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</si>
  <si>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</si>
  <si>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</si>
  <si>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</si>
  <si>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</si>
  <si>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</si>
  <si>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</si>
  <si>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</si>
  <si>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</si>
  <si>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</si>
  <si>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</si>
  <si>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</si>
  <si>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</si>
  <si>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</si>
  <si>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</si>
  <si>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</si>
  <si>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</si>
  <si>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</si>
  <si>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</si>
  <si>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</si>
  <si>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</si>
  <si>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</si>
  <si>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</si>
  <si>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</si>
  <si>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</si>
  <si>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</si>
  <si>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</si>
  <si>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 xml:space="preserve"> FCEV, HEV-d</t>
  </si>
  <si>
    <t xml:space="preserve"> ICEV-d, ICEV-g,  PHEV-c-d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</si>
  <si>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</si>
  <si>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</si>
  <si>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</si>
  <si>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</si>
  <si>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</si>
  <si>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</si>
  <si>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</si>
  <si>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</si>
  <si>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</si>
  <si>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</si>
  <si>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</si>
  <si>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</si>
  <si>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</si>
  <si>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</si>
  <si>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</si>
  <si>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</si>
  <si>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</si>
  <si>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</si>
  <si>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</si>
  <si>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</si>
  <si>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</si>
  <si>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</si>
  <si>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</si>
  <si>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</si>
  <si>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</si>
  <si>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</si>
  <si>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</si>
  <si>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</si>
  <si>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</si>
  <si>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</si>
  <si>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</si>
  <si>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</si>
  <si>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</si>
  <si>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</si>
  <si>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</si>
  <si>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</si>
  <si>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</si>
  <si>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</si>
  <si>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</si>
  <si>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</si>
  <si>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</si>
  <si>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TRACCS https://traccs.emisia.com/index.php</t>
  </si>
  <si>
    <t>Insurance cost for BEVs and FCEVs assumed similar to ICEV-d.
Min-max values represent insurance cost at year 15 and year 1</t>
  </si>
  <si>
    <t>toll cost per km</t>
  </si>
  <si>
    <t>Toll cost for BEVs and FCEVs assumed similar to ICEV-d. Representative of Switzerland.</t>
  </si>
  <si>
    <t>insurance cost per year</t>
  </si>
  <si>
    <t>€/year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</si>
  <si>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</si>
  <si>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</si>
  <si>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</si>
  <si>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</si>
  <si>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</si>
  <si>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</si>
  <si>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</si>
  <si>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</si>
  <si>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</si>
  <si>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</si>
  <si>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</si>
  <si>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</si>
  <si>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</si>
  <si>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</si>
  <si>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</si>
  <si>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</si>
  <si>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7.5t, 18t, 26t, 32t, 40t, 60t</t>
  </si>
  <si>
    <t>18t, 26t, 32t, 40t, 60t</t>
  </si>
  <si>
    <t>3.5t, 7.5t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</si>
  <si>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</si>
  <si>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</si>
  <si>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</si>
  <si>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</si>
  <si>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</si>
  <si>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</si>
  <si>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</si>
  <si>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</si>
  <si>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</si>
  <si>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</si>
  <si>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</si>
  <si>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</si>
  <si>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</si>
  <si>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</si>
  <si>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</si>
  <si>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</si>
  <si>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</si>
  <si>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total cargo mass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</si>
  <si>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</si>
  <si>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</si>
  <si>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</si>
  <si>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 https://theicct.org/sites/default/files/publications/ICCT_EU-HDV-tech-2025-30_20180116.pdf</t>
  </si>
  <si>
    <t>Correction factor for CNG from https://theicct.org/sites/default/files/publications/eu-hdv-co2-standards-baseline-data-sept21.pdf</t>
  </si>
  <si>
    <t>Based on ICCT analysis on EU trucks</t>
  </si>
  <si>
    <t>Values from EU's CO2 monitoring procedure https://eur-lex.europa.eu/eli/reg/2019/1242/oj#d1e32-227-1</t>
  </si>
  <si>
    <t>Default values for long haul driving used. If another cycle is used, we apply a reduction factor.</t>
  </si>
  <si>
    <t>Assumes 12 years X annual kilometers.</t>
  </si>
  <si>
    <t>Critical parameter. Should be fitted to country.</t>
  </si>
  <si>
    <t>TRACCS 2010 road survey data.</t>
  </si>
  <si>
    <t>Average load transported by the truck: default values for the ong haul driving cycle. A reduction factor is applied for other cycles. Corresponds to "Rigid &lt;= 7.5t" in TRACCS.</t>
  </si>
  <si>
    <t>Average load transported by the truck: default values for the ong haul driving cycle. A reduction factor is applied for other cycles. Corresponds to "Rigid 14-20t" in TRACCS.</t>
  </si>
  <si>
    <t>Average load transported by the truck: default values for the ong haul driving cycle. A reduction factor is applied for other cycles. Corresponds to "Rigid 26-28t" in TRACCS.</t>
  </si>
  <si>
    <t>Average load transported by the truck: default values for the ong haul driving cycle. A reduction factor is applied for other cycles. Corresponds to "Articulated 28-34t" in TRACCS.</t>
  </si>
  <si>
    <t>Average load transported by the truck: default values for the ong haul driving cycle. A reduction factor is applied for other cycles. Corresponds to "Articulated 34-40t" in TRACCS.</t>
  </si>
  <si>
    <t>Average load transported by the truck: default values for the ong haul driving cycle. A reduction factor is applied for other cycles. Corresponds to "Articulated 50-60t" in TRACCS.</t>
  </si>
  <si>
    <t>battery cell energy density, NMC</t>
  </si>
  <si>
    <t>battery cell mass share, NMC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</si>
  <si>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</si>
  <si>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</si>
  <si>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</si>
  <si>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</si>
  <si>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</si>
  <si>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</si>
  <si>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</si>
  <si>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</si>
  <si>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ICEV-d, ICEV-g, HEV-d, PHEV-c-d</t>
  </si>
  <si>
    <t>https://theicct.org/wp-content/uploads/2021/12/eu-tractor-trailers-analysis-aug21-2.pdf</t>
  </si>
  <si>
    <t>https://pubs.acs.org/doi/pdf/10.1021/acsenergylett.7b00432
https://theicct.org/wp-content/uploads/2021/12/eu-tractor-trailers-analysis-aug21-2.pdf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</si>
</sst>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/>
    <xf numFmtId="1" fontId="3" fillId="0" borderId="0" xfId="0" applyNumberFormat="1" applyFont="1" applyFill="1"/>
    <xf numFmtId="165" fontId="4" fillId="0" borderId="0" xfId="0" applyNumberFormat="1" applyFont="1" applyFill="1" applyBorder="1" applyAlignment="1">
      <alignment horizontal="center" vertical="center" wrapText="1"/>
    </xf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2" fontId="0" fillId="0" borderId="0" xfId="0" applyNumberFormat="1"/>
  </cellXfs>
  <cellStyles count="10"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 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www.osti.gov/servlets/purl/1343975" TargetMode="External"/><Relationship Id="rId74" Type="http://schemas.openxmlformats.org/officeDocument/2006/relationships/hyperlink" Target="https://ec.europa.eu/clima/sites/clima/files/transport/vehicles/heavy/docs/hdv_lightweighting_en.pdf" TargetMode="External"/><Relationship Id="rId79" Type="http://schemas.openxmlformats.org/officeDocument/2006/relationships/hyperlink" Target="https://pubs.acs.org/doi/pdf/10.1021/acsenergylett.7b00432" TargetMode="External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pubs.acs.org/doi/pdf/10.1021/acsenergylett.7b00432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www.mdpi.com/2032-6653/11/1/12/pdf" TargetMode="External"/><Relationship Id="rId1" Type="http://schemas.openxmlformats.org/officeDocument/2006/relationships/hyperlink" Target="https://theicct.org/wp-content/uploads/2021/12/eu-tractor-trailers-analysis-aug21-2.pdf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ec.europa.eu/clima/sites/clima/files/transport/vehicles/heavy/docs/hdv_lightweighting_en.pdf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theicct.org/sites/default/files/publications/ICCT_costs-emission-reduction-tech-HDV_20160229.pdf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29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320"/>
  <sheetViews>
    <sheetView tabSelected="1" zoomScale="70" zoomScaleNormal="70" workbookViewId="0">
      <pane xSplit="11" ySplit="2" topLeftCell="L146" activePane="bottomRight" state="frozen"/>
      <selection pane="topRight" activeCell="F1" sqref="F1"/>
      <selection pane="bottomLeft" activeCell="A3" sqref="A3"/>
      <selection pane="bottomRight" activeCell="T148" sqref="T148"/>
    </sheetView>
  </sheetViews>
  <sheetFormatPr baseColWidth="10" defaultColWidth="9.33203125" defaultRowHeight="14" x14ac:dyDescent="0.2"/>
  <cols>
    <col min="1" max="1" width="13.5" style="20" bestFit="1" customWidth="1"/>
    <col min="2" max="2" width="43.1640625" style="20" customWidth="1"/>
    <col min="3" max="3" width="7.6640625" style="20" customWidth="1"/>
    <col min="4" max="4" width="20" style="20" customWidth="1"/>
    <col min="5" max="5" width="34.5" style="20" customWidth="1"/>
    <col min="6" max="6" width="9.6640625" style="20" customWidth="1"/>
    <col min="7" max="7" width="9.5" style="2" bestFit="1" customWidth="1"/>
    <col min="8" max="8" width="14.5" style="2" bestFit="1" customWidth="1"/>
    <col min="9" max="9" width="12.33203125" style="2" customWidth="1"/>
    <col min="10" max="10" width="13.33203125" style="2" customWidth="1"/>
    <col min="11" max="11" width="10.5" style="20" bestFit="1" customWidth="1"/>
    <col min="12" max="18" width="9.33203125" style="1" bestFit="1" customWidth="1"/>
    <col min="19" max="20" width="7.6640625" style="1" bestFit="1" customWidth="1"/>
    <col min="21" max="21" width="9" style="1" bestFit="1" customWidth="1"/>
    <col min="22" max="23" width="7.6640625" style="1" bestFit="1" customWidth="1"/>
    <col min="24" max="16384" width="9.33203125" style="1"/>
  </cols>
  <sheetData>
    <row r="1" spans="1:31" x14ac:dyDescent="0.2">
      <c r="A1" s="3" t="s">
        <v>130</v>
      </c>
      <c r="B1" s="3" t="s">
        <v>19</v>
      </c>
      <c r="C1" s="3" t="s">
        <v>144</v>
      </c>
      <c r="D1" s="3" t="s">
        <v>122</v>
      </c>
      <c r="E1" s="3" t="s">
        <v>11</v>
      </c>
      <c r="F1" s="3" t="s">
        <v>103</v>
      </c>
      <c r="G1" s="3" t="s">
        <v>131</v>
      </c>
      <c r="H1" s="3" t="s">
        <v>132</v>
      </c>
      <c r="I1" s="3" t="s">
        <v>133</v>
      </c>
      <c r="J1" s="3" t="s">
        <v>134</v>
      </c>
      <c r="K1" s="3" t="s">
        <v>67</v>
      </c>
      <c r="L1" s="20">
        <v>2000</v>
      </c>
      <c r="M1" s="20">
        <v>2000</v>
      </c>
      <c r="N1" s="20">
        <v>2000</v>
      </c>
      <c r="O1" s="20">
        <v>2010</v>
      </c>
      <c r="P1" s="20">
        <v>2010</v>
      </c>
      <c r="Q1" s="20">
        <v>2010</v>
      </c>
      <c r="R1" s="20">
        <v>2020</v>
      </c>
      <c r="S1" s="20">
        <v>2020</v>
      </c>
      <c r="T1" s="20">
        <v>2020</v>
      </c>
      <c r="U1" s="20">
        <v>2030</v>
      </c>
      <c r="V1" s="20">
        <v>2030</v>
      </c>
      <c r="W1" s="20">
        <v>2030</v>
      </c>
      <c r="X1" s="20">
        <v>2040</v>
      </c>
      <c r="Y1" s="20">
        <v>2040</v>
      </c>
      <c r="Z1" s="20">
        <v>2040</v>
      </c>
      <c r="AA1" s="20">
        <v>2050</v>
      </c>
      <c r="AB1" s="20">
        <v>2050</v>
      </c>
      <c r="AC1" s="20">
        <v>2050</v>
      </c>
    </row>
    <row r="2" spans="1:31" ht="15" x14ac:dyDescent="0.2">
      <c r="L2" s="19" t="s">
        <v>12</v>
      </c>
      <c r="M2" s="19" t="s">
        <v>13</v>
      </c>
      <c r="N2" s="19" t="s">
        <v>14</v>
      </c>
      <c r="O2" s="19" t="s">
        <v>12</v>
      </c>
      <c r="P2" s="19" t="s">
        <v>13</v>
      </c>
      <c r="Q2" s="19" t="s">
        <v>14</v>
      </c>
      <c r="R2" s="19" t="s">
        <v>12</v>
      </c>
      <c r="S2" s="19" t="s">
        <v>13</v>
      </c>
      <c r="T2" s="19" t="s">
        <v>14</v>
      </c>
      <c r="U2" s="19" t="s">
        <v>12</v>
      </c>
      <c r="V2" s="19" t="s">
        <v>13</v>
      </c>
      <c r="W2" s="19" t="s">
        <v>14</v>
      </c>
      <c r="X2" s="19" t="s">
        <v>12</v>
      </c>
      <c r="Y2" s="19" t="s">
        <v>13</v>
      </c>
      <c r="Z2" s="19" t="s">
        <v>14</v>
      </c>
      <c r="AA2" s="19" t="s">
        <v>12</v>
      </c>
      <c r="AB2" s="19" t="s">
        <v>13</v>
      </c>
      <c r="AC2" s="19" t="s">
        <v>14</v>
      </c>
    </row>
    <row r="3" spans="1:31" hidden="1" x14ac:dyDescent="0.2">
      <c r="A3" s="3" t="s">
        <v>28</v>
      </c>
      <c r="B3" s="3" t="s">
        <v>20</v>
      </c>
      <c r="C3" s="3" t="s">
        <v>70</v>
      </c>
      <c r="D3" s="3" t="s">
        <v>123</v>
      </c>
      <c r="E3" s="8" t="s">
        <v>22</v>
      </c>
      <c r="F3" s="8" t="s">
        <v>108</v>
      </c>
      <c r="G3" s="8" t="s">
        <v>86</v>
      </c>
      <c r="H3" s="3" t="s">
        <v>82</v>
      </c>
      <c r="I3" s="3"/>
      <c r="J3" s="3" t="s">
        <v>75</v>
      </c>
      <c r="K3" s="3" t="s">
        <v>68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  <c r="AE3" s="1" t="str">
        <f>IF(L3&lt;M3,"ISSUE","")</f>
        <v/>
      </c>
    </row>
    <row r="4" spans="1:31" hidden="1" x14ac:dyDescent="0.2">
      <c r="A4" s="3" t="s">
        <v>28</v>
      </c>
      <c r="B4" s="3" t="s">
        <v>20</v>
      </c>
      <c r="C4" s="3" t="s">
        <v>71</v>
      </c>
      <c r="D4" s="3" t="s">
        <v>123</v>
      </c>
      <c r="E4" s="8" t="s">
        <v>22</v>
      </c>
      <c r="F4" s="8" t="s">
        <v>108</v>
      </c>
      <c r="G4" s="8" t="s">
        <v>86</v>
      </c>
      <c r="H4" s="3" t="s">
        <v>82</v>
      </c>
      <c r="I4" s="3"/>
      <c r="J4" s="3" t="s">
        <v>75</v>
      </c>
      <c r="K4" s="3" t="s">
        <v>68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  <c r="AE4" s="1" t="str">
        <f t="shared" ref="AE4:AE67" si="2">IF(L4&lt;M4,"ISSUE","")</f>
        <v/>
      </c>
    </row>
    <row r="5" spans="1:31" hidden="1" x14ac:dyDescent="0.2">
      <c r="A5" s="3" t="s">
        <v>28</v>
      </c>
      <c r="B5" s="3" t="s">
        <v>20</v>
      </c>
      <c r="C5" s="3" t="s">
        <v>72</v>
      </c>
      <c r="D5" s="3" t="s">
        <v>123</v>
      </c>
      <c r="E5" s="8" t="s">
        <v>22</v>
      </c>
      <c r="F5" s="8" t="s">
        <v>108</v>
      </c>
      <c r="G5" s="8" t="s">
        <v>86</v>
      </c>
      <c r="H5" s="3" t="s">
        <v>82</v>
      </c>
      <c r="I5" s="3"/>
      <c r="J5" s="3" t="s">
        <v>75</v>
      </c>
      <c r="K5" s="3" t="s">
        <v>68</v>
      </c>
      <c r="L5" s="4">
        <f t="shared" ref="L5:AC5" si="3">L8*0.45</f>
        <v>225</v>
      </c>
      <c r="M5" s="4">
        <f t="shared" si="3"/>
        <v>180</v>
      </c>
      <c r="N5" s="4">
        <f t="shared" si="3"/>
        <v>270</v>
      </c>
      <c r="O5" s="4">
        <f t="shared" si="3"/>
        <v>225</v>
      </c>
      <c r="P5" s="4">
        <f t="shared" si="3"/>
        <v>180</v>
      </c>
      <c r="Q5" s="4">
        <f t="shared" si="3"/>
        <v>270</v>
      </c>
      <c r="R5" s="4">
        <f t="shared" si="3"/>
        <v>225</v>
      </c>
      <c r="S5" s="4">
        <f t="shared" si="3"/>
        <v>180</v>
      </c>
      <c r="T5" s="4">
        <f t="shared" si="3"/>
        <v>270</v>
      </c>
      <c r="U5" s="4">
        <f t="shared" si="3"/>
        <v>225</v>
      </c>
      <c r="V5" s="4">
        <f t="shared" si="3"/>
        <v>180</v>
      </c>
      <c r="W5" s="4">
        <f t="shared" si="3"/>
        <v>270</v>
      </c>
      <c r="X5" s="4">
        <f t="shared" si="3"/>
        <v>213.75</v>
      </c>
      <c r="Y5" s="4">
        <f t="shared" si="3"/>
        <v>162</v>
      </c>
      <c r="Z5" s="4">
        <f t="shared" si="3"/>
        <v>270</v>
      </c>
      <c r="AA5" s="4">
        <f t="shared" si="3"/>
        <v>213.75</v>
      </c>
      <c r="AB5" s="4">
        <f t="shared" si="3"/>
        <v>162</v>
      </c>
      <c r="AC5" s="4">
        <f t="shared" si="3"/>
        <v>270</v>
      </c>
      <c r="AE5" s="1" t="str">
        <f t="shared" si="2"/>
        <v/>
      </c>
    </row>
    <row r="6" spans="1:31" hidden="1" x14ac:dyDescent="0.2">
      <c r="A6" s="3" t="s">
        <v>28</v>
      </c>
      <c r="B6" s="3" t="s">
        <v>20</v>
      </c>
      <c r="C6" s="3" t="s">
        <v>121</v>
      </c>
      <c r="D6" s="3" t="s">
        <v>124</v>
      </c>
      <c r="E6" s="8" t="s">
        <v>22</v>
      </c>
      <c r="F6" s="8" t="s">
        <v>108</v>
      </c>
      <c r="G6" s="8" t="s">
        <v>86</v>
      </c>
      <c r="H6" s="3" t="s">
        <v>82</v>
      </c>
      <c r="I6" s="3"/>
      <c r="J6" s="3" t="s">
        <v>75</v>
      </c>
      <c r="K6" s="3" t="s">
        <v>68</v>
      </c>
      <c r="L6" s="4">
        <f t="shared" ref="L6:AC6" si="4">L8*0.65</f>
        <v>325</v>
      </c>
      <c r="M6" s="4">
        <f t="shared" si="4"/>
        <v>260</v>
      </c>
      <c r="N6" s="4">
        <f t="shared" si="4"/>
        <v>390</v>
      </c>
      <c r="O6" s="4">
        <f t="shared" si="4"/>
        <v>325</v>
      </c>
      <c r="P6" s="4">
        <f t="shared" si="4"/>
        <v>260</v>
      </c>
      <c r="Q6" s="4">
        <f t="shared" si="4"/>
        <v>390</v>
      </c>
      <c r="R6" s="4">
        <f t="shared" si="4"/>
        <v>325</v>
      </c>
      <c r="S6" s="4">
        <f t="shared" si="4"/>
        <v>260</v>
      </c>
      <c r="T6" s="4">
        <f t="shared" si="4"/>
        <v>390</v>
      </c>
      <c r="U6" s="4">
        <f t="shared" si="4"/>
        <v>325</v>
      </c>
      <c r="V6" s="4">
        <f t="shared" si="4"/>
        <v>260</v>
      </c>
      <c r="W6" s="4">
        <f t="shared" si="4"/>
        <v>390</v>
      </c>
      <c r="X6" s="4">
        <f t="shared" si="4"/>
        <v>308.75</v>
      </c>
      <c r="Y6" s="4">
        <f t="shared" si="4"/>
        <v>234</v>
      </c>
      <c r="Z6" s="4">
        <f t="shared" si="4"/>
        <v>390</v>
      </c>
      <c r="AA6" s="4">
        <f t="shared" si="4"/>
        <v>308.75</v>
      </c>
      <c r="AB6" s="4">
        <f t="shared" si="4"/>
        <v>234</v>
      </c>
      <c r="AC6" s="4">
        <f t="shared" si="4"/>
        <v>390</v>
      </c>
      <c r="AE6" s="1" t="str">
        <f t="shared" si="2"/>
        <v/>
      </c>
    </row>
    <row r="7" spans="1:31" hidden="1" x14ac:dyDescent="0.2">
      <c r="A7" s="3" t="s">
        <v>28</v>
      </c>
      <c r="B7" s="3" t="s">
        <v>20</v>
      </c>
      <c r="C7" s="3" t="s">
        <v>210</v>
      </c>
      <c r="D7" s="3" t="s">
        <v>211</v>
      </c>
      <c r="E7" s="8" t="s">
        <v>22</v>
      </c>
      <c r="F7" s="8" t="s">
        <v>108</v>
      </c>
      <c r="G7" s="8" t="s">
        <v>86</v>
      </c>
      <c r="H7" s="3" t="s">
        <v>82</v>
      </c>
      <c r="I7" s="3"/>
      <c r="J7" s="3" t="s">
        <v>75</v>
      </c>
      <c r="K7" s="3" t="s">
        <v>68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  <c r="AE7" s="1" t="str">
        <f t="shared" si="2"/>
        <v/>
      </c>
    </row>
    <row r="8" spans="1:31" hidden="1" x14ac:dyDescent="0.2">
      <c r="A8" s="3" t="s">
        <v>28</v>
      </c>
      <c r="B8" s="3" t="s">
        <v>20</v>
      </c>
      <c r="C8" s="3" t="s">
        <v>73</v>
      </c>
      <c r="D8" s="3" t="s">
        <v>127</v>
      </c>
      <c r="E8" s="8" t="s">
        <v>22</v>
      </c>
      <c r="F8" s="8" t="s">
        <v>108</v>
      </c>
      <c r="G8" s="8" t="s">
        <v>86</v>
      </c>
      <c r="H8" s="3" t="s">
        <v>82</v>
      </c>
      <c r="I8" s="3"/>
      <c r="J8" s="3" t="s">
        <v>75</v>
      </c>
      <c r="K8" s="3" t="s">
        <v>68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  <c r="AE8" s="1" t="str">
        <f t="shared" si="2"/>
        <v/>
      </c>
    </row>
    <row r="9" spans="1:31" hidden="1" x14ac:dyDescent="0.2">
      <c r="A9" s="3" t="s">
        <v>28</v>
      </c>
      <c r="B9" s="3" t="s">
        <v>20</v>
      </c>
      <c r="C9" s="3" t="s">
        <v>125</v>
      </c>
      <c r="D9" s="3" t="s">
        <v>126</v>
      </c>
      <c r="E9" s="8" t="s">
        <v>22</v>
      </c>
      <c r="F9" s="8" t="s">
        <v>108</v>
      </c>
      <c r="G9" s="8" t="s">
        <v>86</v>
      </c>
      <c r="H9" s="3" t="s">
        <v>82</v>
      </c>
      <c r="I9" s="3"/>
      <c r="J9" s="3" t="s">
        <v>129</v>
      </c>
      <c r="K9" s="3" t="s">
        <v>68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  <c r="AE9" s="1" t="str">
        <f t="shared" si="2"/>
        <v/>
      </c>
    </row>
    <row r="10" spans="1:31" ht="12.5" hidden="1" customHeight="1" x14ac:dyDescent="0.2">
      <c r="A10" s="3" t="s">
        <v>28</v>
      </c>
      <c r="B10" s="3" t="s">
        <v>154</v>
      </c>
      <c r="C10" s="3" t="s">
        <v>20</v>
      </c>
      <c r="D10" s="3" t="s">
        <v>20</v>
      </c>
      <c r="E10" s="8" t="s">
        <v>24</v>
      </c>
      <c r="F10" s="8" t="s">
        <v>100</v>
      </c>
      <c r="G10" s="8" t="s">
        <v>86</v>
      </c>
      <c r="H10" s="6" t="s">
        <v>83</v>
      </c>
      <c r="I10" s="3" t="s">
        <v>79</v>
      </c>
      <c r="J10" s="3" t="s">
        <v>80</v>
      </c>
      <c r="K10" s="3" t="s">
        <v>118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si="2"/>
        <v/>
      </c>
    </row>
    <row r="11" spans="1:31" hidden="1" x14ac:dyDescent="0.2">
      <c r="A11" s="3" t="s">
        <v>28</v>
      </c>
      <c r="B11" s="3" t="s">
        <v>45</v>
      </c>
      <c r="C11" s="3" t="s">
        <v>20</v>
      </c>
      <c r="D11" s="3" t="s">
        <v>20</v>
      </c>
      <c r="E11" s="8" t="s">
        <v>24</v>
      </c>
      <c r="F11" s="8" t="s">
        <v>100</v>
      </c>
      <c r="G11" s="8" t="s">
        <v>86</v>
      </c>
      <c r="H11" s="6" t="s">
        <v>83</v>
      </c>
      <c r="I11" s="3" t="s">
        <v>79</v>
      </c>
      <c r="J11" s="3" t="s">
        <v>80</v>
      </c>
      <c r="K11" s="3" t="s">
        <v>118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2"/>
        <v/>
      </c>
    </row>
    <row r="12" spans="1:31" hidden="1" x14ac:dyDescent="0.2">
      <c r="A12" s="3" t="s">
        <v>28</v>
      </c>
      <c r="B12" s="3" t="s">
        <v>20</v>
      </c>
      <c r="C12" s="3" t="s">
        <v>70</v>
      </c>
      <c r="D12" s="3" t="s">
        <v>123</v>
      </c>
      <c r="E12" s="8" t="s">
        <v>23</v>
      </c>
      <c r="F12" s="8" t="s">
        <v>108</v>
      </c>
      <c r="G12" s="8" t="s">
        <v>86</v>
      </c>
      <c r="H12" s="3" t="s">
        <v>82</v>
      </c>
      <c r="I12" s="3"/>
      <c r="J12" s="3" t="s">
        <v>75</v>
      </c>
      <c r="K12" s="3" t="s">
        <v>68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  <c r="AE12" s="1" t="str">
        <f t="shared" si="2"/>
        <v/>
      </c>
    </row>
    <row r="13" spans="1:31" hidden="1" x14ac:dyDescent="0.2">
      <c r="A13" s="3" t="s">
        <v>28</v>
      </c>
      <c r="B13" s="3" t="s">
        <v>20</v>
      </c>
      <c r="C13" s="3" t="s">
        <v>71</v>
      </c>
      <c r="D13" s="3" t="s">
        <v>123</v>
      </c>
      <c r="E13" s="8" t="s">
        <v>23</v>
      </c>
      <c r="F13" s="8" t="s">
        <v>108</v>
      </c>
      <c r="G13" s="8" t="s">
        <v>86</v>
      </c>
      <c r="H13" s="3" t="s">
        <v>82</v>
      </c>
      <c r="I13" s="3"/>
      <c r="J13" s="3" t="s">
        <v>75</v>
      </c>
      <c r="K13" s="3" t="s">
        <v>68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  <c r="AE13" s="1" t="str">
        <f t="shared" si="2"/>
        <v/>
      </c>
    </row>
    <row r="14" spans="1:31" hidden="1" x14ac:dyDescent="0.2">
      <c r="A14" s="3" t="s">
        <v>28</v>
      </c>
      <c r="B14" s="3" t="s">
        <v>20</v>
      </c>
      <c r="C14" s="3" t="s">
        <v>72</v>
      </c>
      <c r="D14" s="3" t="s">
        <v>123</v>
      </c>
      <c r="E14" s="8" t="s">
        <v>23</v>
      </c>
      <c r="F14" s="8" t="s">
        <v>108</v>
      </c>
      <c r="G14" s="8" t="s">
        <v>86</v>
      </c>
      <c r="H14" s="3" t="s">
        <v>82</v>
      </c>
      <c r="I14" s="3"/>
      <c r="J14" s="3" t="s">
        <v>75</v>
      </c>
      <c r="K14" s="3" t="s">
        <v>68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  <c r="AE14" s="1" t="str">
        <f t="shared" si="2"/>
        <v/>
      </c>
    </row>
    <row r="15" spans="1:31" ht="14.75" hidden="1" customHeight="1" x14ac:dyDescent="0.2">
      <c r="A15" s="3" t="s">
        <v>28</v>
      </c>
      <c r="B15" s="3" t="s">
        <v>20</v>
      </c>
      <c r="C15" s="3" t="s">
        <v>121</v>
      </c>
      <c r="D15" s="3" t="s">
        <v>124</v>
      </c>
      <c r="E15" s="8" t="s">
        <v>23</v>
      </c>
      <c r="F15" s="8" t="s">
        <v>108</v>
      </c>
      <c r="G15" s="8" t="s">
        <v>86</v>
      </c>
      <c r="H15" s="3" t="s">
        <v>82</v>
      </c>
      <c r="I15" s="3"/>
      <c r="J15" s="3" t="s">
        <v>75</v>
      </c>
      <c r="K15" s="3" t="s">
        <v>68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  <c r="AE15" s="1" t="str">
        <f t="shared" si="2"/>
        <v/>
      </c>
    </row>
    <row r="16" spans="1:31" ht="14.75" hidden="1" customHeight="1" x14ac:dyDescent="0.2">
      <c r="A16" s="3" t="s">
        <v>28</v>
      </c>
      <c r="B16" s="3" t="s">
        <v>20</v>
      </c>
      <c r="C16" s="3" t="s">
        <v>210</v>
      </c>
      <c r="D16" s="3" t="s">
        <v>211</v>
      </c>
      <c r="E16" s="8" t="s">
        <v>23</v>
      </c>
      <c r="F16" s="8" t="s">
        <v>108</v>
      </c>
      <c r="G16" s="8" t="s">
        <v>86</v>
      </c>
      <c r="H16" s="3" t="s">
        <v>82</v>
      </c>
      <c r="I16" s="3"/>
      <c r="J16" s="3" t="s">
        <v>75</v>
      </c>
      <c r="K16" s="3" t="s">
        <v>68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  <c r="AE16" s="1" t="str">
        <f t="shared" si="2"/>
        <v/>
      </c>
    </row>
    <row r="17" spans="1:31" hidden="1" x14ac:dyDescent="0.2">
      <c r="A17" s="3" t="s">
        <v>28</v>
      </c>
      <c r="B17" s="3" t="s">
        <v>20</v>
      </c>
      <c r="C17" s="3" t="s">
        <v>73</v>
      </c>
      <c r="D17" s="3" t="s">
        <v>127</v>
      </c>
      <c r="E17" s="8" t="s">
        <v>23</v>
      </c>
      <c r="F17" s="8" t="s">
        <v>108</v>
      </c>
      <c r="G17" s="8" t="s">
        <v>86</v>
      </c>
      <c r="H17" s="3" t="s">
        <v>82</v>
      </c>
      <c r="I17" s="3"/>
      <c r="J17" s="3" t="s">
        <v>75</v>
      </c>
      <c r="K17" s="3" t="s">
        <v>68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  <c r="AE17" s="1" t="str">
        <f t="shared" si="2"/>
        <v/>
      </c>
    </row>
    <row r="18" spans="1:31" hidden="1" x14ac:dyDescent="0.2">
      <c r="A18" s="3" t="s">
        <v>28</v>
      </c>
      <c r="B18" s="3" t="s">
        <v>20</v>
      </c>
      <c r="C18" s="3" t="s">
        <v>125</v>
      </c>
      <c r="D18" s="3" t="s">
        <v>126</v>
      </c>
      <c r="E18" s="8" t="s">
        <v>23</v>
      </c>
      <c r="F18" s="8" t="s">
        <v>108</v>
      </c>
      <c r="G18" s="8" t="s">
        <v>86</v>
      </c>
      <c r="H18" s="3" t="s">
        <v>82</v>
      </c>
      <c r="I18" s="3"/>
      <c r="J18" s="3" t="s">
        <v>128</v>
      </c>
      <c r="K18" s="3" t="s">
        <v>68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  <c r="AE18" s="1" t="str">
        <f t="shared" si="2"/>
        <v/>
      </c>
    </row>
    <row r="19" spans="1:31" hidden="1" x14ac:dyDescent="0.2">
      <c r="A19" s="3" t="s">
        <v>28</v>
      </c>
      <c r="B19" s="3" t="s">
        <v>20</v>
      </c>
      <c r="C19" s="3" t="s">
        <v>20</v>
      </c>
      <c r="D19" s="3" t="s">
        <v>20</v>
      </c>
      <c r="E19" s="8" t="s">
        <v>25</v>
      </c>
      <c r="F19" s="8" t="s">
        <v>100</v>
      </c>
      <c r="G19" s="8" t="s">
        <v>86</v>
      </c>
      <c r="H19" s="6" t="s">
        <v>83</v>
      </c>
      <c r="I19" s="3" t="s">
        <v>79</v>
      </c>
      <c r="J19" s="3" t="s">
        <v>80</v>
      </c>
      <c r="K19" s="3" t="s">
        <v>68</v>
      </c>
      <c r="L19" s="9">
        <v>1</v>
      </c>
      <c r="M19" s="9">
        <v>0.8</v>
      </c>
      <c r="N19" s="9">
        <v>1.2</v>
      </c>
      <c r="O19" s="9">
        <v>1</v>
      </c>
      <c r="P19" s="9">
        <v>0.8</v>
      </c>
      <c r="Q19" s="9">
        <v>1.2</v>
      </c>
      <c r="R19" s="9">
        <v>1</v>
      </c>
      <c r="S19" s="9">
        <v>0.8</v>
      </c>
      <c r="T19" s="9">
        <v>1.2</v>
      </c>
      <c r="U19" s="9">
        <v>1</v>
      </c>
      <c r="V19" s="9">
        <v>0.8</v>
      </c>
      <c r="W19" s="9">
        <v>1.2</v>
      </c>
      <c r="X19" s="9">
        <v>0.8</v>
      </c>
      <c r="Y19" s="9">
        <v>0.5</v>
      </c>
      <c r="Z19" s="9">
        <v>1</v>
      </c>
      <c r="AA19" s="9">
        <v>0.8</v>
      </c>
      <c r="AB19" s="9">
        <v>0.5</v>
      </c>
      <c r="AC19" s="9">
        <v>1</v>
      </c>
      <c r="AE19" s="1" t="str">
        <f t="shared" si="2"/>
        <v/>
      </c>
    </row>
    <row r="20" spans="1:31" ht="15" hidden="1" x14ac:dyDescent="0.2">
      <c r="A20" s="3" t="s">
        <v>28</v>
      </c>
      <c r="B20" s="3" t="s">
        <v>20</v>
      </c>
      <c r="C20" s="3" t="s">
        <v>70</v>
      </c>
      <c r="D20" s="3" t="s">
        <v>123</v>
      </c>
      <c r="E20" s="8" t="s">
        <v>21</v>
      </c>
      <c r="F20" s="8" t="s">
        <v>108</v>
      </c>
      <c r="G20" s="8" t="s">
        <v>86</v>
      </c>
      <c r="H20" s="3" t="s">
        <v>82</v>
      </c>
      <c r="I20" s="25" t="s">
        <v>180</v>
      </c>
      <c r="J20" s="3"/>
      <c r="K20" s="3" t="s">
        <v>68</v>
      </c>
      <c r="L20" s="4">
        <f t="shared" ref="L20:Q24" si="9">O20*1.05</f>
        <v>1102.5</v>
      </c>
      <c r="M20" s="4">
        <f t="shared" si="9"/>
        <v>992.25</v>
      </c>
      <c r="N20" s="4">
        <f t="shared" si="9"/>
        <v>1212.75</v>
      </c>
      <c r="O20" s="4">
        <f t="shared" si="9"/>
        <v>1050</v>
      </c>
      <c r="P20" s="4">
        <f t="shared" si="9"/>
        <v>945</v>
      </c>
      <c r="Q20" s="4">
        <f t="shared" si="9"/>
        <v>1155</v>
      </c>
      <c r="R20" s="4">
        <v>1000</v>
      </c>
      <c r="S20" s="4">
        <v>900</v>
      </c>
      <c r="T20" s="4">
        <v>1100</v>
      </c>
      <c r="U20" s="4">
        <f t="shared" ref="U20:AC24" si="10">R20*0.95</f>
        <v>950</v>
      </c>
      <c r="V20" s="4">
        <f t="shared" si="10"/>
        <v>855</v>
      </c>
      <c r="W20" s="4">
        <f t="shared" si="10"/>
        <v>1045</v>
      </c>
      <c r="X20" s="4">
        <f t="shared" si="10"/>
        <v>902.5</v>
      </c>
      <c r="Y20" s="4">
        <f t="shared" si="10"/>
        <v>812.25</v>
      </c>
      <c r="Z20" s="4">
        <f t="shared" si="10"/>
        <v>992.75</v>
      </c>
      <c r="AA20" s="4">
        <f t="shared" si="10"/>
        <v>857.375</v>
      </c>
      <c r="AB20" s="4">
        <f t="shared" si="10"/>
        <v>771.63749999999993</v>
      </c>
      <c r="AC20" s="4">
        <f t="shared" si="10"/>
        <v>943.11249999999995</v>
      </c>
      <c r="AE20" s="1" t="str">
        <f t="shared" si="2"/>
        <v/>
      </c>
    </row>
    <row r="21" spans="1:31" ht="15" hidden="1" x14ac:dyDescent="0.2">
      <c r="A21" s="3" t="s">
        <v>28</v>
      </c>
      <c r="B21" s="3" t="s">
        <v>20</v>
      </c>
      <c r="C21" s="3" t="s">
        <v>71</v>
      </c>
      <c r="D21" s="3" t="s">
        <v>123</v>
      </c>
      <c r="E21" s="8" t="s">
        <v>21</v>
      </c>
      <c r="F21" s="8" t="s">
        <v>108</v>
      </c>
      <c r="G21" s="8" t="s">
        <v>86</v>
      </c>
      <c r="H21" s="3" t="s">
        <v>82</v>
      </c>
      <c r="I21" s="25" t="s">
        <v>180</v>
      </c>
      <c r="J21" s="3"/>
      <c r="K21" s="3" t="s">
        <v>68</v>
      </c>
      <c r="L21" s="4">
        <f t="shared" si="9"/>
        <v>2205</v>
      </c>
      <c r="M21" s="4">
        <f t="shared" si="9"/>
        <v>1984.5</v>
      </c>
      <c r="N21" s="4">
        <f t="shared" si="9"/>
        <v>2425.5</v>
      </c>
      <c r="O21" s="4">
        <f t="shared" si="9"/>
        <v>2100</v>
      </c>
      <c r="P21" s="4">
        <f t="shared" si="9"/>
        <v>1890</v>
      </c>
      <c r="Q21" s="4">
        <f t="shared" si="9"/>
        <v>2310</v>
      </c>
      <c r="R21" s="4">
        <v>2000</v>
      </c>
      <c r="S21" s="4">
        <v>1800</v>
      </c>
      <c r="T21" s="4">
        <v>2200</v>
      </c>
      <c r="U21" s="4">
        <f t="shared" si="10"/>
        <v>1900</v>
      </c>
      <c r="V21" s="4">
        <f t="shared" si="10"/>
        <v>1710</v>
      </c>
      <c r="W21" s="4">
        <f t="shared" si="10"/>
        <v>2090</v>
      </c>
      <c r="X21" s="4">
        <f t="shared" si="10"/>
        <v>1805</v>
      </c>
      <c r="Y21" s="4">
        <f t="shared" si="10"/>
        <v>1624.5</v>
      </c>
      <c r="Z21" s="4">
        <f t="shared" si="10"/>
        <v>1985.5</v>
      </c>
      <c r="AA21" s="4">
        <f t="shared" si="10"/>
        <v>1714.75</v>
      </c>
      <c r="AB21" s="4">
        <f t="shared" si="10"/>
        <v>1543.2749999999999</v>
      </c>
      <c r="AC21" s="4">
        <f t="shared" si="10"/>
        <v>1886.2249999999999</v>
      </c>
      <c r="AE21" s="1" t="str">
        <f t="shared" si="2"/>
        <v/>
      </c>
    </row>
    <row r="22" spans="1:31" ht="15" hidden="1" x14ac:dyDescent="0.2">
      <c r="A22" s="3" t="s">
        <v>28</v>
      </c>
      <c r="B22" s="3" t="s">
        <v>20</v>
      </c>
      <c r="C22" s="3" t="s">
        <v>72</v>
      </c>
      <c r="D22" s="3" t="s">
        <v>123</v>
      </c>
      <c r="E22" s="8" t="s">
        <v>21</v>
      </c>
      <c r="F22" s="8" t="s">
        <v>108</v>
      </c>
      <c r="G22" s="8" t="s">
        <v>86</v>
      </c>
      <c r="H22" s="3" t="s">
        <v>82</v>
      </c>
      <c r="I22" s="25" t="s">
        <v>180</v>
      </c>
      <c r="J22" s="3"/>
      <c r="K22" s="3" t="s">
        <v>68</v>
      </c>
      <c r="L22" s="4">
        <f t="shared" si="9"/>
        <v>4410</v>
      </c>
      <c r="M22" s="4">
        <f t="shared" si="9"/>
        <v>4189.5</v>
      </c>
      <c r="N22" s="4">
        <f t="shared" si="9"/>
        <v>4630.5</v>
      </c>
      <c r="O22" s="4">
        <f t="shared" si="9"/>
        <v>4200</v>
      </c>
      <c r="P22" s="4">
        <f t="shared" si="9"/>
        <v>3990</v>
      </c>
      <c r="Q22" s="4">
        <f t="shared" si="9"/>
        <v>4410</v>
      </c>
      <c r="R22" s="5">
        <v>4000</v>
      </c>
      <c r="S22" s="5">
        <v>3800</v>
      </c>
      <c r="T22" s="5">
        <v>4200</v>
      </c>
      <c r="U22" s="4">
        <f t="shared" si="10"/>
        <v>3800</v>
      </c>
      <c r="V22" s="4">
        <f t="shared" si="10"/>
        <v>3610</v>
      </c>
      <c r="W22" s="4">
        <f t="shared" si="10"/>
        <v>3990</v>
      </c>
      <c r="X22" s="4">
        <f t="shared" si="10"/>
        <v>3610</v>
      </c>
      <c r="Y22" s="4">
        <f t="shared" si="10"/>
        <v>3429.5</v>
      </c>
      <c r="Z22" s="4">
        <f t="shared" si="10"/>
        <v>3790.5</v>
      </c>
      <c r="AA22" s="4">
        <f t="shared" si="10"/>
        <v>3429.5</v>
      </c>
      <c r="AB22" s="4">
        <f t="shared" si="10"/>
        <v>3258.0249999999996</v>
      </c>
      <c r="AC22" s="4">
        <f t="shared" si="10"/>
        <v>3600.9749999999999</v>
      </c>
      <c r="AE22" s="1" t="str">
        <f t="shared" si="2"/>
        <v/>
      </c>
    </row>
    <row r="23" spans="1:31" ht="15" hidden="1" x14ac:dyDescent="0.2">
      <c r="A23" s="3" t="s">
        <v>28</v>
      </c>
      <c r="B23" s="3" t="s">
        <v>20</v>
      </c>
      <c r="C23" s="3" t="s">
        <v>121</v>
      </c>
      <c r="D23" s="3" t="s">
        <v>124</v>
      </c>
      <c r="E23" s="8" t="s">
        <v>21</v>
      </c>
      <c r="F23" s="8" t="s">
        <v>108</v>
      </c>
      <c r="G23" s="8" t="s">
        <v>86</v>
      </c>
      <c r="H23" s="3" t="s">
        <v>82</v>
      </c>
      <c r="I23" s="25" t="s">
        <v>180</v>
      </c>
      <c r="J23" s="3"/>
      <c r="K23" s="3" t="s">
        <v>68</v>
      </c>
      <c r="L23" s="4">
        <f t="shared" si="9"/>
        <v>4630.5</v>
      </c>
      <c r="M23" s="4">
        <f t="shared" si="9"/>
        <v>4410</v>
      </c>
      <c r="N23" s="4">
        <f t="shared" si="9"/>
        <v>4851</v>
      </c>
      <c r="O23" s="4">
        <f t="shared" si="9"/>
        <v>4410</v>
      </c>
      <c r="P23" s="4">
        <f t="shared" si="9"/>
        <v>4200</v>
      </c>
      <c r="Q23" s="4">
        <f t="shared" si="9"/>
        <v>4620</v>
      </c>
      <c r="R23" s="5">
        <v>4200</v>
      </c>
      <c r="S23" s="5">
        <v>4000</v>
      </c>
      <c r="T23" s="5">
        <v>4400</v>
      </c>
      <c r="U23" s="4">
        <f t="shared" si="10"/>
        <v>3990</v>
      </c>
      <c r="V23" s="4">
        <f t="shared" si="10"/>
        <v>3800</v>
      </c>
      <c r="W23" s="4">
        <f t="shared" si="10"/>
        <v>4180</v>
      </c>
      <c r="X23" s="4">
        <f t="shared" si="10"/>
        <v>3790.5</v>
      </c>
      <c r="Y23" s="4">
        <f t="shared" si="10"/>
        <v>3610</v>
      </c>
      <c r="Z23" s="4">
        <f t="shared" si="10"/>
        <v>3971</v>
      </c>
      <c r="AA23" s="4">
        <f t="shared" si="10"/>
        <v>3600.9749999999999</v>
      </c>
      <c r="AB23" s="4">
        <f t="shared" si="10"/>
        <v>3429.5</v>
      </c>
      <c r="AC23" s="4">
        <f t="shared" si="10"/>
        <v>3772.45</v>
      </c>
      <c r="AE23" s="1" t="str">
        <f t="shared" si="2"/>
        <v/>
      </c>
    </row>
    <row r="24" spans="1:31" ht="15" hidden="1" x14ac:dyDescent="0.2">
      <c r="A24" s="3" t="s">
        <v>28</v>
      </c>
      <c r="B24" s="3" t="s">
        <v>20</v>
      </c>
      <c r="C24" s="3" t="s">
        <v>210</v>
      </c>
      <c r="D24" s="3" t="s">
        <v>211</v>
      </c>
      <c r="E24" s="8" t="s">
        <v>21</v>
      </c>
      <c r="F24" s="8" t="s">
        <v>108</v>
      </c>
      <c r="G24" s="8" t="s">
        <v>86</v>
      </c>
      <c r="H24" s="3" t="s">
        <v>82</v>
      </c>
      <c r="I24" s="25" t="s">
        <v>180</v>
      </c>
      <c r="J24" s="3"/>
      <c r="K24" s="3" t="s">
        <v>68</v>
      </c>
      <c r="L24" s="4">
        <f t="shared" si="9"/>
        <v>4961.25</v>
      </c>
      <c r="M24" s="4">
        <f t="shared" si="9"/>
        <v>4630.5</v>
      </c>
      <c r="N24" s="4">
        <f t="shared" si="9"/>
        <v>5292</v>
      </c>
      <c r="O24" s="4">
        <f t="shared" si="9"/>
        <v>4725</v>
      </c>
      <c r="P24" s="4">
        <f t="shared" si="9"/>
        <v>4410</v>
      </c>
      <c r="Q24" s="4">
        <f t="shared" si="9"/>
        <v>5040</v>
      </c>
      <c r="R24" s="5">
        <v>4500</v>
      </c>
      <c r="S24" s="5">
        <v>4200</v>
      </c>
      <c r="T24" s="5">
        <v>4800</v>
      </c>
      <c r="U24" s="4">
        <f t="shared" si="10"/>
        <v>4275</v>
      </c>
      <c r="V24" s="4">
        <f t="shared" si="10"/>
        <v>3990</v>
      </c>
      <c r="W24" s="4">
        <f t="shared" si="10"/>
        <v>4560</v>
      </c>
      <c r="X24" s="4">
        <f t="shared" si="10"/>
        <v>4061.25</v>
      </c>
      <c r="Y24" s="4">
        <f t="shared" si="10"/>
        <v>3790.5</v>
      </c>
      <c r="Z24" s="4">
        <f t="shared" si="10"/>
        <v>4332</v>
      </c>
      <c r="AA24" s="4">
        <f t="shared" si="10"/>
        <v>3858.1875</v>
      </c>
      <c r="AB24" s="4">
        <f t="shared" si="10"/>
        <v>3600.9749999999999</v>
      </c>
      <c r="AC24" s="4">
        <f t="shared" si="10"/>
        <v>4115.3999999999996</v>
      </c>
      <c r="AE24" s="1" t="str">
        <f t="shared" si="2"/>
        <v/>
      </c>
    </row>
    <row r="25" spans="1:31" ht="15" hidden="1" x14ac:dyDescent="0.2">
      <c r="A25" s="3" t="s">
        <v>28</v>
      </c>
      <c r="B25" s="3" t="s">
        <v>20</v>
      </c>
      <c r="C25" s="3" t="s">
        <v>73</v>
      </c>
      <c r="D25" s="3" t="s">
        <v>127</v>
      </c>
      <c r="E25" s="8" t="s">
        <v>21</v>
      </c>
      <c r="F25" s="8" t="s">
        <v>108</v>
      </c>
      <c r="G25" s="8" t="s">
        <v>86</v>
      </c>
      <c r="H25" s="3" t="s">
        <v>82</v>
      </c>
      <c r="I25" s="25" t="s">
        <v>240</v>
      </c>
      <c r="J25" s="3"/>
      <c r="K25" s="3" t="s">
        <v>68</v>
      </c>
      <c r="L25" s="5">
        <v>5600</v>
      </c>
      <c r="M25" s="5">
        <f t="shared" ref="M25:M26" si="11">L25*0.8</f>
        <v>4480</v>
      </c>
      <c r="N25" s="5">
        <f t="shared" ref="N25:N26" si="12">L25*1.2</f>
        <v>6720</v>
      </c>
      <c r="O25" s="5">
        <v>5600</v>
      </c>
      <c r="P25" s="5">
        <f t="shared" ref="P25:P26" si="13">O25*0.8</f>
        <v>4480</v>
      </c>
      <c r="Q25" s="5">
        <f t="shared" ref="Q25:Q26" si="14">O25*1.2</f>
        <v>6720</v>
      </c>
      <c r="R25" s="5">
        <v>5600</v>
      </c>
      <c r="S25" s="5">
        <f>R25*0.8</f>
        <v>4480</v>
      </c>
      <c r="T25" s="5">
        <f>R25*1.2</f>
        <v>6720</v>
      </c>
      <c r="U25" s="5">
        <v>5600</v>
      </c>
      <c r="V25" s="5">
        <f t="shared" ref="V25:V26" si="15">U25*0.8</f>
        <v>4480</v>
      </c>
      <c r="W25" s="5">
        <f t="shared" ref="W25:W26" si="16">U25*1.2</f>
        <v>6720</v>
      </c>
      <c r="X25" s="5">
        <v>5600</v>
      </c>
      <c r="Y25" s="5">
        <f t="shared" ref="Y25:Y26" si="17">X25*0.8</f>
        <v>4480</v>
      </c>
      <c r="Z25" s="5">
        <f t="shared" ref="Z25:Z26" si="18">X25*1.2</f>
        <v>6720</v>
      </c>
      <c r="AA25" s="5">
        <v>5600</v>
      </c>
      <c r="AB25" s="5">
        <f t="shared" ref="AB25:AB26" si="19">AA25*0.8</f>
        <v>4480</v>
      </c>
      <c r="AC25" s="5">
        <f t="shared" ref="AC25:AC26" si="20">AA25*1.2</f>
        <v>6720</v>
      </c>
      <c r="AE25" s="1" t="str">
        <f t="shared" si="2"/>
        <v/>
      </c>
    </row>
    <row r="26" spans="1:31" ht="15" hidden="1" x14ac:dyDescent="0.2">
      <c r="A26" s="3" t="s">
        <v>28</v>
      </c>
      <c r="B26" s="3" t="s">
        <v>20</v>
      </c>
      <c r="C26" s="3" t="s">
        <v>125</v>
      </c>
      <c r="D26" s="3" t="s">
        <v>126</v>
      </c>
      <c r="E26" s="8" t="s">
        <v>21</v>
      </c>
      <c r="F26" s="8" t="s">
        <v>108</v>
      </c>
      <c r="G26" s="8" t="s">
        <v>86</v>
      </c>
      <c r="H26" s="3" t="s">
        <v>82</v>
      </c>
      <c r="I26" s="25" t="s">
        <v>240</v>
      </c>
      <c r="J26" s="3"/>
      <c r="K26" s="3" t="s">
        <v>68</v>
      </c>
      <c r="L26" s="5">
        <v>5600</v>
      </c>
      <c r="M26" s="5">
        <f t="shared" si="11"/>
        <v>4480</v>
      </c>
      <c r="N26" s="5">
        <f t="shared" si="12"/>
        <v>6720</v>
      </c>
      <c r="O26" s="5">
        <v>5600</v>
      </c>
      <c r="P26" s="5">
        <f t="shared" si="13"/>
        <v>4480</v>
      </c>
      <c r="Q26" s="5">
        <f t="shared" si="14"/>
        <v>6720</v>
      </c>
      <c r="R26" s="5">
        <v>5600</v>
      </c>
      <c r="S26" s="5">
        <f>R26*0.8</f>
        <v>4480</v>
      </c>
      <c r="T26" s="5">
        <f>R26*1.2</f>
        <v>6720</v>
      </c>
      <c r="U26" s="5">
        <v>5600</v>
      </c>
      <c r="V26" s="5">
        <f t="shared" si="15"/>
        <v>4480</v>
      </c>
      <c r="W26" s="5">
        <f t="shared" si="16"/>
        <v>6720</v>
      </c>
      <c r="X26" s="5">
        <v>5600</v>
      </c>
      <c r="Y26" s="5">
        <f t="shared" si="17"/>
        <v>4480</v>
      </c>
      <c r="Z26" s="5">
        <f t="shared" si="18"/>
        <v>6720</v>
      </c>
      <c r="AA26" s="5">
        <v>5600</v>
      </c>
      <c r="AB26" s="5">
        <f t="shared" si="19"/>
        <v>4480</v>
      </c>
      <c r="AC26" s="5">
        <f t="shared" si="20"/>
        <v>6720</v>
      </c>
      <c r="AE26" s="1" t="str">
        <f t="shared" si="2"/>
        <v/>
      </c>
    </row>
    <row r="27" spans="1:31" hidden="1" x14ac:dyDescent="0.2">
      <c r="A27" s="3" t="s">
        <v>56</v>
      </c>
      <c r="B27" s="29" t="s">
        <v>20</v>
      </c>
      <c r="C27" s="3" t="s">
        <v>70</v>
      </c>
      <c r="D27" s="3" t="s">
        <v>123</v>
      </c>
      <c r="E27" s="29" t="s">
        <v>196</v>
      </c>
      <c r="F27" s="29" t="s">
        <v>188</v>
      </c>
      <c r="G27" s="3" t="s">
        <v>88</v>
      </c>
      <c r="H27" s="3" t="s">
        <v>83</v>
      </c>
      <c r="I27" s="3" t="s">
        <v>194</v>
      </c>
      <c r="J27" s="3" t="s">
        <v>197</v>
      </c>
      <c r="K27" s="3" t="s">
        <v>68</v>
      </c>
      <c r="L27" s="16">
        <v>5.0000000000000001E-3</v>
      </c>
      <c r="M27" s="16">
        <f t="shared" ref="M27:M33" si="21">L27*0.8</f>
        <v>4.0000000000000001E-3</v>
      </c>
      <c r="N27" s="16">
        <f t="shared" ref="N27:N33" si="22">L27*1.2</f>
        <v>6.0000000000000001E-3</v>
      </c>
      <c r="O27" s="16">
        <v>5.0000000000000001E-3</v>
      </c>
      <c r="P27" s="16">
        <f t="shared" ref="P27:P33" si="23">O27*0.8</f>
        <v>4.0000000000000001E-3</v>
      </c>
      <c r="Q27" s="16">
        <f t="shared" ref="Q27:Q33" si="24">O27*1.2</f>
        <v>6.0000000000000001E-3</v>
      </c>
      <c r="R27" s="16">
        <v>5.0000000000000001E-3</v>
      </c>
      <c r="S27" s="16">
        <f t="shared" ref="S27:S33" si="25">R27*0.8</f>
        <v>4.0000000000000001E-3</v>
      </c>
      <c r="T27" s="16">
        <f t="shared" ref="T27:T33" si="26">R27*1.2</f>
        <v>6.0000000000000001E-3</v>
      </c>
      <c r="U27" s="16">
        <v>5.0000000000000001E-3</v>
      </c>
      <c r="V27" s="16">
        <f t="shared" ref="V27:V33" si="27">U27*0.8</f>
        <v>4.0000000000000001E-3</v>
      </c>
      <c r="W27" s="16">
        <f t="shared" ref="W27:W33" si="28">U27*1.2</f>
        <v>6.0000000000000001E-3</v>
      </c>
      <c r="X27" s="16">
        <v>5.0000000000000001E-3</v>
      </c>
      <c r="Y27" s="16">
        <f t="shared" ref="Y27:Y33" si="29">X27*0.8</f>
        <v>4.0000000000000001E-3</v>
      </c>
      <c r="Z27" s="16">
        <f t="shared" ref="Z27:Z33" si="30">X27*1.2</f>
        <v>6.0000000000000001E-3</v>
      </c>
      <c r="AA27" s="16">
        <v>5.0000000000000001E-3</v>
      </c>
      <c r="AB27" s="16">
        <f t="shared" ref="AB27:AB33" si="31">AA27*0.8</f>
        <v>4.0000000000000001E-3</v>
      </c>
      <c r="AC27" s="16">
        <f t="shared" ref="AC27:AC33" si="32">AA27*1.2</f>
        <v>6.0000000000000001E-3</v>
      </c>
      <c r="AE27" s="1" t="str">
        <f t="shared" si="2"/>
        <v/>
      </c>
    </row>
    <row r="28" spans="1:31" hidden="1" x14ac:dyDescent="0.2">
      <c r="A28" s="3" t="s">
        <v>56</v>
      </c>
      <c r="B28" s="29" t="s">
        <v>20</v>
      </c>
      <c r="C28" s="3" t="s">
        <v>71</v>
      </c>
      <c r="D28" s="3" t="s">
        <v>123</v>
      </c>
      <c r="E28" s="29" t="s">
        <v>196</v>
      </c>
      <c r="F28" s="29" t="s">
        <v>188</v>
      </c>
      <c r="G28" s="3" t="s">
        <v>88</v>
      </c>
      <c r="H28" s="3" t="s">
        <v>83</v>
      </c>
      <c r="I28" s="3" t="s">
        <v>194</v>
      </c>
      <c r="J28" s="3" t="s">
        <v>197</v>
      </c>
      <c r="K28" s="3" t="s">
        <v>68</v>
      </c>
      <c r="L28" s="16">
        <v>6.0000000000000001E-3</v>
      </c>
      <c r="M28" s="16">
        <f t="shared" si="21"/>
        <v>4.8000000000000004E-3</v>
      </c>
      <c r="N28" s="16">
        <f t="shared" si="22"/>
        <v>7.1999999999999998E-3</v>
      </c>
      <c r="O28" s="16">
        <v>6.0000000000000001E-3</v>
      </c>
      <c r="P28" s="16">
        <f t="shared" si="23"/>
        <v>4.8000000000000004E-3</v>
      </c>
      <c r="Q28" s="16">
        <f t="shared" si="24"/>
        <v>7.1999999999999998E-3</v>
      </c>
      <c r="R28" s="16">
        <v>6.0000000000000001E-3</v>
      </c>
      <c r="S28" s="16">
        <f t="shared" si="25"/>
        <v>4.8000000000000004E-3</v>
      </c>
      <c r="T28" s="16">
        <f t="shared" si="26"/>
        <v>7.1999999999999998E-3</v>
      </c>
      <c r="U28" s="16">
        <v>6.0000000000000001E-3</v>
      </c>
      <c r="V28" s="16">
        <f t="shared" si="27"/>
        <v>4.8000000000000004E-3</v>
      </c>
      <c r="W28" s="16">
        <f t="shared" si="28"/>
        <v>7.1999999999999998E-3</v>
      </c>
      <c r="X28" s="16">
        <v>6.0000000000000001E-3</v>
      </c>
      <c r="Y28" s="16">
        <f t="shared" si="29"/>
        <v>4.8000000000000004E-3</v>
      </c>
      <c r="Z28" s="16">
        <f t="shared" si="30"/>
        <v>7.1999999999999998E-3</v>
      </c>
      <c r="AA28" s="16">
        <v>6.0000000000000001E-3</v>
      </c>
      <c r="AB28" s="16">
        <f t="shared" si="31"/>
        <v>4.8000000000000004E-3</v>
      </c>
      <c r="AC28" s="16">
        <f t="shared" si="32"/>
        <v>7.1999999999999998E-3</v>
      </c>
      <c r="AE28" s="1" t="str">
        <f t="shared" si="2"/>
        <v/>
      </c>
    </row>
    <row r="29" spans="1:31" hidden="1" x14ac:dyDescent="0.2">
      <c r="A29" s="3" t="s">
        <v>56</v>
      </c>
      <c r="B29" s="29" t="s">
        <v>20</v>
      </c>
      <c r="C29" s="3" t="s">
        <v>72</v>
      </c>
      <c r="D29" s="3" t="s">
        <v>123</v>
      </c>
      <c r="E29" s="29" t="s">
        <v>196</v>
      </c>
      <c r="F29" s="29" t="s">
        <v>188</v>
      </c>
      <c r="G29" s="3" t="s">
        <v>88</v>
      </c>
      <c r="H29" s="3" t="s">
        <v>83</v>
      </c>
      <c r="I29" s="3" t="s">
        <v>194</v>
      </c>
      <c r="J29" s="3" t="s">
        <v>197</v>
      </c>
      <c r="K29" s="3" t="s">
        <v>68</v>
      </c>
      <c r="L29" s="16">
        <v>1.7999999999999999E-2</v>
      </c>
      <c r="M29" s="16">
        <f t="shared" si="21"/>
        <v>1.44E-2</v>
      </c>
      <c r="N29" s="16">
        <f t="shared" si="22"/>
        <v>2.1599999999999998E-2</v>
      </c>
      <c r="O29" s="16">
        <v>1.7999999999999999E-2</v>
      </c>
      <c r="P29" s="16">
        <f t="shared" si="23"/>
        <v>1.44E-2</v>
      </c>
      <c r="Q29" s="16">
        <f t="shared" si="24"/>
        <v>2.1599999999999998E-2</v>
      </c>
      <c r="R29" s="16">
        <v>1.7999999999999999E-2</v>
      </c>
      <c r="S29" s="16">
        <f t="shared" si="25"/>
        <v>1.44E-2</v>
      </c>
      <c r="T29" s="16">
        <f t="shared" si="26"/>
        <v>2.1599999999999998E-2</v>
      </c>
      <c r="U29" s="16">
        <v>1.7999999999999999E-2</v>
      </c>
      <c r="V29" s="16">
        <f t="shared" si="27"/>
        <v>1.44E-2</v>
      </c>
      <c r="W29" s="16">
        <f t="shared" si="28"/>
        <v>2.1599999999999998E-2</v>
      </c>
      <c r="X29" s="16">
        <v>1.7999999999999999E-2</v>
      </c>
      <c r="Y29" s="16">
        <f t="shared" si="29"/>
        <v>1.44E-2</v>
      </c>
      <c r="Z29" s="16">
        <f t="shared" si="30"/>
        <v>2.1599999999999998E-2</v>
      </c>
      <c r="AA29" s="16">
        <v>1.7999999999999999E-2</v>
      </c>
      <c r="AB29" s="16">
        <f t="shared" si="31"/>
        <v>1.44E-2</v>
      </c>
      <c r="AC29" s="16">
        <f t="shared" si="32"/>
        <v>2.1599999999999998E-2</v>
      </c>
      <c r="AE29" s="1" t="str">
        <f t="shared" si="2"/>
        <v/>
      </c>
    </row>
    <row r="30" spans="1:31" hidden="1" x14ac:dyDescent="0.2">
      <c r="A30" s="3" t="s">
        <v>56</v>
      </c>
      <c r="B30" s="29" t="s">
        <v>20</v>
      </c>
      <c r="C30" s="3" t="s">
        <v>121</v>
      </c>
      <c r="D30" s="3" t="s">
        <v>124</v>
      </c>
      <c r="E30" s="29" t="s">
        <v>196</v>
      </c>
      <c r="F30" s="29" t="s">
        <v>188</v>
      </c>
      <c r="G30" s="3" t="s">
        <v>88</v>
      </c>
      <c r="H30" s="3" t="s">
        <v>83</v>
      </c>
      <c r="I30" s="3" t="s">
        <v>194</v>
      </c>
      <c r="J30" s="3" t="s">
        <v>197</v>
      </c>
      <c r="K30" s="3" t="s">
        <v>68</v>
      </c>
      <c r="L30" s="16">
        <v>5.0999999999999997E-2</v>
      </c>
      <c r="M30" s="16">
        <f t="shared" si="21"/>
        <v>4.0800000000000003E-2</v>
      </c>
      <c r="N30" s="16">
        <f t="shared" si="22"/>
        <v>6.1199999999999991E-2</v>
      </c>
      <c r="O30" s="16">
        <v>5.0999999999999997E-2</v>
      </c>
      <c r="P30" s="16">
        <f t="shared" si="23"/>
        <v>4.0800000000000003E-2</v>
      </c>
      <c r="Q30" s="16">
        <f t="shared" si="24"/>
        <v>6.1199999999999991E-2</v>
      </c>
      <c r="R30" s="16">
        <v>5.0999999999999997E-2</v>
      </c>
      <c r="S30" s="16">
        <f t="shared" si="25"/>
        <v>4.0800000000000003E-2</v>
      </c>
      <c r="T30" s="16">
        <f t="shared" si="26"/>
        <v>6.1199999999999991E-2</v>
      </c>
      <c r="U30" s="16">
        <v>5.0999999999999997E-2</v>
      </c>
      <c r="V30" s="16">
        <f t="shared" si="27"/>
        <v>4.0800000000000003E-2</v>
      </c>
      <c r="W30" s="16">
        <f t="shared" si="28"/>
        <v>6.1199999999999991E-2</v>
      </c>
      <c r="X30" s="16">
        <v>5.0999999999999997E-2</v>
      </c>
      <c r="Y30" s="16">
        <f t="shared" si="29"/>
        <v>4.0800000000000003E-2</v>
      </c>
      <c r="Z30" s="16">
        <f t="shared" si="30"/>
        <v>6.1199999999999991E-2</v>
      </c>
      <c r="AA30" s="16">
        <v>5.0999999999999997E-2</v>
      </c>
      <c r="AB30" s="16">
        <f t="shared" si="31"/>
        <v>4.0800000000000003E-2</v>
      </c>
      <c r="AC30" s="16">
        <f t="shared" si="32"/>
        <v>6.1199999999999991E-2</v>
      </c>
      <c r="AE30" s="1" t="str">
        <f t="shared" si="2"/>
        <v/>
      </c>
    </row>
    <row r="31" spans="1:31" s="24" customFormat="1" hidden="1" x14ac:dyDescent="0.2">
      <c r="A31" s="3" t="s">
        <v>56</v>
      </c>
      <c r="B31" s="29" t="s">
        <v>20</v>
      </c>
      <c r="C31" s="3" t="s">
        <v>210</v>
      </c>
      <c r="D31" s="3" t="s">
        <v>211</v>
      </c>
      <c r="E31" s="29" t="s">
        <v>196</v>
      </c>
      <c r="F31" s="29" t="s">
        <v>188</v>
      </c>
      <c r="G31" s="3" t="s">
        <v>88</v>
      </c>
      <c r="H31" s="3" t="s">
        <v>83</v>
      </c>
      <c r="I31" s="3" t="s">
        <v>194</v>
      </c>
      <c r="J31" s="3" t="s">
        <v>197</v>
      </c>
      <c r="K31" s="3" t="s">
        <v>68</v>
      </c>
      <c r="L31" s="16">
        <v>3.2000000000000001E-2</v>
      </c>
      <c r="M31" s="16">
        <f t="shared" si="21"/>
        <v>2.5600000000000001E-2</v>
      </c>
      <c r="N31" s="16">
        <f t="shared" si="22"/>
        <v>3.8399999999999997E-2</v>
      </c>
      <c r="O31" s="16">
        <v>3.2000000000000001E-2</v>
      </c>
      <c r="P31" s="16">
        <f t="shared" si="23"/>
        <v>2.5600000000000001E-2</v>
      </c>
      <c r="Q31" s="16">
        <f t="shared" si="24"/>
        <v>3.8399999999999997E-2</v>
      </c>
      <c r="R31" s="16">
        <v>3.2000000000000001E-2</v>
      </c>
      <c r="S31" s="16">
        <f t="shared" si="25"/>
        <v>2.5600000000000001E-2</v>
      </c>
      <c r="T31" s="16">
        <f t="shared" si="26"/>
        <v>3.8399999999999997E-2</v>
      </c>
      <c r="U31" s="16">
        <v>3.2000000000000001E-2</v>
      </c>
      <c r="V31" s="16">
        <f t="shared" si="27"/>
        <v>2.5600000000000001E-2</v>
      </c>
      <c r="W31" s="16">
        <f t="shared" si="28"/>
        <v>3.8399999999999997E-2</v>
      </c>
      <c r="X31" s="16">
        <v>3.2000000000000001E-2</v>
      </c>
      <c r="Y31" s="16">
        <f t="shared" si="29"/>
        <v>2.5600000000000001E-2</v>
      </c>
      <c r="Z31" s="16">
        <f t="shared" si="30"/>
        <v>3.8399999999999997E-2</v>
      </c>
      <c r="AA31" s="16">
        <v>3.2000000000000001E-2</v>
      </c>
      <c r="AB31" s="16">
        <f t="shared" si="31"/>
        <v>2.5600000000000001E-2</v>
      </c>
      <c r="AC31" s="16">
        <f t="shared" si="32"/>
        <v>3.8399999999999997E-2</v>
      </c>
      <c r="AD31" s="1"/>
      <c r="AE31" s="1" t="str">
        <f t="shared" si="2"/>
        <v/>
      </c>
    </row>
    <row r="32" spans="1:31" s="24" customFormat="1" hidden="1" x14ac:dyDescent="0.2">
      <c r="A32" s="3" t="s">
        <v>56</v>
      </c>
      <c r="B32" s="29" t="s">
        <v>20</v>
      </c>
      <c r="C32" s="3" t="s">
        <v>73</v>
      </c>
      <c r="D32" s="3" t="s">
        <v>127</v>
      </c>
      <c r="E32" s="29" t="s">
        <v>196</v>
      </c>
      <c r="F32" s="29" t="s">
        <v>188</v>
      </c>
      <c r="G32" s="3" t="s">
        <v>88</v>
      </c>
      <c r="H32" s="3" t="s">
        <v>83</v>
      </c>
      <c r="I32" s="3" t="s">
        <v>194</v>
      </c>
      <c r="J32" s="3" t="s">
        <v>197</v>
      </c>
      <c r="K32" s="3" t="s">
        <v>68</v>
      </c>
      <c r="L32" s="16">
        <v>3.2000000000000001E-2</v>
      </c>
      <c r="M32" s="16">
        <f t="shared" si="21"/>
        <v>2.5600000000000001E-2</v>
      </c>
      <c r="N32" s="16">
        <f t="shared" si="22"/>
        <v>3.8399999999999997E-2</v>
      </c>
      <c r="O32" s="16">
        <v>3.2000000000000001E-2</v>
      </c>
      <c r="P32" s="16">
        <f t="shared" si="23"/>
        <v>2.5600000000000001E-2</v>
      </c>
      <c r="Q32" s="16">
        <f t="shared" si="24"/>
        <v>3.8399999999999997E-2</v>
      </c>
      <c r="R32" s="16">
        <v>3.2000000000000001E-2</v>
      </c>
      <c r="S32" s="16">
        <f t="shared" si="25"/>
        <v>2.5600000000000001E-2</v>
      </c>
      <c r="T32" s="16">
        <f t="shared" si="26"/>
        <v>3.8399999999999997E-2</v>
      </c>
      <c r="U32" s="16">
        <v>3.2000000000000001E-2</v>
      </c>
      <c r="V32" s="16">
        <f t="shared" si="27"/>
        <v>2.5600000000000001E-2</v>
      </c>
      <c r="W32" s="16">
        <f t="shared" si="28"/>
        <v>3.8399999999999997E-2</v>
      </c>
      <c r="X32" s="16">
        <v>3.2000000000000001E-2</v>
      </c>
      <c r="Y32" s="16">
        <f t="shared" si="29"/>
        <v>2.5600000000000001E-2</v>
      </c>
      <c r="Z32" s="16">
        <f t="shared" si="30"/>
        <v>3.8399999999999997E-2</v>
      </c>
      <c r="AA32" s="16">
        <v>3.2000000000000001E-2</v>
      </c>
      <c r="AB32" s="16">
        <f t="shared" si="31"/>
        <v>2.5600000000000001E-2</v>
      </c>
      <c r="AC32" s="16">
        <f t="shared" si="32"/>
        <v>3.8399999999999997E-2</v>
      </c>
      <c r="AD32" s="1"/>
      <c r="AE32" s="1" t="str">
        <f t="shared" si="2"/>
        <v/>
      </c>
    </row>
    <row r="33" spans="1:31" s="24" customFormat="1" hidden="1" x14ac:dyDescent="0.2">
      <c r="A33" s="3" t="s">
        <v>56</v>
      </c>
      <c r="B33" s="29" t="s">
        <v>20</v>
      </c>
      <c r="C33" s="3" t="s">
        <v>125</v>
      </c>
      <c r="D33" s="3" t="s">
        <v>126</v>
      </c>
      <c r="E33" s="29" t="s">
        <v>196</v>
      </c>
      <c r="F33" s="29" t="s">
        <v>188</v>
      </c>
      <c r="G33" s="3" t="s">
        <v>88</v>
      </c>
      <c r="H33" s="3" t="s">
        <v>83</v>
      </c>
      <c r="I33" s="3" t="s">
        <v>194</v>
      </c>
      <c r="J33" s="3" t="s">
        <v>197</v>
      </c>
      <c r="K33" s="3" t="s">
        <v>68</v>
      </c>
      <c r="L33" s="16">
        <v>3.2000000000000001E-2</v>
      </c>
      <c r="M33" s="16">
        <f t="shared" si="21"/>
        <v>2.5600000000000001E-2</v>
      </c>
      <c r="N33" s="16">
        <f t="shared" si="22"/>
        <v>3.8399999999999997E-2</v>
      </c>
      <c r="O33" s="16">
        <v>3.2000000000000001E-2</v>
      </c>
      <c r="P33" s="16">
        <f t="shared" si="23"/>
        <v>2.5600000000000001E-2</v>
      </c>
      <c r="Q33" s="16">
        <f t="shared" si="24"/>
        <v>3.8399999999999997E-2</v>
      </c>
      <c r="R33" s="16">
        <v>3.2000000000000001E-2</v>
      </c>
      <c r="S33" s="16">
        <f t="shared" si="25"/>
        <v>2.5600000000000001E-2</v>
      </c>
      <c r="T33" s="16">
        <f t="shared" si="26"/>
        <v>3.8399999999999997E-2</v>
      </c>
      <c r="U33" s="16">
        <v>3.2000000000000001E-2</v>
      </c>
      <c r="V33" s="16">
        <f t="shared" si="27"/>
        <v>2.5600000000000001E-2</v>
      </c>
      <c r="W33" s="16">
        <f t="shared" si="28"/>
        <v>3.8399999999999997E-2</v>
      </c>
      <c r="X33" s="16">
        <v>3.2000000000000001E-2</v>
      </c>
      <c r="Y33" s="16">
        <f t="shared" si="29"/>
        <v>2.5600000000000001E-2</v>
      </c>
      <c r="Z33" s="16">
        <f t="shared" si="30"/>
        <v>3.8399999999999997E-2</v>
      </c>
      <c r="AA33" s="16">
        <v>3.2000000000000001E-2</v>
      </c>
      <c r="AB33" s="16">
        <f t="shared" si="31"/>
        <v>2.5600000000000001E-2</v>
      </c>
      <c r="AC33" s="16">
        <f t="shared" si="32"/>
        <v>3.8399999999999997E-2</v>
      </c>
      <c r="AD33" s="1"/>
      <c r="AE33" s="1" t="str">
        <f t="shared" si="2"/>
        <v/>
      </c>
    </row>
    <row r="34" spans="1:31" s="24" customFormat="1" hidden="1" x14ac:dyDescent="0.2">
      <c r="A34" s="3" t="s">
        <v>56</v>
      </c>
      <c r="B34" s="29" t="s">
        <v>20</v>
      </c>
      <c r="C34" s="3" t="s">
        <v>70</v>
      </c>
      <c r="D34" s="3" t="s">
        <v>123</v>
      </c>
      <c r="E34" s="29" t="s">
        <v>64</v>
      </c>
      <c r="F34" s="29" t="s">
        <v>100</v>
      </c>
      <c r="G34" s="3"/>
      <c r="H34" s="3"/>
      <c r="I34" s="3"/>
      <c r="J34" s="3"/>
      <c r="K34" s="3" t="s">
        <v>68</v>
      </c>
      <c r="L34" s="10">
        <v>1.2</v>
      </c>
      <c r="M34" s="10">
        <v>1.1000000000000001</v>
      </c>
      <c r="N34" s="10">
        <v>1.4</v>
      </c>
      <c r="O34" s="10">
        <v>1.2</v>
      </c>
      <c r="P34" s="10">
        <v>1.1000000000000001</v>
      </c>
      <c r="Q34" s="10">
        <v>1.4</v>
      </c>
      <c r="R34" s="10">
        <v>1.2</v>
      </c>
      <c r="S34" s="10">
        <v>1.1000000000000001</v>
      </c>
      <c r="T34" s="10">
        <v>1.4</v>
      </c>
      <c r="U34" s="10">
        <v>1.2</v>
      </c>
      <c r="V34" s="10">
        <v>1.1000000000000001</v>
      </c>
      <c r="W34" s="10">
        <v>1.4</v>
      </c>
      <c r="X34" s="10">
        <v>1.2</v>
      </c>
      <c r="Y34" s="10">
        <v>1.1000000000000001</v>
      </c>
      <c r="Z34" s="10">
        <v>1.4</v>
      </c>
      <c r="AA34" s="10">
        <v>1.2</v>
      </c>
      <c r="AB34" s="10">
        <v>1.1000000000000001</v>
      </c>
      <c r="AC34" s="10">
        <v>1.4</v>
      </c>
      <c r="AD34" s="1"/>
      <c r="AE34" s="1" t="str">
        <f t="shared" si="2"/>
        <v/>
      </c>
    </row>
    <row r="35" spans="1:31" s="24" customFormat="1" hidden="1" x14ac:dyDescent="0.2">
      <c r="A35" s="3" t="s">
        <v>56</v>
      </c>
      <c r="B35" s="29" t="s">
        <v>20</v>
      </c>
      <c r="C35" s="3" t="s">
        <v>71</v>
      </c>
      <c r="D35" s="3" t="s">
        <v>123</v>
      </c>
      <c r="E35" s="29" t="s">
        <v>64</v>
      </c>
      <c r="F35" s="29" t="s">
        <v>100</v>
      </c>
      <c r="G35" s="3"/>
      <c r="H35" s="3"/>
      <c r="I35" s="3"/>
      <c r="J35" s="3"/>
      <c r="K35" s="3" t="s">
        <v>68</v>
      </c>
      <c r="L35" s="10">
        <v>1.2</v>
      </c>
      <c r="M35" s="10">
        <v>1.1000000000000001</v>
      </c>
      <c r="N35" s="10">
        <v>1.4</v>
      </c>
      <c r="O35" s="10">
        <v>1.2</v>
      </c>
      <c r="P35" s="10">
        <v>1.1000000000000001</v>
      </c>
      <c r="Q35" s="10">
        <v>1.4</v>
      </c>
      <c r="R35" s="10">
        <v>1.2</v>
      </c>
      <c r="S35" s="10">
        <v>1.1000000000000001</v>
      </c>
      <c r="T35" s="10">
        <v>1.4</v>
      </c>
      <c r="U35" s="10">
        <v>1.2</v>
      </c>
      <c r="V35" s="10">
        <v>1.1000000000000001</v>
      </c>
      <c r="W35" s="10">
        <v>1.4</v>
      </c>
      <c r="X35" s="10">
        <v>1.2</v>
      </c>
      <c r="Y35" s="10">
        <v>1.1000000000000001</v>
      </c>
      <c r="Z35" s="10">
        <v>1.4</v>
      </c>
      <c r="AA35" s="10">
        <v>1.2</v>
      </c>
      <c r="AB35" s="10">
        <v>1.1000000000000001</v>
      </c>
      <c r="AC35" s="10">
        <v>1.4</v>
      </c>
      <c r="AD35" s="1"/>
      <c r="AE35" s="1" t="str">
        <f t="shared" si="2"/>
        <v/>
      </c>
    </row>
    <row r="36" spans="1:31" s="24" customFormat="1" hidden="1" x14ac:dyDescent="0.2">
      <c r="A36" s="3" t="s">
        <v>56</v>
      </c>
      <c r="B36" s="29" t="s">
        <v>20</v>
      </c>
      <c r="C36" s="3" t="s">
        <v>72</v>
      </c>
      <c r="D36" s="3" t="s">
        <v>123</v>
      </c>
      <c r="E36" s="29" t="s">
        <v>64</v>
      </c>
      <c r="F36" s="29" t="s">
        <v>100</v>
      </c>
      <c r="G36" s="3"/>
      <c r="H36" s="3"/>
      <c r="I36" s="3"/>
      <c r="J36" s="3"/>
      <c r="K36" s="3" t="s">
        <v>68</v>
      </c>
      <c r="L36" s="10">
        <v>1.2</v>
      </c>
      <c r="M36" s="10">
        <v>1.1000000000000001</v>
      </c>
      <c r="N36" s="10">
        <v>1.4</v>
      </c>
      <c r="O36" s="10">
        <v>1.2</v>
      </c>
      <c r="P36" s="10">
        <v>1.1000000000000001</v>
      </c>
      <c r="Q36" s="10">
        <v>1.4</v>
      </c>
      <c r="R36" s="10">
        <v>1.2</v>
      </c>
      <c r="S36" s="10">
        <v>1.1000000000000001</v>
      </c>
      <c r="T36" s="10">
        <v>1.4</v>
      </c>
      <c r="U36" s="10">
        <v>1.2</v>
      </c>
      <c r="V36" s="10">
        <v>1.1000000000000001</v>
      </c>
      <c r="W36" s="10">
        <v>1.4</v>
      </c>
      <c r="X36" s="10">
        <v>1.2</v>
      </c>
      <c r="Y36" s="10">
        <v>1.1000000000000001</v>
      </c>
      <c r="Z36" s="10">
        <v>1.4</v>
      </c>
      <c r="AA36" s="10">
        <v>1.2</v>
      </c>
      <c r="AB36" s="10">
        <v>1.1000000000000001</v>
      </c>
      <c r="AC36" s="10">
        <v>1.4</v>
      </c>
      <c r="AD36" s="1"/>
      <c r="AE36" s="1" t="str">
        <f t="shared" si="2"/>
        <v/>
      </c>
    </row>
    <row r="37" spans="1:31" s="24" customFormat="1" hidden="1" x14ac:dyDescent="0.2">
      <c r="A37" s="3" t="s">
        <v>56</v>
      </c>
      <c r="B37" s="29" t="s">
        <v>20</v>
      </c>
      <c r="C37" s="3" t="s">
        <v>121</v>
      </c>
      <c r="D37" s="3" t="s">
        <v>124</v>
      </c>
      <c r="E37" s="29" t="s">
        <v>64</v>
      </c>
      <c r="F37" s="29" t="s">
        <v>100</v>
      </c>
      <c r="G37" s="3"/>
      <c r="H37" s="3"/>
      <c r="I37" s="3"/>
      <c r="J37" s="3"/>
      <c r="K37" s="3" t="s">
        <v>68</v>
      </c>
      <c r="L37" s="10">
        <v>1.2</v>
      </c>
      <c r="M37" s="10">
        <v>1.1000000000000001</v>
      </c>
      <c r="N37" s="10">
        <v>1.4</v>
      </c>
      <c r="O37" s="10">
        <v>1.2</v>
      </c>
      <c r="P37" s="10">
        <v>1.1000000000000001</v>
      </c>
      <c r="Q37" s="10">
        <v>1.4</v>
      </c>
      <c r="R37" s="10">
        <v>1.2</v>
      </c>
      <c r="S37" s="10">
        <v>1.1000000000000001</v>
      </c>
      <c r="T37" s="10">
        <v>1.4</v>
      </c>
      <c r="U37" s="10">
        <v>1.2</v>
      </c>
      <c r="V37" s="10">
        <v>1.1000000000000001</v>
      </c>
      <c r="W37" s="10">
        <v>1.4</v>
      </c>
      <c r="X37" s="10">
        <v>1.2</v>
      </c>
      <c r="Y37" s="10">
        <v>1.1000000000000001</v>
      </c>
      <c r="Z37" s="10">
        <v>1.4</v>
      </c>
      <c r="AA37" s="10">
        <v>1.2</v>
      </c>
      <c r="AB37" s="10">
        <v>1.1000000000000001</v>
      </c>
      <c r="AC37" s="10">
        <v>1.4</v>
      </c>
      <c r="AD37" s="1"/>
      <c r="AE37" s="1" t="str">
        <f t="shared" si="2"/>
        <v/>
      </c>
    </row>
    <row r="38" spans="1:31" s="24" customFormat="1" hidden="1" x14ac:dyDescent="0.2">
      <c r="A38" s="3" t="s">
        <v>56</v>
      </c>
      <c r="B38" s="29" t="s">
        <v>20</v>
      </c>
      <c r="C38" s="3" t="s">
        <v>210</v>
      </c>
      <c r="D38" s="3" t="s">
        <v>211</v>
      </c>
      <c r="E38" s="29" t="s">
        <v>64</v>
      </c>
      <c r="F38" s="29" t="s">
        <v>100</v>
      </c>
      <c r="G38" s="3"/>
      <c r="H38" s="3"/>
      <c r="I38" s="3"/>
      <c r="J38" s="3"/>
      <c r="K38" s="3" t="s">
        <v>68</v>
      </c>
      <c r="L38" s="10">
        <v>1.2</v>
      </c>
      <c r="M38" s="10">
        <v>1.1000000000000001</v>
      </c>
      <c r="N38" s="10">
        <v>1.4</v>
      </c>
      <c r="O38" s="10">
        <v>1.2</v>
      </c>
      <c r="P38" s="10">
        <v>1.1000000000000001</v>
      </c>
      <c r="Q38" s="10">
        <v>1.4</v>
      </c>
      <c r="R38" s="10">
        <v>1.2</v>
      </c>
      <c r="S38" s="10">
        <v>1.1000000000000001</v>
      </c>
      <c r="T38" s="10">
        <v>1.4</v>
      </c>
      <c r="U38" s="10">
        <v>1.2</v>
      </c>
      <c r="V38" s="10">
        <v>1.1000000000000001</v>
      </c>
      <c r="W38" s="10">
        <v>1.4</v>
      </c>
      <c r="X38" s="10">
        <v>1.2</v>
      </c>
      <c r="Y38" s="10">
        <v>1.1000000000000001</v>
      </c>
      <c r="Z38" s="10">
        <v>1.4</v>
      </c>
      <c r="AA38" s="10">
        <v>1.2</v>
      </c>
      <c r="AB38" s="10">
        <v>1.1000000000000001</v>
      </c>
      <c r="AC38" s="10">
        <v>1.4</v>
      </c>
      <c r="AD38" s="1"/>
      <c r="AE38" s="1" t="str">
        <f t="shared" si="2"/>
        <v/>
      </c>
    </row>
    <row r="39" spans="1:31" s="24" customFormat="1" hidden="1" x14ac:dyDescent="0.2">
      <c r="A39" s="3" t="s">
        <v>56</v>
      </c>
      <c r="B39" s="29" t="s">
        <v>20</v>
      </c>
      <c r="C39" s="3" t="s">
        <v>73</v>
      </c>
      <c r="D39" s="3" t="s">
        <v>127</v>
      </c>
      <c r="E39" s="29" t="s">
        <v>64</v>
      </c>
      <c r="F39" s="29" t="s">
        <v>100</v>
      </c>
      <c r="G39" s="3"/>
      <c r="H39" s="3"/>
      <c r="I39" s="3"/>
      <c r="J39" s="3"/>
      <c r="K39" s="3" t="s">
        <v>68</v>
      </c>
      <c r="L39" s="10">
        <v>1.2</v>
      </c>
      <c r="M39" s="10">
        <v>1.1000000000000001</v>
      </c>
      <c r="N39" s="10">
        <v>1.4</v>
      </c>
      <c r="O39" s="10">
        <v>1.2</v>
      </c>
      <c r="P39" s="10">
        <v>1.1000000000000001</v>
      </c>
      <c r="Q39" s="10">
        <v>1.4</v>
      </c>
      <c r="R39" s="10">
        <v>1.2</v>
      </c>
      <c r="S39" s="10">
        <v>1.1000000000000001</v>
      </c>
      <c r="T39" s="10">
        <v>1.4</v>
      </c>
      <c r="U39" s="10">
        <v>1.2</v>
      </c>
      <c r="V39" s="10">
        <v>1.1000000000000001</v>
      </c>
      <c r="W39" s="10">
        <v>1.4</v>
      </c>
      <c r="X39" s="10">
        <v>1.2</v>
      </c>
      <c r="Y39" s="10">
        <v>1.1000000000000001</v>
      </c>
      <c r="Z39" s="10">
        <v>1.4</v>
      </c>
      <c r="AA39" s="10">
        <v>1.2</v>
      </c>
      <c r="AB39" s="10">
        <v>1.1000000000000001</v>
      </c>
      <c r="AC39" s="10">
        <v>1.4</v>
      </c>
      <c r="AD39" s="1"/>
      <c r="AE39" s="1" t="str">
        <f t="shared" si="2"/>
        <v/>
      </c>
    </row>
    <row r="40" spans="1:31" s="24" customFormat="1" hidden="1" x14ac:dyDescent="0.2">
      <c r="A40" s="3" t="s">
        <v>56</v>
      </c>
      <c r="B40" s="3" t="s">
        <v>20</v>
      </c>
      <c r="C40" s="3" t="s">
        <v>125</v>
      </c>
      <c r="D40" s="3" t="s">
        <v>126</v>
      </c>
      <c r="E40" s="29" t="s">
        <v>64</v>
      </c>
      <c r="F40" s="29" t="s">
        <v>100</v>
      </c>
      <c r="G40" s="3"/>
      <c r="H40" s="3"/>
      <c r="I40" s="3"/>
      <c r="J40" s="3"/>
      <c r="K40" s="3" t="s">
        <v>68</v>
      </c>
      <c r="L40" s="10">
        <v>1.2</v>
      </c>
      <c r="M40" s="10">
        <v>1.1000000000000001</v>
      </c>
      <c r="N40" s="10">
        <v>1.4</v>
      </c>
      <c r="O40" s="10">
        <v>1.2</v>
      </c>
      <c r="P40" s="10">
        <v>1.1000000000000001</v>
      </c>
      <c r="Q40" s="10">
        <v>1.4</v>
      </c>
      <c r="R40" s="10">
        <v>1.2</v>
      </c>
      <c r="S40" s="10">
        <v>1.1000000000000001</v>
      </c>
      <c r="T40" s="10">
        <v>1.4</v>
      </c>
      <c r="U40" s="10">
        <v>1.2</v>
      </c>
      <c r="V40" s="10">
        <v>1.1000000000000001</v>
      </c>
      <c r="W40" s="10">
        <v>1.4</v>
      </c>
      <c r="X40" s="10">
        <v>1.2</v>
      </c>
      <c r="Y40" s="10">
        <v>1.1000000000000001</v>
      </c>
      <c r="Z40" s="10">
        <v>1.4</v>
      </c>
      <c r="AA40" s="10">
        <v>1.2</v>
      </c>
      <c r="AB40" s="10">
        <v>1.1000000000000001</v>
      </c>
      <c r="AC40" s="10">
        <v>1.4</v>
      </c>
      <c r="AD40" s="1"/>
      <c r="AE40" s="1" t="str">
        <f t="shared" si="2"/>
        <v/>
      </c>
    </row>
    <row r="41" spans="1:31" s="24" customFormat="1" hidden="1" x14ac:dyDescent="0.2">
      <c r="A41" s="3" t="s">
        <v>56</v>
      </c>
      <c r="B41" s="29" t="s">
        <v>45</v>
      </c>
      <c r="C41" s="3" t="s">
        <v>70</v>
      </c>
      <c r="D41" s="3" t="s">
        <v>123</v>
      </c>
      <c r="E41" s="29" t="s">
        <v>187</v>
      </c>
      <c r="F41" s="29" t="s">
        <v>188</v>
      </c>
      <c r="G41" s="3" t="s">
        <v>88</v>
      </c>
      <c r="H41" s="3" t="s">
        <v>83</v>
      </c>
      <c r="I41" s="3" t="s">
        <v>193</v>
      </c>
      <c r="J41" s="3" t="s">
        <v>189</v>
      </c>
      <c r="K41" s="3" t="s">
        <v>68</v>
      </c>
      <c r="L41" s="16">
        <f t="shared" ref="L41:AC41" si="33">L55*0.8</f>
        <v>0.13600000000000001</v>
      </c>
      <c r="M41" s="16">
        <f t="shared" si="33"/>
        <v>0.10400000000000001</v>
      </c>
      <c r="N41" s="16">
        <f t="shared" si="33"/>
        <v>0.16000000000000003</v>
      </c>
      <c r="O41" s="16">
        <f t="shared" si="33"/>
        <v>0.13600000000000001</v>
      </c>
      <c r="P41" s="16">
        <f t="shared" si="33"/>
        <v>0.10400000000000001</v>
      </c>
      <c r="Q41" s="16">
        <f t="shared" si="33"/>
        <v>0.16000000000000003</v>
      </c>
      <c r="R41" s="16">
        <f t="shared" si="33"/>
        <v>0.13600000000000001</v>
      </c>
      <c r="S41" s="16">
        <f t="shared" si="33"/>
        <v>0.10400000000000001</v>
      </c>
      <c r="T41" s="16">
        <f t="shared" si="33"/>
        <v>0.16000000000000003</v>
      </c>
      <c r="U41" s="16">
        <f t="shared" si="33"/>
        <v>0.13600000000000001</v>
      </c>
      <c r="V41" s="16">
        <f t="shared" si="33"/>
        <v>0.10400000000000001</v>
      </c>
      <c r="W41" s="16">
        <f t="shared" si="33"/>
        <v>0.16000000000000003</v>
      </c>
      <c r="X41" s="16">
        <f t="shared" si="33"/>
        <v>0.13600000000000001</v>
      </c>
      <c r="Y41" s="16">
        <f t="shared" si="33"/>
        <v>0.10400000000000001</v>
      </c>
      <c r="Z41" s="16">
        <f t="shared" si="33"/>
        <v>0.16000000000000003</v>
      </c>
      <c r="AA41" s="16">
        <f t="shared" si="33"/>
        <v>0.13600000000000001</v>
      </c>
      <c r="AB41" s="16">
        <f t="shared" si="33"/>
        <v>0.10400000000000001</v>
      </c>
      <c r="AC41" s="16">
        <f t="shared" si="33"/>
        <v>0.16000000000000003</v>
      </c>
      <c r="AD41" s="1"/>
      <c r="AE41" s="1" t="str">
        <f t="shared" si="2"/>
        <v/>
      </c>
    </row>
    <row r="42" spans="1:31" s="24" customFormat="1" hidden="1" x14ac:dyDescent="0.2">
      <c r="A42" s="3" t="s">
        <v>56</v>
      </c>
      <c r="B42" s="29" t="s">
        <v>45</v>
      </c>
      <c r="C42" s="3" t="s">
        <v>71</v>
      </c>
      <c r="D42" s="3" t="s">
        <v>123</v>
      </c>
      <c r="E42" s="29" t="s">
        <v>187</v>
      </c>
      <c r="F42" s="29" t="s">
        <v>188</v>
      </c>
      <c r="G42" s="3" t="s">
        <v>88</v>
      </c>
      <c r="H42" s="3" t="s">
        <v>83</v>
      </c>
      <c r="I42" s="3" t="s">
        <v>193</v>
      </c>
      <c r="J42" s="3" t="s">
        <v>189</v>
      </c>
      <c r="K42" s="3" t="s">
        <v>68</v>
      </c>
      <c r="L42" s="16">
        <f t="shared" ref="L42:AC42" si="34">L56*0.8</f>
        <v>4.8000000000000001E-2</v>
      </c>
      <c r="M42" s="16">
        <f t="shared" si="34"/>
        <v>3.2000000000000001E-2</v>
      </c>
      <c r="N42" s="16">
        <f t="shared" si="34"/>
        <v>5.6000000000000008E-2</v>
      </c>
      <c r="O42" s="16">
        <f t="shared" si="34"/>
        <v>4.8000000000000001E-2</v>
      </c>
      <c r="P42" s="16">
        <f t="shared" si="34"/>
        <v>3.2000000000000001E-2</v>
      </c>
      <c r="Q42" s="16">
        <f t="shared" si="34"/>
        <v>5.6000000000000008E-2</v>
      </c>
      <c r="R42" s="16">
        <f t="shared" si="34"/>
        <v>4.8000000000000001E-2</v>
      </c>
      <c r="S42" s="16">
        <f t="shared" si="34"/>
        <v>3.2000000000000001E-2</v>
      </c>
      <c r="T42" s="16">
        <f t="shared" si="34"/>
        <v>5.6000000000000008E-2</v>
      </c>
      <c r="U42" s="16">
        <f t="shared" si="34"/>
        <v>4.8000000000000001E-2</v>
      </c>
      <c r="V42" s="16">
        <f t="shared" si="34"/>
        <v>3.2000000000000001E-2</v>
      </c>
      <c r="W42" s="16">
        <f t="shared" si="34"/>
        <v>5.6000000000000008E-2</v>
      </c>
      <c r="X42" s="16">
        <f t="shared" si="34"/>
        <v>4.8000000000000001E-2</v>
      </c>
      <c r="Y42" s="16">
        <f t="shared" si="34"/>
        <v>3.2000000000000001E-2</v>
      </c>
      <c r="Z42" s="16">
        <f t="shared" si="34"/>
        <v>5.6000000000000008E-2</v>
      </c>
      <c r="AA42" s="16">
        <f t="shared" si="34"/>
        <v>4.8000000000000001E-2</v>
      </c>
      <c r="AB42" s="16">
        <f t="shared" si="34"/>
        <v>3.2000000000000001E-2</v>
      </c>
      <c r="AC42" s="16">
        <f t="shared" si="34"/>
        <v>5.6000000000000008E-2</v>
      </c>
      <c r="AD42" s="1"/>
      <c r="AE42" s="1" t="str">
        <f t="shared" si="2"/>
        <v/>
      </c>
    </row>
    <row r="43" spans="1:31" s="24" customFormat="1" hidden="1" x14ac:dyDescent="0.2">
      <c r="A43" s="3" t="s">
        <v>56</v>
      </c>
      <c r="B43" s="29" t="s">
        <v>45</v>
      </c>
      <c r="C43" s="3" t="s">
        <v>72</v>
      </c>
      <c r="D43" s="3" t="s">
        <v>123</v>
      </c>
      <c r="E43" s="29" t="s">
        <v>187</v>
      </c>
      <c r="F43" s="29" t="s">
        <v>188</v>
      </c>
      <c r="G43" s="3" t="s">
        <v>88</v>
      </c>
      <c r="H43" s="3" t="s">
        <v>83</v>
      </c>
      <c r="I43" s="3" t="s">
        <v>193</v>
      </c>
      <c r="J43" s="3" t="s">
        <v>189</v>
      </c>
      <c r="K43" s="3" t="s">
        <v>68</v>
      </c>
      <c r="L43" s="16">
        <f t="shared" ref="L43:AC43" si="35">L57*0.8</f>
        <v>0.10400000000000001</v>
      </c>
      <c r="M43" s="16">
        <f t="shared" si="35"/>
        <v>8.0000000000000016E-2</v>
      </c>
      <c r="N43" s="16">
        <f t="shared" si="35"/>
        <v>0.12</v>
      </c>
      <c r="O43" s="16">
        <f t="shared" si="35"/>
        <v>0.10400000000000001</v>
      </c>
      <c r="P43" s="16">
        <f t="shared" si="35"/>
        <v>8.0000000000000016E-2</v>
      </c>
      <c r="Q43" s="16">
        <f t="shared" si="35"/>
        <v>0.12</v>
      </c>
      <c r="R43" s="16">
        <f t="shared" si="35"/>
        <v>0.10400000000000001</v>
      </c>
      <c r="S43" s="16">
        <f t="shared" si="35"/>
        <v>8.0000000000000016E-2</v>
      </c>
      <c r="T43" s="16">
        <f t="shared" si="35"/>
        <v>0.12</v>
      </c>
      <c r="U43" s="16">
        <f t="shared" si="35"/>
        <v>0.10400000000000001</v>
      </c>
      <c r="V43" s="16">
        <f t="shared" si="35"/>
        <v>8.0000000000000016E-2</v>
      </c>
      <c r="W43" s="16">
        <f t="shared" si="35"/>
        <v>0.12</v>
      </c>
      <c r="X43" s="16">
        <f t="shared" si="35"/>
        <v>0.10400000000000001</v>
      </c>
      <c r="Y43" s="16">
        <f t="shared" si="35"/>
        <v>8.0000000000000016E-2</v>
      </c>
      <c r="Z43" s="16">
        <f t="shared" si="35"/>
        <v>0.12</v>
      </c>
      <c r="AA43" s="16">
        <f t="shared" si="35"/>
        <v>0.10400000000000001</v>
      </c>
      <c r="AB43" s="16">
        <f t="shared" si="35"/>
        <v>8.0000000000000016E-2</v>
      </c>
      <c r="AC43" s="16">
        <f t="shared" si="35"/>
        <v>0.12</v>
      </c>
      <c r="AD43" s="1"/>
      <c r="AE43" s="1" t="str">
        <f t="shared" si="2"/>
        <v/>
      </c>
    </row>
    <row r="44" spans="1:31" s="24" customFormat="1" hidden="1" x14ac:dyDescent="0.2">
      <c r="A44" s="3" t="s">
        <v>56</v>
      </c>
      <c r="B44" s="29" t="s">
        <v>45</v>
      </c>
      <c r="C44" s="3" t="s">
        <v>121</v>
      </c>
      <c r="D44" s="3" t="s">
        <v>124</v>
      </c>
      <c r="E44" s="29" t="s">
        <v>187</v>
      </c>
      <c r="F44" s="29" t="s">
        <v>188</v>
      </c>
      <c r="G44" s="3" t="s">
        <v>88</v>
      </c>
      <c r="H44" s="3" t="s">
        <v>83</v>
      </c>
      <c r="I44" s="3" t="s">
        <v>193</v>
      </c>
      <c r="J44" s="3" t="s">
        <v>189</v>
      </c>
      <c r="K44" s="3" t="s">
        <v>68</v>
      </c>
      <c r="L44" s="16">
        <f t="shared" ref="L44:AC44" si="36">L58*0.8</f>
        <v>8.0000000000000016E-2</v>
      </c>
      <c r="M44" s="16">
        <f t="shared" si="36"/>
        <v>7.1999999999999995E-2</v>
      </c>
      <c r="N44" s="16">
        <f t="shared" si="36"/>
        <v>0.10400000000000001</v>
      </c>
      <c r="O44" s="16">
        <f t="shared" si="36"/>
        <v>8.0000000000000016E-2</v>
      </c>
      <c r="P44" s="16">
        <f t="shared" si="36"/>
        <v>7.1999999999999995E-2</v>
      </c>
      <c r="Q44" s="16">
        <f t="shared" si="36"/>
        <v>0.10400000000000001</v>
      </c>
      <c r="R44" s="16">
        <f t="shared" si="36"/>
        <v>8.0000000000000016E-2</v>
      </c>
      <c r="S44" s="16">
        <f t="shared" si="36"/>
        <v>7.1999999999999995E-2</v>
      </c>
      <c r="T44" s="16">
        <f t="shared" si="36"/>
        <v>0.10400000000000001</v>
      </c>
      <c r="U44" s="16">
        <f t="shared" si="36"/>
        <v>8.0000000000000016E-2</v>
      </c>
      <c r="V44" s="16">
        <f t="shared" si="36"/>
        <v>7.1999999999999995E-2</v>
      </c>
      <c r="W44" s="16">
        <f t="shared" si="36"/>
        <v>0.10400000000000001</v>
      </c>
      <c r="X44" s="16">
        <f t="shared" si="36"/>
        <v>8.0000000000000016E-2</v>
      </c>
      <c r="Y44" s="16">
        <f t="shared" si="36"/>
        <v>7.1999999999999995E-2</v>
      </c>
      <c r="Z44" s="16">
        <f t="shared" si="36"/>
        <v>0.10400000000000001</v>
      </c>
      <c r="AA44" s="16">
        <f t="shared" si="36"/>
        <v>8.0000000000000016E-2</v>
      </c>
      <c r="AB44" s="16">
        <f t="shared" si="36"/>
        <v>7.1999999999999995E-2</v>
      </c>
      <c r="AC44" s="16">
        <f t="shared" si="36"/>
        <v>0.10400000000000001</v>
      </c>
      <c r="AD44" s="1"/>
      <c r="AE44" s="1" t="str">
        <f t="shared" si="2"/>
        <v/>
      </c>
    </row>
    <row r="45" spans="1:31" s="24" customFormat="1" hidden="1" x14ac:dyDescent="0.2">
      <c r="A45" s="3" t="s">
        <v>56</v>
      </c>
      <c r="B45" s="29" t="s">
        <v>45</v>
      </c>
      <c r="C45" s="3" t="s">
        <v>210</v>
      </c>
      <c r="D45" s="3" t="s">
        <v>211</v>
      </c>
      <c r="E45" s="29" t="s">
        <v>187</v>
      </c>
      <c r="F45" s="29" t="s">
        <v>188</v>
      </c>
      <c r="G45" s="3" t="s">
        <v>88</v>
      </c>
      <c r="H45" s="3" t="s">
        <v>83</v>
      </c>
      <c r="I45" s="3" t="s">
        <v>193</v>
      </c>
      <c r="J45" s="3" t="s">
        <v>189</v>
      </c>
      <c r="K45" s="3" t="s">
        <v>68</v>
      </c>
      <c r="L45" s="16">
        <f t="shared" ref="L45:AC45" si="37">L59*0.8</f>
        <v>6.4000000000000001E-2</v>
      </c>
      <c r="M45" s="16">
        <f t="shared" si="37"/>
        <v>4.8000000000000001E-2</v>
      </c>
      <c r="N45" s="16">
        <f t="shared" si="37"/>
        <v>8.0000000000000016E-2</v>
      </c>
      <c r="O45" s="16">
        <f t="shared" si="37"/>
        <v>6.4000000000000001E-2</v>
      </c>
      <c r="P45" s="16">
        <f t="shared" si="37"/>
        <v>4.8000000000000001E-2</v>
      </c>
      <c r="Q45" s="16">
        <f t="shared" si="37"/>
        <v>8.0000000000000016E-2</v>
      </c>
      <c r="R45" s="16">
        <f t="shared" si="37"/>
        <v>6.4000000000000001E-2</v>
      </c>
      <c r="S45" s="16">
        <f t="shared" si="37"/>
        <v>4.8000000000000001E-2</v>
      </c>
      <c r="T45" s="16">
        <f t="shared" si="37"/>
        <v>8.0000000000000016E-2</v>
      </c>
      <c r="U45" s="16">
        <f t="shared" si="37"/>
        <v>6.4000000000000001E-2</v>
      </c>
      <c r="V45" s="16">
        <f t="shared" si="37"/>
        <v>4.8000000000000001E-2</v>
      </c>
      <c r="W45" s="16">
        <f t="shared" si="37"/>
        <v>8.0000000000000016E-2</v>
      </c>
      <c r="X45" s="16">
        <f t="shared" si="37"/>
        <v>6.4000000000000001E-2</v>
      </c>
      <c r="Y45" s="16">
        <f t="shared" si="37"/>
        <v>4.8000000000000001E-2</v>
      </c>
      <c r="Z45" s="16">
        <f t="shared" si="37"/>
        <v>8.0000000000000016E-2</v>
      </c>
      <c r="AA45" s="16">
        <f t="shared" si="37"/>
        <v>6.4000000000000001E-2</v>
      </c>
      <c r="AB45" s="16">
        <f t="shared" si="37"/>
        <v>4.8000000000000001E-2</v>
      </c>
      <c r="AC45" s="16">
        <f t="shared" si="37"/>
        <v>8.0000000000000016E-2</v>
      </c>
      <c r="AD45" s="1"/>
      <c r="AE45" s="1" t="str">
        <f t="shared" si="2"/>
        <v/>
      </c>
    </row>
    <row r="46" spans="1:31" s="24" customFormat="1" hidden="1" x14ac:dyDescent="0.2">
      <c r="A46" s="3" t="s">
        <v>56</v>
      </c>
      <c r="B46" s="29" t="s">
        <v>45</v>
      </c>
      <c r="C46" s="3" t="s">
        <v>73</v>
      </c>
      <c r="D46" s="3" t="s">
        <v>127</v>
      </c>
      <c r="E46" s="29" t="s">
        <v>187</v>
      </c>
      <c r="F46" s="29" t="s">
        <v>188</v>
      </c>
      <c r="G46" s="3" t="s">
        <v>88</v>
      </c>
      <c r="H46" s="3" t="s">
        <v>83</v>
      </c>
      <c r="I46" s="3" t="s">
        <v>193</v>
      </c>
      <c r="J46" s="3" t="s">
        <v>189</v>
      </c>
      <c r="K46" s="3" t="s">
        <v>68</v>
      </c>
      <c r="L46" s="16">
        <f t="shared" ref="L46:AC46" si="38">L60*0.8</f>
        <v>6.4000000000000001E-2</v>
      </c>
      <c r="M46" s="16">
        <f t="shared" si="38"/>
        <v>4.8000000000000001E-2</v>
      </c>
      <c r="N46" s="16">
        <f t="shared" si="38"/>
        <v>8.0000000000000016E-2</v>
      </c>
      <c r="O46" s="16">
        <f t="shared" si="38"/>
        <v>6.4000000000000001E-2</v>
      </c>
      <c r="P46" s="16">
        <f t="shared" si="38"/>
        <v>4.8000000000000001E-2</v>
      </c>
      <c r="Q46" s="16">
        <f t="shared" si="38"/>
        <v>8.0000000000000016E-2</v>
      </c>
      <c r="R46" s="16">
        <f t="shared" si="38"/>
        <v>6.4000000000000001E-2</v>
      </c>
      <c r="S46" s="16">
        <f t="shared" si="38"/>
        <v>4.8000000000000001E-2</v>
      </c>
      <c r="T46" s="16">
        <f t="shared" si="38"/>
        <v>8.0000000000000016E-2</v>
      </c>
      <c r="U46" s="16">
        <f t="shared" si="38"/>
        <v>6.4000000000000001E-2</v>
      </c>
      <c r="V46" s="16">
        <f t="shared" si="38"/>
        <v>4.8000000000000001E-2</v>
      </c>
      <c r="W46" s="16">
        <f t="shared" si="38"/>
        <v>8.0000000000000016E-2</v>
      </c>
      <c r="X46" s="16">
        <f t="shared" si="38"/>
        <v>6.4000000000000001E-2</v>
      </c>
      <c r="Y46" s="16">
        <f t="shared" si="38"/>
        <v>4.8000000000000001E-2</v>
      </c>
      <c r="Z46" s="16">
        <f t="shared" si="38"/>
        <v>8.0000000000000016E-2</v>
      </c>
      <c r="AA46" s="16">
        <f t="shared" si="38"/>
        <v>6.4000000000000001E-2</v>
      </c>
      <c r="AB46" s="16">
        <f t="shared" si="38"/>
        <v>4.8000000000000001E-2</v>
      </c>
      <c r="AC46" s="16">
        <f t="shared" si="38"/>
        <v>8.0000000000000016E-2</v>
      </c>
      <c r="AD46" s="1"/>
      <c r="AE46" s="1" t="str">
        <f t="shared" si="2"/>
        <v/>
      </c>
    </row>
    <row r="47" spans="1:31" s="24" customFormat="1" hidden="1" x14ac:dyDescent="0.2">
      <c r="A47" s="3" t="s">
        <v>56</v>
      </c>
      <c r="B47" s="29" t="s">
        <v>45</v>
      </c>
      <c r="C47" s="3" t="s">
        <v>125</v>
      </c>
      <c r="D47" s="3" t="s">
        <v>126</v>
      </c>
      <c r="E47" s="29" t="s">
        <v>187</v>
      </c>
      <c r="F47" s="29" t="s">
        <v>188</v>
      </c>
      <c r="G47" s="3" t="s">
        <v>88</v>
      </c>
      <c r="H47" s="3" t="s">
        <v>83</v>
      </c>
      <c r="I47" s="3" t="s">
        <v>193</v>
      </c>
      <c r="J47" s="3" t="s">
        <v>189</v>
      </c>
      <c r="K47" s="3" t="s">
        <v>68</v>
      </c>
      <c r="L47" s="16">
        <f t="shared" ref="L47:AC47" si="39">L61*0.8</f>
        <v>6.4000000000000001E-2</v>
      </c>
      <c r="M47" s="16">
        <f t="shared" si="39"/>
        <v>4.8000000000000001E-2</v>
      </c>
      <c r="N47" s="16">
        <f t="shared" si="39"/>
        <v>8.0000000000000016E-2</v>
      </c>
      <c r="O47" s="16">
        <f t="shared" si="39"/>
        <v>6.4000000000000001E-2</v>
      </c>
      <c r="P47" s="16">
        <f t="shared" si="39"/>
        <v>4.8000000000000001E-2</v>
      </c>
      <c r="Q47" s="16">
        <f t="shared" si="39"/>
        <v>8.0000000000000016E-2</v>
      </c>
      <c r="R47" s="16">
        <f t="shared" si="39"/>
        <v>6.4000000000000001E-2</v>
      </c>
      <c r="S47" s="16">
        <f t="shared" si="39"/>
        <v>4.8000000000000001E-2</v>
      </c>
      <c r="T47" s="16">
        <f t="shared" si="39"/>
        <v>8.0000000000000016E-2</v>
      </c>
      <c r="U47" s="16">
        <f t="shared" si="39"/>
        <v>6.4000000000000001E-2</v>
      </c>
      <c r="V47" s="16">
        <f t="shared" si="39"/>
        <v>4.8000000000000001E-2</v>
      </c>
      <c r="W47" s="16">
        <f t="shared" si="39"/>
        <v>8.0000000000000016E-2</v>
      </c>
      <c r="X47" s="16">
        <f t="shared" si="39"/>
        <v>6.4000000000000001E-2</v>
      </c>
      <c r="Y47" s="16">
        <f t="shared" si="39"/>
        <v>4.8000000000000001E-2</v>
      </c>
      <c r="Z47" s="16">
        <f t="shared" si="39"/>
        <v>8.0000000000000016E-2</v>
      </c>
      <c r="AA47" s="16">
        <f t="shared" si="39"/>
        <v>6.4000000000000001E-2</v>
      </c>
      <c r="AB47" s="16">
        <f t="shared" si="39"/>
        <v>4.8000000000000001E-2</v>
      </c>
      <c r="AC47" s="16">
        <f t="shared" si="39"/>
        <v>8.0000000000000016E-2</v>
      </c>
      <c r="AD47" s="1"/>
      <c r="AE47" s="1" t="str">
        <f t="shared" si="2"/>
        <v/>
      </c>
    </row>
    <row r="48" spans="1:31" s="24" customFormat="1" hidden="1" x14ac:dyDescent="0.2">
      <c r="A48" s="3" t="s">
        <v>56</v>
      </c>
      <c r="B48" s="29" t="s">
        <v>40</v>
      </c>
      <c r="C48" s="3" t="s">
        <v>70</v>
      </c>
      <c r="D48" s="3" t="s">
        <v>123</v>
      </c>
      <c r="E48" s="29" t="s">
        <v>187</v>
      </c>
      <c r="F48" s="29" t="s">
        <v>188</v>
      </c>
      <c r="G48" s="3" t="s">
        <v>88</v>
      </c>
      <c r="H48" s="3" t="s">
        <v>83</v>
      </c>
      <c r="I48" s="3" t="s">
        <v>193</v>
      </c>
      <c r="J48" s="3" t="s">
        <v>190</v>
      </c>
      <c r="K48" s="3" t="s">
        <v>68</v>
      </c>
      <c r="L48" s="16">
        <f t="shared" ref="L48:AC48" si="40">L55*1.5</f>
        <v>0.255</v>
      </c>
      <c r="M48" s="16">
        <f t="shared" si="40"/>
        <v>0.19500000000000001</v>
      </c>
      <c r="N48" s="16">
        <f t="shared" si="40"/>
        <v>0.30000000000000004</v>
      </c>
      <c r="O48" s="16">
        <f t="shared" si="40"/>
        <v>0.255</v>
      </c>
      <c r="P48" s="16">
        <f t="shared" si="40"/>
        <v>0.19500000000000001</v>
      </c>
      <c r="Q48" s="16">
        <f t="shared" si="40"/>
        <v>0.30000000000000004</v>
      </c>
      <c r="R48" s="16">
        <f t="shared" si="40"/>
        <v>0.255</v>
      </c>
      <c r="S48" s="16">
        <f t="shared" si="40"/>
        <v>0.19500000000000001</v>
      </c>
      <c r="T48" s="16">
        <f t="shared" si="40"/>
        <v>0.30000000000000004</v>
      </c>
      <c r="U48" s="16">
        <f t="shared" si="40"/>
        <v>0.255</v>
      </c>
      <c r="V48" s="16">
        <f t="shared" si="40"/>
        <v>0.19500000000000001</v>
      </c>
      <c r="W48" s="16">
        <f t="shared" si="40"/>
        <v>0.30000000000000004</v>
      </c>
      <c r="X48" s="16">
        <f t="shared" si="40"/>
        <v>0.255</v>
      </c>
      <c r="Y48" s="16">
        <f t="shared" si="40"/>
        <v>0.19500000000000001</v>
      </c>
      <c r="Z48" s="16">
        <f t="shared" si="40"/>
        <v>0.30000000000000004</v>
      </c>
      <c r="AA48" s="16">
        <f t="shared" si="40"/>
        <v>0.255</v>
      </c>
      <c r="AB48" s="16">
        <f t="shared" si="40"/>
        <v>0.19500000000000001</v>
      </c>
      <c r="AC48" s="16">
        <f t="shared" si="40"/>
        <v>0.30000000000000004</v>
      </c>
      <c r="AD48" s="1"/>
      <c r="AE48" s="1" t="str">
        <f t="shared" si="2"/>
        <v/>
      </c>
    </row>
    <row r="49" spans="1:31" s="24" customFormat="1" hidden="1" x14ac:dyDescent="0.2">
      <c r="A49" s="3" t="s">
        <v>56</v>
      </c>
      <c r="B49" s="29" t="s">
        <v>40</v>
      </c>
      <c r="C49" s="3" t="s">
        <v>71</v>
      </c>
      <c r="D49" s="3" t="s">
        <v>123</v>
      </c>
      <c r="E49" s="29" t="s">
        <v>187</v>
      </c>
      <c r="F49" s="29" t="s">
        <v>188</v>
      </c>
      <c r="G49" s="3" t="s">
        <v>88</v>
      </c>
      <c r="H49" s="3" t="s">
        <v>83</v>
      </c>
      <c r="I49" s="3" t="s">
        <v>193</v>
      </c>
      <c r="J49" s="3" t="s">
        <v>190</v>
      </c>
      <c r="K49" s="3" t="s">
        <v>68</v>
      </c>
      <c r="L49" s="16">
        <f t="shared" ref="L49:AC49" si="41">L56*1.5</f>
        <v>0.09</v>
      </c>
      <c r="M49" s="16">
        <f t="shared" si="41"/>
        <v>0.06</v>
      </c>
      <c r="N49" s="16">
        <f t="shared" si="41"/>
        <v>0.10500000000000001</v>
      </c>
      <c r="O49" s="16">
        <f t="shared" si="41"/>
        <v>0.09</v>
      </c>
      <c r="P49" s="16">
        <f t="shared" si="41"/>
        <v>0.06</v>
      </c>
      <c r="Q49" s="16">
        <f t="shared" si="41"/>
        <v>0.10500000000000001</v>
      </c>
      <c r="R49" s="16">
        <f t="shared" si="41"/>
        <v>0.09</v>
      </c>
      <c r="S49" s="16">
        <f t="shared" si="41"/>
        <v>0.06</v>
      </c>
      <c r="T49" s="16">
        <f t="shared" si="41"/>
        <v>0.10500000000000001</v>
      </c>
      <c r="U49" s="16">
        <f t="shared" si="41"/>
        <v>0.09</v>
      </c>
      <c r="V49" s="16">
        <f t="shared" si="41"/>
        <v>0.06</v>
      </c>
      <c r="W49" s="16">
        <f t="shared" si="41"/>
        <v>0.10500000000000001</v>
      </c>
      <c r="X49" s="16">
        <f t="shared" si="41"/>
        <v>0.09</v>
      </c>
      <c r="Y49" s="16">
        <f t="shared" si="41"/>
        <v>0.06</v>
      </c>
      <c r="Z49" s="16">
        <f t="shared" si="41"/>
        <v>0.10500000000000001</v>
      </c>
      <c r="AA49" s="16">
        <f t="shared" si="41"/>
        <v>0.09</v>
      </c>
      <c r="AB49" s="16">
        <f t="shared" si="41"/>
        <v>0.06</v>
      </c>
      <c r="AC49" s="16">
        <f t="shared" si="41"/>
        <v>0.10500000000000001</v>
      </c>
      <c r="AD49" s="1"/>
      <c r="AE49" s="1" t="str">
        <f t="shared" si="2"/>
        <v/>
      </c>
    </row>
    <row r="50" spans="1:31" s="24" customFormat="1" hidden="1" x14ac:dyDescent="0.2">
      <c r="A50" s="3" t="s">
        <v>56</v>
      </c>
      <c r="B50" s="29" t="s">
        <v>40</v>
      </c>
      <c r="C50" s="3" t="s">
        <v>72</v>
      </c>
      <c r="D50" s="3" t="s">
        <v>123</v>
      </c>
      <c r="E50" s="29" t="s">
        <v>187</v>
      </c>
      <c r="F50" s="29" t="s">
        <v>188</v>
      </c>
      <c r="G50" s="3" t="s">
        <v>88</v>
      </c>
      <c r="H50" s="3" t="s">
        <v>83</v>
      </c>
      <c r="I50" s="3" t="s">
        <v>193</v>
      </c>
      <c r="J50" s="3" t="s">
        <v>190</v>
      </c>
      <c r="K50" s="3" t="s">
        <v>68</v>
      </c>
      <c r="L50" s="16">
        <f t="shared" ref="L50:AC50" si="42">L57*1.5</f>
        <v>0.19500000000000001</v>
      </c>
      <c r="M50" s="16">
        <f t="shared" si="42"/>
        <v>0.15000000000000002</v>
      </c>
      <c r="N50" s="16">
        <f t="shared" si="42"/>
        <v>0.22499999999999998</v>
      </c>
      <c r="O50" s="16">
        <f t="shared" si="42"/>
        <v>0.19500000000000001</v>
      </c>
      <c r="P50" s="16">
        <f t="shared" si="42"/>
        <v>0.15000000000000002</v>
      </c>
      <c r="Q50" s="16">
        <f t="shared" si="42"/>
        <v>0.22499999999999998</v>
      </c>
      <c r="R50" s="16">
        <f t="shared" si="42"/>
        <v>0.19500000000000001</v>
      </c>
      <c r="S50" s="16">
        <f t="shared" si="42"/>
        <v>0.15000000000000002</v>
      </c>
      <c r="T50" s="16">
        <f t="shared" si="42"/>
        <v>0.22499999999999998</v>
      </c>
      <c r="U50" s="16">
        <f t="shared" si="42"/>
        <v>0.19500000000000001</v>
      </c>
      <c r="V50" s="16">
        <f t="shared" si="42"/>
        <v>0.15000000000000002</v>
      </c>
      <c r="W50" s="16">
        <f t="shared" si="42"/>
        <v>0.22499999999999998</v>
      </c>
      <c r="X50" s="16">
        <f t="shared" si="42"/>
        <v>0.19500000000000001</v>
      </c>
      <c r="Y50" s="16">
        <f t="shared" si="42"/>
        <v>0.15000000000000002</v>
      </c>
      <c r="Z50" s="16">
        <f t="shared" si="42"/>
        <v>0.22499999999999998</v>
      </c>
      <c r="AA50" s="16">
        <f t="shared" si="42"/>
        <v>0.19500000000000001</v>
      </c>
      <c r="AB50" s="16">
        <f t="shared" si="42"/>
        <v>0.15000000000000002</v>
      </c>
      <c r="AC50" s="16">
        <f t="shared" si="42"/>
        <v>0.22499999999999998</v>
      </c>
      <c r="AD50" s="1"/>
      <c r="AE50" s="1" t="str">
        <f t="shared" si="2"/>
        <v/>
      </c>
    </row>
    <row r="51" spans="1:31" s="24" customFormat="1" hidden="1" x14ac:dyDescent="0.2">
      <c r="A51" s="3" t="s">
        <v>56</v>
      </c>
      <c r="B51" s="29" t="s">
        <v>40</v>
      </c>
      <c r="C51" s="3" t="s">
        <v>121</v>
      </c>
      <c r="D51" s="3" t="s">
        <v>124</v>
      </c>
      <c r="E51" s="29" t="s">
        <v>187</v>
      </c>
      <c r="F51" s="29" t="s">
        <v>188</v>
      </c>
      <c r="G51" s="3" t="s">
        <v>88</v>
      </c>
      <c r="H51" s="3" t="s">
        <v>83</v>
      </c>
      <c r="I51" s="3" t="s">
        <v>193</v>
      </c>
      <c r="J51" s="3" t="s">
        <v>190</v>
      </c>
      <c r="K51" s="3" t="s">
        <v>68</v>
      </c>
      <c r="L51" s="16">
        <f t="shared" ref="L51:AC51" si="43">L58*1.5</f>
        <v>0.15000000000000002</v>
      </c>
      <c r="M51" s="16">
        <f t="shared" si="43"/>
        <v>0.13500000000000001</v>
      </c>
      <c r="N51" s="16">
        <f t="shared" si="43"/>
        <v>0.19500000000000001</v>
      </c>
      <c r="O51" s="16">
        <f t="shared" si="43"/>
        <v>0.15000000000000002</v>
      </c>
      <c r="P51" s="16">
        <f t="shared" si="43"/>
        <v>0.13500000000000001</v>
      </c>
      <c r="Q51" s="16">
        <f t="shared" si="43"/>
        <v>0.19500000000000001</v>
      </c>
      <c r="R51" s="16">
        <f t="shared" si="43"/>
        <v>0.15000000000000002</v>
      </c>
      <c r="S51" s="16">
        <f t="shared" si="43"/>
        <v>0.13500000000000001</v>
      </c>
      <c r="T51" s="16">
        <f t="shared" si="43"/>
        <v>0.19500000000000001</v>
      </c>
      <c r="U51" s="16">
        <f t="shared" si="43"/>
        <v>0.15000000000000002</v>
      </c>
      <c r="V51" s="16">
        <f t="shared" si="43"/>
        <v>0.13500000000000001</v>
      </c>
      <c r="W51" s="16">
        <f t="shared" si="43"/>
        <v>0.19500000000000001</v>
      </c>
      <c r="X51" s="16">
        <f t="shared" si="43"/>
        <v>0.15000000000000002</v>
      </c>
      <c r="Y51" s="16">
        <f t="shared" si="43"/>
        <v>0.13500000000000001</v>
      </c>
      <c r="Z51" s="16">
        <f t="shared" si="43"/>
        <v>0.19500000000000001</v>
      </c>
      <c r="AA51" s="16">
        <f t="shared" si="43"/>
        <v>0.15000000000000002</v>
      </c>
      <c r="AB51" s="16">
        <f t="shared" si="43"/>
        <v>0.13500000000000001</v>
      </c>
      <c r="AC51" s="16">
        <f t="shared" si="43"/>
        <v>0.19500000000000001</v>
      </c>
      <c r="AD51" s="1"/>
      <c r="AE51" s="1" t="str">
        <f t="shared" si="2"/>
        <v/>
      </c>
    </row>
    <row r="52" spans="1:31" s="24" customFormat="1" hidden="1" x14ac:dyDescent="0.2">
      <c r="A52" s="3" t="s">
        <v>56</v>
      </c>
      <c r="B52" s="29" t="s">
        <v>40</v>
      </c>
      <c r="C52" s="3" t="s">
        <v>210</v>
      </c>
      <c r="D52" s="3" t="s">
        <v>211</v>
      </c>
      <c r="E52" s="29" t="s">
        <v>187</v>
      </c>
      <c r="F52" s="29" t="s">
        <v>188</v>
      </c>
      <c r="G52" s="3" t="s">
        <v>88</v>
      </c>
      <c r="H52" s="3" t="s">
        <v>83</v>
      </c>
      <c r="I52" s="3" t="s">
        <v>193</v>
      </c>
      <c r="J52" s="3" t="s">
        <v>190</v>
      </c>
      <c r="K52" s="3" t="s">
        <v>68</v>
      </c>
      <c r="L52" s="16">
        <f t="shared" ref="L52:AC52" si="44">L59*1.5</f>
        <v>0.12</v>
      </c>
      <c r="M52" s="16">
        <f t="shared" si="44"/>
        <v>0.09</v>
      </c>
      <c r="N52" s="16">
        <f t="shared" si="44"/>
        <v>0.15000000000000002</v>
      </c>
      <c r="O52" s="16">
        <f t="shared" si="44"/>
        <v>0.12</v>
      </c>
      <c r="P52" s="16">
        <f t="shared" si="44"/>
        <v>0.09</v>
      </c>
      <c r="Q52" s="16">
        <f t="shared" si="44"/>
        <v>0.15000000000000002</v>
      </c>
      <c r="R52" s="16">
        <f t="shared" si="44"/>
        <v>0.12</v>
      </c>
      <c r="S52" s="16">
        <f t="shared" si="44"/>
        <v>0.09</v>
      </c>
      <c r="T52" s="16">
        <f t="shared" si="44"/>
        <v>0.15000000000000002</v>
      </c>
      <c r="U52" s="16">
        <f t="shared" si="44"/>
        <v>0.12</v>
      </c>
      <c r="V52" s="16">
        <f t="shared" si="44"/>
        <v>0.09</v>
      </c>
      <c r="W52" s="16">
        <f t="shared" si="44"/>
        <v>0.15000000000000002</v>
      </c>
      <c r="X52" s="16">
        <f t="shared" si="44"/>
        <v>0.12</v>
      </c>
      <c r="Y52" s="16">
        <f t="shared" si="44"/>
        <v>0.09</v>
      </c>
      <c r="Z52" s="16">
        <f t="shared" si="44"/>
        <v>0.15000000000000002</v>
      </c>
      <c r="AA52" s="16">
        <f t="shared" si="44"/>
        <v>0.12</v>
      </c>
      <c r="AB52" s="16">
        <f t="shared" si="44"/>
        <v>0.09</v>
      </c>
      <c r="AC52" s="16">
        <f t="shared" si="44"/>
        <v>0.15000000000000002</v>
      </c>
      <c r="AD52" s="1"/>
      <c r="AE52" s="1" t="str">
        <f t="shared" si="2"/>
        <v/>
      </c>
    </row>
    <row r="53" spans="1:31" s="24" customFormat="1" hidden="1" x14ac:dyDescent="0.2">
      <c r="A53" s="3" t="s">
        <v>56</v>
      </c>
      <c r="B53" s="29" t="s">
        <v>40</v>
      </c>
      <c r="C53" s="3" t="s">
        <v>73</v>
      </c>
      <c r="D53" s="3" t="s">
        <v>127</v>
      </c>
      <c r="E53" s="29" t="s">
        <v>187</v>
      </c>
      <c r="F53" s="29" t="s">
        <v>188</v>
      </c>
      <c r="G53" s="3" t="s">
        <v>88</v>
      </c>
      <c r="H53" s="3" t="s">
        <v>83</v>
      </c>
      <c r="I53" s="3" t="s">
        <v>193</v>
      </c>
      <c r="J53" s="3" t="s">
        <v>190</v>
      </c>
      <c r="K53" s="3" t="s">
        <v>68</v>
      </c>
      <c r="L53" s="16">
        <f t="shared" ref="L53:AC53" si="45">L60*1.5</f>
        <v>0.12</v>
      </c>
      <c r="M53" s="16">
        <f t="shared" si="45"/>
        <v>0.09</v>
      </c>
      <c r="N53" s="16">
        <f t="shared" si="45"/>
        <v>0.15000000000000002</v>
      </c>
      <c r="O53" s="16">
        <f t="shared" si="45"/>
        <v>0.12</v>
      </c>
      <c r="P53" s="16">
        <f t="shared" si="45"/>
        <v>0.09</v>
      </c>
      <c r="Q53" s="16">
        <f t="shared" si="45"/>
        <v>0.15000000000000002</v>
      </c>
      <c r="R53" s="16">
        <f t="shared" si="45"/>
        <v>0.12</v>
      </c>
      <c r="S53" s="16">
        <f t="shared" si="45"/>
        <v>0.09</v>
      </c>
      <c r="T53" s="16">
        <f t="shared" si="45"/>
        <v>0.15000000000000002</v>
      </c>
      <c r="U53" s="16">
        <f t="shared" si="45"/>
        <v>0.12</v>
      </c>
      <c r="V53" s="16">
        <f t="shared" si="45"/>
        <v>0.09</v>
      </c>
      <c r="W53" s="16">
        <f t="shared" si="45"/>
        <v>0.15000000000000002</v>
      </c>
      <c r="X53" s="16">
        <f t="shared" si="45"/>
        <v>0.12</v>
      </c>
      <c r="Y53" s="16">
        <f t="shared" si="45"/>
        <v>0.09</v>
      </c>
      <c r="Z53" s="16">
        <f t="shared" si="45"/>
        <v>0.15000000000000002</v>
      </c>
      <c r="AA53" s="16">
        <f t="shared" si="45"/>
        <v>0.12</v>
      </c>
      <c r="AB53" s="16">
        <f t="shared" si="45"/>
        <v>0.09</v>
      </c>
      <c r="AC53" s="16">
        <f t="shared" si="45"/>
        <v>0.15000000000000002</v>
      </c>
      <c r="AD53" s="1"/>
      <c r="AE53" s="1" t="str">
        <f t="shared" si="2"/>
        <v/>
      </c>
    </row>
    <row r="54" spans="1:31" s="24" customFormat="1" hidden="1" x14ac:dyDescent="0.2">
      <c r="A54" s="3" t="s">
        <v>56</v>
      </c>
      <c r="B54" s="29" t="s">
        <v>40</v>
      </c>
      <c r="C54" s="3" t="s">
        <v>125</v>
      </c>
      <c r="D54" s="3" t="s">
        <v>126</v>
      </c>
      <c r="E54" s="29" t="s">
        <v>187</v>
      </c>
      <c r="F54" s="29" t="s">
        <v>188</v>
      </c>
      <c r="G54" s="3" t="s">
        <v>88</v>
      </c>
      <c r="H54" s="3" t="s">
        <v>83</v>
      </c>
      <c r="I54" s="3" t="s">
        <v>193</v>
      </c>
      <c r="J54" s="3" t="s">
        <v>190</v>
      </c>
      <c r="K54" s="3" t="s">
        <v>68</v>
      </c>
      <c r="L54" s="16">
        <f t="shared" ref="L54:AC54" si="46">L61*1.5</f>
        <v>0.12</v>
      </c>
      <c r="M54" s="16">
        <f t="shared" si="46"/>
        <v>0.09</v>
      </c>
      <c r="N54" s="16">
        <f t="shared" si="46"/>
        <v>0.15000000000000002</v>
      </c>
      <c r="O54" s="16">
        <f t="shared" si="46"/>
        <v>0.12</v>
      </c>
      <c r="P54" s="16">
        <f t="shared" si="46"/>
        <v>0.09</v>
      </c>
      <c r="Q54" s="16">
        <f t="shared" si="46"/>
        <v>0.15000000000000002</v>
      </c>
      <c r="R54" s="16">
        <f t="shared" si="46"/>
        <v>0.12</v>
      </c>
      <c r="S54" s="16">
        <f t="shared" si="46"/>
        <v>0.09</v>
      </c>
      <c r="T54" s="16">
        <f t="shared" si="46"/>
        <v>0.15000000000000002</v>
      </c>
      <c r="U54" s="16">
        <f t="shared" si="46"/>
        <v>0.12</v>
      </c>
      <c r="V54" s="16">
        <f t="shared" si="46"/>
        <v>0.09</v>
      </c>
      <c r="W54" s="16">
        <f t="shared" si="46"/>
        <v>0.15000000000000002</v>
      </c>
      <c r="X54" s="16">
        <f t="shared" si="46"/>
        <v>0.12</v>
      </c>
      <c r="Y54" s="16">
        <f t="shared" si="46"/>
        <v>0.09</v>
      </c>
      <c r="Z54" s="16">
        <f t="shared" si="46"/>
        <v>0.15000000000000002</v>
      </c>
      <c r="AA54" s="16">
        <f t="shared" si="46"/>
        <v>0.12</v>
      </c>
      <c r="AB54" s="16">
        <f t="shared" si="46"/>
        <v>0.09</v>
      </c>
      <c r="AC54" s="16">
        <f t="shared" si="46"/>
        <v>0.15000000000000002</v>
      </c>
      <c r="AD54" s="1"/>
      <c r="AE54" s="1" t="str">
        <f t="shared" si="2"/>
        <v/>
      </c>
    </row>
    <row r="55" spans="1:31" s="24" customFormat="1" hidden="1" x14ac:dyDescent="0.2">
      <c r="A55" s="3" t="s">
        <v>56</v>
      </c>
      <c r="B55" s="29" t="s">
        <v>172</v>
      </c>
      <c r="C55" s="3" t="s">
        <v>70</v>
      </c>
      <c r="D55" s="3" t="s">
        <v>123</v>
      </c>
      <c r="E55" s="29" t="s">
        <v>187</v>
      </c>
      <c r="F55" s="29" t="s">
        <v>188</v>
      </c>
      <c r="G55" s="3" t="s">
        <v>88</v>
      </c>
      <c r="H55" s="3" t="s">
        <v>83</v>
      </c>
      <c r="I55" s="3" t="s">
        <v>193</v>
      </c>
      <c r="J55" s="3" t="s">
        <v>192</v>
      </c>
      <c r="K55" s="3" t="s">
        <v>68</v>
      </c>
      <c r="L55" s="16">
        <v>0.17</v>
      </c>
      <c r="M55" s="16">
        <v>0.13</v>
      </c>
      <c r="N55" s="16">
        <v>0.2</v>
      </c>
      <c r="O55" s="16">
        <v>0.17</v>
      </c>
      <c r="P55" s="16">
        <v>0.13</v>
      </c>
      <c r="Q55" s="16">
        <v>0.2</v>
      </c>
      <c r="R55" s="16">
        <v>0.17</v>
      </c>
      <c r="S55" s="16">
        <v>0.13</v>
      </c>
      <c r="T55" s="16">
        <v>0.2</v>
      </c>
      <c r="U55" s="16">
        <v>0.17</v>
      </c>
      <c r="V55" s="16">
        <v>0.13</v>
      </c>
      <c r="W55" s="16">
        <v>0.2</v>
      </c>
      <c r="X55" s="16">
        <v>0.17</v>
      </c>
      <c r="Y55" s="16">
        <v>0.13</v>
      </c>
      <c r="Z55" s="16">
        <v>0.2</v>
      </c>
      <c r="AA55" s="16">
        <v>0.17</v>
      </c>
      <c r="AB55" s="16">
        <v>0.13</v>
      </c>
      <c r="AC55" s="16">
        <v>0.2</v>
      </c>
      <c r="AD55" s="1"/>
      <c r="AE55" s="1" t="str">
        <f t="shared" si="2"/>
        <v/>
      </c>
    </row>
    <row r="56" spans="1:31" s="24" customFormat="1" hidden="1" x14ac:dyDescent="0.2">
      <c r="A56" s="3" t="s">
        <v>56</v>
      </c>
      <c r="B56" s="29" t="s">
        <v>172</v>
      </c>
      <c r="C56" s="3" t="s">
        <v>71</v>
      </c>
      <c r="D56" s="3" t="s">
        <v>123</v>
      </c>
      <c r="E56" s="29" t="s">
        <v>187</v>
      </c>
      <c r="F56" s="29" t="s">
        <v>188</v>
      </c>
      <c r="G56" s="3" t="s">
        <v>88</v>
      </c>
      <c r="H56" s="3" t="s">
        <v>83</v>
      </c>
      <c r="I56" s="3" t="s">
        <v>193</v>
      </c>
      <c r="J56" s="3" t="s">
        <v>191</v>
      </c>
      <c r="K56" s="3" t="s">
        <v>68</v>
      </c>
      <c r="L56" s="16">
        <v>0.06</v>
      </c>
      <c r="M56" s="16">
        <v>0.04</v>
      </c>
      <c r="N56" s="16">
        <v>7.0000000000000007E-2</v>
      </c>
      <c r="O56" s="16">
        <v>0.06</v>
      </c>
      <c r="P56" s="16">
        <v>0.04</v>
      </c>
      <c r="Q56" s="16">
        <v>7.0000000000000007E-2</v>
      </c>
      <c r="R56" s="16">
        <v>0.06</v>
      </c>
      <c r="S56" s="16">
        <v>0.04</v>
      </c>
      <c r="T56" s="16">
        <v>7.0000000000000007E-2</v>
      </c>
      <c r="U56" s="16">
        <v>0.06</v>
      </c>
      <c r="V56" s="16">
        <v>0.04</v>
      </c>
      <c r="W56" s="16">
        <v>7.0000000000000007E-2</v>
      </c>
      <c r="X56" s="16">
        <v>0.06</v>
      </c>
      <c r="Y56" s="16">
        <v>0.04</v>
      </c>
      <c r="Z56" s="16">
        <v>7.0000000000000007E-2</v>
      </c>
      <c r="AA56" s="16">
        <v>0.06</v>
      </c>
      <c r="AB56" s="16">
        <v>0.04</v>
      </c>
      <c r="AC56" s="16">
        <v>7.0000000000000007E-2</v>
      </c>
      <c r="AD56" s="1"/>
      <c r="AE56" s="1" t="str">
        <f t="shared" si="2"/>
        <v/>
      </c>
    </row>
    <row r="57" spans="1:31" s="24" customFormat="1" hidden="1" x14ac:dyDescent="0.2">
      <c r="A57" s="3" t="s">
        <v>56</v>
      </c>
      <c r="B57" s="29" t="s">
        <v>172</v>
      </c>
      <c r="C57" s="3" t="s">
        <v>72</v>
      </c>
      <c r="D57" s="3" t="s">
        <v>123</v>
      </c>
      <c r="E57" s="29" t="s">
        <v>187</v>
      </c>
      <c r="F57" s="29" t="s">
        <v>188</v>
      </c>
      <c r="G57" s="3" t="s">
        <v>88</v>
      </c>
      <c r="H57" s="3" t="s">
        <v>83</v>
      </c>
      <c r="I57" s="3" t="s">
        <v>193</v>
      </c>
      <c r="J57" s="3" t="s">
        <v>191</v>
      </c>
      <c r="K57" s="3" t="s">
        <v>68</v>
      </c>
      <c r="L57" s="16">
        <v>0.13</v>
      </c>
      <c r="M57" s="16">
        <v>0.1</v>
      </c>
      <c r="N57" s="16">
        <v>0.15</v>
      </c>
      <c r="O57" s="16">
        <v>0.13</v>
      </c>
      <c r="P57" s="16">
        <v>0.1</v>
      </c>
      <c r="Q57" s="16">
        <v>0.15</v>
      </c>
      <c r="R57" s="16">
        <v>0.13</v>
      </c>
      <c r="S57" s="16">
        <v>0.1</v>
      </c>
      <c r="T57" s="16">
        <v>0.15</v>
      </c>
      <c r="U57" s="16">
        <v>0.13</v>
      </c>
      <c r="V57" s="16">
        <v>0.1</v>
      </c>
      <c r="W57" s="16">
        <v>0.15</v>
      </c>
      <c r="X57" s="16">
        <v>0.13</v>
      </c>
      <c r="Y57" s="16">
        <v>0.1</v>
      </c>
      <c r="Z57" s="16">
        <v>0.15</v>
      </c>
      <c r="AA57" s="16">
        <v>0.13</v>
      </c>
      <c r="AB57" s="16">
        <v>0.1</v>
      </c>
      <c r="AC57" s="16">
        <v>0.15</v>
      </c>
      <c r="AD57" s="1"/>
      <c r="AE57" s="1" t="str">
        <f t="shared" si="2"/>
        <v/>
      </c>
    </row>
    <row r="58" spans="1:31" s="24" customFormat="1" hidden="1" x14ac:dyDescent="0.2">
      <c r="A58" s="3" t="s">
        <v>56</v>
      </c>
      <c r="B58" s="29" t="s">
        <v>172</v>
      </c>
      <c r="C58" s="3" t="s">
        <v>121</v>
      </c>
      <c r="D58" s="3" t="s">
        <v>124</v>
      </c>
      <c r="E58" s="29" t="s">
        <v>187</v>
      </c>
      <c r="F58" s="29" t="s">
        <v>188</v>
      </c>
      <c r="G58" s="3" t="s">
        <v>88</v>
      </c>
      <c r="H58" s="3" t="s">
        <v>83</v>
      </c>
      <c r="I58" s="3" t="s">
        <v>193</v>
      </c>
      <c r="J58" s="3" t="s">
        <v>191</v>
      </c>
      <c r="K58" s="3" t="s">
        <v>68</v>
      </c>
      <c r="L58" s="16">
        <v>0.1</v>
      </c>
      <c r="M58" s="16">
        <v>0.09</v>
      </c>
      <c r="N58" s="16">
        <v>0.13</v>
      </c>
      <c r="O58" s="16">
        <v>0.1</v>
      </c>
      <c r="P58" s="16">
        <v>0.09</v>
      </c>
      <c r="Q58" s="16">
        <v>0.13</v>
      </c>
      <c r="R58" s="16">
        <v>0.1</v>
      </c>
      <c r="S58" s="16">
        <v>0.09</v>
      </c>
      <c r="T58" s="16">
        <v>0.13</v>
      </c>
      <c r="U58" s="16">
        <v>0.1</v>
      </c>
      <c r="V58" s="16">
        <v>0.09</v>
      </c>
      <c r="W58" s="16">
        <v>0.13</v>
      </c>
      <c r="X58" s="16">
        <v>0.1</v>
      </c>
      <c r="Y58" s="16">
        <v>0.09</v>
      </c>
      <c r="Z58" s="16">
        <v>0.13</v>
      </c>
      <c r="AA58" s="16">
        <v>0.1</v>
      </c>
      <c r="AB58" s="16">
        <v>0.09</v>
      </c>
      <c r="AC58" s="16">
        <v>0.13</v>
      </c>
      <c r="AD58" s="1"/>
      <c r="AE58" s="1" t="str">
        <f t="shared" si="2"/>
        <v/>
      </c>
    </row>
    <row r="59" spans="1:31" s="24" customFormat="1" hidden="1" x14ac:dyDescent="0.2">
      <c r="A59" s="3" t="s">
        <v>56</v>
      </c>
      <c r="B59" s="29" t="s">
        <v>172</v>
      </c>
      <c r="C59" s="3" t="s">
        <v>210</v>
      </c>
      <c r="D59" s="3" t="s">
        <v>211</v>
      </c>
      <c r="E59" s="29" t="s">
        <v>187</v>
      </c>
      <c r="F59" s="29" t="s">
        <v>188</v>
      </c>
      <c r="G59" s="3" t="s">
        <v>88</v>
      </c>
      <c r="H59" s="3" t="s">
        <v>83</v>
      </c>
      <c r="I59" s="3" t="s">
        <v>193</v>
      </c>
      <c r="J59" s="3" t="s">
        <v>191</v>
      </c>
      <c r="K59" s="3" t="s">
        <v>68</v>
      </c>
      <c r="L59" s="16">
        <v>0.08</v>
      </c>
      <c r="M59" s="16">
        <v>0.06</v>
      </c>
      <c r="N59" s="16">
        <v>0.1</v>
      </c>
      <c r="O59" s="16">
        <v>0.08</v>
      </c>
      <c r="P59" s="16">
        <v>0.06</v>
      </c>
      <c r="Q59" s="16">
        <v>0.1</v>
      </c>
      <c r="R59" s="16">
        <v>0.08</v>
      </c>
      <c r="S59" s="16">
        <v>0.06</v>
      </c>
      <c r="T59" s="16">
        <v>0.1</v>
      </c>
      <c r="U59" s="16">
        <v>0.08</v>
      </c>
      <c r="V59" s="16">
        <v>0.06</v>
      </c>
      <c r="W59" s="16">
        <v>0.1</v>
      </c>
      <c r="X59" s="16">
        <v>0.08</v>
      </c>
      <c r="Y59" s="16">
        <v>0.06</v>
      </c>
      <c r="Z59" s="16">
        <v>0.1</v>
      </c>
      <c r="AA59" s="16">
        <v>0.08</v>
      </c>
      <c r="AB59" s="16">
        <v>0.06</v>
      </c>
      <c r="AC59" s="16">
        <v>0.1</v>
      </c>
      <c r="AD59" s="1"/>
      <c r="AE59" s="1" t="str">
        <f t="shared" si="2"/>
        <v/>
      </c>
    </row>
    <row r="60" spans="1:31" s="24" customFormat="1" hidden="1" x14ac:dyDescent="0.2">
      <c r="A60" s="3" t="s">
        <v>56</v>
      </c>
      <c r="B60" s="29" t="s">
        <v>172</v>
      </c>
      <c r="C60" s="3" t="s">
        <v>73</v>
      </c>
      <c r="D60" s="3" t="s">
        <v>127</v>
      </c>
      <c r="E60" s="29" t="s">
        <v>187</v>
      </c>
      <c r="F60" s="29" t="s">
        <v>188</v>
      </c>
      <c r="G60" s="3" t="s">
        <v>88</v>
      </c>
      <c r="H60" s="3" t="s">
        <v>83</v>
      </c>
      <c r="I60" s="3" t="s">
        <v>193</v>
      </c>
      <c r="J60" s="3" t="s">
        <v>191</v>
      </c>
      <c r="K60" s="3" t="s">
        <v>68</v>
      </c>
      <c r="L60" s="16">
        <v>0.08</v>
      </c>
      <c r="M60" s="16">
        <v>0.06</v>
      </c>
      <c r="N60" s="16">
        <v>0.1</v>
      </c>
      <c r="O60" s="16">
        <v>0.08</v>
      </c>
      <c r="P60" s="16">
        <v>0.06</v>
      </c>
      <c r="Q60" s="16">
        <v>0.1</v>
      </c>
      <c r="R60" s="16">
        <v>0.08</v>
      </c>
      <c r="S60" s="16">
        <v>0.06</v>
      </c>
      <c r="T60" s="16">
        <v>0.1</v>
      </c>
      <c r="U60" s="16">
        <v>0.08</v>
      </c>
      <c r="V60" s="16">
        <v>0.06</v>
      </c>
      <c r="W60" s="16">
        <v>0.1</v>
      </c>
      <c r="X60" s="16">
        <v>0.08</v>
      </c>
      <c r="Y60" s="16">
        <v>0.06</v>
      </c>
      <c r="Z60" s="16">
        <v>0.1</v>
      </c>
      <c r="AA60" s="16">
        <v>0.08</v>
      </c>
      <c r="AB60" s="16">
        <v>0.06</v>
      </c>
      <c r="AC60" s="16">
        <v>0.1</v>
      </c>
      <c r="AD60" s="1"/>
      <c r="AE60" s="1" t="str">
        <f t="shared" si="2"/>
        <v/>
      </c>
    </row>
    <row r="61" spans="1:31" s="24" customFormat="1" hidden="1" x14ac:dyDescent="0.2">
      <c r="A61" s="3" t="s">
        <v>56</v>
      </c>
      <c r="B61" s="29" t="s">
        <v>172</v>
      </c>
      <c r="C61" s="3" t="s">
        <v>125</v>
      </c>
      <c r="D61" s="3" t="s">
        <v>126</v>
      </c>
      <c r="E61" s="29" t="s">
        <v>187</v>
      </c>
      <c r="F61" s="29" t="s">
        <v>188</v>
      </c>
      <c r="G61" s="3" t="s">
        <v>88</v>
      </c>
      <c r="H61" s="3" t="s">
        <v>83</v>
      </c>
      <c r="I61" s="3" t="s">
        <v>193</v>
      </c>
      <c r="J61" s="3" t="s">
        <v>191</v>
      </c>
      <c r="K61" s="3" t="s">
        <v>68</v>
      </c>
      <c r="L61" s="16">
        <v>0.08</v>
      </c>
      <c r="M61" s="16">
        <v>0.06</v>
      </c>
      <c r="N61" s="16">
        <v>0.1</v>
      </c>
      <c r="O61" s="16">
        <v>0.08</v>
      </c>
      <c r="P61" s="16">
        <v>0.06</v>
      </c>
      <c r="Q61" s="16">
        <v>0.1</v>
      </c>
      <c r="R61" s="16">
        <v>0.08</v>
      </c>
      <c r="S61" s="16">
        <v>0.06</v>
      </c>
      <c r="T61" s="16">
        <v>0.1</v>
      </c>
      <c r="U61" s="16">
        <v>0.08</v>
      </c>
      <c r="V61" s="16">
        <v>0.06</v>
      </c>
      <c r="W61" s="16">
        <v>0.1</v>
      </c>
      <c r="X61" s="16">
        <v>0.08</v>
      </c>
      <c r="Y61" s="16">
        <v>0.06</v>
      </c>
      <c r="Z61" s="16">
        <v>0.1</v>
      </c>
      <c r="AA61" s="16">
        <v>0.08</v>
      </c>
      <c r="AB61" s="16">
        <v>0.06</v>
      </c>
      <c r="AC61" s="16">
        <v>0.1</v>
      </c>
      <c r="AD61" s="1"/>
      <c r="AE61" s="1" t="str">
        <f t="shared" si="2"/>
        <v/>
      </c>
    </row>
    <row r="62" spans="1:31" s="24" customFormat="1" hidden="1" x14ac:dyDescent="0.2">
      <c r="A62" s="3" t="s">
        <v>56</v>
      </c>
      <c r="B62" s="29" t="s">
        <v>20</v>
      </c>
      <c r="C62" s="3" t="s">
        <v>20</v>
      </c>
      <c r="D62" s="3" t="s">
        <v>20</v>
      </c>
      <c r="E62" s="29" t="s">
        <v>62</v>
      </c>
      <c r="F62" s="29" t="s">
        <v>100</v>
      </c>
      <c r="G62" s="3"/>
      <c r="H62" s="3"/>
      <c r="I62" s="3"/>
      <c r="J62" s="3"/>
      <c r="K62" s="3" t="s">
        <v>68</v>
      </c>
      <c r="L62" s="10">
        <v>0.05</v>
      </c>
      <c r="M62" s="10">
        <v>0.03</v>
      </c>
      <c r="N62" s="10">
        <v>7.0000000000000007E-2</v>
      </c>
      <c r="O62" s="10">
        <v>0.05</v>
      </c>
      <c r="P62" s="10">
        <v>0.03</v>
      </c>
      <c r="Q62" s="10">
        <v>7.0000000000000007E-2</v>
      </c>
      <c r="R62" s="10">
        <v>0.05</v>
      </c>
      <c r="S62" s="10">
        <v>0.03</v>
      </c>
      <c r="T62" s="10">
        <v>7.0000000000000007E-2</v>
      </c>
      <c r="U62" s="10">
        <v>0.05</v>
      </c>
      <c r="V62" s="10">
        <v>0.03</v>
      </c>
      <c r="W62" s="10">
        <v>7.0000000000000007E-2</v>
      </c>
      <c r="X62" s="10">
        <v>0.05</v>
      </c>
      <c r="Y62" s="10">
        <v>0.03</v>
      </c>
      <c r="Z62" s="10">
        <v>7.0000000000000007E-2</v>
      </c>
      <c r="AA62" s="10">
        <v>0.05</v>
      </c>
      <c r="AB62" s="10">
        <v>0.03</v>
      </c>
      <c r="AC62" s="10">
        <v>7.0000000000000007E-2</v>
      </c>
      <c r="AD62" s="1"/>
      <c r="AE62" s="1" t="str">
        <f t="shared" si="2"/>
        <v/>
      </c>
    </row>
    <row r="63" spans="1:31" s="24" customFormat="1" hidden="1" x14ac:dyDescent="0.2">
      <c r="A63" s="3" t="s">
        <v>56</v>
      </c>
      <c r="B63" s="29" t="s">
        <v>20</v>
      </c>
      <c r="C63" s="3" t="s">
        <v>70</v>
      </c>
      <c r="D63" s="3" t="s">
        <v>123</v>
      </c>
      <c r="E63" s="29" t="s">
        <v>198</v>
      </c>
      <c r="F63" s="29" t="s">
        <v>199</v>
      </c>
      <c r="G63" s="3" t="s">
        <v>88</v>
      </c>
      <c r="H63" s="3" t="s">
        <v>83</v>
      </c>
      <c r="I63" s="3" t="s">
        <v>194</v>
      </c>
      <c r="J63" s="3" t="s">
        <v>195</v>
      </c>
      <c r="K63" s="3" t="s">
        <v>68</v>
      </c>
      <c r="L63" s="4">
        <v>2429</v>
      </c>
      <c r="M63" s="4">
        <v>1911</v>
      </c>
      <c r="N63" s="4">
        <v>2673</v>
      </c>
      <c r="O63" s="4">
        <v>2429</v>
      </c>
      <c r="P63" s="4">
        <v>1911</v>
      </c>
      <c r="Q63" s="4">
        <v>2673</v>
      </c>
      <c r="R63" s="4">
        <v>2429</v>
      </c>
      <c r="S63" s="4">
        <v>1911</v>
      </c>
      <c r="T63" s="4">
        <v>2673</v>
      </c>
      <c r="U63" s="4">
        <v>2429</v>
      </c>
      <c r="V63" s="4">
        <v>1911</v>
      </c>
      <c r="W63" s="4">
        <v>2673</v>
      </c>
      <c r="X63" s="4">
        <v>2429</v>
      </c>
      <c r="Y63" s="4">
        <v>1911</v>
      </c>
      <c r="Z63" s="4">
        <v>2673</v>
      </c>
      <c r="AA63" s="4">
        <v>2429</v>
      </c>
      <c r="AB63" s="4">
        <v>1911</v>
      </c>
      <c r="AC63" s="4">
        <v>2673</v>
      </c>
      <c r="AD63" s="1"/>
      <c r="AE63" s="1" t="str">
        <f t="shared" si="2"/>
        <v/>
      </c>
    </row>
    <row r="64" spans="1:31" s="24" customFormat="1" hidden="1" x14ac:dyDescent="0.2">
      <c r="A64" s="3" t="s">
        <v>56</v>
      </c>
      <c r="B64" s="29" t="s">
        <v>20</v>
      </c>
      <c r="C64" s="3" t="s">
        <v>71</v>
      </c>
      <c r="D64" s="3" t="s">
        <v>123</v>
      </c>
      <c r="E64" s="29" t="s">
        <v>198</v>
      </c>
      <c r="F64" s="29" t="s">
        <v>199</v>
      </c>
      <c r="G64" s="3" t="s">
        <v>88</v>
      </c>
      <c r="H64" s="3" t="s">
        <v>83</v>
      </c>
      <c r="I64" s="3" t="s">
        <v>194</v>
      </c>
      <c r="J64" s="3" t="s">
        <v>195</v>
      </c>
      <c r="K64" s="3" t="s">
        <v>68</v>
      </c>
      <c r="L64" s="4">
        <v>2429</v>
      </c>
      <c r="M64" s="4">
        <v>1911</v>
      </c>
      <c r="N64" s="4">
        <v>2673</v>
      </c>
      <c r="O64" s="4">
        <v>2429</v>
      </c>
      <c r="P64" s="4">
        <v>1911</v>
      </c>
      <c r="Q64" s="4">
        <v>2673</v>
      </c>
      <c r="R64" s="4">
        <v>2429</v>
      </c>
      <c r="S64" s="4">
        <v>1911</v>
      </c>
      <c r="T64" s="4">
        <v>2673</v>
      </c>
      <c r="U64" s="4">
        <v>2429</v>
      </c>
      <c r="V64" s="4">
        <v>1911</v>
      </c>
      <c r="W64" s="4">
        <v>2673</v>
      </c>
      <c r="X64" s="4">
        <v>2429</v>
      </c>
      <c r="Y64" s="4">
        <v>1911</v>
      </c>
      <c r="Z64" s="4">
        <v>2673</v>
      </c>
      <c r="AA64" s="4">
        <v>2429</v>
      </c>
      <c r="AB64" s="4">
        <v>1911</v>
      </c>
      <c r="AC64" s="4">
        <v>2673</v>
      </c>
      <c r="AD64" s="1"/>
      <c r="AE64" s="1" t="str">
        <f t="shared" si="2"/>
        <v/>
      </c>
    </row>
    <row r="65" spans="1:31" s="24" customFormat="1" hidden="1" x14ac:dyDescent="0.2">
      <c r="A65" s="3" t="s">
        <v>56</v>
      </c>
      <c r="B65" s="29" t="s">
        <v>20</v>
      </c>
      <c r="C65" s="3" t="s">
        <v>72</v>
      </c>
      <c r="D65" s="3" t="s">
        <v>123</v>
      </c>
      <c r="E65" s="29" t="s">
        <v>198</v>
      </c>
      <c r="F65" s="29" t="s">
        <v>199</v>
      </c>
      <c r="G65" s="3" t="s">
        <v>88</v>
      </c>
      <c r="H65" s="3" t="s">
        <v>83</v>
      </c>
      <c r="I65" s="3" t="s">
        <v>194</v>
      </c>
      <c r="J65" s="3" t="s">
        <v>195</v>
      </c>
      <c r="K65" s="3" t="s">
        <v>68</v>
      </c>
      <c r="L65" s="4">
        <v>3548</v>
      </c>
      <c r="M65" s="4">
        <v>2791</v>
      </c>
      <c r="N65" s="4">
        <v>3905</v>
      </c>
      <c r="O65" s="4">
        <v>3548</v>
      </c>
      <c r="P65" s="4">
        <v>2791</v>
      </c>
      <c r="Q65" s="4">
        <v>3905</v>
      </c>
      <c r="R65" s="4">
        <v>3548</v>
      </c>
      <c r="S65" s="4">
        <v>2791</v>
      </c>
      <c r="T65" s="4">
        <v>3905</v>
      </c>
      <c r="U65" s="4">
        <v>3548</v>
      </c>
      <c r="V65" s="4">
        <v>2791</v>
      </c>
      <c r="W65" s="4">
        <v>3905</v>
      </c>
      <c r="X65" s="4">
        <v>3548</v>
      </c>
      <c r="Y65" s="4">
        <v>2791</v>
      </c>
      <c r="Z65" s="4">
        <v>3905</v>
      </c>
      <c r="AA65" s="4">
        <v>3548</v>
      </c>
      <c r="AB65" s="4">
        <v>2791</v>
      </c>
      <c r="AC65" s="4">
        <v>3905</v>
      </c>
      <c r="AD65" s="1"/>
      <c r="AE65" s="1" t="str">
        <f t="shared" si="2"/>
        <v/>
      </c>
    </row>
    <row r="66" spans="1:31" s="24" customFormat="1" hidden="1" x14ac:dyDescent="0.2">
      <c r="A66" s="3" t="s">
        <v>56</v>
      </c>
      <c r="B66" s="29" t="s">
        <v>20</v>
      </c>
      <c r="C66" s="3" t="s">
        <v>121</v>
      </c>
      <c r="D66" s="3" t="s">
        <v>124</v>
      </c>
      <c r="E66" s="29" t="s">
        <v>198</v>
      </c>
      <c r="F66" s="29" t="s">
        <v>199</v>
      </c>
      <c r="G66" s="3" t="s">
        <v>88</v>
      </c>
      <c r="H66" s="3" t="s">
        <v>83</v>
      </c>
      <c r="I66" s="3" t="s">
        <v>194</v>
      </c>
      <c r="J66" s="3" t="s">
        <v>195</v>
      </c>
      <c r="K66" s="3" t="s">
        <v>68</v>
      </c>
      <c r="L66" s="4">
        <v>4666</v>
      </c>
      <c r="M66" s="4">
        <v>2671</v>
      </c>
      <c r="N66" s="4">
        <v>5137</v>
      </c>
      <c r="O66" s="4">
        <v>4666</v>
      </c>
      <c r="P66" s="4">
        <v>2671</v>
      </c>
      <c r="Q66" s="4">
        <v>5137</v>
      </c>
      <c r="R66" s="4">
        <v>4666</v>
      </c>
      <c r="S66" s="4">
        <v>2671</v>
      </c>
      <c r="T66" s="4">
        <v>5137</v>
      </c>
      <c r="U66" s="4">
        <v>4666</v>
      </c>
      <c r="V66" s="4">
        <v>2671</v>
      </c>
      <c r="W66" s="4">
        <v>5137</v>
      </c>
      <c r="X66" s="4">
        <v>4666</v>
      </c>
      <c r="Y66" s="4">
        <v>2671</v>
      </c>
      <c r="Z66" s="4">
        <v>5137</v>
      </c>
      <c r="AA66" s="4">
        <v>4666</v>
      </c>
      <c r="AB66" s="4">
        <v>2671</v>
      </c>
      <c r="AC66" s="4">
        <v>5137</v>
      </c>
      <c r="AD66" s="1"/>
      <c r="AE66" s="1" t="str">
        <f t="shared" si="2"/>
        <v/>
      </c>
    </row>
    <row r="67" spans="1:31" s="24" customFormat="1" hidden="1" x14ac:dyDescent="0.2">
      <c r="A67" s="3" t="s">
        <v>56</v>
      </c>
      <c r="B67" s="29" t="s">
        <v>20</v>
      </c>
      <c r="C67" s="3" t="s">
        <v>210</v>
      </c>
      <c r="D67" s="3" t="s">
        <v>211</v>
      </c>
      <c r="E67" s="29" t="s">
        <v>198</v>
      </c>
      <c r="F67" s="29" t="s">
        <v>199</v>
      </c>
      <c r="G67" s="3" t="s">
        <v>88</v>
      </c>
      <c r="H67" s="3" t="s">
        <v>83</v>
      </c>
      <c r="I67" s="3" t="s">
        <v>194</v>
      </c>
      <c r="J67" s="3" t="s">
        <v>195</v>
      </c>
      <c r="K67" s="3" t="s">
        <v>68</v>
      </c>
      <c r="L67" s="4">
        <v>5785</v>
      </c>
      <c r="M67" s="4">
        <v>4551</v>
      </c>
      <c r="N67" s="4">
        <v>6368</v>
      </c>
      <c r="O67" s="4">
        <v>5785</v>
      </c>
      <c r="P67" s="4">
        <v>4551</v>
      </c>
      <c r="Q67" s="4">
        <v>6368</v>
      </c>
      <c r="R67" s="4">
        <v>5785</v>
      </c>
      <c r="S67" s="4">
        <v>4551</v>
      </c>
      <c r="T67" s="4">
        <v>6368</v>
      </c>
      <c r="U67" s="4">
        <v>5785</v>
      </c>
      <c r="V67" s="4">
        <v>4551</v>
      </c>
      <c r="W67" s="4">
        <v>6368</v>
      </c>
      <c r="X67" s="4">
        <v>5785</v>
      </c>
      <c r="Y67" s="4">
        <v>4551</v>
      </c>
      <c r="Z67" s="4">
        <v>6368</v>
      </c>
      <c r="AA67" s="4">
        <v>5785</v>
      </c>
      <c r="AB67" s="4">
        <v>4551</v>
      </c>
      <c r="AC67" s="4">
        <v>6368</v>
      </c>
      <c r="AD67" s="1"/>
      <c r="AE67" s="1" t="str">
        <f t="shared" si="2"/>
        <v/>
      </c>
    </row>
    <row r="68" spans="1:31" s="24" customFormat="1" hidden="1" x14ac:dyDescent="0.2">
      <c r="A68" s="3" t="s">
        <v>56</v>
      </c>
      <c r="B68" s="29" t="s">
        <v>20</v>
      </c>
      <c r="C68" s="3" t="s">
        <v>73</v>
      </c>
      <c r="D68" s="3" t="s">
        <v>127</v>
      </c>
      <c r="E68" s="29" t="s">
        <v>198</v>
      </c>
      <c r="F68" s="29" t="s">
        <v>199</v>
      </c>
      <c r="G68" s="3" t="s">
        <v>88</v>
      </c>
      <c r="H68" s="3" t="s">
        <v>83</v>
      </c>
      <c r="I68" s="3" t="s">
        <v>194</v>
      </c>
      <c r="J68" s="3" t="s">
        <v>195</v>
      </c>
      <c r="K68" s="3" t="s">
        <v>68</v>
      </c>
      <c r="L68" s="4">
        <v>5785</v>
      </c>
      <c r="M68" s="4">
        <v>4551</v>
      </c>
      <c r="N68" s="4">
        <v>6368</v>
      </c>
      <c r="O68" s="4">
        <v>5785</v>
      </c>
      <c r="P68" s="4">
        <v>4551</v>
      </c>
      <c r="Q68" s="4">
        <v>6368</v>
      </c>
      <c r="R68" s="4">
        <v>5785</v>
      </c>
      <c r="S68" s="4">
        <v>4551</v>
      </c>
      <c r="T68" s="4">
        <v>6368</v>
      </c>
      <c r="U68" s="4">
        <v>5785</v>
      </c>
      <c r="V68" s="4">
        <v>4551</v>
      </c>
      <c r="W68" s="4">
        <v>6368</v>
      </c>
      <c r="X68" s="4">
        <v>5785</v>
      </c>
      <c r="Y68" s="4">
        <v>4551</v>
      </c>
      <c r="Z68" s="4">
        <v>6368</v>
      </c>
      <c r="AA68" s="4">
        <v>5785</v>
      </c>
      <c r="AB68" s="4">
        <v>4551</v>
      </c>
      <c r="AC68" s="4">
        <v>6368</v>
      </c>
      <c r="AD68" s="1"/>
      <c r="AE68" s="1" t="str">
        <f t="shared" ref="AE68:AE131" si="47">IF(L68&lt;M68,"ISSUE","")</f>
        <v/>
      </c>
    </row>
    <row r="69" spans="1:31" s="24" customFormat="1" hidden="1" x14ac:dyDescent="0.2">
      <c r="A69" s="3" t="s">
        <v>56</v>
      </c>
      <c r="B69" s="29" t="s">
        <v>20</v>
      </c>
      <c r="C69" s="3" t="s">
        <v>125</v>
      </c>
      <c r="D69" s="3" t="s">
        <v>126</v>
      </c>
      <c r="E69" s="29" t="s">
        <v>198</v>
      </c>
      <c r="F69" s="29" t="s">
        <v>199</v>
      </c>
      <c r="G69" s="3" t="s">
        <v>88</v>
      </c>
      <c r="H69" s="3" t="s">
        <v>83</v>
      </c>
      <c r="I69" s="3" t="s">
        <v>194</v>
      </c>
      <c r="J69" s="3" t="s">
        <v>195</v>
      </c>
      <c r="K69" s="3" t="s">
        <v>68</v>
      </c>
      <c r="L69" s="4">
        <v>5785</v>
      </c>
      <c r="M69" s="4">
        <v>4551</v>
      </c>
      <c r="N69" s="4">
        <v>6368</v>
      </c>
      <c r="O69" s="4">
        <v>5785</v>
      </c>
      <c r="P69" s="4">
        <v>4551</v>
      </c>
      <c r="Q69" s="4">
        <v>6368</v>
      </c>
      <c r="R69" s="4">
        <v>5785</v>
      </c>
      <c r="S69" s="4">
        <v>4551</v>
      </c>
      <c r="T69" s="4">
        <v>6368</v>
      </c>
      <c r="U69" s="4">
        <v>5785</v>
      </c>
      <c r="V69" s="4">
        <v>4551</v>
      </c>
      <c r="W69" s="4">
        <v>6368</v>
      </c>
      <c r="X69" s="4">
        <v>5785</v>
      </c>
      <c r="Y69" s="4">
        <v>4551</v>
      </c>
      <c r="Z69" s="4">
        <v>6368</v>
      </c>
      <c r="AA69" s="4">
        <v>5785</v>
      </c>
      <c r="AB69" s="4">
        <v>4551</v>
      </c>
      <c r="AC69" s="4">
        <v>6368</v>
      </c>
      <c r="AD69" s="1"/>
      <c r="AE69" s="1" t="str">
        <f t="shared" si="47"/>
        <v/>
      </c>
    </row>
    <row r="70" spans="1:31" s="24" customFormat="1" hidden="1" x14ac:dyDescent="0.2">
      <c r="A70" s="3" t="s">
        <v>56</v>
      </c>
      <c r="B70" s="29" t="s">
        <v>18</v>
      </c>
      <c r="C70" s="29" t="s">
        <v>20</v>
      </c>
      <c r="D70" s="3" t="s">
        <v>20</v>
      </c>
      <c r="E70" s="29" t="s">
        <v>54</v>
      </c>
      <c r="F70" s="29" t="s">
        <v>115</v>
      </c>
      <c r="G70" s="3"/>
      <c r="H70" s="3"/>
      <c r="I70" s="3"/>
      <c r="J70" s="3"/>
      <c r="K70" s="3" t="s">
        <v>68</v>
      </c>
      <c r="L70" s="15">
        <v>300</v>
      </c>
      <c r="M70" s="15">
        <v>200</v>
      </c>
      <c r="N70" s="15">
        <v>450</v>
      </c>
      <c r="O70" s="15">
        <v>300</v>
      </c>
      <c r="P70" s="15">
        <v>200</v>
      </c>
      <c r="Q70" s="15">
        <v>450</v>
      </c>
      <c r="R70" s="15">
        <v>300</v>
      </c>
      <c r="S70" s="15">
        <v>200</v>
      </c>
      <c r="T70" s="15">
        <v>450</v>
      </c>
      <c r="U70" s="15">
        <v>300</v>
      </c>
      <c r="V70" s="15">
        <v>200</v>
      </c>
      <c r="W70" s="15">
        <v>450</v>
      </c>
      <c r="X70" s="15">
        <v>300</v>
      </c>
      <c r="Y70" s="15">
        <v>200</v>
      </c>
      <c r="Z70" s="15">
        <v>450</v>
      </c>
      <c r="AA70" s="15">
        <v>300</v>
      </c>
      <c r="AB70" s="15">
        <v>200</v>
      </c>
      <c r="AC70" s="15">
        <v>450</v>
      </c>
      <c r="AD70" s="1"/>
      <c r="AE70" s="1" t="str">
        <f t="shared" si="47"/>
        <v/>
      </c>
    </row>
    <row r="71" spans="1:31" s="24" customFormat="1" hidden="1" x14ac:dyDescent="0.2">
      <c r="A71" s="3" t="s">
        <v>56</v>
      </c>
      <c r="B71" s="29" t="s">
        <v>20</v>
      </c>
      <c r="C71" s="29" t="s">
        <v>20</v>
      </c>
      <c r="D71" s="3" t="s">
        <v>20</v>
      </c>
      <c r="E71" s="29" t="s">
        <v>57</v>
      </c>
      <c r="F71" s="29" t="s">
        <v>113</v>
      </c>
      <c r="G71" s="3"/>
      <c r="H71" s="3"/>
      <c r="I71" s="3"/>
      <c r="J71" s="3"/>
      <c r="K71" s="3" t="s">
        <v>68</v>
      </c>
      <c r="L71" s="14">
        <v>4.5</v>
      </c>
      <c r="M71" s="14">
        <v>1.5</v>
      </c>
      <c r="N71" s="14">
        <v>9</v>
      </c>
      <c r="O71" s="14">
        <v>4.5</v>
      </c>
      <c r="P71" s="14">
        <v>1.5</v>
      </c>
      <c r="Q71" s="14">
        <v>9</v>
      </c>
      <c r="R71" s="14">
        <v>4.5</v>
      </c>
      <c r="S71" s="14">
        <v>1.5</v>
      </c>
      <c r="T71" s="14">
        <v>9</v>
      </c>
      <c r="U71" s="14">
        <v>4.5</v>
      </c>
      <c r="V71" s="14">
        <v>1.5</v>
      </c>
      <c r="W71" s="14">
        <v>9</v>
      </c>
      <c r="X71" s="14">
        <v>3.5</v>
      </c>
      <c r="Y71" s="14">
        <v>1.5</v>
      </c>
      <c r="Z71" s="14">
        <v>9</v>
      </c>
      <c r="AA71" s="14">
        <v>3.5</v>
      </c>
      <c r="AB71" s="14">
        <v>1.5</v>
      </c>
      <c r="AC71" s="14">
        <v>9</v>
      </c>
      <c r="AD71" s="1"/>
      <c r="AE71" s="1" t="str">
        <f t="shared" si="47"/>
        <v/>
      </c>
    </row>
    <row r="72" spans="1:31" s="24" customFormat="1" hidden="1" x14ac:dyDescent="0.2">
      <c r="A72" s="3" t="s">
        <v>56</v>
      </c>
      <c r="B72" s="29" t="s">
        <v>40</v>
      </c>
      <c r="C72" s="29" t="s">
        <v>20</v>
      </c>
      <c r="D72" s="3" t="s">
        <v>20</v>
      </c>
      <c r="E72" s="29" t="s">
        <v>60</v>
      </c>
      <c r="F72" s="29" t="s">
        <v>113</v>
      </c>
      <c r="G72" s="3" t="s">
        <v>85</v>
      </c>
      <c r="H72" s="3" t="s">
        <v>82</v>
      </c>
      <c r="I72" s="3" t="s">
        <v>205</v>
      </c>
      <c r="J72" s="3"/>
      <c r="K72" s="3" t="s">
        <v>68</v>
      </c>
      <c r="L72" s="14">
        <v>1120</v>
      </c>
      <c r="M72" s="14">
        <v>896</v>
      </c>
      <c r="N72" s="14">
        <v>1344</v>
      </c>
      <c r="O72" s="14">
        <v>1120</v>
      </c>
      <c r="P72" s="14">
        <v>896</v>
      </c>
      <c r="Q72" s="14">
        <v>1344</v>
      </c>
      <c r="R72" s="14">
        <v>1120</v>
      </c>
      <c r="S72" s="14">
        <v>896</v>
      </c>
      <c r="T72" s="14">
        <v>1344</v>
      </c>
      <c r="U72" s="14">
        <v>784</v>
      </c>
      <c r="V72" s="14">
        <v>627</v>
      </c>
      <c r="W72" s="14">
        <v>941</v>
      </c>
      <c r="X72" s="14">
        <v>784</v>
      </c>
      <c r="Y72" s="14">
        <v>627</v>
      </c>
      <c r="Z72" s="14">
        <v>941</v>
      </c>
      <c r="AA72" s="14">
        <v>504</v>
      </c>
      <c r="AB72" s="14">
        <v>403</v>
      </c>
      <c r="AC72" s="14">
        <v>605</v>
      </c>
      <c r="AD72" s="1"/>
      <c r="AE72" s="1" t="str">
        <f t="shared" si="47"/>
        <v/>
      </c>
    </row>
    <row r="73" spans="1:31" s="24" customFormat="1" hidden="1" x14ac:dyDescent="0.2">
      <c r="A73" s="3" t="s">
        <v>56</v>
      </c>
      <c r="B73" s="29" t="s">
        <v>175</v>
      </c>
      <c r="C73" s="29" t="s">
        <v>20</v>
      </c>
      <c r="D73" s="3" t="s">
        <v>20</v>
      </c>
      <c r="E73" s="29" t="s">
        <v>60</v>
      </c>
      <c r="F73" s="29" t="s">
        <v>113</v>
      </c>
      <c r="G73" s="3"/>
      <c r="H73" s="3"/>
      <c r="I73" s="3"/>
      <c r="J73" s="3"/>
      <c r="K73" s="3" t="s">
        <v>68</v>
      </c>
      <c r="L73" s="14">
        <v>0.55000000000000004</v>
      </c>
      <c r="M73" s="14">
        <v>0.45</v>
      </c>
      <c r="N73" s="14">
        <v>0.9</v>
      </c>
      <c r="O73" s="14">
        <v>0.55000000000000004</v>
      </c>
      <c r="P73" s="14">
        <v>0.45</v>
      </c>
      <c r="Q73" s="14">
        <v>0.9</v>
      </c>
      <c r="R73" s="14">
        <v>0.55000000000000004</v>
      </c>
      <c r="S73" s="14">
        <v>0.45</v>
      </c>
      <c r="T73" s="14">
        <v>0.9</v>
      </c>
      <c r="U73" s="14">
        <v>0.55000000000000004</v>
      </c>
      <c r="V73" s="14">
        <v>0.45</v>
      </c>
      <c r="W73" s="14">
        <v>0.9</v>
      </c>
      <c r="X73" s="14">
        <v>0.55000000000000004</v>
      </c>
      <c r="Y73" s="14">
        <v>0.45</v>
      </c>
      <c r="Z73" s="14">
        <v>0.9</v>
      </c>
      <c r="AA73" s="14">
        <v>0.55000000000000004</v>
      </c>
      <c r="AB73" s="14">
        <v>0.45</v>
      </c>
      <c r="AC73" s="14">
        <v>0.9</v>
      </c>
      <c r="AD73" s="1"/>
      <c r="AE73" s="1" t="str">
        <f t="shared" si="47"/>
        <v/>
      </c>
    </row>
    <row r="74" spans="1:31" s="24" customFormat="1" ht="15" hidden="1" x14ac:dyDescent="0.2">
      <c r="A74" s="3" t="s">
        <v>56</v>
      </c>
      <c r="B74" s="29" t="s">
        <v>33</v>
      </c>
      <c r="C74" s="29" t="s">
        <v>20</v>
      </c>
      <c r="D74" s="3" t="s">
        <v>20</v>
      </c>
      <c r="E74" s="29" t="s">
        <v>60</v>
      </c>
      <c r="F74" s="29" t="s">
        <v>113</v>
      </c>
      <c r="G74" s="3" t="s">
        <v>85</v>
      </c>
      <c r="H74" s="3" t="s">
        <v>82</v>
      </c>
      <c r="I74" s="7" t="s">
        <v>206</v>
      </c>
      <c r="J74" s="3" t="s">
        <v>207</v>
      </c>
      <c r="K74" s="3" t="s">
        <v>68</v>
      </c>
      <c r="L74" s="14">
        <f t="shared" ref="L74:Q74" si="48">O74*1.1</f>
        <v>47.39791549295775</v>
      </c>
      <c r="M74" s="14">
        <f t="shared" si="48"/>
        <v>37.918332394366203</v>
      </c>
      <c r="N74" s="14">
        <f t="shared" si="48"/>
        <v>56.877498591549291</v>
      </c>
      <c r="O74" s="14">
        <f t="shared" si="48"/>
        <v>43.089014084507042</v>
      </c>
      <c r="P74" s="14">
        <f t="shared" si="48"/>
        <v>34.471211267605639</v>
      </c>
      <c r="Q74" s="14">
        <f t="shared" si="48"/>
        <v>51.706816901408445</v>
      </c>
      <c r="R74" s="14">
        <f>(3272*0.85)/71</f>
        <v>39.171830985915491</v>
      </c>
      <c r="S74" s="14">
        <f>(3272*0.85)/71*0.8</f>
        <v>31.337464788732394</v>
      </c>
      <c r="T74" s="14">
        <f>(3272*0.85)/71*1.2</f>
        <v>47.006197183098585</v>
      </c>
      <c r="U74" s="14">
        <f t="shared" ref="U74:AC74" si="49">R74*0.9</f>
        <v>35.254647887323941</v>
      </c>
      <c r="V74" s="14">
        <f t="shared" si="49"/>
        <v>28.203718309859156</v>
      </c>
      <c r="W74" s="14">
        <f t="shared" si="49"/>
        <v>42.305577464788726</v>
      </c>
      <c r="X74" s="14">
        <f t="shared" si="49"/>
        <v>31.729183098591548</v>
      </c>
      <c r="Y74" s="14">
        <f t="shared" si="49"/>
        <v>25.383346478873239</v>
      </c>
      <c r="Z74" s="14">
        <f t="shared" si="49"/>
        <v>38.075019718309854</v>
      </c>
      <c r="AA74" s="14">
        <f t="shared" si="49"/>
        <v>28.556264788732395</v>
      </c>
      <c r="AB74" s="14">
        <f t="shared" si="49"/>
        <v>22.845011830985914</v>
      </c>
      <c r="AC74" s="14">
        <f t="shared" si="49"/>
        <v>34.267517746478866</v>
      </c>
      <c r="AD74" s="1"/>
      <c r="AE74" s="1" t="str">
        <f t="shared" si="47"/>
        <v/>
      </c>
    </row>
    <row r="75" spans="1:31" s="24" customFormat="1" hidden="1" x14ac:dyDescent="0.2">
      <c r="A75" s="3" t="s">
        <v>56</v>
      </c>
      <c r="B75" s="29" t="s">
        <v>45</v>
      </c>
      <c r="C75" s="29" t="s">
        <v>20</v>
      </c>
      <c r="D75" s="3" t="s">
        <v>20</v>
      </c>
      <c r="E75" s="29" t="s">
        <v>61</v>
      </c>
      <c r="F75" s="29" t="s">
        <v>116</v>
      </c>
      <c r="G75" s="3"/>
      <c r="H75" s="3"/>
      <c r="I75" s="3"/>
      <c r="J75" s="3"/>
      <c r="K75" s="3" t="s">
        <v>68</v>
      </c>
      <c r="L75" s="14">
        <v>0.22399999999999998</v>
      </c>
      <c r="M75" s="14">
        <v>0.06</v>
      </c>
      <c r="N75" s="3">
        <v>0.32</v>
      </c>
      <c r="O75" s="14">
        <v>0.22399999999999998</v>
      </c>
      <c r="P75" s="14">
        <v>0.06</v>
      </c>
      <c r="Q75" s="3">
        <v>0.32</v>
      </c>
      <c r="R75" s="14">
        <v>0.22399999999999998</v>
      </c>
      <c r="S75" s="14">
        <v>0.06</v>
      </c>
      <c r="T75" s="3">
        <v>0.32</v>
      </c>
      <c r="U75" s="14">
        <v>0.22399999999999998</v>
      </c>
      <c r="V75" s="14">
        <v>0.06</v>
      </c>
      <c r="W75" s="3">
        <v>0.32</v>
      </c>
      <c r="X75" s="14">
        <v>0.22399999999999998</v>
      </c>
      <c r="Y75" s="14">
        <v>0.06</v>
      </c>
      <c r="Z75" s="3">
        <v>0.32</v>
      </c>
      <c r="AA75" s="14">
        <v>0.22399999999999998</v>
      </c>
      <c r="AB75" s="14">
        <v>0.06</v>
      </c>
      <c r="AC75" s="3">
        <v>0.32</v>
      </c>
      <c r="AD75" s="1"/>
      <c r="AE75" s="1" t="str">
        <f t="shared" si="47"/>
        <v/>
      </c>
    </row>
    <row r="76" spans="1:31" s="24" customFormat="1" hidden="1" x14ac:dyDescent="0.2">
      <c r="A76" s="3" t="s">
        <v>56</v>
      </c>
      <c r="B76" s="29" t="s">
        <v>40</v>
      </c>
      <c r="C76" s="29" t="s">
        <v>20</v>
      </c>
      <c r="D76" s="3" t="s">
        <v>20</v>
      </c>
      <c r="E76" s="29" t="s">
        <v>61</v>
      </c>
      <c r="F76" s="29" t="s">
        <v>116</v>
      </c>
      <c r="G76" s="3"/>
      <c r="H76" s="3"/>
      <c r="I76" s="3"/>
      <c r="J76" s="3"/>
      <c r="K76" s="3" t="s">
        <v>68</v>
      </c>
      <c r="L76" s="14">
        <v>0.23566468907932331</v>
      </c>
      <c r="M76" s="14">
        <v>0.19771171171171173</v>
      </c>
      <c r="N76" s="17">
        <v>0.33</v>
      </c>
      <c r="O76" s="14">
        <v>0.23566468907932331</v>
      </c>
      <c r="P76" s="14">
        <v>0.19771171171171173</v>
      </c>
      <c r="Q76" s="17">
        <v>0.33</v>
      </c>
      <c r="R76" s="14">
        <v>0.23566468907932331</v>
      </c>
      <c r="S76" s="14">
        <v>0.19771171171171173</v>
      </c>
      <c r="T76" s="17">
        <v>0.33</v>
      </c>
      <c r="U76" s="14">
        <v>0.23566468907932331</v>
      </c>
      <c r="V76" s="14">
        <v>0.19771171171171173</v>
      </c>
      <c r="W76" s="17">
        <v>0.33</v>
      </c>
      <c r="X76" s="14">
        <v>0.23566468907932331</v>
      </c>
      <c r="Y76" s="14">
        <v>0.19771171171171173</v>
      </c>
      <c r="Z76" s="17">
        <v>0.33</v>
      </c>
      <c r="AA76" s="14">
        <v>0.23566468907932331</v>
      </c>
      <c r="AB76" s="14">
        <v>0.19771171171171173</v>
      </c>
      <c r="AC76" s="17">
        <v>0.33</v>
      </c>
      <c r="AD76" s="1"/>
      <c r="AE76" s="1" t="str">
        <f t="shared" si="47"/>
        <v/>
      </c>
    </row>
    <row r="77" spans="1:31" s="24" customFormat="1" hidden="1" x14ac:dyDescent="0.2">
      <c r="A77" s="3" t="s">
        <v>56</v>
      </c>
      <c r="B77" s="29" t="s">
        <v>145</v>
      </c>
      <c r="C77" s="29" t="s">
        <v>20</v>
      </c>
      <c r="D77" s="3" t="s">
        <v>20</v>
      </c>
      <c r="E77" s="29" t="s">
        <v>61</v>
      </c>
      <c r="F77" s="29" t="s">
        <v>116</v>
      </c>
      <c r="G77" s="3"/>
      <c r="H77" s="3"/>
      <c r="I77" s="3"/>
      <c r="J77" s="3"/>
      <c r="K77" s="3" t="s">
        <v>68</v>
      </c>
      <c r="L77" s="17">
        <v>0.12337319277108433</v>
      </c>
      <c r="M77" s="17">
        <v>9.6203313253012041E-2</v>
      </c>
      <c r="N77" s="17">
        <v>0.14904036144578314</v>
      </c>
      <c r="O77" s="17">
        <v>0.12337319277108433</v>
      </c>
      <c r="P77" s="17">
        <v>9.6203313253012041E-2</v>
      </c>
      <c r="Q77" s="17">
        <v>0.14904036144578314</v>
      </c>
      <c r="R77" s="17">
        <v>0.12337319277108433</v>
      </c>
      <c r="S77" s="17">
        <v>9.6203313253012041E-2</v>
      </c>
      <c r="T77" s="17">
        <v>0.14904036144578314</v>
      </c>
      <c r="U77" s="17">
        <v>0.12337319277108433</v>
      </c>
      <c r="V77" s="17">
        <v>9.6203313253012041E-2</v>
      </c>
      <c r="W77" s="17">
        <v>0.14904036144578314</v>
      </c>
      <c r="X77" s="17">
        <v>0.12337319277108433</v>
      </c>
      <c r="Y77" s="17">
        <v>9.6203313253012041E-2</v>
      </c>
      <c r="Z77" s="17">
        <v>0.14904036144578314</v>
      </c>
      <c r="AA77" s="17">
        <v>0.12337319277108433</v>
      </c>
      <c r="AB77" s="17">
        <v>9.6203313253012041E-2</v>
      </c>
      <c r="AC77" s="17">
        <v>0.14904036144578314</v>
      </c>
      <c r="AD77" s="1"/>
      <c r="AE77" s="1" t="str">
        <f t="shared" si="47"/>
        <v/>
      </c>
    </row>
    <row r="78" spans="1:31" s="24" customFormat="1" hidden="1" x14ac:dyDescent="0.2">
      <c r="A78" s="3" t="s">
        <v>56</v>
      </c>
      <c r="B78" s="29" t="s">
        <v>33</v>
      </c>
      <c r="C78" s="29" t="s">
        <v>20</v>
      </c>
      <c r="D78" s="3" t="s">
        <v>20</v>
      </c>
      <c r="E78" s="29" t="s">
        <v>61</v>
      </c>
      <c r="F78" s="29" t="s">
        <v>116</v>
      </c>
      <c r="G78" s="3"/>
      <c r="H78" s="3"/>
      <c r="I78" s="3"/>
      <c r="J78" s="3"/>
      <c r="K78" s="3" t="s">
        <v>68</v>
      </c>
      <c r="L78" s="17">
        <v>6.9641277641277644E-2</v>
      </c>
      <c r="M78" s="17">
        <v>2.3709762162162161E-2</v>
      </c>
      <c r="N78" s="17">
        <v>0.13097295891891891</v>
      </c>
      <c r="O78" s="17">
        <v>6.9641277641277644E-2</v>
      </c>
      <c r="P78" s="17">
        <v>2.3709762162162161E-2</v>
      </c>
      <c r="Q78" s="17">
        <v>0.13097295891891891</v>
      </c>
      <c r="R78" s="17">
        <v>6.9641277641277644E-2</v>
      </c>
      <c r="S78" s="17">
        <v>2.3709762162162161E-2</v>
      </c>
      <c r="T78" s="17">
        <v>0.13097295891891891</v>
      </c>
      <c r="U78" s="17">
        <v>6.9641277641277644E-2</v>
      </c>
      <c r="V78" s="17">
        <v>2.3709762162162161E-2</v>
      </c>
      <c r="W78" s="17">
        <v>0.13097295891891891</v>
      </c>
      <c r="X78" s="17">
        <v>6.9641277641277644E-2</v>
      </c>
      <c r="Y78" s="17">
        <v>2.3709762162162161E-2</v>
      </c>
      <c r="Z78" s="17">
        <v>0.13097295891891891</v>
      </c>
      <c r="AA78" s="17">
        <v>6.9641277641277644E-2</v>
      </c>
      <c r="AB78" s="17">
        <v>2.3709762162162161E-2</v>
      </c>
      <c r="AC78" s="17">
        <v>0.13097295891891891</v>
      </c>
      <c r="AD78" s="1"/>
      <c r="AE78" s="1" t="str">
        <f t="shared" si="47"/>
        <v/>
      </c>
    </row>
    <row r="79" spans="1:31" s="24" customFormat="1" hidden="1" x14ac:dyDescent="0.2">
      <c r="A79" s="3" t="s">
        <v>56</v>
      </c>
      <c r="B79" s="29" t="s">
        <v>174</v>
      </c>
      <c r="C79" s="29" t="s">
        <v>20</v>
      </c>
      <c r="D79" s="3" t="s">
        <v>20</v>
      </c>
      <c r="E79" s="29" t="s">
        <v>160</v>
      </c>
      <c r="F79" s="29" t="s">
        <v>116</v>
      </c>
      <c r="G79" s="3"/>
      <c r="H79" s="3"/>
      <c r="I79" s="3"/>
      <c r="J79" s="3"/>
      <c r="K79" s="3" t="s">
        <v>68</v>
      </c>
      <c r="L79" s="15">
        <v>225</v>
      </c>
      <c r="M79" s="15">
        <v>180</v>
      </c>
      <c r="N79" s="15">
        <v>270</v>
      </c>
      <c r="O79" s="15">
        <v>225</v>
      </c>
      <c r="P79" s="15">
        <v>180</v>
      </c>
      <c r="Q79" s="15">
        <v>270</v>
      </c>
      <c r="R79" s="15">
        <v>225</v>
      </c>
      <c r="S79" s="15">
        <v>180</v>
      </c>
      <c r="T79" s="15">
        <v>270</v>
      </c>
      <c r="U79" s="15">
        <v>225</v>
      </c>
      <c r="V79" s="15">
        <v>180</v>
      </c>
      <c r="W79" s="15">
        <v>270</v>
      </c>
      <c r="X79" s="15">
        <v>90</v>
      </c>
      <c r="Y79" s="15">
        <v>60</v>
      </c>
      <c r="Z79" s="15">
        <v>180</v>
      </c>
      <c r="AA79" s="15">
        <v>90</v>
      </c>
      <c r="AB79" s="15">
        <v>60</v>
      </c>
      <c r="AC79" s="15">
        <v>180</v>
      </c>
      <c r="AD79" s="1"/>
      <c r="AE79" s="1" t="str">
        <f t="shared" si="47"/>
        <v/>
      </c>
    </row>
    <row r="80" spans="1:31" s="24" customFormat="1" hidden="1" x14ac:dyDescent="0.2">
      <c r="A80" s="3" t="s">
        <v>56</v>
      </c>
      <c r="B80" s="29" t="s">
        <v>18</v>
      </c>
      <c r="C80" s="29" t="s">
        <v>20</v>
      </c>
      <c r="D80" s="3" t="s">
        <v>20</v>
      </c>
      <c r="E80" s="29" t="s">
        <v>58</v>
      </c>
      <c r="F80" s="29" t="s">
        <v>114</v>
      </c>
      <c r="G80" s="3"/>
      <c r="H80" s="3"/>
      <c r="I80" s="3"/>
      <c r="J80" s="3"/>
      <c r="K80" s="3" t="s">
        <v>68</v>
      </c>
      <c r="L80" s="15">
        <v>22</v>
      </c>
      <c r="M80" s="15">
        <v>13</v>
      </c>
      <c r="N80" s="15">
        <v>36</v>
      </c>
      <c r="O80" s="15">
        <v>22</v>
      </c>
      <c r="P80" s="15">
        <v>13</v>
      </c>
      <c r="Q80" s="15">
        <v>36</v>
      </c>
      <c r="R80" s="15">
        <v>22</v>
      </c>
      <c r="S80" s="15">
        <v>13</v>
      </c>
      <c r="T80" s="15">
        <v>36</v>
      </c>
      <c r="U80" s="15">
        <v>22</v>
      </c>
      <c r="V80" s="15">
        <v>13</v>
      </c>
      <c r="W80" s="15">
        <v>36</v>
      </c>
      <c r="X80" s="15">
        <v>18</v>
      </c>
      <c r="Y80" s="15">
        <v>13</v>
      </c>
      <c r="Z80" s="15">
        <v>36</v>
      </c>
      <c r="AA80" s="15">
        <v>18</v>
      </c>
      <c r="AB80" s="15">
        <v>13</v>
      </c>
      <c r="AC80" s="15">
        <v>36</v>
      </c>
      <c r="AD80" s="1"/>
      <c r="AE80" s="1" t="str">
        <f t="shared" si="47"/>
        <v/>
      </c>
    </row>
    <row r="81" spans="1:31" s="24" customFormat="1" hidden="1" x14ac:dyDescent="0.2">
      <c r="A81" s="3" t="s">
        <v>56</v>
      </c>
      <c r="B81" s="29" t="s">
        <v>157</v>
      </c>
      <c r="C81" s="29" t="s">
        <v>20</v>
      </c>
      <c r="D81" s="3" t="s">
        <v>20</v>
      </c>
      <c r="E81" s="29" t="s">
        <v>58</v>
      </c>
      <c r="F81" s="29" t="s">
        <v>114</v>
      </c>
      <c r="G81" s="3"/>
      <c r="H81" s="3"/>
      <c r="I81" s="3"/>
      <c r="J81" s="3"/>
      <c r="K81" s="3" t="s">
        <v>68</v>
      </c>
      <c r="L81" s="15">
        <v>33</v>
      </c>
      <c r="M81" s="15">
        <v>19.5</v>
      </c>
      <c r="N81" s="15">
        <v>54</v>
      </c>
      <c r="O81" s="15">
        <v>33</v>
      </c>
      <c r="P81" s="15">
        <v>19.5</v>
      </c>
      <c r="Q81" s="15">
        <v>54</v>
      </c>
      <c r="R81" s="15">
        <v>33</v>
      </c>
      <c r="S81" s="15">
        <v>19.5</v>
      </c>
      <c r="T81" s="15">
        <v>54</v>
      </c>
      <c r="U81" s="15">
        <v>33</v>
      </c>
      <c r="V81" s="15">
        <v>19.5</v>
      </c>
      <c r="W81" s="15">
        <v>54</v>
      </c>
      <c r="X81" s="15">
        <v>27</v>
      </c>
      <c r="Y81" s="15">
        <v>19.5</v>
      </c>
      <c r="Z81" s="15">
        <v>54</v>
      </c>
      <c r="AA81" s="15">
        <v>27</v>
      </c>
      <c r="AB81" s="15">
        <v>19.5</v>
      </c>
      <c r="AC81" s="15">
        <v>54</v>
      </c>
      <c r="AD81" s="1"/>
      <c r="AE81" s="1" t="str">
        <f t="shared" si="47"/>
        <v/>
      </c>
    </row>
    <row r="82" spans="1:31" s="24" customFormat="1" hidden="1" x14ac:dyDescent="0.2">
      <c r="A82" s="3" t="s">
        <v>56</v>
      </c>
      <c r="B82" s="29" t="s">
        <v>149</v>
      </c>
      <c r="C82" s="29" t="s">
        <v>20</v>
      </c>
      <c r="D82" s="3" t="s">
        <v>20</v>
      </c>
      <c r="E82" s="29" t="s">
        <v>58</v>
      </c>
      <c r="F82" s="29" t="s">
        <v>114</v>
      </c>
      <c r="G82" s="3"/>
      <c r="H82" s="3"/>
      <c r="I82" s="3"/>
      <c r="J82" s="3"/>
      <c r="K82" s="3" t="s">
        <v>68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>
        <v>27</v>
      </c>
      <c r="Y82" s="15">
        <v>19.5</v>
      </c>
      <c r="Z82" s="15">
        <v>54</v>
      </c>
      <c r="AA82" s="15">
        <v>27</v>
      </c>
      <c r="AB82" s="15">
        <v>19.5</v>
      </c>
      <c r="AC82" s="15">
        <v>54</v>
      </c>
      <c r="AD82" s="1"/>
      <c r="AE82" s="1" t="str">
        <f t="shared" si="47"/>
        <v/>
      </c>
    </row>
    <row r="83" spans="1:31" s="24" customFormat="1" hidden="1" x14ac:dyDescent="0.2">
      <c r="A83" s="3" t="s">
        <v>56</v>
      </c>
      <c r="B83" s="29" t="s">
        <v>173</v>
      </c>
      <c r="C83" s="29" t="s">
        <v>20</v>
      </c>
      <c r="D83" s="3" t="s">
        <v>20</v>
      </c>
      <c r="E83" s="29" t="s">
        <v>59</v>
      </c>
      <c r="F83" s="29" t="s">
        <v>114</v>
      </c>
      <c r="G83" s="3"/>
      <c r="H83" s="3"/>
      <c r="I83" s="3"/>
      <c r="J83" s="3"/>
      <c r="K83" s="3" t="s">
        <v>68</v>
      </c>
      <c r="L83" s="15">
        <v>40.5</v>
      </c>
      <c r="M83" s="15">
        <v>27</v>
      </c>
      <c r="N83" s="15">
        <v>110</v>
      </c>
      <c r="O83" s="15">
        <v>40.5</v>
      </c>
      <c r="P83" s="15">
        <v>27</v>
      </c>
      <c r="Q83" s="15">
        <v>110</v>
      </c>
      <c r="R83" s="15">
        <v>40.5</v>
      </c>
      <c r="S83" s="15">
        <v>27</v>
      </c>
      <c r="T83" s="15">
        <v>110</v>
      </c>
      <c r="U83" s="15">
        <v>40.5</v>
      </c>
      <c r="V83" s="15">
        <v>27</v>
      </c>
      <c r="W83" s="15">
        <v>110</v>
      </c>
      <c r="X83" s="15">
        <v>40.5</v>
      </c>
      <c r="Y83" s="15">
        <v>27</v>
      </c>
      <c r="Z83" s="15">
        <v>110</v>
      </c>
      <c r="AA83" s="15">
        <v>40.5</v>
      </c>
      <c r="AB83" s="15">
        <v>27</v>
      </c>
      <c r="AC83" s="15">
        <v>110</v>
      </c>
      <c r="AD83" s="1"/>
      <c r="AE83" s="1" t="str">
        <f t="shared" si="47"/>
        <v/>
      </c>
    </row>
    <row r="84" spans="1:31" s="24" customFormat="1" hidden="1" x14ac:dyDescent="0.2">
      <c r="A84" s="3" t="s">
        <v>56</v>
      </c>
      <c r="B84" s="29" t="s">
        <v>33</v>
      </c>
      <c r="C84" s="29" t="s">
        <v>20</v>
      </c>
      <c r="D84" s="3" t="s">
        <v>20</v>
      </c>
      <c r="E84" s="29" t="s">
        <v>59</v>
      </c>
      <c r="F84" s="29" t="s">
        <v>114</v>
      </c>
      <c r="G84" s="3"/>
      <c r="H84" s="3"/>
      <c r="I84" s="3"/>
      <c r="J84" s="3"/>
      <c r="K84" s="3" t="s">
        <v>68</v>
      </c>
      <c r="L84" s="15">
        <v>54</v>
      </c>
      <c r="M84" s="15">
        <v>36</v>
      </c>
      <c r="N84" s="15">
        <v>110</v>
      </c>
      <c r="O84" s="15">
        <v>54</v>
      </c>
      <c r="P84" s="15">
        <v>36</v>
      </c>
      <c r="Q84" s="15">
        <v>110</v>
      </c>
      <c r="R84" s="15">
        <v>54</v>
      </c>
      <c r="S84" s="15">
        <v>36</v>
      </c>
      <c r="T84" s="15">
        <v>110</v>
      </c>
      <c r="U84" s="15">
        <v>54</v>
      </c>
      <c r="V84" s="15">
        <v>36</v>
      </c>
      <c r="W84" s="15">
        <v>110</v>
      </c>
      <c r="X84" s="15">
        <v>27</v>
      </c>
      <c r="Y84" s="15">
        <v>18</v>
      </c>
      <c r="Z84" s="15">
        <v>110</v>
      </c>
      <c r="AA84" s="15">
        <v>27</v>
      </c>
      <c r="AB84" s="15">
        <v>18</v>
      </c>
      <c r="AC84" s="15">
        <v>110</v>
      </c>
      <c r="AD84" s="1"/>
      <c r="AE84" s="1" t="str">
        <f t="shared" si="47"/>
        <v/>
      </c>
    </row>
    <row r="85" spans="1:31" s="24" customFormat="1" hidden="1" x14ac:dyDescent="0.2">
      <c r="A85" s="3" t="s">
        <v>56</v>
      </c>
      <c r="B85" s="29" t="s">
        <v>32</v>
      </c>
      <c r="C85" s="29" t="s">
        <v>20</v>
      </c>
      <c r="D85" s="3" t="s">
        <v>20</v>
      </c>
      <c r="E85" s="29" t="s">
        <v>59</v>
      </c>
      <c r="F85" s="29" t="s">
        <v>114</v>
      </c>
      <c r="G85" s="3"/>
      <c r="H85" s="3"/>
      <c r="I85" s="3"/>
      <c r="J85" s="3"/>
      <c r="K85" s="3" t="s">
        <v>68</v>
      </c>
      <c r="L85" s="15">
        <v>54</v>
      </c>
      <c r="M85" s="15">
        <v>36</v>
      </c>
      <c r="N85" s="15">
        <v>160</v>
      </c>
      <c r="O85" s="15">
        <v>54</v>
      </c>
      <c r="P85" s="15">
        <v>36</v>
      </c>
      <c r="Q85" s="15">
        <v>160</v>
      </c>
      <c r="R85" s="15">
        <v>54</v>
      </c>
      <c r="S85" s="15">
        <v>36</v>
      </c>
      <c r="T85" s="15">
        <v>160</v>
      </c>
      <c r="U85" s="15">
        <v>54</v>
      </c>
      <c r="V85" s="15">
        <v>36</v>
      </c>
      <c r="W85" s="15">
        <v>160</v>
      </c>
      <c r="X85" s="15">
        <v>54</v>
      </c>
      <c r="Y85" s="15">
        <v>36</v>
      </c>
      <c r="Z85" s="15">
        <v>160</v>
      </c>
      <c r="AA85" s="15">
        <v>54</v>
      </c>
      <c r="AB85" s="15">
        <v>36</v>
      </c>
      <c r="AC85" s="15">
        <v>160</v>
      </c>
      <c r="AD85" s="1"/>
      <c r="AE85" s="1" t="str">
        <f t="shared" si="47"/>
        <v/>
      </c>
    </row>
    <row r="86" spans="1:31" s="24" customFormat="1" hidden="1" x14ac:dyDescent="0.2">
      <c r="A86" s="3" t="s">
        <v>56</v>
      </c>
      <c r="B86" s="29" t="s">
        <v>172</v>
      </c>
      <c r="C86" s="3" t="s">
        <v>70</v>
      </c>
      <c r="D86" s="3" t="s">
        <v>123</v>
      </c>
      <c r="E86" s="29" t="s">
        <v>53</v>
      </c>
      <c r="F86" s="29" t="s">
        <v>115</v>
      </c>
      <c r="G86" s="3"/>
      <c r="H86" s="3"/>
      <c r="I86" s="3"/>
      <c r="J86" s="3"/>
      <c r="K86" s="3" t="s">
        <v>68</v>
      </c>
      <c r="L86" s="15">
        <v>650</v>
      </c>
      <c r="M86" s="15">
        <v>450</v>
      </c>
      <c r="N86" s="15">
        <v>900</v>
      </c>
      <c r="O86" s="15">
        <v>650</v>
      </c>
      <c r="P86" s="15">
        <v>450</v>
      </c>
      <c r="Q86" s="15">
        <v>900</v>
      </c>
      <c r="R86" s="15">
        <v>650</v>
      </c>
      <c r="S86" s="15">
        <v>450</v>
      </c>
      <c r="T86" s="15">
        <v>900</v>
      </c>
      <c r="U86" s="15">
        <v>650</v>
      </c>
      <c r="V86" s="15">
        <v>450</v>
      </c>
      <c r="W86" s="15">
        <v>900</v>
      </c>
      <c r="X86" s="15">
        <v>650</v>
      </c>
      <c r="Y86" s="15">
        <v>450</v>
      </c>
      <c r="Z86" s="15">
        <v>900</v>
      </c>
      <c r="AA86" s="15">
        <v>650</v>
      </c>
      <c r="AB86" s="15">
        <v>450</v>
      </c>
      <c r="AC86" s="15">
        <v>900</v>
      </c>
      <c r="AD86" s="1"/>
      <c r="AE86" s="1" t="str">
        <f t="shared" si="47"/>
        <v/>
      </c>
    </row>
    <row r="87" spans="1:31" s="24" customFormat="1" ht="15" hidden="1" x14ac:dyDescent="0.2">
      <c r="A87" s="3" t="s">
        <v>56</v>
      </c>
      <c r="B87" s="29" t="s">
        <v>172</v>
      </c>
      <c r="C87" s="3" t="s">
        <v>71</v>
      </c>
      <c r="D87" s="3" t="s">
        <v>123</v>
      </c>
      <c r="E87" s="29" t="s">
        <v>53</v>
      </c>
      <c r="F87" s="29" t="s">
        <v>115</v>
      </c>
      <c r="G87" s="3"/>
      <c r="H87" s="3"/>
      <c r="I87" s="7" t="s">
        <v>203</v>
      </c>
      <c r="J87" s="3" t="s">
        <v>204</v>
      </c>
      <c r="K87" s="3" t="s">
        <v>68</v>
      </c>
      <c r="L87" s="15"/>
      <c r="M87" s="15"/>
      <c r="N87" s="15"/>
      <c r="O87" s="15">
        <v>2021</v>
      </c>
      <c r="P87" s="15">
        <f t="shared" ref="P87:P92" si="50">O87*0.8</f>
        <v>1616.8000000000002</v>
      </c>
      <c r="Q87" s="15">
        <f t="shared" ref="Q87:Q92" si="51">O87*1.2</f>
        <v>2425.1999999999998</v>
      </c>
      <c r="R87" s="15">
        <v>2696</v>
      </c>
      <c r="S87" s="15">
        <f t="shared" ref="S87:S92" si="52">R87*0.8</f>
        <v>2156.8000000000002</v>
      </c>
      <c r="T87" s="15">
        <f t="shared" ref="T87:T92" si="53">R87*1.2</f>
        <v>3235.2</v>
      </c>
      <c r="U87" s="15">
        <v>2696</v>
      </c>
      <c r="V87" s="15">
        <f t="shared" ref="V87:V92" si="54">U87*0.8</f>
        <v>2156.8000000000002</v>
      </c>
      <c r="W87" s="15">
        <f t="shared" ref="W87:W92" si="55">U87*1.2</f>
        <v>3235.2</v>
      </c>
      <c r="X87" s="15">
        <v>2696</v>
      </c>
      <c r="Y87" s="15">
        <f t="shared" ref="Y87:Y92" si="56">X87*0.8</f>
        <v>2156.8000000000002</v>
      </c>
      <c r="Z87" s="15">
        <f t="shared" ref="Z87:Z92" si="57">X87*1.2</f>
        <v>3235.2</v>
      </c>
      <c r="AA87" s="15">
        <v>2696</v>
      </c>
      <c r="AB87" s="15">
        <f t="shared" ref="AB87:AB92" si="58">AA87*0.8</f>
        <v>2156.8000000000002</v>
      </c>
      <c r="AC87" s="15">
        <f t="shared" ref="AC87:AC92" si="59">AA87*1.2</f>
        <v>3235.2</v>
      </c>
      <c r="AD87" s="1"/>
      <c r="AE87" s="1" t="str">
        <f t="shared" si="47"/>
        <v/>
      </c>
    </row>
    <row r="88" spans="1:31" s="24" customFormat="1" ht="15" hidden="1" x14ac:dyDescent="0.2">
      <c r="A88" s="3" t="s">
        <v>56</v>
      </c>
      <c r="B88" s="29" t="s">
        <v>172</v>
      </c>
      <c r="C88" s="3" t="s">
        <v>72</v>
      </c>
      <c r="D88" s="3" t="s">
        <v>123</v>
      </c>
      <c r="E88" s="29" t="s">
        <v>53</v>
      </c>
      <c r="F88" s="29" t="s">
        <v>115</v>
      </c>
      <c r="G88" s="3"/>
      <c r="H88" s="3"/>
      <c r="I88" s="7" t="s">
        <v>203</v>
      </c>
      <c r="J88" s="3" t="s">
        <v>204</v>
      </c>
      <c r="K88" s="3" t="s">
        <v>68</v>
      </c>
      <c r="L88" s="15"/>
      <c r="M88" s="15"/>
      <c r="N88" s="15"/>
      <c r="O88" s="15">
        <v>2021</v>
      </c>
      <c r="P88" s="15">
        <f t="shared" si="50"/>
        <v>1616.8000000000002</v>
      </c>
      <c r="Q88" s="15">
        <f t="shared" si="51"/>
        <v>2425.1999999999998</v>
      </c>
      <c r="R88" s="15">
        <v>2696</v>
      </c>
      <c r="S88" s="15">
        <f t="shared" si="52"/>
        <v>2156.8000000000002</v>
      </c>
      <c r="T88" s="15">
        <f t="shared" si="53"/>
        <v>3235.2</v>
      </c>
      <c r="U88" s="15">
        <v>2696</v>
      </c>
      <c r="V88" s="15">
        <f t="shared" si="54"/>
        <v>2156.8000000000002</v>
      </c>
      <c r="W88" s="15">
        <f t="shared" si="55"/>
        <v>3235.2</v>
      </c>
      <c r="X88" s="15">
        <v>2696</v>
      </c>
      <c r="Y88" s="15">
        <f t="shared" si="56"/>
        <v>2156.8000000000002</v>
      </c>
      <c r="Z88" s="15">
        <f t="shared" si="57"/>
        <v>3235.2</v>
      </c>
      <c r="AA88" s="15">
        <v>2696</v>
      </c>
      <c r="AB88" s="15">
        <f t="shared" si="58"/>
        <v>2156.8000000000002</v>
      </c>
      <c r="AC88" s="15">
        <f t="shared" si="59"/>
        <v>3235.2</v>
      </c>
      <c r="AD88" s="1"/>
      <c r="AE88" s="1" t="str">
        <f t="shared" si="47"/>
        <v/>
      </c>
    </row>
    <row r="89" spans="1:31" s="24" customFormat="1" ht="15" hidden="1" x14ac:dyDescent="0.2">
      <c r="A89" s="3" t="s">
        <v>56</v>
      </c>
      <c r="B89" s="29" t="s">
        <v>172</v>
      </c>
      <c r="C89" s="3" t="s">
        <v>121</v>
      </c>
      <c r="D89" s="3" t="s">
        <v>124</v>
      </c>
      <c r="E89" s="29" t="s">
        <v>53</v>
      </c>
      <c r="F89" s="29" t="s">
        <v>115</v>
      </c>
      <c r="G89" s="3"/>
      <c r="H89" s="3"/>
      <c r="I89" s="7" t="s">
        <v>203</v>
      </c>
      <c r="J89" s="3" t="s">
        <v>204</v>
      </c>
      <c r="K89" s="3" t="s">
        <v>68</v>
      </c>
      <c r="L89" s="15"/>
      <c r="M89" s="15"/>
      <c r="N89" s="15"/>
      <c r="O89" s="15">
        <v>2386</v>
      </c>
      <c r="P89" s="15">
        <f t="shared" si="50"/>
        <v>1908.8000000000002</v>
      </c>
      <c r="Q89" s="15">
        <f t="shared" si="51"/>
        <v>2863.2</v>
      </c>
      <c r="R89" s="15">
        <v>3172</v>
      </c>
      <c r="S89" s="15">
        <f t="shared" si="52"/>
        <v>2537.6000000000004</v>
      </c>
      <c r="T89" s="15">
        <f t="shared" si="53"/>
        <v>3806.3999999999996</v>
      </c>
      <c r="U89" s="15">
        <v>3172</v>
      </c>
      <c r="V89" s="15">
        <f t="shared" si="54"/>
        <v>2537.6000000000004</v>
      </c>
      <c r="W89" s="15">
        <f t="shared" si="55"/>
        <v>3806.3999999999996</v>
      </c>
      <c r="X89" s="15">
        <v>3172</v>
      </c>
      <c r="Y89" s="15">
        <f t="shared" si="56"/>
        <v>2537.6000000000004</v>
      </c>
      <c r="Z89" s="15">
        <f t="shared" si="57"/>
        <v>3806.3999999999996</v>
      </c>
      <c r="AA89" s="15">
        <v>3172</v>
      </c>
      <c r="AB89" s="15">
        <f t="shared" si="58"/>
        <v>2537.6000000000004</v>
      </c>
      <c r="AC89" s="15">
        <f t="shared" si="59"/>
        <v>3806.3999999999996</v>
      </c>
      <c r="AD89" s="1"/>
      <c r="AE89" s="1" t="str">
        <f t="shared" si="47"/>
        <v/>
      </c>
    </row>
    <row r="90" spans="1:31" s="24" customFormat="1" ht="15" hidden="1" x14ac:dyDescent="0.2">
      <c r="A90" s="3" t="s">
        <v>56</v>
      </c>
      <c r="B90" s="29" t="s">
        <v>172</v>
      </c>
      <c r="C90" s="3" t="s">
        <v>210</v>
      </c>
      <c r="D90" s="3" t="s">
        <v>211</v>
      </c>
      <c r="E90" s="29" t="s">
        <v>53</v>
      </c>
      <c r="F90" s="29" t="s">
        <v>115</v>
      </c>
      <c r="G90" s="3"/>
      <c r="H90" s="3"/>
      <c r="I90" s="7" t="s">
        <v>203</v>
      </c>
      <c r="J90" s="3" t="s">
        <v>204</v>
      </c>
      <c r="K90" s="3" t="s">
        <v>68</v>
      </c>
      <c r="L90" s="15"/>
      <c r="M90" s="15"/>
      <c r="N90" s="15"/>
      <c r="O90" s="15">
        <v>2763</v>
      </c>
      <c r="P90" s="15">
        <f t="shared" si="50"/>
        <v>2210.4</v>
      </c>
      <c r="Q90" s="15">
        <f t="shared" si="51"/>
        <v>3315.6</v>
      </c>
      <c r="R90" s="15">
        <v>3661</v>
      </c>
      <c r="S90" s="15">
        <f t="shared" si="52"/>
        <v>2928.8</v>
      </c>
      <c r="T90" s="15">
        <f t="shared" si="53"/>
        <v>4393.2</v>
      </c>
      <c r="U90" s="15">
        <v>3661</v>
      </c>
      <c r="V90" s="15">
        <f t="shared" si="54"/>
        <v>2928.8</v>
      </c>
      <c r="W90" s="15">
        <f t="shared" si="55"/>
        <v>4393.2</v>
      </c>
      <c r="X90" s="15">
        <v>3661</v>
      </c>
      <c r="Y90" s="15">
        <f t="shared" si="56"/>
        <v>2928.8</v>
      </c>
      <c r="Z90" s="15">
        <f t="shared" si="57"/>
        <v>4393.2</v>
      </c>
      <c r="AA90" s="15">
        <v>3661</v>
      </c>
      <c r="AB90" s="15">
        <f t="shared" si="58"/>
        <v>2928.8</v>
      </c>
      <c r="AC90" s="15">
        <f t="shared" si="59"/>
        <v>4393.2</v>
      </c>
      <c r="AD90" s="1"/>
      <c r="AE90" s="1" t="str">
        <f t="shared" si="47"/>
        <v/>
      </c>
    </row>
    <row r="91" spans="1:31" s="24" customFormat="1" ht="15" hidden="1" x14ac:dyDescent="0.2">
      <c r="A91" s="3" t="s">
        <v>56</v>
      </c>
      <c r="B91" s="29" t="s">
        <v>172</v>
      </c>
      <c r="C91" s="3" t="s">
        <v>73</v>
      </c>
      <c r="D91" s="3" t="s">
        <v>127</v>
      </c>
      <c r="E91" s="29" t="s">
        <v>53</v>
      </c>
      <c r="F91" s="29" t="s">
        <v>115</v>
      </c>
      <c r="G91" s="3"/>
      <c r="H91" s="3"/>
      <c r="I91" s="7" t="s">
        <v>203</v>
      </c>
      <c r="J91" s="3" t="s">
        <v>204</v>
      </c>
      <c r="K91" s="3" t="s">
        <v>68</v>
      </c>
      <c r="L91" s="15"/>
      <c r="M91" s="15"/>
      <c r="N91" s="15"/>
      <c r="O91" s="15">
        <v>2763</v>
      </c>
      <c r="P91" s="15">
        <f t="shared" si="50"/>
        <v>2210.4</v>
      </c>
      <c r="Q91" s="15">
        <f t="shared" si="51"/>
        <v>3315.6</v>
      </c>
      <c r="R91" s="15">
        <v>3661</v>
      </c>
      <c r="S91" s="15">
        <f t="shared" si="52"/>
        <v>2928.8</v>
      </c>
      <c r="T91" s="15">
        <f t="shared" si="53"/>
        <v>4393.2</v>
      </c>
      <c r="U91" s="15">
        <v>3661</v>
      </c>
      <c r="V91" s="15">
        <f t="shared" si="54"/>
        <v>2928.8</v>
      </c>
      <c r="W91" s="15">
        <f t="shared" si="55"/>
        <v>4393.2</v>
      </c>
      <c r="X91" s="15">
        <v>3661</v>
      </c>
      <c r="Y91" s="15">
        <f t="shared" si="56"/>
        <v>2928.8</v>
      </c>
      <c r="Z91" s="15">
        <f t="shared" si="57"/>
        <v>4393.2</v>
      </c>
      <c r="AA91" s="15">
        <v>3661</v>
      </c>
      <c r="AB91" s="15">
        <f t="shared" si="58"/>
        <v>2928.8</v>
      </c>
      <c r="AC91" s="15">
        <f t="shared" si="59"/>
        <v>4393.2</v>
      </c>
      <c r="AD91" s="1"/>
      <c r="AE91" s="1" t="str">
        <f t="shared" si="47"/>
        <v/>
      </c>
    </row>
    <row r="92" spans="1:31" s="24" customFormat="1" ht="15" hidden="1" x14ac:dyDescent="0.2">
      <c r="A92" s="3" t="s">
        <v>56</v>
      </c>
      <c r="B92" s="29" t="s">
        <v>172</v>
      </c>
      <c r="C92" s="3" t="s">
        <v>125</v>
      </c>
      <c r="D92" s="3" t="s">
        <v>126</v>
      </c>
      <c r="E92" s="29" t="s">
        <v>53</v>
      </c>
      <c r="F92" s="29" t="s">
        <v>115</v>
      </c>
      <c r="G92" s="3"/>
      <c r="H92" s="3"/>
      <c r="I92" s="7" t="s">
        <v>203</v>
      </c>
      <c r="J92" s="3" t="s">
        <v>204</v>
      </c>
      <c r="K92" s="3" t="s">
        <v>68</v>
      </c>
      <c r="L92" s="15"/>
      <c r="M92" s="15"/>
      <c r="N92" s="15"/>
      <c r="O92" s="15">
        <v>2763</v>
      </c>
      <c r="P92" s="15">
        <f t="shared" si="50"/>
        <v>2210.4</v>
      </c>
      <c r="Q92" s="15">
        <f t="shared" si="51"/>
        <v>3315.6</v>
      </c>
      <c r="R92" s="15">
        <v>3661</v>
      </c>
      <c r="S92" s="15">
        <f t="shared" si="52"/>
        <v>2928.8</v>
      </c>
      <c r="T92" s="15">
        <f t="shared" si="53"/>
        <v>4393.2</v>
      </c>
      <c r="U92" s="15">
        <v>3661</v>
      </c>
      <c r="V92" s="15">
        <f t="shared" si="54"/>
        <v>2928.8</v>
      </c>
      <c r="W92" s="15">
        <f t="shared" si="55"/>
        <v>4393.2</v>
      </c>
      <c r="X92" s="15">
        <v>3661</v>
      </c>
      <c r="Y92" s="15">
        <f t="shared" si="56"/>
        <v>2928.8</v>
      </c>
      <c r="Z92" s="15">
        <f t="shared" si="57"/>
        <v>4393.2</v>
      </c>
      <c r="AA92" s="15">
        <v>3661</v>
      </c>
      <c r="AB92" s="15">
        <f t="shared" si="58"/>
        <v>2928.8</v>
      </c>
      <c r="AC92" s="15">
        <f t="shared" si="59"/>
        <v>4393.2</v>
      </c>
      <c r="AD92" s="1"/>
      <c r="AE92" s="1" t="str">
        <f t="shared" si="47"/>
        <v/>
      </c>
    </row>
    <row r="93" spans="1:31" s="24" customFormat="1" hidden="1" x14ac:dyDescent="0.2">
      <c r="A93" s="3" t="s">
        <v>56</v>
      </c>
      <c r="B93" s="29" t="s">
        <v>174</v>
      </c>
      <c r="C93" s="29" t="s">
        <v>20</v>
      </c>
      <c r="D93" s="3" t="s">
        <v>20</v>
      </c>
      <c r="E93" s="29" t="s">
        <v>55</v>
      </c>
      <c r="F93" s="29" t="s">
        <v>115</v>
      </c>
      <c r="G93" s="3"/>
      <c r="H93" s="3"/>
      <c r="I93" s="3"/>
      <c r="J93" s="3"/>
      <c r="K93" s="3" t="s">
        <v>68</v>
      </c>
      <c r="L93" s="15">
        <v>180</v>
      </c>
      <c r="M93" s="15">
        <v>90</v>
      </c>
      <c r="N93" s="15">
        <v>270</v>
      </c>
      <c r="O93" s="15">
        <v>180</v>
      </c>
      <c r="P93" s="15">
        <v>90</v>
      </c>
      <c r="Q93" s="15">
        <v>270</v>
      </c>
      <c r="R93" s="15">
        <v>180</v>
      </c>
      <c r="S93" s="15">
        <v>90</v>
      </c>
      <c r="T93" s="15">
        <v>270</v>
      </c>
      <c r="U93" s="15">
        <v>180</v>
      </c>
      <c r="V93" s="15">
        <v>90</v>
      </c>
      <c r="W93" s="15">
        <v>270</v>
      </c>
      <c r="X93" s="15">
        <v>135</v>
      </c>
      <c r="Y93" s="15">
        <v>90</v>
      </c>
      <c r="Z93" s="15">
        <v>180</v>
      </c>
      <c r="AA93" s="15">
        <v>135</v>
      </c>
      <c r="AB93" s="15">
        <v>90</v>
      </c>
      <c r="AC93" s="15">
        <v>180</v>
      </c>
      <c r="AD93" s="1"/>
      <c r="AE93" s="1" t="str">
        <f t="shared" si="47"/>
        <v/>
      </c>
    </row>
    <row r="94" spans="1:31" hidden="1" x14ac:dyDescent="0.2">
      <c r="A94" s="3" t="s">
        <v>56</v>
      </c>
      <c r="B94" s="29" t="s">
        <v>200</v>
      </c>
      <c r="C94" s="29" t="s">
        <v>20</v>
      </c>
      <c r="D94" s="3" t="s">
        <v>20</v>
      </c>
      <c r="E94" s="29" t="s">
        <v>202</v>
      </c>
      <c r="F94" s="29" t="s">
        <v>113</v>
      </c>
      <c r="G94" s="3" t="s">
        <v>87</v>
      </c>
      <c r="H94" s="3" t="s">
        <v>83</v>
      </c>
      <c r="I94" s="3"/>
      <c r="J94" s="3" t="s">
        <v>201</v>
      </c>
      <c r="K94" s="3" t="s">
        <v>68</v>
      </c>
      <c r="L94" s="27">
        <v>1</v>
      </c>
      <c r="M94" s="27">
        <v>0.8</v>
      </c>
      <c r="N94" s="27">
        <v>1.2</v>
      </c>
      <c r="O94" s="27">
        <v>1</v>
      </c>
      <c r="P94" s="27">
        <v>0.8</v>
      </c>
      <c r="Q94" s="27">
        <v>1.2</v>
      </c>
      <c r="R94" s="27">
        <v>1</v>
      </c>
      <c r="S94" s="27">
        <v>0.8</v>
      </c>
      <c r="T94" s="27">
        <v>1.2</v>
      </c>
      <c r="U94" s="27">
        <v>1</v>
      </c>
      <c r="V94" s="27">
        <v>0.8</v>
      </c>
      <c r="W94" s="27">
        <v>1.2</v>
      </c>
      <c r="X94" s="27">
        <v>1</v>
      </c>
      <c r="Y94" s="27">
        <v>0.8</v>
      </c>
      <c r="Z94" s="27">
        <v>1.2</v>
      </c>
      <c r="AA94" s="27">
        <v>1</v>
      </c>
      <c r="AB94" s="27">
        <v>0.8</v>
      </c>
      <c r="AC94" s="27">
        <v>1.2</v>
      </c>
      <c r="AE94" s="1" t="str">
        <f t="shared" si="47"/>
        <v/>
      </c>
    </row>
    <row r="95" spans="1:31" hidden="1" x14ac:dyDescent="0.2">
      <c r="A95" s="3" t="s">
        <v>34</v>
      </c>
      <c r="B95" s="3" t="s">
        <v>20</v>
      </c>
      <c r="C95" s="3" t="s">
        <v>70</v>
      </c>
      <c r="D95" s="3" t="s">
        <v>123</v>
      </c>
      <c r="E95" s="3" t="s">
        <v>2</v>
      </c>
      <c r="F95" s="3" t="s">
        <v>98</v>
      </c>
      <c r="G95" s="3" t="s">
        <v>85</v>
      </c>
      <c r="H95" s="3" t="s">
        <v>81</v>
      </c>
      <c r="I95" s="3" t="s">
        <v>245</v>
      </c>
      <c r="J95" s="3" t="s">
        <v>246</v>
      </c>
      <c r="K95" s="3" t="s">
        <v>68</v>
      </c>
      <c r="L95" s="3">
        <v>272000</v>
      </c>
      <c r="M95" s="4">
        <f>L95*0.75</f>
        <v>204000</v>
      </c>
      <c r="N95" s="4">
        <f>L95*1.25</f>
        <v>340000</v>
      </c>
      <c r="O95" s="3">
        <v>272000</v>
      </c>
      <c r="P95" s="4">
        <f>O95*0.75</f>
        <v>204000</v>
      </c>
      <c r="Q95" s="4">
        <f>O95*1.25</f>
        <v>340000</v>
      </c>
      <c r="R95" s="3">
        <v>272000</v>
      </c>
      <c r="S95" s="4">
        <f>R95*0.75</f>
        <v>204000</v>
      </c>
      <c r="T95" s="4">
        <f>R95*1.25</f>
        <v>340000</v>
      </c>
      <c r="U95" s="3">
        <v>272000</v>
      </c>
      <c r="V95" s="4">
        <f>U95*0.75</f>
        <v>204000</v>
      </c>
      <c r="W95" s="4">
        <f>U95*1.25</f>
        <v>340000</v>
      </c>
      <c r="X95" s="3">
        <v>272000</v>
      </c>
      <c r="Y95" s="4">
        <f>X95*0.75</f>
        <v>204000</v>
      </c>
      <c r="Z95" s="4">
        <f>X95*1.25</f>
        <v>340000</v>
      </c>
      <c r="AA95" s="3">
        <v>272000</v>
      </c>
      <c r="AB95" s="4">
        <f>AA95*0.75</f>
        <v>204000</v>
      </c>
      <c r="AC95" s="4">
        <f>AA95*1.25</f>
        <v>340000</v>
      </c>
      <c r="AE95" s="1" t="str">
        <f t="shared" si="47"/>
        <v/>
      </c>
    </row>
    <row r="96" spans="1:31" hidden="1" x14ac:dyDescent="0.2">
      <c r="A96" s="3" t="s">
        <v>34</v>
      </c>
      <c r="B96" s="3" t="s">
        <v>20</v>
      </c>
      <c r="C96" s="3" t="s">
        <v>71</v>
      </c>
      <c r="D96" s="3" t="s">
        <v>123</v>
      </c>
      <c r="E96" s="3" t="s">
        <v>2</v>
      </c>
      <c r="F96" s="3" t="s">
        <v>98</v>
      </c>
      <c r="G96" s="3" t="s">
        <v>85</v>
      </c>
      <c r="H96" s="3" t="s">
        <v>81</v>
      </c>
      <c r="I96" s="3" t="s">
        <v>245</v>
      </c>
      <c r="J96" s="3" t="s">
        <v>246</v>
      </c>
      <c r="K96" s="3" t="s">
        <v>68</v>
      </c>
      <c r="L96" s="3">
        <v>397000</v>
      </c>
      <c r="M96" s="4">
        <f t="shared" ref="M96:M108" si="60">L96*0.75</f>
        <v>297750</v>
      </c>
      <c r="N96" s="4">
        <f t="shared" ref="N96:N101" si="61">L96*1.25</f>
        <v>496250</v>
      </c>
      <c r="O96" s="3">
        <v>397000</v>
      </c>
      <c r="P96" s="4">
        <f t="shared" ref="P96:P108" si="62">O96*0.75</f>
        <v>297750</v>
      </c>
      <c r="Q96" s="4">
        <f t="shared" ref="Q96:Q108" si="63">O96*1.25</f>
        <v>496250</v>
      </c>
      <c r="R96" s="3">
        <v>397000</v>
      </c>
      <c r="S96" s="4">
        <f t="shared" ref="S96:S108" si="64">R96*0.75</f>
        <v>297750</v>
      </c>
      <c r="T96" s="4">
        <f t="shared" ref="T96:T108" si="65">R96*1.25</f>
        <v>496250</v>
      </c>
      <c r="U96" s="3">
        <v>397000</v>
      </c>
      <c r="V96" s="4">
        <f t="shared" ref="V96:V108" si="66">U96*0.75</f>
        <v>297750</v>
      </c>
      <c r="W96" s="4">
        <f t="shared" ref="W96:W108" si="67">U96*1.25</f>
        <v>496250</v>
      </c>
      <c r="X96" s="3">
        <v>397000</v>
      </c>
      <c r="Y96" s="4">
        <f t="shared" ref="Y96:Y108" si="68">X96*0.75</f>
        <v>297750</v>
      </c>
      <c r="Z96" s="4">
        <f t="shared" ref="Z96:Z108" si="69">X96*1.25</f>
        <v>496250</v>
      </c>
      <c r="AA96" s="3">
        <v>397000</v>
      </c>
      <c r="AB96" s="4">
        <f t="shared" ref="AB96:AB108" si="70">AA96*0.75</f>
        <v>297750</v>
      </c>
      <c r="AC96" s="4">
        <f t="shared" ref="AC96:AC108" si="71">AA96*1.25</f>
        <v>496250</v>
      </c>
      <c r="AE96" s="1" t="str">
        <f t="shared" si="47"/>
        <v/>
      </c>
    </row>
    <row r="97" spans="1:31" hidden="1" x14ac:dyDescent="0.2">
      <c r="A97" s="3" t="s">
        <v>34</v>
      </c>
      <c r="B97" s="3" t="s">
        <v>20</v>
      </c>
      <c r="C97" s="3" t="s">
        <v>72</v>
      </c>
      <c r="D97" s="3" t="s">
        <v>123</v>
      </c>
      <c r="E97" s="3" t="s">
        <v>2</v>
      </c>
      <c r="F97" s="3" t="s">
        <v>98</v>
      </c>
      <c r="G97" s="3" t="s">
        <v>85</v>
      </c>
      <c r="H97" s="3" t="s">
        <v>81</v>
      </c>
      <c r="I97" s="3" t="s">
        <v>245</v>
      </c>
      <c r="J97" s="3" t="s">
        <v>246</v>
      </c>
      <c r="K97" s="3" t="s">
        <v>68</v>
      </c>
      <c r="L97" s="3">
        <v>315000</v>
      </c>
      <c r="M97" s="4">
        <f t="shared" si="60"/>
        <v>236250</v>
      </c>
      <c r="N97" s="4">
        <f t="shared" si="61"/>
        <v>393750</v>
      </c>
      <c r="O97" s="3">
        <v>315000</v>
      </c>
      <c r="P97" s="4">
        <f t="shared" si="62"/>
        <v>236250</v>
      </c>
      <c r="Q97" s="4">
        <f t="shared" si="63"/>
        <v>393750</v>
      </c>
      <c r="R97" s="3">
        <v>315000</v>
      </c>
      <c r="S97" s="4">
        <f t="shared" si="64"/>
        <v>236250</v>
      </c>
      <c r="T97" s="4">
        <f t="shared" si="65"/>
        <v>393750</v>
      </c>
      <c r="U97" s="3">
        <v>315000</v>
      </c>
      <c r="V97" s="4">
        <f t="shared" si="66"/>
        <v>236250</v>
      </c>
      <c r="W97" s="4">
        <f t="shared" si="67"/>
        <v>393750</v>
      </c>
      <c r="X97" s="3">
        <v>315000</v>
      </c>
      <c r="Y97" s="4">
        <f t="shared" si="68"/>
        <v>236250</v>
      </c>
      <c r="Z97" s="4">
        <f t="shared" si="69"/>
        <v>393750</v>
      </c>
      <c r="AA97" s="3">
        <v>315000</v>
      </c>
      <c r="AB97" s="4">
        <f t="shared" si="70"/>
        <v>236250</v>
      </c>
      <c r="AC97" s="4">
        <f t="shared" si="71"/>
        <v>393750</v>
      </c>
      <c r="AE97" s="1" t="str">
        <f t="shared" si="47"/>
        <v/>
      </c>
    </row>
    <row r="98" spans="1:31" hidden="1" x14ac:dyDescent="0.2">
      <c r="A98" s="3" t="s">
        <v>34</v>
      </c>
      <c r="B98" s="3" t="s">
        <v>20</v>
      </c>
      <c r="C98" s="3" t="s">
        <v>121</v>
      </c>
      <c r="D98" s="3" t="s">
        <v>124</v>
      </c>
      <c r="E98" s="3" t="s">
        <v>2</v>
      </c>
      <c r="F98" s="3" t="s">
        <v>98</v>
      </c>
      <c r="G98" s="3" t="s">
        <v>85</v>
      </c>
      <c r="H98" s="3" t="s">
        <v>81</v>
      </c>
      <c r="I98" s="3" t="s">
        <v>245</v>
      </c>
      <c r="J98" s="3" t="s">
        <v>246</v>
      </c>
      <c r="K98" s="3" t="s">
        <v>68</v>
      </c>
      <c r="L98" s="3">
        <v>580000</v>
      </c>
      <c r="M98" s="4">
        <f t="shared" si="60"/>
        <v>435000</v>
      </c>
      <c r="N98" s="4">
        <f t="shared" si="61"/>
        <v>725000</v>
      </c>
      <c r="O98" s="3">
        <v>580000</v>
      </c>
      <c r="P98" s="4">
        <f t="shared" si="62"/>
        <v>435000</v>
      </c>
      <c r="Q98" s="4">
        <f t="shared" si="63"/>
        <v>725000</v>
      </c>
      <c r="R98" s="3">
        <v>580000</v>
      </c>
      <c r="S98" s="4">
        <f t="shared" si="64"/>
        <v>435000</v>
      </c>
      <c r="T98" s="4">
        <f t="shared" si="65"/>
        <v>725000</v>
      </c>
      <c r="U98" s="3">
        <v>580000</v>
      </c>
      <c r="V98" s="4">
        <f t="shared" si="66"/>
        <v>435000</v>
      </c>
      <c r="W98" s="4">
        <f t="shared" si="67"/>
        <v>725000</v>
      </c>
      <c r="X98" s="3">
        <v>580000</v>
      </c>
      <c r="Y98" s="4">
        <f t="shared" si="68"/>
        <v>435000</v>
      </c>
      <c r="Z98" s="4">
        <f t="shared" si="69"/>
        <v>725000</v>
      </c>
      <c r="AA98" s="3">
        <v>580000</v>
      </c>
      <c r="AB98" s="4">
        <f t="shared" si="70"/>
        <v>435000</v>
      </c>
      <c r="AC98" s="4">
        <f t="shared" si="71"/>
        <v>725000</v>
      </c>
      <c r="AE98" s="1" t="str">
        <f t="shared" si="47"/>
        <v/>
      </c>
    </row>
    <row r="99" spans="1:31" hidden="1" x14ac:dyDescent="0.2">
      <c r="A99" s="3" t="s">
        <v>34</v>
      </c>
      <c r="B99" s="3" t="s">
        <v>20</v>
      </c>
      <c r="C99" s="3" t="s">
        <v>210</v>
      </c>
      <c r="D99" s="3" t="s">
        <v>211</v>
      </c>
      <c r="E99" s="3" t="s">
        <v>2</v>
      </c>
      <c r="F99" s="3" t="s">
        <v>98</v>
      </c>
      <c r="G99" s="3" t="s">
        <v>85</v>
      </c>
      <c r="H99" s="3" t="s">
        <v>81</v>
      </c>
      <c r="I99" s="3" t="s">
        <v>245</v>
      </c>
      <c r="J99" s="3" t="s">
        <v>246</v>
      </c>
      <c r="K99" s="3" t="s">
        <v>68</v>
      </c>
      <c r="L99" s="3">
        <v>227000</v>
      </c>
      <c r="M99" s="4">
        <f t="shared" si="60"/>
        <v>170250</v>
      </c>
      <c r="N99" s="4">
        <f t="shared" si="61"/>
        <v>283750</v>
      </c>
      <c r="O99" s="3">
        <v>227000</v>
      </c>
      <c r="P99" s="4">
        <f t="shared" si="62"/>
        <v>170250</v>
      </c>
      <c r="Q99" s="4">
        <f t="shared" si="63"/>
        <v>283750</v>
      </c>
      <c r="R99" s="3">
        <v>227000</v>
      </c>
      <c r="S99" s="4">
        <f t="shared" si="64"/>
        <v>170250</v>
      </c>
      <c r="T99" s="4">
        <f t="shared" si="65"/>
        <v>283750</v>
      </c>
      <c r="U99" s="3">
        <v>227000</v>
      </c>
      <c r="V99" s="4">
        <f t="shared" si="66"/>
        <v>170250</v>
      </c>
      <c r="W99" s="4">
        <f t="shared" si="67"/>
        <v>283750</v>
      </c>
      <c r="X99" s="3">
        <v>227000</v>
      </c>
      <c r="Y99" s="4">
        <f t="shared" si="68"/>
        <v>170250</v>
      </c>
      <c r="Z99" s="4">
        <f t="shared" si="69"/>
        <v>283750</v>
      </c>
      <c r="AA99" s="3">
        <v>227000</v>
      </c>
      <c r="AB99" s="4">
        <f t="shared" si="70"/>
        <v>170250</v>
      </c>
      <c r="AC99" s="4">
        <f t="shared" si="71"/>
        <v>283750</v>
      </c>
      <c r="AE99" s="1" t="str">
        <f t="shared" si="47"/>
        <v/>
      </c>
    </row>
    <row r="100" spans="1:31" hidden="1" x14ac:dyDescent="0.2">
      <c r="A100" s="3" t="s">
        <v>34</v>
      </c>
      <c r="B100" s="3" t="s">
        <v>20</v>
      </c>
      <c r="C100" s="3" t="s">
        <v>73</v>
      </c>
      <c r="D100" s="3" t="s">
        <v>127</v>
      </c>
      <c r="E100" s="3" t="s">
        <v>2</v>
      </c>
      <c r="F100" s="3" t="s">
        <v>98</v>
      </c>
      <c r="G100" s="3" t="s">
        <v>85</v>
      </c>
      <c r="H100" s="3" t="s">
        <v>81</v>
      </c>
      <c r="I100" s="3" t="s">
        <v>245</v>
      </c>
      <c r="J100" s="3" t="s">
        <v>246</v>
      </c>
      <c r="K100" s="3" t="s">
        <v>68</v>
      </c>
      <c r="L100" s="3">
        <v>710000</v>
      </c>
      <c r="M100" s="4">
        <f t="shared" si="60"/>
        <v>532500</v>
      </c>
      <c r="N100" s="4">
        <f t="shared" si="61"/>
        <v>887500</v>
      </c>
      <c r="O100" s="3">
        <v>710000</v>
      </c>
      <c r="P100" s="4">
        <f t="shared" si="62"/>
        <v>532500</v>
      </c>
      <c r="Q100" s="4">
        <f t="shared" si="63"/>
        <v>887500</v>
      </c>
      <c r="R100" s="3">
        <v>710000</v>
      </c>
      <c r="S100" s="4">
        <f t="shared" si="64"/>
        <v>532500</v>
      </c>
      <c r="T100" s="4">
        <f t="shared" si="65"/>
        <v>887500</v>
      </c>
      <c r="U100" s="3">
        <v>710000</v>
      </c>
      <c r="V100" s="4">
        <f t="shared" si="66"/>
        <v>532500</v>
      </c>
      <c r="W100" s="4">
        <f t="shared" si="67"/>
        <v>887500</v>
      </c>
      <c r="X100" s="3">
        <v>710000</v>
      </c>
      <c r="Y100" s="4">
        <f t="shared" si="68"/>
        <v>532500</v>
      </c>
      <c r="Z100" s="4">
        <f t="shared" si="69"/>
        <v>887500</v>
      </c>
      <c r="AA100" s="3">
        <v>710000</v>
      </c>
      <c r="AB100" s="4">
        <f t="shared" si="70"/>
        <v>532500</v>
      </c>
      <c r="AC100" s="4">
        <f t="shared" si="71"/>
        <v>887500</v>
      </c>
      <c r="AE100" s="1" t="str">
        <f t="shared" si="47"/>
        <v/>
      </c>
    </row>
    <row r="101" spans="1:31" hidden="1" x14ac:dyDescent="0.2">
      <c r="A101" s="3" t="s">
        <v>34</v>
      </c>
      <c r="B101" s="3" t="s">
        <v>20</v>
      </c>
      <c r="C101" s="3" t="s">
        <v>125</v>
      </c>
      <c r="D101" s="3" t="s">
        <v>126</v>
      </c>
      <c r="E101" s="3" t="s">
        <v>2</v>
      </c>
      <c r="F101" s="3" t="s">
        <v>98</v>
      </c>
      <c r="G101" s="3" t="s">
        <v>85</v>
      </c>
      <c r="H101" s="3" t="s">
        <v>81</v>
      </c>
      <c r="I101" s="3" t="s">
        <v>245</v>
      </c>
      <c r="J101" s="3" t="s">
        <v>246</v>
      </c>
      <c r="K101" s="3" t="s">
        <v>68</v>
      </c>
      <c r="L101" s="3">
        <v>710000</v>
      </c>
      <c r="M101" s="4">
        <f t="shared" si="60"/>
        <v>532500</v>
      </c>
      <c r="N101" s="4">
        <f t="shared" si="61"/>
        <v>887500</v>
      </c>
      <c r="O101" s="3">
        <v>710000</v>
      </c>
      <c r="P101" s="4">
        <f t="shared" si="62"/>
        <v>532500</v>
      </c>
      <c r="Q101" s="4">
        <f t="shared" si="63"/>
        <v>887500</v>
      </c>
      <c r="R101" s="3">
        <v>710000</v>
      </c>
      <c r="S101" s="4">
        <f t="shared" si="64"/>
        <v>532500</v>
      </c>
      <c r="T101" s="4">
        <f t="shared" si="65"/>
        <v>887500</v>
      </c>
      <c r="U101" s="3">
        <v>710000</v>
      </c>
      <c r="V101" s="4">
        <f t="shared" si="66"/>
        <v>532500</v>
      </c>
      <c r="W101" s="4">
        <f t="shared" si="67"/>
        <v>887500</v>
      </c>
      <c r="X101" s="3">
        <v>710000</v>
      </c>
      <c r="Y101" s="4">
        <f t="shared" si="68"/>
        <v>532500</v>
      </c>
      <c r="Z101" s="4">
        <f t="shared" si="69"/>
        <v>887500</v>
      </c>
      <c r="AA101" s="3">
        <v>710000</v>
      </c>
      <c r="AB101" s="4">
        <f t="shared" si="70"/>
        <v>532500</v>
      </c>
      <c r="AC101" s="4">
        <f t="shared" si="71"/>
        <v>887500</v>
      </c>
      <c r="AE101" s="1" t="str">
        <f t="shared" si="47"/>
        <v/>
      </c>
    </row>
    <row r="102" spans="1:31" hidden="1" x14ac:dyDescent="0.2">
      <c r="A102" s="3" t="s">
        <v>34</v>
      </c>
      <c r="B102" s="3" t="s">
        <v>20</v>
      </c>
      <c r="C102" s="3" t="s">
        <v>70</v>
      </c>
      <c r="D102" s="3" t="s">
        <v>123</v>
      </c>
      <c r="E102" s="3" t="s">
        <v>63</v>
      </c>
      <c r="F102" s="3" t="s">
        <v>98</v>
      </c>
      <c r="G102" s="31" t="s">
        <v>86</v>
      </c>
      <c r="H102" s="3" t="s">
        <v>81</v>
      </c>
      <c r="I102" s="3" t="s">
        <v>243</v>
      </c>
      <c r="J102" s="3" t="s">
        <v>244</v>
      </c>
      <c r="K102" s="3" t="s">
        <v>68</v>
      </c>
      <c r="L102" s="4">
        <v>22660</v>
      </c>
      <c r="M102" s="4">
        <f t="shared" si="60"/>
        <v>16995</v>
      </c>
      <c r="N102" s="4">
        <f t="shared" ref="N102:N108" si="72">L102*1.25</f>
        <v>28325</v>
      </c>
      <c r="O102" s="4">
        <v>22660</v>
      </c>
      <c r="P102" s="4">
        <f t="shared" si="62"/>
        <v>16995</v>
      </c>
      <c r="Q102" s="4">
        <f t="shared" si="63"/>
        <v>28325</v>
      </c>
      <c r="R102" s="4">
        <v>22660</v>
      </c>
      <c r="S102" s="4">
        <f t="shared" si="64"/>
        <v>16995</v>
      </c>
      <c r="T102" s="4">
        <f t="shared" si="65"/>
        <v>28325</v>
      </c>
      <c r="U102" s="4">
        <v>22660</v>
      </c>
      <c r="V102" s="4">
        <f t="shared" si="66"/>
        <v>16995</v>
      </c>
      <c r="W102" s="4">
        <f t="shared" si="67"/>
        <v>28325</v>
      </c>
      <c r="X102" s="4">
        <v>22660</v>
      </c>
      <c r="Y102" s="4">
        <f t="shared" si="68"/>
        <v>16995</v>
      </c>
      <c r="Z102" s="4">
        <f t="shared" si="69"/>
        <v>28325</v>
      </c>
      <c r="AA102" s="4">
        <v>22660</v>
      </c>
      <c r="AB102" s="4">
        <f t="shared" si="70"/>
        <v>16995</v>
      </c>
      <c r="AC102" s="4">
        <f t="shared" si="71"/>
        <v>28325</v>
      </c>
      <c r="AE102" s="1" t="str">
        <f t="shared" si="47"/>
        <v/>
      </c>
    </row>
    <row r="103" spans="1:31" hidden="1" x14ac:dyDescent="0.2">
      <c r="A103" s="3" t="s">
        <v>34</v>
      </c>
      <c r="B103" s="3" t="s">
        <v>20</v>
      </c>
      <c r="C103" s="3" t="s">
        <v>71</v>
      </c>
      <c r="D103" s="3" t="s">
        <v>123</v>
      </c>
      <c r="E103" s="3" t="s">
        <v>63</v>
      </c>
      <c r="F103" s="3" t="s">
        <v>98</v>
      </c>
      <c r="G103" s="31" t="s">
        <v>86</v>
      </c>
      <c r="H103" s="3" t="s">
        <v>81</v>
      </c>
      <c r="I103" s="3" t="s">
        <v>243</v>
      </c>
      <c r="J103" s="3" t="s">
        <v>244</v>
      </c>
      <c r="K103" s="3" t="s">
        <v>68</v>
      </c>
      <c r="L103" s="13">
        <v>33000</v>
      </c>
      <c r="M103" s="4">
        <f t="shared" si="60"/>
        <v>24750</v>
      </c>
      <c r="N103" s="4">
        <f t="shared" si="72"/>
        <v>41250</v>
      </c>
      <c r="O103" s="13">
        <v>33000</v>
      </c>
      <c r="P103" s="4">
        <f t="shared" si="62"/>
        <v>24750</v>
      </c>
      <c r="Q103" s="4">
        <f t="shared" si="63"/>
        <v>41250</v>
      </c>
      <c r="R103" s="13">
        <v>33000</v>
      </c>
      <c r="S103" s="4">
        <f t="shared" si="64"/>
        <v>24750</v>
      </c>
      <c r="T103" s="4">
        <f t="shared" si="65"/>
        <v>41250</v>
      </c>
      <c r="U103" s="13">
        <v>33000</v>
      </c>
      <c r="V103" s="4">
        <f t="shared" si="66"/>
        <v>24750</v>
      </c>
      <c r="W103" s="4">
        <f t="shared" si="67"/>
        <v>41250</v>
      </c>
      <c r="X103" s="13">
        <v>33000</v>
      </c>
      <c r="Y103" s="4">
        <f t="shared" si="68"/>
        <v>24750</v>
      </c>
      <c r="Z103" s="4">
        <f t="shared" si="69"/>
        <v>41250</v>
      </c>
      <c r="AA103" s="13">
        <v>33000</v>
      </c>
      <c r="AB103" s="4">
        <f t="shared" si="70"/>
        <v>24750</v>
      </c>
      <c r="AC103" s="4">
        <f t="shared" si="71"/>
        <v>41250</v>
      </c>
      <c r="AE103" s="1" t="str">
        <f t="shared" si="47"/>
        <v/>
      </c>
    </row>
    <row r="104" spans="1:31" hidden="1" x14ac:dyDescent="0.2">
      <c r="A104" s="3" t="s">
        <v>34</v>
      </c>
      <c r="B104" s="3" t="s">
        <v>20</v>
      </c>
      <c r="C104" s="3" t="s">
        <v>72</v>
      </c>
      <c r="D104" s="3" t="s">
        <v>123</v>
      </c>
      <c r="E104" s="3" t="s">
        <v>63</v>
      </c>
      <c r="F104" s="3" t="s">
        <v>98</v>
      </c>
      <c r="G104" s="31" t="s">
        <v>86</v>
      </c>
      <c r="H104" s="3" t="s">
        <v>81</v>
      </c>
      <c r="I104" s="3" t="s">
        <v>243</v>
      </c>
      <c r="J104" s="3" t="s">
        <v>244</v>
      </c>
      <c r="K104" s="3" t="s">
        <v>68</v>
      </c>
      <c r="L104" s="4">
        <v>26250</v>
      </c>
      <c r="M104" s="4">
        <f t="shared" si="60"/>
        <v>19687.5</v>
      </c>
      <c r="N104" s="4">
        <f t="shared" si="72"/>
        <v>32812.5</v>
      </c>
      <c r="O104" s="4">
        <v>26250</v>
      </c>
      <c r="P104" s="4">
        <f t="shared" si="62"/>
        <v>19687.5</v>
      </c>
      <c r="Q104" s="4">
        <f t="shared" si="63"/>
        <v>32812.5</v>
      </c>
      <c r="R104" s="4">
        <v>26250</v>
      </c>
      <c r="S104" s="4">
        <f t="shared" si="64"/>
        <v>19687.5</v>
      </c>
      <c r="T104" s="4">
        <f t="shared" si="65"/>
        <v>32812.5</v>
      </c>
      <c r="U104" s="4">
        <v>26250</v>
      </c>
      <c r="V104" s="4">
        <f t="shared" si="66"/>
        <v>19687.5</v>
      </c>
      <c r="W104" s="4">
        <f t="shared" si="67"/>
        <v>32812.5</v>
      </c>
      <c r="X104" s="4">
        <v>26250</v>
      </c>
      <c r="Y104" s="4">
        <f t="shared" si="68"/>
        <v>19687.5</v>
      </c>
      <c r="Z104" s="4">
        <f t="shared" si="69"/>
        <v>32812.5</v>
      </c>
      <c r="AA104" s="4">
        <v>26250</v>
      </c>
      <c r="AB104" s="4">
        <f t="shared" si="70"/>
        <v>19687.5</v>
      </c>
      <c r="AC104" s="4">
        <f t="shared" si="71"/>
        <v>32812.5</v>
      </c>
      <c r="AE104" s="1" t="str">
        <f t="shared" si="47"/>
        <v/>
      </c>
    </row>
    <row r="105" spans="1:31" hidden="1" x14ac:dyDescent="0.2">
      <c r="A105" s="3" t="s">
        <v>34</v>
      </c>
      <c r="B105" s="3" t="s">
        <v>20</v>
      </c>
      <c r="C105" s="3" t="s">
        <v>121</v>
      </c>
      <c r="D105" s="3" t="s">
        <v>124</v>
      </c>
      <c r="E105" s="3" t="s">
        <v>63</v>
      </c>
      <c r="F105" s="3" t="s">
        <v>98</v>
      </c>
      <c r="G105" s="31" t="s">
        <v>86</v>
      </c>
      <c r="H105" s="3" t="s">
        <v>81</v>
      </c>
      <c r="I105" s="3" t="s">
        <v>243</v>
      </c>
      <c r="J105" s="3" t="s">
        <v>244</v>
      </c>
      <c r="K105" s="3" t="s">
        <v>68</v>
      </c>
      <c r="L105" s="4">
        <v>48000</v>
      </c>
      <c r="M105" s="4">
        <f t="shared" si="60"/>
        <v>36000</v>
      </c>
      <c r="N105" s="4">
        <f t="shared" si="72"/>
        <v>60000</v>
      </c>
      <c r="O105" s="4">
        <v>48000</v>
      </c>
      <c r="P105" s="4">
        <f t="shared" si="62"/>
        <v>36000</v>
      </c>
      <c r="Q105" s="4">
        <f t="shared" si="63"/>
        <v>60000</v>
      </c>
      <c r="R105" s="4">
        <v>48000</v>
      </c>
      <c r="S105" s="4">
        <f t="shared" si="64"/>
        <v>36000</v>
      </c>
      <c r="T105" s="4">
        <f t="shared" si="65"/>
        <v>60000</v>
      </c>
      <c r="U105" s="4">
        <v>48000</v>
      </c>
      <c r="V105" s="4">
        <f t="shared" si="66"/>
        <v>36000</v>
      </c>
      <c r="W105" s="4">
        <f t="shared" si="67"/>
        <v>60000</v>
      </c>
      <c r="X105" s="4">
        <v>48000</v>
      </c>
      <c r="Y105" s="4">
        <f t="shared" si="68"/>
        <v>36000</v>
      </c>
      <c r="Z105" s="4">
        <f t="shared" si="69"/>
        <v>60000</v>
      </c>
      <c r="AA105" s="4">
        <v>48000</v>
      </c>
      <c r="AB105" s="4">
        <f t="shared" si="70"/>
        <v>36000</v>
      </c>
      <c r="AC105" s="4">
        <f t="shared" si="71"/>
        <v>60000</v>
      </c>
      <c r="AE105" s="1" t="str">
        <f t="shared" si="47"/>
        <v/>
      </c>
    </row>
    <row r="106" spans="1:31" hidden="1" x14ac:dyDescent="0.2">
      <c r="A106" s="3" t="s">
        <v>34</v>
      </c>
      <c r="B106" s="3" t="s">
        <v>20</v>
      </c>
      <c r="C106" s="3" t="s">
        <v>210</v>
      </c>
      <c r="D106" s="3" t="s">
        <v>211</v>
      </c>
      <c r="E106" s="3" t="s">
        <v>63</v>
      </c>
      <c r="F106" s="3" t="s">
        <v>98</v>
      </c>
      <c r="G106" s="31" t="s">
        <v>86</v>
      </c>
      <c r="H106" s="3" t="s">
        <v>81</v>
      </c>
      <c r="I106" s="3" t="s">
        <v>243</v>
      </c>
      <c r="J106" s="3" t="s">
        <v>244</v>
      </c>
      <c r="K106" s="3" t="s">
        <v>68</v>
      </c>
      <c r="L106" s="4">
        <v>18900</v>
      </c>
      <c r="M106" s="4">
        <f t="shared" si="60"/>
        <v>14175</v>
      </c>
      <c r="N106" s="4">
        <f t="shared" si="72"/>
        <v>23625</v>
      </c>
      <c r="O106" s="4">
        <v>18900</v>
      </c>
      <c r="P106" s="4">
        <f t="shared" si="62"/>
        <v>14175</v>
      </c>
      <c r="Q106" s="4">
        <f t="shared" si="63"/>
        <v>23625</v>
      </c>
      <c r="R106" s="4">
        <v>18900</v>
      </c>
      <c r="S106" s="4">
        <f t="shared" si="64"/>
        <v>14175</v>
      </c>
      <c r="T106" s="4">
        <f t="shared" si="65"/>
        <v>23625</v>
      </c>
      <c r="U106" s="4">
        <v>18900</v>
      </c>
      <c r="V106" s="4">
        <f t="shared" si="66"/>
        <v>14175</v>
      </c>
      <c r="W106" s="4">
        <f t="shared" si="67"/>
        <v>23625</v>
      </c>
      <c r="X106" s="4">
        <v>18900</v>
      </c>
      <c r="Y106" s="4">
        <f t="shared" si="68"/>
        <v>14175</v>
      </c>
      <c r="Z106" s="4">
        <f t="shared" si="69"/>
        <v>23625</v>
      </c>
      <c r="AA106" s="4">
        <v>18900</v>
      </c>
      <c r="AB106" s="4">
        <f t="shared" si="70"/>
        <v>14175</v>
      </c>
      <c r="AC106" s="4">
        <f t="shared" si="71"/>
        <v>23625</v>
      </c>
      <c r="AE106" s="1" t="str">
        <f t="shared" si="47"/>
        <v/>
      </c>
    </row>
    <row r="107" spans="1:31" hidden="1" x14ac:dyDescent="0.2">
      <c r="A107" s="3" t="s">
        <v>34</v>
      </c>
      <c r="B107" s="3" t="s">
        <v>20</v>
      </c>
      <c r="C107" s="3" t="s">
        <v>73</v>
      </c>
      <c r="D107" s="3" t="s">
        <v>127</v>
      </c>
      <c r="E107" s="3" t="s">
        <v>63</v>
      </c>
      <c r="F107" s="3" t="s">
        <v>98</v>
      </c>
      <c r="G107" s="31" t="s">
        <v>86</v>
      </c>
      <c r="H107" s="3" t="s">
        <v>81</v>
      </c>
      <c r="I107" s="3" t="s">
        <v>243</v>
      </c>
      <c r="J107" s="3" t="s">
        <v>244</v>
      </c>
      <c r="K107" s="3" t="s">
        <v>68</v>
      </c>
      <c r="L107" s="4">
        <v>88750</v>
      </c>
      <c r="M107" s="4">
        <f t="shared" si="60"/>
        <v>66562.5</v>
      </c>
      <c r="N107" s="4">
        <f t="shared" si="72"/>
        <v>110937.5</v>
      </c>
      <c r="O107" s="4">
        <v>88750</v>
      </c>
      <c r="P107" s="4">
        <f t="shared" si="62"/>
        <v>66562.5</v>
      </c>
      <c r="Q107" s="4">
        <f t="shared" si="63"/>
        <v>110937.5</v>
      </c>
      <c r="R107" s="4">
        <v>88750</v>
      </c>
      <c r="S107" s="4">
        <f t="shared" si="64"/>
        <v>66562.5</v>
      </c>
      <c r="T107" s="4">
        <f t="shared" si="65"/>
        <v>110937.5</v>
      </c>
      <c r="U107" s="4">
        <v>88750</v>
      </c>
      <c r="V107" s="4">
        <f t="shared" si="66"/>
        <v>66562.5</v>
      </c>
      <c r="W107" s="4">
        <f t="shared" si="67"/>
        <v>110937.5</v>
      </c>
      <c r="X107" s="4">
        <v>88750</v>
      </c>
      <c r="Y107" s="4">
        <f t="shared" si="68"/>
        <v>66562.5</v>
      </c>
      <c r="Z107" s="4">
        <f t="shared" si="69"/>
        <v>110937.5</v>
      </c>
      <c r="AA107" s="4">
        <v>88750</v>
      </c>
      <c r="AB107" s="4">
        <f t="shared" si="70"/>
        <v>66562.5</v>
      </c>
      <c r="AC107" s="4">
        <f t="shared" si="71"/>
        <v>110937.5</v>
      </c>
      <c r="AE107" s="1" t="str">
        <f t="shared" si="47"/>
        <v/>
      </c>
    </row>
    <row r="108" spans="1:31" hidden="1" x14ac:dyDescent="0.2">
      <c r="A108" s="3" t="s">
        <v>34</v>
      </c>
      <c r="B108" s="3" t="s">
        <v>20</v>
      </c>
      <c r="C108" s="3" t="s">
        <v>125</v>
      </c>
      <c r="D108" s="3" t="s">
        <v>126</v>
      </c>
      <c r="E108" s="3" t="s">
        <v>63</v>
      </c>
      <c r="F108" s="3" t="s">
        <v>98</v>
      </c>
      <c r="G108" s="31" t="s">
        <v>86</v>
      </c>
      <c r="H108" s="3" t="s">
        <v>81</v>
      </c>
      <c r="I108" s="3" t="s">
        <v>243</v>
      </c>
      <c r="J108" s="3" t="s">
        <v>244</v>
      </c>
      <c r="K108" s="3" t="s">
        <v>68</v>
      </c>
      <c r="L108" s="4">
        <v>88750</v>
      </c>
      <c r="M108" s="4">
        <f t="shared" si="60"/>
        <v>66562.5</v>
      </c>
      <c r="N108" s="4">
        <f t="shared" si="72"/>
        <v>110937.5</v>
      </c>
      <c r="O108" s="4">
        <v>88750</v>
      </c>
      <c r="P108" s="4">
        <f t="shared" si="62"/>
        <v>66562.5</v>
      </c>
      <c r="Q108" s="4">
        <f t="shared" si="63"/>
        <v>110937.5</v>
      </c>
      <c r="R108" s="4">
        <v>88750</v>
      </c>
      <c r="S108" s="4">
        <f t="shared" si="64"/>
        <v>66562.5</v>
      </c>
      <c r="T108" s="4">
        <f t="shared" si="65"/>
        <v>110937.5</v>
      </c>
      <c r="U108" s="4">
        <v>88750</v>
      </c>
      <c r="V108" s="4">
        <f t="shared" si="66"/>
        <v>66562.5</v>
      </c>
      <c r="W108" s="4">
        <f t="shared" si="67"/>
        <v>110937.5</v>
      </c>
      <c r="X108" s="4">
        <v>88750</v>
      </c>
      <c r="Y108" s="4">
        <f t="shared" si="68"/>
        <v>66562.5</v>
      </c>
      <c r="Z108" s="4">
        <f t="shared" si="69"/>
        <v>110937.5</v>
      </c>
      <c r="AA108" s="4">
        <v>88750</v>
      </c>
      <c r="AB108" s="4">
        <f t="shared" si="70"/>
        <v>66562.5</v>
      </c>
      <c r="AC108" s="4">
        <f t="shared" si="71"/>
        <v>110937.5</v>
      </c>
      <c r="AE108" s="1" t="str">
        <f t="shared" si="47"/>
        <v/>
      </c>
    </row>
    <row r="109" spans="1:31" hidden="1" x14ac:dyDescent="0.2">
      <c r="A109" s="3" t="s">
        <v>36</v>
      </c>
      <c r="B109" s="29" t="s">
        <v>20</v>
      </c>
      <c r="C109" s="3" t="s">
        <v>20</v>
      </c>
      <c r="D109" s="3" t="s">
        <v>20</v>
      </c>
      <c r="E109" s="32" t="s">
        <v>158</v>
      </c>
      <c r="F109" s="32" t="s">
        <v>100</v>
      </c>
      <c r="G109" s="3" t="s">
        <v>87</v>
      </c>
      <c r="H109" s="30" t="s">
        <v>81</v>
      </c>
      <c r="I109" s="3"/>
      <c r="J109" s="3" t="s">
        <v>159</v>
      </c>
      <c r="K109" s="3" t="s">
        <v>68</v>
      </c>
      <c r="L109" s="10">
        <v>1</v>
      </c>
      <c r="M109" s="10">
        <v>0.7</v>
      </c>
      <c r="N109" s="10">
        <v>1.43</v>
      </c>
      <c r="O109" s="10">
        <v>1</v>
      </c>
      <c r="P109" s="10">
        <v>0.7</v>
      </c>
      <c r="Q109" s="10">
        <v>1.43</v>
      </c>
      <c r="R109" s="10">
        <v>1</v>
      </c>
      <c r="S109" s="10">
        <v>0.7</v>
      </c>
      <c r="T109" s="10">
        <v>1.43</v>
      </c>
      <c r="U109" s="10">
        <v>1</v>
      </c>
      <c r="V109" s="10">
        <v>0.7</v>
      </c>
      <c r="W109" s="10">
        <v>1.43</v>
      </c>
      <c r="X109" s="10">
        <v>1</v>
      </c>
      <c r="Y109" s="10">
        <v>0.7</v>
      </c>
      <c r="Z109" s="10">
        <v>1.43</v>
      </c>
      <c r="AA109" s="10">
        <v>1</v>
      </c>
      <c r="AB109" s="10">
        <v>0.7</v>
      </c>
      <c r="AC109" s="10">
        <v>1.43</v>
      </c>
      <c r="AE109" s="1" t="str">
        <f t="shared" si="47"/>
        <v/>
      </c>
    </row>
    <row r="110" spans="1:31" hidden="1" x14ac:dyDescent="0.2">
      <c r="A110" s="3" t="s">
        <v>36</v>
      </c>
      <c r="B110" s="29" t="s">
        <v>33</v>
      </c>
      <c r="C110" s="3" t="s">
        <v>20</v>
      </c>
      <c r="D110" s="3" t="s">
        <v>20</v>
      </c>
      <c r="E110" s="32" t="s">
        <v>50</v>
      </c>
      <c r="F110" s="32" t="s">
        <v>112</v>
      </c>
      <c r="G110" s="3" t="s">
        <v>85</v>
      </c>
      <c r="H110" s="30" t="s">
        <v>81</v>
      </c>
      <c r="I110" s="3"/>
      <c r="J110" s="3"/>
      <c r="K110" s="3" t="s">
        <v>68</v>
      </c>
      <c r="L110" s="10">
        <f>2.65</f>
        <v>2.65</v>
      </c>
      <c r="M110" s="10">
        <v>2.5</v>
      </c>
      <c r="N110" s="10">
        <v>2.75</v>
      </c>
      <c r="O110" s="10">
        <f>2.65</f>
        <v>2.65</v>
      </c>
      <c r="P110" s="10">
        <v>2.5</v>
      </c>
      <c r="Q110" s="10">
        <v>2.75</v>
      </c>
      <c r="R110" s="10">
        <f>2.65</f>
        <v>2.65</v>
      </c>
      <c r="S110" s="10">
        <v>2.5</v>
      </c>
      <c r="T110" s="10">
        <v>2.75</v>
      </c>
      <c r="U110" s="10">
        <f>2.65</f>
        <v>2.65</v>
      </c>
      <c r="V110" s="10">
        <v>2.5</v>
      </c>
      <c r="W110" s="10">
        <v>2.75</v>
      </c>
      <c r="X110" s="10">
        <f>2.65</f>
        <v>2.65</v>
      </c>
      <c r="Y110" s="10">
        <v>2.5</v>
      </c>
      <c r="Z110" s="10">
        <v>2.75</v>
      </c>
      <c r="AA110" s="10">
        <f>2.65</f>
        <v>2.65</v>
      </c>
      <c r="AB110" s="10">
        <v>2.5</v>
      </c>
      <c r="AC110" s="10">
        <v>2.75</v>
      </c>
      <c r="AE110" s="1" t="str">
        <f t="shared" si="47"/>
        <v/>
      </c>
    </row>
    <row r="111" spans="1:31" hidden="1" x14ac:dyDescent="0.2">
      <c r="A111" s="3" t="s">
        <v>36</v>
      </c>
      <c r="B111" s="29" t="s">
        <v>32</v>
      </c>
      <c r="C111" s="3" t="s">
        <v>20</v>
      </c>
      <c r="D111" s="3" t="s">
        <v>20</v>
      </c>
      <c r="E111" s="32" t="s">
        <v>50</v>
      </c>
      <c r="F111" s="32" t="s">
        <v>112</v>
      </c>
      <c r="G111" s="3" t="s">
        <v>85</v>
      </c>
      <c r="H111" s="30" t="s">
        <v>81</v>
      </c>
      <c r="I111" s="3"/>
      <c r="J111" s="3"/>
      <c r="K111" s="3" t="s">
        <v>68</v>
      </c>
      <c r="L111" s="10">
        <v>3.1375899999999999</v>
      </c>
      <c r="M111" s="10">
        <v>3.1</v>
      </c>
      <c r="N111" s="10">
        <v>3.2</v>
      </c>
      <c r="O111" s="10">
        <v>3.1375899999999999</v>
      </c>
      <c r="P111" s="10">
        <v>3.1</v>
      </c>
      <c r="Q111" s="10">
        <v>3.2</v>
      </c>
      <c r="R111" s="10">
        <v>3.1375899999999999</v>
      </c>
      <c r="S111" s="10">
        <v>3.1</v>
      </c>
      <c r="T111" s="10">
        <v>3.2</v>
      </c>
      <c r="U111" s="10">
        <v>3.1375899999999999</v>
      </c>
      <c r="V111" s="10">
        <v>3.1</v>
      </c>
      <c r="W111" s="10">
        <v>3.2</v>
      </c>
      <c r="X111" s="10">
        <v>3.1375899999999999</v>
      </c>
      <c r="Y111" s="10">
        <v>3.1</v>
      </c>
      <c r="Z111" s="10">
        <v>3.2</v>
      </c>
      <c r="AA111" s="10">
        <v>3.1375899999999999</v>
      </c>
      <c r="AB111" s="10">
        <v>3.1</v>
      </c>
      <c r="AC111" s="10">
        <v>3.2</v>
      </c>
      <c r="AE111" s="1" t="str">
        <f t="shared" si="47"/>
        <v/>
      </c>
    </row>
    <row r="112" spans="1:31" hidden="1" x14ac:dyDescent="0.2">
      <c r="A112" s="3" t="s">
        <v>36</v>
      </c>
      <c r="B112" s="29" t="s">
        <v>156</v>
      </c>
      <c r="C112" s="3" t="s">
        <v>20</v>
      </c>
      <c r="D112" s="3" t="s">
        <v>20</v>
      </c>
      <c r="E112" s="32" t="s">
        <v>50</v>
      </c>
      <c r="F112" s="32" t="s">
        <v>112</v>
      </c>
      <c r="G112" s="3" t="s">
        <v>85</v>
      </c>
      <c r="H112" s="30" t="s">
        <v>81</v>
      </c>
      <c r="I112" s="3"/>
      <c r="J112" s="3"/>
      <c r="K112" s="3" t="s">
        <v>68</v>
      </c>
      <c r="L112" s="10">
        <v>3.1833399999999998</v>
      </c>
      <c r="M112" s="10">
        <v>3.1</v>
      </c>
      <c r="N112" s="10">
        <v>3.2</v>
      </c>
      <c r="O112" s="10">
        <v>3.1833399999999998</v>
      </c>
      <c r="P112" s="10">
        <v>3.1</v>
      </c>
      <c r="Q112" s="10">
        <v>3.2</v>
      </c>
      <c r="R112" s="10">
        <v>3.1833399999999998</v>
      </c>
      <c r="S112" s="10">
        <v>3.1</v>
      </c>
      <c r="T112" s="10">
        <v>3.2</v>
      </c>
      <c r="U112" s="10">
        <v>3.1833399999999998</v>
      </c>
      <c r="V112" s="10">
        <v>3.1</v>
      </c>
      <c r="W112" s="10">
        <v>3.2</v>
      </c>
      <c r="X112" s="10">
        <v>3.1833399999999998</v>
      </c>
      <c r="Y112" s="10">
        <v>3.1</v>
      </c>
      <c r="Z112" s="10">
        <v>3.2</v>
      </c>
      <c r="AA112" s="10">
        <v>3.1833399999999998</v>
      </c>
      <c r="AB112" s="10">
        <v>3.1</v>
      </c>
      <c r="AC112" s="10">
        <v>3.2</v>
      </c>
      <c r="AE112" s="1" t="str">
        <f t="shared" si="47"/>
        <v/>
      </c>
    </row>
    <row r="113" spans="1:31" hidden="1" x14ac:dyDescent="0.2">
      <c r="A113" s="3" t="s">
        <v>29</v>
      </c>
      <c r="B113" s="3" t="s">
        <v>145</v>
      </c>
      <c r="C113" s="3" t="s">
        <v>20</v>
      </c>
      <c r="D113" s="3" t="s">
        <v>20</v>
      </c>
      <c r="E113" s="29" t="s">
        <v>146</v>
      </c>
      <c r="F113" s="29" t="s">
        <v>147</v>
      </c>
      <c r="G113" s="8" t="s">
        <v>85</v>
      </c>
      <c r="H113" s="8" t="s">
        <v>81</v>
      </c>
      <c r="I113" s="3"/>
      <c r="J113" s="3"/>
      <c r="K113" s="3" t="s">
        <v>118</v>
      </c>
      <c r="L113" s="5">
        <v>42.8</v>
      </c>
      <c r="M113" s="5"/>
      <c r="N113" s="5"/>
      <c r="O113" s="5">
        <v>42.8</v>
      </c>
      <c r="P113" s="5"/>
      <c r="Q113" s="5"/>
      <c r="R113" s="5">
        <v>42.8</v>
      </c>
      <c r="S113" s="5"/>
      <c r="T113" s="5"/>
      <c r="U113" s="5">
        <v>42.8</v>
      </c>
      <c r="V113" s="5"/>
      <c r="W113" s="5"/>
      <c r="X113" s="5">
        <v>42.8</v>
      </c>
      <c r="Y113" s="5"/>
      <c r="Z113" s="5"/>
      <c r="AA113" s="5">
        <v>42.8</v>
      </c>
      <c r="AB113" s="5"/>
      <c r="AC113" s="5"/>
      <c r="AE113" s="1" t="str">
        <f t="shared" si="47"/>
        <v/>
      </c>
    </row>
    <row r="114" spans="1:31" hidden="1" x14ac:dyDescent="0.2">
      <c r="A114" s="3" t="s">
        <v>29</v>
      </c>
      <c r="B114" s="3" t="s">
        <v>33</v>
      </c>
      <c r="C114" s="3" t="s">
        <v>20</v>
      </c>
      <c r="D114" s="3" t="s">
        <v>20</v>
      </c>
      <c r="E114" s="29" t="s">
        <v>146</v>
      </c>
      <c r="F114" s="29" t="s">
        <v>147</v>
      </c>
      <c r="G114" s="8" t="s">
        <v>85</v>
      </c>
      <c r="H114" s="8" t="s">
        <v>81</v>
      </c>
      <c r="I114" s="3"/>
      <c r="J114" s="3"/>
      <c r="K114" s="3" t="s">
        <v>118</v>
      </c>
      <c r="L114" s="5">
        <v>55.5</v>
      </c>
      <c r="M114" s="5"/>
      <c r="N114" s="5"/>
      <c r="O114" s="5">
        <v>55.5</v>
      </c>
      <c r="P114" s="5"/>
      <c r="Q114" s="5"/>
      <c r="R114" s="5">
        <v>55.5</v>
      </c>
      <c r="S114" s="5"/>
      <c r="T114" s="5"/>
      <c r="U114" s="5">
        <v>55.5</v>
      </c>
      <c r="V114" s="5"/>
      <c r="W114" s="5"/>
      <c r="X114" s="5">
        <v>55.5</v>
      </c>
      <c r="Y114" s="5"/>
      <c r="Z114" s="5"/>
      <c r="AA114" s="5">
        <v>55.5</v>
      </c>
      <c r="AB114" s="5"/>
      <c r="AC114" s="5"/>
      <c r="AE114" s="1" t="str">
        <f t="shared" si="47"/>
        <v/>
      </c>
    </row>
    <row r="115" spans="1:31" hidden="1" x14ac:dyDescent="0.2">
      <c r="A115" s="3" t="s">
        <v>29</v>
      </c>
      <c r="B115" s="3" t="s">
        <v>40</v>
      </c>
      <c r="C115" s="3" t="s">
        <v>20</v>
      </c>
      <c r="D115" s="3" t="s">
        <v>20</v>
      </c>
      <c r="E115" s="29" t="s">
        <v>146</v>
      </c>
      <c r="F115" s="29" t="s">
        <v>147</v>
      </c>
      <c r="G115" s="8" t="s">
        <v>85</v>
      </c>
      <c r="H115" s="8" t="s">
        <v>81</v>
      </c>
      <c r="I115" s="3"/>
      <c r="J115" s="3"/>
      <c r="K115" s="3" t="s">
        <v>118</v>
      </c>
      <c r="L115" s="5">
        <v>120</v>
      </c>
      <c r="M115" s="5"/>
      <c r="N115" s="5"/>
      <c r="O115" s="5">
        <v>120</v>
      </c>
      <c r="P115" s="5"/>
      <c r="Q115" s="5"/>
      <c r="R115" s="5">
        <v>120</v>
      </c>
      <c r="S115" s="5"/>
      <c r="T115" s="5"/>
      <c r="U115" s="5">
        <v>120</v>
      </c>
      <c r="V115" s="5"/>
      <c r="W115" s="5"/>
      <c r="X115" s="5">
        <v>120</v>
      </c>
      <c r="Y115" s="5"/>
      <c r="Z115" s="5"/>
      <c r="AA115" s="5">
        <v>120</v>
      </c>
      <c r="AB115" s="5"/>
      <c r="AC115" s="5"/>
      <c r="AE115" s="1" t="str">
        <f t="shared" si="47"/>
        <v/>
      </c>
    </row>
    <row r="116" spans="1:31" hidden="1" x14ac:dyDescent="0.2">
      <c r="A116" s="3" t="s">
        <v>29</v>
      </c>
      <c r="B116" s="3" t="s">
        <v>40</v>
      </c>
      <c r="C116" s="3" t="s">
        <v>20</v>
      </c>
      <c r="D116" s="3" t="s">
        <v>20</v>
      </c>
      <c r="E116" s="29" t="s">
        <v>47</v>
      </c>
      <c r="F116" s="29" t="s">
        <v>111</v>
      </c>
      <c r="G116" s="8" t="s">
        <v>88</v>
      </c>
      <c r="H116" s="8" t="s">
        <v>82</v>
      </c>
      <c r="I116" s="3" t="s">
        <v>79</v>
      </c>
      <c r="J116" s="3" t="s">
        <v>80</v>
      </c>
      <c r="K116" s="3" t="s">
        <v>68</v>
      </c>
      <c r="L116" s="5">
        <v>0.6</v>
      </c>
      <c r="M116" s="5">
        <v>0.55000000000000004</v>
      </c>
      <c r="N116" s="5">
        <v>0.65</v>
      </c>
      <c r="O116" s="5">
        <v>0.6</v>
      </c>
      <c r="P116" s="5">
        <v>0.55000000000000004</v>
      </c>
      <c r="Q116" s="5">
        <v>0.65</v>
      </c>
      <c r="R116" s="5">
        <v>0.6</v>
      </c>
      <c r="S116" s="5">
        <v>0.55000000000000004</v>
      </c>
      <c r="T116" s="5">
        <v>0.65</v>
      </c>
      <c r="U116" s="5">
        <v>0.6</v>
      </c>
      <c r="V116" s="5">
        <v>0.55000000000000004</v>
      </c>
      <c r="W116" s="5">
        <v>0.65</v>
      </c>
      <c r="X116" s="5">
        <v>0.5</v>
      </c>
      <c r="Y116" s="5">
        <v>0.45</v>
      </c>
      <c r="Z116" s="5">
        <v>0.55000000000000004</v>
      </c>
      <c r="AA116" s="5">
        <v>0.5</v>
      </c>
      <c r="AB116" s="5">
        <v>0.45</v>
      </c>
      <c r="AC116" s="5">
        <v>0.55000000000000004</v>
      </c>
      <c r="AE116" s="1" t="str">
        <f t="shared" si="47"/>
        <v/>
      </c>
    </row>
    <row r="117" spans="1:31" hidden="1" x14ac:dyDescent="0.2">
      <c r="A117" s="3" t="s">
        <v>29</v>
      </c>
      <c r="B117" s="3" t="s">
        <v>171</v>
      </c>
      <c r="C117" s="3" t="s">
        <v>20</v>
      </c>
      <c r="D117" s="3" t="s">
        <v>20</v>
      </c>
      <c r="E117" s="29" t="s">
        <v>47</v>
      </c>
      <c r="F117" s="29" t="s">
        <v>111</v>
      </c>
      <c r="G117" s="8"/>
      <c r="H117" s="8"/>
      <c r="I117" s="3" t="s">
        <v>79</v>
      </c>
      <c r="J117" s="3" t="s">
        <v>80</v>
      </c>
      <c r="K117" s="3" t="s">
        <v>68</v>
      </c>
      <c r="L117" s="5">
        <v>7.4999999999999997E-2</v>
      </c>
      <c r="M117" s="5">
        <v>7.0000000000000007E-2</v>
      </c>
      <c r="N117" s="5">
        <v>0.08</v>
      </c>
      <c r="O117" s="5">
        <v>7.4999999999999997E-2</v>
      </c>
      <c r="P117" s="5">
        <v>7.0000000000000007E-2</v>
      </c>
      <c r="Q117" s="5">
        <v>0.08</v>
      </c>
      <c r="R117" s="5">
        <v>7.4999999999999997E-2</v>
      </c>
      <c r="S117" s="5">
        <v>7.0000000000000007E-2</v>
      </c>
      <c r="T117" s="5">
        <v>0.08</v>
      </c>
      <c r="U117" s="5">
        <v>7.4999999999999997E-2</v>
      </c>
      <c r="V117" s="5">
        <v>7.0000000000000007E-2</v>
      </c>
      <c r="W117" s="5">
        <v>0.08</v>
      </c>
      <c r="X117" s="5">
        <v>7.4999999999999997E-2</v>
      </c>
      <c r="Y117" s="5">
        <v>7.0000000000000007E-2</v>
      </c>
      <c r="Z117" s="5">
        <v>0.08</v>
      </c>
      <c r="AA117" s="5">
        <v>7.4999999999999997E-2</v>
      </c>
      <c r="AB117" s="5">
        <v>7.0000000000000007E-2</v>
      </c>
      <c r="AC117" s="5">
        <v>0.08</v>
      </c>
      <c r="AE117" s="1" t="str">
        <f t="shared" si="47"/>
        <v/>
      </c>
    </row>
    <row r="118" spans="1:31" ht="15" hidden="1" x14ac:dyDescent="0.2">
      <c r="A118" s="3" t="s">
        <v>29</v>
      </c>
      <c r="B118" s="3" t="s">
        <v>40</v>
      </c>
      <c r="C118" s="3" t="s">
        <v>20</v>
      </c>
      <c r="D118" s="3" t="s">
        <v>20</v>
      </c>
      <c r="E118" s="8" t="s">
        <v>209</v>
      </c>
      <c r="F118" s="8" t="s">
        <v>208</v>
      </c>
      <c r="G118" s="3" t="s">
        <v>85</v>
      </c>
      <c r="H118" s="8" t="s">
        <v>82</v>
      </c>
      <c r="I118" s="7" t="s">
        <v>228</v>
      </c>
      <c r="J118" s="3" t="s">
        <v>229</v>
      </c>
      <c r="K118" s="3" t="s">
        <v>68</v>
      </c>
      <c r="L118" s="5">
        <v>8000</v>
      </c>
      <c r="M118" s="5">
        <v>5000</v>
      </c>
      <c r="N118" s="5">
        <v>10000</v>
      </c>
      <c r="O118" s="5">
        <v>12000</v>
      </c>
      <c r="P118" s="5">
        <v>10000</v>
      </c>
      <c r="Q118" s="5">
        <v>15000</v>
      </c>
      <c r="R118" s="1">
        <v>17000</v>
      </c>
      <c r="S118" s="5">
        <v>15000</v>
      </c>
      <c r="T118" s="5">
        <v>20000</v>
      </c>
      <c r="U118" s="5">
        <v>20000</v>
      </c>
      <c r="V118" s="5">
        <v>17000</v>
      </c>
      <c r="W118" s="5">
        <v>23000</v>
      </c>
      <c r="X118" s="5">
        <v>22500</v>
      </c>
      <c r="Y118" s="5">
        <v>20000</v>
      </c>
      <c r="Z118" s="5">
        <v>25000</v>
      </c>
      <c r="AA118" s="3">
        <v>25000</v>
      </c>
      <c r="AB118" s="3">
        <v>22500</v>
      </c>
      <c r="AC118" s="3">
        <v>27500</v>
      </c>
      <c r="AE118" s="1" t="str">
        <f t="shared" si="47"/>
        <v/>
      </c>
    </row>
    <row r="119" spans="1:31" hidden="1" x14ac:dyDescent="0.2">
      <c r="A119" s="3" t="s">
        <v>29</v>
      </c>
      <c r="B119" s="3" t="s">
        <v>33</v>
      </c>
      <c r="C119" s="3" t="s">
        <v>20</v>
      </c>
      <c r="D119" s="3" t="s">
        <v>20</v>
      </c>
      <c r="E119" s="29" t="s">
        <v>48</v>
      </c>
      <c r="F119" s="29" t="s">
        <v>111</v>
      </c>
      <c r="G119" s="8"/>
      <c r="H119" s="8"/>
      <c r="I119" s="3" t="s">
        <v>79</v>
      </c>
      <c r="J119" s="3" t="s">
        <v>80</v>
      </c>
      <c r="K119" s="3" t="s">
        <v>68</v>
      </c>
      <c r="L119" s="5">
        <v>0.2</v>
      </c>
      <c r="M119" s="5">
        <v>0.18</v>
      </c>
      <c r="N119" s="5">
        <v>0.22</v>
      </c>
      <c r="O119" s="5">
        <v>0.2</v>
      </c>
      <c r="P119" s="5">
        <v>0.18</v>
      </c>
      <c r="Q119" s="5">
        <v>0.22</v>
      </c>
      <c r="R119" s="5">
        <v>0.2</v>
      </c>
      <c r="S119" s="5">
        <v>0.18</v>
      </c>
      <c r="T119" s="5">
        <v>0.22</v>
      </c>
      <c r="U119" s="5">
        <v>0.2</v>
      </c>
      <c r="V119" s="5">
        <v>0.18</v>
      </c>
      <c r="W119" s="5">
        <v>0.22</v>
      </c>
      <c r="X119" s="5">
        <v>0.2</v>
      </c>
      <c r="Y119" s="5">
        <v>0.18</v>
      </c>
      <c r="Z119" s="5">
        <v>0.22</v>
      </c>
      <c r="AA119" s="5">
        <v>0.2</v>
      </c>
      <c r="AB119" s="5">
        <v>0.18</v>
      </c>
      <c r="AC119" s="5">
        <v>0.22</v>
      </c>
      <c r="AE119" s="1" t="str">
        <f t="shared" si="47"/>
        <v/>
      </c>
    </row>
    <row r="120" spans="1:31" hidden="1" x14ac:dyDescent="0.2">
      <c r="A120" s="3" t="s">
        <v>29</v>
      </c>
      <c r="B120" s="3" t="s">
        <v>33</v>
      </c>
      <c r="C120" s="3" t="s">
        <v>20</v>
      </c>
      <c r="D120" s="3" t="s">
        <v>20</v>
      </c>
      <c r="E120" s="29" t="s">
        <v>49</v>
      </c>
      <c r="F120" s="29" t="s">
        <v>99</v>
      </c>
      <c r="G120" s="8" t="s">
        <v>87</v>
      </c>
      <c r="H120" s="8" t="s">
        <v>83</v>
      </c>
      <c r="I120" s="3" t="s">
        <v>79</v>
      </c>
      <c r="J120" s="3" t="s">
        <v>80</v>
      </c>
      <c r="K120" s="3" t="s">
        <v>68</v>
      </c>
      <c r="L120" s="5">
        <v>25</v>
      </c>
      <c r="M120" s="5">
        <v>20</v>
      </c>
      <c r="N120" s="5">
        <v>30</v>
      </c>
      <c r="O120" s="5">
        <v>25</v>
      </c>
      <c r="P120" s="5">
        <v>20</v>
      </c>
      <c r="Q120" s="5">
        <v>30</v>
      </c>
      <c r="R120" s="5">
        <v>25</v>
      </c>
      <c r="S120" s="5">
        <v>20</v>
      </c>
      <c r="T120" s="5">
        <v>30</v>
      </c>
      <c r="U120" s="5">
        <v>25</v>
      </c>
      <c r="V120" s="5">
        <v>20</v>
      </c>
      <c r="W120" s="5">
        <v>30</v>
      </c>
      <c r="X120" s="5">
        <v>25</v>
      </c>
      <c r="Y120" s="5">
        <v>20</v>
      </c>
      <c r="Z120" s="5">
        <v>30</v>
      </c>
      <c r="AA120" s="5">
        <v>25</v>
      </c>
      <c r="AB120" s="5">
        <v>20</v>
      </c>
      <c r="AC120" s="5">
        <v>30</v>
      </c>
      <c r="AE120" s="1" t="str">
        <f t="shared" si="47"/>
        <v/>
      </c>
    </row>
    <row r="121" spans="1:31" ht="15" hidden="1" x14ac:dyDescent="0.2">
      <c r="A121" s="3" t="s">
        <v>29</v>
      </c>
      <c r="B121" s="3" t="s">
        <v>33</v>
      </c>
      <c r="C121" s="3" t="s">
        <v>20</v>
      </c>
      <c r="D121" s="3" t="s">
        <v>20</v>
      </c>
      <c r="E121" s="29" t="s">
        <v>181</v>
      </c>
      <c r="F121" s="29" t="s">
        <v>100</v>
      </c>
      <c r="G121" s="8" t="s">
        <v>88</v>
      </c>
      <c r="H121" s="8" t="s">
        <v>83</v>
      </c>
      <c r="I121" s="7" t="s">
        <v>182</v>
      </c>
      <c r="J121" s="3" t="s">
        <v>183</v>
      </c>
      <c r="K121" s="3" t="s">
        <v>68</v>
      </c>
      <c r="L121" s="5">
        <v>4.0000000000000001E-3</v>
      </c>
      <c r="M121" s="5">
        <v>1E-3</v>
      </c>
      <c r="N121" s="5">
        <v>9.2999999999999999E-2</v>
      </c>
      <c r="O121" s="5">
        <v>4.0000000000000001E-3</v>
      </c>
      <c r="P121" s="5">
        <v>1E-3</v>
      </c>
      <c r="Q121" s="5">
        <v>9.2999999999999999E-2</v>
      </c>
      <c r="R121" s="5">
        <v>4.0000000000000001E-3</v>
      </c>
      <c r="S121" s="5">
        <v>1E-3</v>
      </c>
      <c r="T121" s="5">
        <v>9.2999999999999999E-2</v>
      </c>
      <c r="U121" s="5">
        <v>4.0000000000000001E-3</v>
      </c>
      <c r="V121" s="5">
        <v>1E-3</v>
      </c>
      <c r="W121" s="5">
        <v>9.2999999999999999E-2</v>
      </c>
      <c r="X121" s="5">
        <v>4.0000000000000001E-3</v>
      </c>
      <c r="Y121" s="5">
        <v>1E-3</v>
      </c>
      <c r="Z121" s="5">
        <v>9.2999999999999999E-2</v>
      </c>
      <c r="AA121" s="5">
        <v>4.0000000000000001E-3</v>
      </c>
      <c r="AB121" s="5">
        <v>1E-3</v>
      </c>
      <c r="AC121" s="5">
        <v>9.2999999999999999E-2</v>
      </c>
      <c r="AE121" s="1" t="str">
        <f t="shared" si="47"/>
        <v/>
      </c>
    </row>
    <row r="122" spans="1:31" hidden="1" x14ac:dyDescent="0.2">
      <c r="A122" s="3" t="s">
        <v>29</v>
      </c>
      <c r="B122" s="3" t="s">
        <v>20</v>
      </c>
      <c r="C122" s="3" t="s">
        <v>20</v>
      </c>
      <c r="D122" s="3" t="s">
        <v>20</v>
      </c>
      <c r="E122" s="8" t="s">
        <v>260</v>
      </c>
      <c r="F122" s="8" t="s">
        <v>103</v>
      </c>
      <c r="G122" s="3" t="s">
        <v>85</v>
      </c>
      <c r="H122" s="3"/>
      <c r="I122" s="3" t="s">
        <v>223</v>
      </c>
      <c r="J122" s="3" t="s">
        <v>224</v>
      </c>
      <c r="K122" s="3" t="s">
        <v>68</v>
      </c>
      <c r="L122" s="5">
        <v>3000</v>
      </c>
      <c r="M122" s="5">
        <f>L122*0.75</f>
        <v>2250</v>
      </c>
      <c r="N122" s="5">
        <f>L122*1.25</f>
        <v>3750</v>
      </c>
      <c r="O122" s="5">
        <v>3000</v>
      </c>
      <c r="P122" s="5">
        <f>O122*0.75</f>
        <v>2250</v>
      </c>
      <c r="Q122" s="5">
        <f>O122*1.25</f>
        <v>3750</v>
      </c>
      <c r="R122" s="5">
        <v>3000</v>
      </c>
      <c r="S122" s="5">
        <f>R122*0.75</f>
        <v>2250</v>
      </c>
      <c r="T122" s="5">
        <f>R122*1.25</f>
        <v>3750</v>
      </c>
      <c r="U122" s="5">
        <v>4000</v>
      </c>
      <c r="V122" s="5">
        <f>U122*0.75</f>
        <v>3000</v>
      </c>
      <c r="W122" s="5">
        <f>U122*1.25</f>
        <v>5000</v>
      </c>
      <c r="X122" s="5">
        <v>4000</v>
      </c>
      <c r="Y122" s="5">
        <f>X122*0.75</f>
        <v>3000</v>
      </c>
      <c r="Z122" s="5">
        <f>X122*1.25</f>
        <v>5000</v>
      </c>
      <c r="AA122" s="5">
        <v>4000</v>
      </c>
      <c r="AB122" s="5">
        <f>AA122*0.75</f>
        <v>3000</v>
      </c>
      <c r="AC122" s="5">
        <f>AA122*1.25</f>
        <v>5000</v>
      </c>
      <c r="AE122" s="1" t="str">
        <f t="shared" si="47"/>
        <v/>
      </c>
    </row>
    <row r="123" spans="1:31" hidden="1" x14ac:dyDescent="0.2">
      <c r="A123" s="3" t="s">
        <v>29</v>
      </c>
      <c r="B123" s="3" t="s">
        <v>20</v>
      </c>
      <c r="C123" s="3" t="s">
        <v>20</v>
      </c>
      <c r="D123" s="3" t="s">
        <v>20</v>
      </c>
      <c r="E123" s="8" t="s">
        <v>225</v>
      </c>
      <c r="F123" s="8" t="s">
        <v>103</v>
      </c>
      <c r="G123" s="3" t="s">
        <v>85</v>
      </c>
      <c r="H123" s="3"/>
      <c r="I123" s="3" t="s">
        <v>223</v>
      </c>
      <c r="J123" s="3" t="s">
        <v>224</v>
      </c>
      <c r="K123" s="3" t="s">
        <v>68</v>
      </c>
      <c r="L123" s="5">
        <v>1500</v>
      </c>
      <c r="M123" s="5">
        <f>L123*0.75</f>
        <v>1125</v>
      </c>
      <c r="N123" s="5">
        <f>L123*1.25</f>
        <v>1875</v>
      </c>
      <c r="O123" s="5">
        <v>1500</v>
      </c>
      <c r="P123" s="5">
        <f>O123*0.75</f>
        <v>1125</v>
      </c>
      <c r="Q123" s="5">
        <f>O123*1.25</f>
        <v>1875</v>
      </c>
      <c r="R123" s="5">
        <v>1500</v>
      </c>
      <c r="S123" s="5">
        <f>R123*0.75</f>
        <v>1125</v>
      </c>
      <c r="T123" s="5">
        <f>R123*1.25</f>
        <v>1875</v>
      </c>
      <c r="U123" s="5">
        <v>2000</v>
      </c>
      <c r="V123" s="5">
        <f>U123*0.75</f>
        <v>1500</v>
      </c>
      <c r="W123" s="5">
        <f>U123*1.25</f>
        <v>2500</v>
      </c>
      <c r="X123" s="5">
        <v>2000</v>
      </c>
      <c r="Y123" s="5">
        <f>X123*0.75</f>
        <v>1500</v>
      </c>
      <c r="Z123" s="5">
        <f>X123*1.25</f>
        <v>2500</v>
      </c>
      <c r="AA123" s="5">
        <v>2000</v>
      </c>
      <c r="AB123" s="5">
        <f>AA123*0.75</f>
        <v>1500</v>
      </c>
      <c r="AC123" s="5">
        <f>AA123*1.25</f>
        <v>2500</v>
      </c>
      <c r="AE123" s="1" t="str">
        <f t="shared" si="47"/>
        <v/>
      </c>
    </row>
    <row r="124" spans="1:31" hidden="1" x14ac:dyDescent="0.2">
      <c r="A124" s="3" t="s">
        <v>29</v>
      </c>
      <c r="B124" s="3" t="s">
        <v>20</v>
      </c>
      <c r="C124" s="3" t="s">
        <v>20</v>
      </c>
      <c r="D124" s="3" t="s">
        <v>20</v>
      </c>
      <c r="E124" s="8" t="s">
        <v>226</v>
      </c>
      <c r="F124" s="8" t="s">
        <v>103</v>
      </c>
      <c r="G124" s="3" t="s">
        <v>85</v>
      </c>
      <c r="H124" s="3"/>
      <c r="I124" s="3" t="s">
        <v>223</v>
      </c>
      <c r="J124" s="3" t="s">
        <v>224</v>
      </c>
      <c r="K124" s="3" t="s">
        <v>68</v>
      </c>
      <c r="L124" s="5">
        <v>7000</v>
      </c>
      <c r="M124" s="5">
        <f>L124*0.75</f>
        <v>5250</v>
      </c>
      <c r="N124" s="5">
        <f>L124*1.25</f>
        <v>8750</v>
      </c>
      <c r="O124" s="5">
        <v>7000</v>
      </c>
      <c r="P124" s="4">
        <f t="shared" ref="P124:P125" si="73">O124*0.75</f>
        <v>5250</v>
      </c>
      <c r="Q124" s="4">
        <f t="shared" ref="Q124:Q125" si="74">O124*1.25</f>
        <v>8750</v>
      </c>
      <c r="R124" s="5">
        <v>7000</v>
      </c>
      <c r="S124" s="4">
        <f t="shared" ref="S124:S125" si="75">R124*0.75</f>
        <v>5250</v>
      </c>
      <c r="T124" s="4">
        <f t="shared" ref="T124:T125" si="76">R124*1.25</f>
        <v>8750</v>
      </c>
      <c r="U124" s="4">
        <f t="shared" ref="U124:U125" si="77">R124*1.1</f>
        <v>7700.0000000000009</v>
      </c>
      <c r="V124" s="4">
        <f t="shared" ref="V124:V125" si="78">U124*0.75</f>
        <v>5775.0000000000009</v>
      </c>
      <c r="W124" s="4">
        <f t="shared" ref="W124:W125" si="79">U124*1.25</f>
        <v>9625.0000000000018</v>
      </c>
      <c r="X124" s="4">
        <f t="shared" ref="X124:X125" si="80">U124*1.1</f>
        <v>8470.0000000000018</v>
      </c>
      <c r="Y124" s="4">
        <f t="shared" ref="Y124:Y125" si="81">X124*0.75</f>
        <v>6352.5000000000018</v>
      </c>
      <c r="Z124" s="4">
        <f t="shared" ref="Z124:Z125" si="82">X124*1.25</f>
        <v>10587.500000000002</v>
      </c>
      <c r="AA124" s="4">
        <f t="shared" ref="AA124:AA125" si="83">X124*1.1</f>
        <v>9317.0000000000036</v>
      </c>
      <c r="AB124" s="4">
        <f t="shared" ref="AB124:AB125" si="84">AA124*0.75</f>
        <v>6987.7500000000027</v>
      </c>
      <c r="AC124" s="4">
        <f t="shared" ref="AC124:AC125" si="85">AA124*1.25</f>
        <v>11646.250000000004</v>
      </c>
      <c r="AE124" s="1" t="str">
        <f t="shared" si="47"/>
        <v/>
      </c>
    </row>
    <row r="125" spans="1:31" hidden="1" x14ac:dyDescent="0.2">
      <c r="A125" s="3" t="s">
        <v>29</v>
      </c>
      <c r="B125" s="3" t="s">
        <v>20</v>
      </c>
      <c r="C125" s="3" t="s">
        <v>20</v>
      </c>
      <c r="D125" s="3" t="s">
        <v>20</v>
      </c>
      <c r="E125" s="8" t="s">
        <v>227</v>
      </c>
      <c r="F125" s="8" t="s">
        <v>103</v>
      </c>
      <c r="G125" s="3" t="s">
        <v>85</v>
      </c>
      <c r="H125" s="3"/>
      <c r="I125" s="3" t="s">
        <v>223</v>
      </c>
      <c r="J125" s="3" t="s">
        <v>224</v>
      </c>
      <c r="K125" s="3" t="s">
        <v>68</v>
      </c>
      <c r="L125" s="5">
        <v>7000</v>
      </c>
      <c r="M125" s="5">
        <f>L125*0.75</f>
        <v>5250</v>
      </c>
      <c r="N125" s="5">
        <f>L125*1.25</f>
        <v>8750</v>
      </c>
      <c r="O125" s="5">
        <v>7000</v>
      </c>
      <c r="P125" s="4">
        <f t="shared" si="73"/>
        <v>5250</v>
      </c>
      <c r="Q125" s="4">
        <f t="shared" si="74"/>
        <v>8750</v>
      </c>
      <c r="R125" s="5">
        <v>7000</v>
      </c>
      <c r="S125" s="4">
        <f t="shared" si="75"/>
        <v>5250</v>
      </c>
      <c r="T125" s="4">
        <f t="shared" si="76"/>
        <v>8750</v>
      </c>
      <c r="U125" s="4">
        <f t="shared" si="77"/>
        <v>7700.0000000000009</v>
      </c>
      <c r="V125" s="4">
        <f t="shared" si="78"/>
        <v>5775.0000000000009</v>
      </c>
      <c r="W125" s="4">
        <f t="shared" si="79"/>
        <v>9625.0000000000018</v>
      </c>
      <c r="X125" s="4">
        <f t="shared" si="80"/>
        <v>8470.0000000000018</v>
      </c>
      <c r="Y125" s="4">
        <f t="shared" si="81"/>
        <v>6352.5000000000018</v>
      </c>
      <c r="Z125" s="4">
        <f t="shared" si="82"/>
        <v>10587.500000000002</v>
      </c>
      <c r="AA125" s="4">
        <f t="shared" si="83"/>
        <v>9317.0000000000036</v>
      </c>
      <c r="AB125" s="4">
        <f t="shared" si="84"/>
        <v>6987.7500000000027</v>
      </c>
      <c r="AC125" s="4">
        <f t="shared" si="85"/>
        <v>11646.250000000004</v>
      </c>
      <c r="AE125" s="1" t="str">
        <f t="shared" si="47"/>
        <v/>
      </c>
    </row>
    <row r="126" spans="1:31" hidden="1" x14ac:dyDescent="0.2">
      <c r="A126" s="3" t="s">
        <v>29</v>
      </c>
      <c r="B126" s="3" t="s">
        <v>45</v>
      </c>
      <c r="C126" s="3" t="s">
        <v>20</v>
      </c>
      <c r="D126" s="3" t="s">
        <v>20</v>
      </c>
      <c r="E126" s="8" t="s">
        <v>6</v>
      </c>
      <c r="F126" s="8" t="s">
        <v>100</v>
      </c>
      <c r="G126" s="8" t="s">
        <v>87</v>
      </c>
      <c r="H126" s="6" t="s">
        <v>83</v>
      </c>
      <c r="I126" s="3" t="s">
        <v>79</v>
      </c>
      <c r="J126" s="3" t="s">
        <v>80</v>
      </c>
      <c r="K126" s="3" t="s">
        <v>68</v>
      </c>
      <c r="L126" s="5">
        <v>0.8</v>
      </c>
      <c r="M126" s="5">
        <v>0.75</v>
      </c>
      <c r="N126" s="5">
        <v>0.85</v>
      </c>
      <c r="O126" s="5">
        <v>0.8</v>
      </c>
      <c r="P126" s="5">
        <v>0.75</v>
      </c>
      <c r="Q126" s="5">
        <v>0.85</v>
      </c>
      <c r="R126" s="5">
        <v>0.8</v>
      </c>
      <c r="S126" s="5">
        <v>0.75</v>
      </c>
      <c r="T126" s="5">
        <v>0.85</v>
      </c>
      <c r="U126" s="5">
        <v>0.8</v>
      </c>
      <c r="V126" s="5">
        <v>0.75</v>
      </c>
      <c r="W126" s="5">
        <v>0.85</v>
      </c>
      <c r="X126" s="5">
        <v>0.8</v>
      </c>
      <c r="Y126" s="5">
        <v>0.75</v>
      </c>
      <c r="Z126" s="5">
        <v>0.85</v>
      </c>
      <c r="AA126" s="5">
        <v>0.8</v>
      </c>
      <c r="AB126" s="5">
        <v>0.75</v>
      </c>
      <c r="AC126" s="5">
        <v>0.85</v>
      </c>
      <c r="AE126" s="1" t="str">
        <f t="shared" si="47"/>
        <v/>
      </c>
    </row>
    <row r="127" spans="1:31" hidden="1" x14ac:dyDescent="0.2">
      <c r="A127" s="3" t="s">
        <v>29</v>
      </c>
      <c r="B127" s="3" t="s">
        <v>20</v>
      </c>
      <c r="C127" s="3" t="s">
        <v>20</v>
      </c>
      <c r="D127" s="3" t="s">
        <v>20</v>
      </c>
      <c r="E127" s="8" t="s">
        <v>15</v>
      </c>
      <c r="F127" s="8" t="s">
        <v>100</v>
      </c>
      <c r="G127" s="8" t="s">
        <v>87</v>
      </c>
      <c r="H127" s="6" t="s">
        <v>83</v>
      </c>
      <c r="I127" s="3" t="s">
        <v>79</v>
      </c>
      <c r="J127" s="3" t="s">
        <v>80</v>
      </c>
      <c r="K127" s="3" t="s">
        <v>68</v>
      </c>
      <c r="L127" s="5">
        <v>0.88</v>
      </c>
      <c r="M127" s="5">
        <v>0.85</v>
      </c>
      <c r="N127" s="5">
        <v>0.92</v>
      </c>
      <c r="O127" s="5">
        <v>0.88</v>
      </c>
      <c r="P127" s="5">
        <v>0.85</v>
      </c>
      <c r="Q127" s="5">
        <v>0.92</v>
      </c>
      <c r="R127" s="5">
        <v>0.88</v>
      </c>
      <c r="S127" s="5">
        <v>0.85</v>
      </c>
      <c r="T127" s="5">
        <v>0.92</v>
      </c>
      <c r="U127" s="5">
        <v>0.88</v>
      </c>
      <c r="V127" s="5">
        <v>0.85</v>
      </c>
      <c r="W127" s="5">
        <v>0.92</v>
      </c>
      <c r="X127" s="5">
        <f>R127*1.015</f>
        <v>0.89319999999999988</v>
      </c>
      <c r="Y127" s="5">
        <f>S127</f>
        <v>0.85</v>
      </c>
      <c r="Z127" s="5">
        <f>T127*1.03</f>
        <v>0.94760000000000011</v>
      </c>
      <c r="AA127" s="5">
        <f>U127*1.015</f>
        <v>0.89319999999999988</v>
      </c>
      <c r="AB127" s="5">
        <f>V127</f>
        <v>0.85</v>
      </c>
      <c r="AC127" s="5">
        <f>W127*1.03</f>
        <v>0.94760000000000011</v>
      </c>
      <c r="AE127" s="1" t="str">
        <f t="shared" si="47"/>
        <v/>
      </c>
    </row>
    <row r="128" spans="1:31" hidden="1" x14ac:dyDescent="0.2">
      <c r="A128" s="3" t="s">
        <v>29</v>
      </c>
      <c r="B128" s="3" t="s">
        <v>20</v>
      </c>
      <c r="C128" s="3" t="s">
        <v>20</v>
      </c>
      <c r="D128" s="3" t="s">
        <v>20</v>
      </c>
      <c r="E128" s="8" t="s">
        <v>16</v>
      </c>
      <c r="F128" s="8" t="s">
        <v>100</v>
      </c>
      <c r="G128" s="8" t="s">
        <v>87</v>
      </c>
      <c r="H128" s="6" t="s">
        <v>83</v>
      </c>
      <c r="I128" s="3" t="s">
        <v>79</v>
      </c>
      <c r="J128" s="3" t="s">
        <v>80</v>
      </c>
      <c r="K128" s="3" t="s">
        <v>68</v>
      </c>
      <c r="L128" s="5">
        <v>0.85</v>
      </c>
      <c r="M128" s="5">
        <v>0.8</v>
      </c>
      <c r="N128" s="5">
        <v>0.9</v>
      </c>
      <c r="O128" s="5">
        <v>0.85</v>
      </c>
      <c r="P128" s="5">
        <v>0.8</v>
      </c>
      <c r="Q128" s="5">
        <v>0.9</v>
      </c>
      <c r="R128" s="5">
        <v>0.85</v>
      </c>
      <c r="S128" s="5">
        <v>0.8</v>
      </c>
      <c r="T128" s="5">
        <v>0.9</v>
      </c>
      <c r="U128" s="5">
        <v>0.85</v>
      </c>
      <c r="V128" s="5">
        <v>0.8</v>
      </c>
      <c r="W128" s="5">
        <v>0.9</v>
      </c>
      <c r="X128" s="5">
        <f>R128*1.015</f>
        <v>0.86274999999999991</v>
      </c>
      <c r="Y128" s="5">
        <f>S128</f>
        <v>0.8</v>
      </c>
      <c r="Z128" s="5">
        <f>T128*1.03</f>
        <v>0.92700000000000005</v>
      </c>
      <c r="AA128" s="5">
        <f>U128*1.015</f>
        <v>0.86274999999999991</v>
      </c>
      <c r="AB128" s="5">
        <f>V128</f>
        <v>0.8</v>
      </c>
      <c r="AC128" s="5">
        <f>W128*1.03</f>
        <v>0.92700000000000005</v>
      </c>
      <c r="AE128" s="1" t="str">
        <f t="shared" si="47"/>
        <v/>
      </c>
    </row>
    <row r="129" spans="1:31" hidden="1" x14ac:dyDescent="0.2">
      <c r="A129" s="3" t="s">
        <v>29</v>
      </c>
      <c r="B129" s="3" t="s">
        <v>153</v>
      </c>
      <c r="C129" s="3" t="s">
        <v>20</v>
      </c>
      <c r="D129" s="3" t="s">
        <v>20</v>
      </c>
      <c r="E129" s="8" t="s">
        <v>65</v>
      </c>
      <c r="F129" s="8" t="s">
        <v>100</v>
      </c>
      <c r="G129" s="3" t="s">
        <v>85</v>
      </c>
      <c r="H129" s="6" t="s">
        <v>83</v>
      </c>
      <c r="I129" s="3" t="s">
        <v>79</v>
      </c>
      <c r="J129" s="3" t="s">
        <v>80</v>
      </c>
      <c r="K129" s="3" t="s">
        <v>68</v>
      </c>
      <c r="L129" s="5">
        <v>0.5</v>
      </c>
      <c r="M129" s="5">
        <v>0.1</v>
      </c>
      <c r="N129" s="5">
        <v>0.9</v>
      </c>
      <c r="O129" s="5">
        <v>0.5</v>
      </c>
      <c r="P129" s="5">
        <v>0.1</v>
      </c>
      <c r="Q129" s="5">
        <v>0.9</v>
      </c>
      <c r="R129" s="5">
        <v>0.5</v>
      </c>
      <c r="S129" s="5">
        <v>0.1</v>
      </c>
      <c r="T129" s="5">
        <v>0.9</v>
      </c>
      <c r="U129" s="5">
        <v>0.5</v>
      </c>
      <c r="V129" s="5">
        <v>0.1</v>
      </c>
      <c r="W129" s="5">
        <v>0.9</v>
      </c>
      <c r="X129" s="5">
        <v>0.5</v>
      </c>
      <c r="Y129" s="5">
        <v>0.1</v>
      </c>
      <c r="Z129" s="5">
        <v>0.9</v>
      </c>
      <c r="AA129" s="5">
        <v>0.5</v>
      </c>
      <c r="AB129" s="5">
        <v>0.1</v>
      </c>
      <c r="AC129" s="5">
        <v>0.9</v>
      </c>
      <c r="AE129" s="1" t="str">
        <f t="shared" si="47"/>
        <v/>
      </c>
    </row>
    <row r="130" spans="1:31" hidden="1" x14ac:dyDescent="0.2">
      <c r="A130" s="3" t="s">
        <v>29</v>
      </c>
      <c r="B130" s="3" t="s">
        <v>149</v>
      </c>
      <c r="C130" s="3" t="s">
        <v>20</v>
      </c>
      <c r="D130" s="3" t="s">
        <v>20</v>
      </c>
      <c r="E130" s="8" t="s">
        <v>65</v>
      </c>
      <c r="F130" s="8" t="s">
        <v>100</v>
      </c>
      <c r="G130" s="3" t="s">
        <v>85</v>
      </c>
      <c r="H130" s="6" t="s">
        <v>83</v>
      </c>
      <c r="I130" s="3" t="s">
        <v>79</v>
      </c>
      <c r="J130" s="3" t="s">
        <v>80</v>
      </c>
      <c r="K130" s="3" t="s">
        <v>68</v>
      </c>
      <c r="L130" s="5">
        <v>0.5</v>
      </c>
      <c r="M130" s="5">
        <v>0.1</v>
      </c>
      <c r="N130" s="5">
        <v>0.9</v>
      </c>
      <c r="O130" s="5">
        <v>0.5</v>
      </c>
      <c r="P130" s="5">
        <v>0.1</v>
      </c>
      <c r="Q130" s="5">
        <v>0.9</v>
      </c>
      <c r="R130" s="5">
        <v>0.5</v>
      </c>
      <c r="S130" s="5">
        <v>0.1</v>
      </c>
      <c r="T130" s="5">
        <v>0.9</v>
      </c>
      <c r="U130" s="5">
        <v>0.5</v>
      </c>
      <c r="V130" s="5">
        <v>0.1</v>
      </c>
      <c r="W130" s="5">
        <v>0.9</v>
      </c>
      <c r="X130" s="5">
        <v>0.5</v>
      </c>
      <c r="Y130" s="5">
        <v>0.1</v>
      </c>
      <c r="Z130" s="5">
        <v>0.9</v>
      </c>
      <c r="AA130" s="5">
        <v>0.5</v>
      </c>
      <c r="AB130" s="5">
        <v>0.1</v>
      </c>
      <c r="AC130" s="5">
        <v>0.9</v>
      </c>
      <c r="AE130" s="1" t="str">
        <f t="shared" si="47"/>
        <v/>
      </c>
    </row>
    <row r="131" spans="1:31" hidden="1" x14ac:dyDescent="0.2">
      <c r="A131" s="3" t="s">
        <v>29</v>
      </c>
      <c r="B131" s="3" t="s">
        <v>153</v>
      </c>
      <c r="C131" s="3" t="s">
        <v>20</v>
      </c>
      <c r="D131" s="3" t="s">
        <v>20</v>
      </c>
      <c r="E131" s="8" t="s">
        <v>66</v>
      </c>
      <c r="F131" s="8" t="s">
        <v>109</v>
      </c>
      <c r="G131" s="3" t="s">
        <v>85</v>
      </c>
      <c r="H131" s="6" t="s">
        <v>83</v>
      </c>
      <c r="I131" s="3" t="s">
        <v>79</v>
      </c>
      <c r="J131" s="3" t="s">
        <v>80</v>
      </c>
      <c r="K131" s="3" t="s">
        <v>68</v>
      </c>
      <c r="L131" s="5">
        <v>32</v>
      </c>
      <c r="M131" s="5">
        <v>16</v>
      </c>
      <c r="N131" s="5">
        <v>48</v>
      </c>
      <c r="O131" s="5">
        <v>16</v>
      </c>
      <c r="P131" s="5">
        <v>8</v>
      </c>
      <c r="Q131" s="5">
        <v>24</v>
      </c>
      <c r="R131" s="5">
        <v>8</v>
      </c>
      <c r="S131" s="5">
        <v>4</v>
      </c>
      <c r="T131" s="5">
        <v>20</v>
      </c>
      <c r="U131" s="3">
        <v>8</v>
      </c>
      <c r="V131" s="3">
        <v>4</v>
      </c>
      <c r="W131" s="3">
        <v>16</v>
      </c>
      <c r="X131" s="5">
        <v>8</v>
      </c>
      <c r="Y131" s="5">
        <v>4</v>
      </c>
      <c r="Z131" s="5">
        <v>12</v>
      </c>
      <c r="AA131" s="3">
        <v>6</v>
      </c>
      <c r="AB131" s="3">
        <v>4</v>
      </c>
      <c r="AC131" s="3">
        <v>10</v>
      </c>
      <c r="AE131" s="1" t="str">
        <f t="shared" si="47"/>
        <v/>
      </c>
    </row>
    <row r="132" spans="1:31" hidden="1" x14ac:dyDescent="0.2">
      <c r="A132" s="3" t="s">
        <v>29</v>
      </c>
      <c r="B132" s="3" t="s">
        <v>149</v>
      </c>
      <c r="C132" s="3" t="s">
        <v>20</v>
      </c>
      <c r="D132" s="3" t="s">
        <v>20</v>
      </c>
      <c r="E132" s="8" t="s">
        <v>66</v>
      </c>
      <c r="F132" s="8" t="s">
        <v>109</v>
      </c>
      <c r="G132" s="3" t="s">
        <v>85</v>
      </c>
      <c r="H132" s="6" t="s">
        <v>83</v>
      </c>
      <c r="I132" s="3" t="s">
        <v>79</v>
      </c>
      <c r="J132" s="3" t="s">
        <v>80</v>
      </c>
      <c r="K132" s="3" t="s">
        <v>68</v>
      </c>
      <c r="L132" s="5">
        <v>32</v>
      </c>
      <c r="M132" s="5">
        <v>16</v>
      </c>
      <c r="N132" s="5">
        <v>48</v>
      </c>
      <c r="O132" s="5">
        <v>16</v>
      </c>
      <c r="P132" s="5">
        <v>8</v>
      </c>
      <c r="Q132" s="5">
        <v>24</v>
      </c>
      <c r="R132" s="5">
        <v>8</v>
      </c>
      <c r="S132" s="5">
        <v>4</v>
      </c>
      <c r="T132" s="5">
        <v>20</v>
      </c>
      <c r="U132" s="3">
        <v>8</v>
      </c>
      <c r="V132" s="3">
        <v>4</v>
      </c>
      <c r="W132" s="3">
        <v>16</v>
      </c>
      <c r="X132" s="5">
        <v>8</v>
      </c>
      <c r="Y132" s="5">
        <v>4</v>
      </c>
      <c r="Z132" s="5">
        <v>12</v>
      </c>
      <c r="AA132" s="3">
        <v>6</v>
      </c>
      <c r="AB132" s="3">
        <v>4</v>
      </c>
      <c r="AC132" s="3">
        <v>10</v>
      </c>
      <c r="AE132" s="1" t="str">
        <f t="shared" ref="AE132:AE211" si="86">IF(L132&lt;M132,"ISSUE","")</f>
        <v/>
      </c>
    </row>
    <row r="133" spans="1:31" hidden="1" x14ac:dyDescent="0.2">
      <c r="A133" s="3" t="s">
        <v>29</v>
      </c>
      <c r="B133" s="3" t="s">
        <v>155</v>
      </c>
      <c r="C133" s="3" t="s">
        <v>20</v>
      </c>
      <c r="D133" s="3" t="s">
        <v>20</v>
      </c>
      <c r="E133" s="8" t="s">
        <v>46</v>
      </c>
      <c r="F133" s="8" t="s">
        <v>110</v>
      </c>
      <c r="G133" s="3" t="s">
        <v>85</v>
      </c>
      <c r="H133" s="6" t="s">
        <v>83</v>
      </c>
      <c r="I133" s="3" t="s">
        <v>79</v>
      </c>
      <c r="J133" s="3" t="s">
        <v>80</v>
      </c>
      <c r="K133" s="3" t="s">
        <v>68</v>
      </c>
      <c r="L133" s="5">
        <v>2</v>
      </c>
      <c r="M133" s="5">
        <v>1.3</v>
      </c>
      <c r="N133" s="5">
        <v>2.2999999999999998</v>
      </c>
      <c r="O133" s="5">
        <v>2</v>
      </c>
      <c r="P133" s="5">
        <v>1.3</v>
      </c>
      <c r="Q133" s="5">
        <v>2.2999999999999998</v>
      </c>
      <c r="R133" s="5">
        <v>2</v>
      </c>
      <c r="S133" s="5">
        <v>1.3</v>
      </c>
      <c r="T133" s="5">
        <v>2.2999999999999998</v>
      </c>
      <c r="U133" s="5">
        <v>2</v>
      </c>
      <c r="V133" s="5">
        <v>1.3</v>
      </c>
      <c r="W133" s="5">
        <v>2.2999999999999998</v>
      </c>
      <c r="X133" s="5">
        <f t="shared" ref="X133:AC133" si="87">R133*1.5</f>
        <v>3</v>
      </c>
      <c r="Y133" s="5">
        <f t="shared" si="87"/>
        <v>1.9500000000000002</v>
      </c>
      <c r="Z133" s="5">
        <f t="shared" si="87"/>
        <v>3.4499999999999997</v>
      </c>
      <c r="AA133" s="5">
        <f t="shared" si="87"/>
        <v>3</v>
      </c>
      <c r="AB133" s="5">
        <f t="shared" si="87"/>
        <v>1.9500000000000002</v>
      </c>
      <c r="AC133" s="5">
        <f t="shared" si="87"/>
        <v>3.4499999999999997</v>
      </c>
      <c r="AE133" s="1" t="str">
        <f t="shared" si="86"/>
        <v/>
      </c>
    </row>
    <row r="134" spans="1:31" ht="13.5" hidden="1" customHeight="1" x14ac:dyDescent="0.2">
      <c r="A134" s="3" t="s">
        <v>29</v>
      </c>
      <c r="B134" s="3" t="s">
        <v>45</v>
      </c>
      <c r="C134" s="3" t="s">
        <v>20</v>
      </c>
      <c r="D134" s="3" t="s">
        <v>20</v>
      </c>
      <c r="E134" s="8" t="s">
        <v>255</v>
      </c>
      <c r="F134" s="8" t="s">
        <v>100</v>
      </c>
      <c r="G134" s="3" t="s">
        <v>85</v>
      </c>
      <c r="H134" s="6" t="s">
        <v>83</v>
      </c>
      <c r="I134" t="s">
        <v>259</v>
      </c>
      <c r="J134" s="3" t="s">
        <v>80</v>
      </c>
      <c r="K134" s="3" t="s">
        <v>68</v>
      </c>
      <c r="L134" s="5">
        <v>0.6</v>
      </c>
      <c r="M134" s="5">
        <v>0.55000000000000004</v>
      </c>
      <c r="N134" s="5">
        <v>0.75</v>
      </c>
      <c r="O134" s="5">
        <v>0.6</v>
      </c>
      <c r="P134" s="5">
        <v>0.55000000000000004</v>
      </c>
      <c r="Q134" s="5">
        <v>0.75</v>
      </c>
      <c r="R134" s="5">
        <v>0.6</v>
      </c>
      <c r="S134" s="5">
        <v>0.55000000000000004</v>
      </c>
      <c r="T134" s="5">
        <v>0.75</v>
      </c>
      <c r="U134" s="5">
        <v>0.6</v>
      </c>
      <c r="V134" s="5">
        <v>0.55000000000000004</v>
      </c>
      <c r="W134" s="5">
        <v>0.75</v>
      </c>
      <c r="X134" s="5">
        <v>0.65</v>
      </c>
      <c r="Y134" s="5">
        <v>0.6</v>
      </c>
      <c r="Z134" s="5">
        <v>0.75</v>
      </c>
      <c r="AA134" s="5">
        <v>0.7</v>
      </c>
      <c r="AB134" s="5">
        <v>0.65</v>
      </c>
      <c r="AC134" s="5">
        <v>0.8</v>
      </c>
      <c r="AE134" s="1" t="str">
        <f t="shared" si="86"/>
        <v/>
      </c>
    </row>
    <row r="135" spans="1:31" ht="15" hidden="1" x14ac:dyDescent="0.2">
      <c r="A135" s="3" t="s">
        <v>29</v>
      </c>
      <c r="B135" s="3" t="s">
        <v>151</v>
      </c>
      <c r="C135" s="3" t="s">
        <v>20</v>
      </c>
      <c r="D135" s="3" t="s">
        <v>20</v>
      </c>
      <c r="E135" s="8" t="s">
        <v>255</v>
      </c>
      <c r="F135" s="8" t="s">
        <v>100</v>
      </c>
      <c r="G135" s="3" t="s">
        <v>85</v>
      </c>
      <c r="H135" s="6" t="s">
        <v>83</v>
      </c>
      <c r="I135" t="s">
        <v>259</v>
      </c>
      <c r="J135" s="3" t="s">
        <v>80</v>
      </c>
      <c r="K135" s="3" t="s">
        <v>68</v>
      </c>
      <c r="L135" s="5">
        <v>0.5</v>
      </c>
      <c r="M135" s="5">
        <v>0.4</v>
      </c>
      <c r="N135" s="5">
        <v>0.6</v>
      </c>
      <c r="O135" s="5">
        <v>0.5</v>
      </c>
      <c r="P135" s="5">
        <v>0.4</v>
      </c>
      <c r="Q135" s="5">
        <v>0.6</v>
      </c>
      <c r="R135" s="5">
        <v>0.5</v>
      </c>
      <c r="S135" s="5">
        <v>0.4</v>
      </c>
      <c r="T135" s="5">
        <v>0.6</v>
      </c>
      <c r="U135" s="5">
        <v>0.5</v>
      </c>
      <c r="V135" s="5">
        <v>0.4</v>
      </c>
      <c r="W135" s="5">
        <v>0.6</v>
      </c>
      <c r="X135" s="5">
        <v>0.55000000000000004</v>
      </c>
      <c r="Y135" s="5">
        <v>0.45</v>
      </c>
      <c r="Z135" s="5">
        <v>0.65</v>
      </c>
      <c r="AA135" s="3">
        <v>0.6</v>
      </c>
      <c r="AB135" s="3">
        <v>0.5</v>
      </c>
      <c r="AC135" s="3">
        <v>0.7</v>
      </c>
      <c r="AE135" s="1" t="str">
        <f t="shared" si="86"/>
        <v/>
      </c>
    </row>
    <row r="136" spans="1:31" ht="15" hidden="1" x14ac:dyDescent="0.2">
      <c r="A136" s="3" t="s">
        <v>29</v>
      </c>
      <c r="B136" s="3" t="s">
        <v>152</v>
      </c>
      <c r="C136" s="3" t="s">
        <v>20</v>
      </c>
      <c r="D136" s="3" t="s">
        <v>20</v>
      </c>
      <c r="E136" s="8" t="s">
        <v>255</v>
      </c>
      <c r="F136" s="8" t="s">
        <v>100</v>
      </c>
      <c r="G136" s="3" t="s">
        <v>85</v>
      </c>
      <c r="H136" s="6" t="s">
        <v>83</v>
      </c>
      <c r="I136" t="s">
        <v>259</v>
      </c>
      <c r="J136" s="3" t="s">
        <v>80</v>
      </c>
      <c r="K136" s="3" t="s">
        <v>68</v>
      </c>
      <c r="L136" s="5">
        <v>0.5</v>
      </c>
      <c r="M136" s="5">
        <v>0.4</v>
      </c>
      <c r="N136" s="5">
        <v>0.6</v>
      </c>
      <c r="O136" s="5">
        <v>0.5</v>
      </c>
      <c r="P136" s="5">
        <v>0.4</v>
      </c>
      <c r="Q136" s="5">
        <v>0.6</v>
      </c>
      <c r="R136" s="5">
        <v>0.5</v>
      </c>
      <c r="S136" s="5">
        <v>0.4</v>
      </c>
      <c r="T136" s="5">
        <v>0.6</v>
      </c>
      <c r="U136" s="5">
        <v>0.5</v>
      </c>
      <c r="V136" s="5">
        <v>0.4</v>
      </c>
      <c r="W136" s="5">
        <v>0.6</v>
      </c>
      <c r="X136" s="5">
        <v>0.55000000000000004</v>
      </c>
      <c r="Y136" s="5">
        <v>0.45</v>
      </c>
      <c r="Z136" s="5">
        <v>0.65</v>
      </c>
      <c r="AA136" s="3">
        <v>0.6</v>
      </c>
      <c r="AB136" s="3">
        <v>0.5</v>
      </c>
      <c r="AC136" s="3">
        <v>0.7</v>
      </c>
      <c r="AE136" s="1" t="str">
        <f t="shared" si="86"/>
        <v/>
      </c>
    </row>
    <row r="137" spans="1:31" ht="13.5" hidden="1" customHeight="1" x14ac:dyDescent="0.2">
      <c r="A137" s="3" t="s">
        <v>29</v>
      </c>
      <c r="B137" s="3" t="s">
        <v>45</v>
      </c>
      <c r="C137" s="3" t="s">
        <v>20</v>
      </c>
      <c r="D137" s="3" t="s">
        <v>20</v>
      </c>
      <c r="E137" s="8" t="s">
        <v>256</v>
      </c>
      <c r="F137" s="8" t="s">
        <v>100</v>
      </c>
      <c r="G137" s="3" t="s">
        <v>85</v>
      </c>
      <c r="H137" s="6" t="s">
        <v>83</v>
      </c>
      <c r="I137" t="s">
        <v>259</v>
      </c>
      <c r="J137" s="3" t="s">
        <v>80</v>
      </c>
      <c r="K137" s="3" t="s">
        <v>68</v>
      </c>
      <c r="L137" s="5">
        <v>0.6</v>
      </c>
      <c r="M137" s="5">
        <v>0.55000000000000004</v>
      </c>
      <c r="N137" s="5">
        <v>0.75</v>
      </c>
      <c r="O137" s="5">
        <v>0.6</v>
      </c>
      <c r="P137" s="5">
        <v>0.55000000000000004</v>
      </c>
      <c r="Q137" s="5">
        <v>0.75</v>
      </c>
      <c r="R137" s="5">
        <v>0.6</v>
      </c>
      <c r="S137" s="5">
        <v>0.55000000000000004</v>
      </c>
      <c r="T137" s="5">
        <v>0.75</v>
      </c>
      <c r="U137" s="5">
        <v>0.6</v>
      </c>
      <c r="V137" s="5">
        <v>0.55000000000000004</v>
      </c>
      <c r="W137" s="5">
        <v>0.75</v>
      </c>
      <c r="X137" s="5">
        <v>0.65</v>
      </c>
      <c r="Y137" s="5">
        <v>0.6</v>
      </c>
      <c r="Z137" s="5">
        <v>0.75</v>
      </c>
      <c r="AA137" s="5">
        <v>0.7</v>
      </c>
      <c r="AB137" s="5">
        <v>0.65</v>
      </c>
      <c r="AC137" s="5">
        <v>0.8</v>
      </c>
      <c r="AE137" s="1" t="str">
        <f t="shared" ref="AE137:AE139" si="88">IF(L137&lt;M137,"ISSUE","")</f>
        <v/>
      </c>
    </row>
    <row r="138" spans="1:31" ht="15" hidden="1" x14ac:dyDescent="0.2">
      <c r="A138" s="3" t="s">
        <v>29</v>
      </c>
      <c r="B138" s="3" t="s">
        <v>151</v>
      </c>
      <c r="C138" s="3" t="s">
        <v>20</v>
      </c>
      <c r="D138" s="3" t="s">
        <v>20</v>
      </c>
      <c r="E138" s="8" t="s">
        <v>256</v>
      </c>
      <c r="F138" s="8" t="s">
        <v>100</v>
      </c>
      <c r="G138" s="3" t="s">
        <v>85</v>
      </c>
      <c r="H138" s="6" t="s">
        <v>83</v>
      </c>
      <c r="I138" t="s">
        <v>259</v>
      </c>
      <c r="J138" s="3" t="s">
        <v>80</v>
      </c>
      <c r="K138" s="3" t="s">
        <v>68</v>
      </c>
      <c r="L138" s="5">
        <v>0.5</v>
      </c>
      <c r="M138" s="5">
        <v>0.4</v>
      </c>
      <c r="N138" s="5">
        <v>0.6</v>
      </c>
      <c r="O138" s="5">
        <v>0.5</v>
      </c>
      <c r="P138" s="5">
        <v>0.4</v>
      </c>
      <c r="Q138" s="5">
        <v>0.6</v>
      </c>
      <c r="R138" s="5">
        <v>0.5</v>
      </c>
      <c r="S138" s="5">
        <v>0.4</v>
      </c>
      <c r="T138" s="5">
        <v>0.6</v>
      </c>
      <c r="U138" s="5">
        <v>0.5</v>
      </c>
      <c r="V138" s="5">
        <v>0.4</v>
      </c>
      <c r="W138" s="5">
        <v>0.6</v>
      </c>
      <c r="X138" s="5">
        <v>0.55000000000000004</v>
      </c>
      <c r="Y138" s="5">
        <v>0.45</v>
      </c>
      <c r="Z138" s="5">
        <v>0.65</v>
      </c>
      <c r="AA138" s="3">
        <v>0.6</v>
      </c>
      <c r="AB138" s="3">
        <v>0.5</v>
      </c>
      <c r="AC138" s="3">
        <v>0.7</v>
      </c>
      <c r="AE138" s="1" t="str">
        <f t="shared" si="88"/>
        <v/>
      </c>
    </row>
    <row r="139" spans="1:31" ht="15" hidden="1" x14ac:dyDescent="0.2">
      <c r="A139" s="3" t="s">
        <v>29</v>
      </c>
      <c r="B139" s="3" t="s">
        <v>152</v>
      </c>
      <c r="C139" s="3" t="s">
        <v>20</v>
      </c>
      <c r="D139" s="3" t="s">
        <v>20</v>
      </c>
      <c r="E139" s="8" t="s">
        <v>256</v>
      </c>
      <c r="F139" s="8" t="s">
        <v>100</v>
      </c>
      <c r="G139" s="3" t="s">
        <v>85</v>
      </c>
      <c r="H139" s="6" t="s">
        <v>83</v>
      </c>
      <c r="I139" t="s">
        <v>259</v>
      </c>
      <c r="J139" s="3" t="s">
        <v>80</v>
      </c>
      <c r="K139" s="3" t="s">
        <v>68</v>
      </c>
      <c r="L139" s="5">
        <v>0.5</v>
      </c>
      <c r="M139" s="5">
        <v>0.4</v>
      </c>
      <c r="N139" s="5">
        <v>0.6</v>
      </c>
      <c r="O139" s="5">
        <v>0.5</v>
      </c>
      <c r="P139" s="5">
        <v>0.4</v>
      </c>
      <c r="Q139" s="5">
        <v>0.6</v>
      </c>
      <c r="R139" s="5">
        <v>0.5</v>
      </c>
      <c r="S139" s="5">
        <v>0.4</v>
      </c>
      <c r="T139" s="5">
        <v>0.6</v>
      </c>
      <c r="U139" s="5">
        <v>0.5</v>
      </c>
      <c r="V139" s="5">
        <v>0.4</v>
      </c>
      <c r="W139" s="5">
        <v>0.6</v>
      </c>
      <c r="X139" s="5">
        <v>0.55000000000000004</v>
      </c>
      <c r="Y139" s="5">
        <v>0.45</v>
      </c>
      <c r="Z139" s="5">
        <v>0.65</v>
      </c>
      <c r="AA139" s="3">
        <v>0.6</v>
      </c>
      <c r="AB139" s="3">
        <v>0.5</v>
      </c>
      <c r="AC139" s="3">
        <v>0.7</v>
      </c>
      <c r="AE139" s="1" t="str">
        <f t="shared" si="88"/>
        <v/>
      </c>
    </row>
    <row r="140" spans="1:31" ht="13.5" hidden="1" customHeight="1" x14ac:dyDescent="0.2">
      <c r="A140" s="3" t="s">
        <v>29</v>
      </c>
      <c r="B140" s="3" t="s">
        <v>45</v>
      </c>
      <c r="C140" s="3" t="s">
        <v>20</v>
      </c>
      <c r="D140" s="3" t="s">
        <v>20</v>
      </c>
      <c r="E140" s="8" t="s">
        <v>257</v>
      </c>
      <c r="F140" s="8" t="s">
        <v>100</v>
      </c>
      <c r="G140" s="3" t="s">
        <v>85</v>
      </c>
      <c r="H140" s="6" t="s">
        <v>83</v>
      </c>
      <c r="I140" t="s">
        <v>259</v>
      </c>
      <c r="J140" s="3" t="s">
        <v>80</v>
      </c>
      <c r="K140" s="3" t="s">
        <v>68</v>
      </c>
      <c r="L140" s="5">
        <v>0.6</v>
      </c>
      <c r="M140" s="5">
        <v>0.55000000000000004</v>
      </c>
      <c r="N140" s="5">
        <v>0.75</v>
      </c>
      <c r="O140" s="5">
        <v>0.6</v>
      </c>
      <c r="P140" s="5">
        <v>0.55000000000000004</v>
      </c>
      <c r="Q140" s="5">
        <v>0.75</v>
      </c>
      <c r="R140" s="33">
        <v>0.8</v>
      </c>
      <c r="S140" s="33">
        <v>0.75</v>
      </c>
      <c r="T140" s="33">
        <v>0.85</v>
      </c>
      <c r="U140" s="10">
        <v>0.85</v>
      </c>
      <c r="V140" s="10">
        <v>0.8</v>
      </c>
      <c r="W140" s="10">
        <v>0.9</v>
      </c>
      <c r="X140" s="33">
        <v>0.9</v>
      </c>
      <c r="Y140" s="33">
        <v>0.85</v>
      </c>
      <c r="Z140" s="33">
        <v>0.95</v>
      </c>
      <c r="AA140" s="33">
        <v>0.9</v>
      </c>
      <c r="AB140" s="33">
        <v>0.85</v>
      </c>
      <c r="AC140" s="33">
        <v>0.95</v>
      </c>
      <c r="AE140" s="1" t="str">
        <f t="shared" ref="AE140:AE142" si="89">IF(L140&lt;M140,"ISSUE","")</f>
        <v/>
      </c>
    </row>
    <row r="141" spans="1:31" ht="15" hidden="1" x14ac:dyDescent="0.2">
      <c r="A141" s="3" t="s">
        <v>29</v>
      </c>
      <c r="B141" s="3" t="s">
        <v>151</v>
      </c>
      <c r="C141" s="3" t="s">
        <v>20</v>
      </c>
      <c r="D141" s="3" t="s">
        <v>20</v>
      </c>
      <c r="E141" s="8" t="s">
        <v>257</v>
      </c>
      <c r="F141" s="8" t="s">
        <v>100</v>
      </c>
      <c r="G141" s="3" t="s">
        <v>85</v>
      </c>
      <c r="H141" s="6" t="s">
        <v>83</v>
      </c>
      <c r="I141" t="s">
        <v>259</v>
      </c>
      <c r="J141" s="3" t="s">
        <v>80</v>
      </c>
      <c r="K141" s="3" t="s">
        <v>68</v>
      </c>
      <c r="L141" s="5">
        <v>0.5</v>
      </c>
      <c r="M141" s="5">
        <v>0.4</v>
      </c>
      <c r="N141" s="5">
        <v>0.6</v>
      </c>
      <c r="O141" s="5">
        <v>0.5</v>
      </c>
      <c r="P141" s="5">
        <v>0.4</v>
      </c>
      <c r="Q141" s="5">
        <v>0.6</v>
      </c>
      <c r="R141" s="33">
        <v>0.8</v>
      </c>
      <c r="S141" s="33">
        <v>0.75</v>
      </c>
      <c r="T141" s="33">
        <v>0.85</v>
      </c>
      <c r="U141" s="10">
        <v>0.85</v>
      </c>
      <c r="V141" s="10">
        <v>0.8</v>
      </c>
      <c r="W141" s="10">
        <v>0.9</v>
      </c>
      <c r="X141" s="33">
        <v>0.9</v>
      </c>
      <c r="Y141" s="33">
        <v>0.85</v>
      </c>
      <c r="Z141" s="33">
        <v>0.95</v>
      </c>
      <c r="AA141" s="33">
        <v>0.9</v>
      </c>
      <c r="AB141" s="33">
        <v>0.85</v>
      </c>
      <c r="AC141" s="33">
        <v>0.95</v>
      </c>
      <c r="AE141" s="1" t="str">
        <f t="shared" si="89"/>
        <v/>
      </c>
    </row>
    <row r="142" spans="1:31" ht="15" hidden="1" x14ac:dyDescent="0.2">
      <c r="A142" s="3" t="s">
        <v>29</v>
      </c>
      <c r="B142" s="3" t="s">
        <v>152</v>
      </c>
      <c r="C142" s="3" t="s">
        <v>20</v>
      </c>
      <c r="D142" s="3" t="s">
        <v>20</v>
      </c>
      <c r="E142" s="8" t="s">
        <v>257</v>
      </c>
      <c r="F142" s="8" t="s">
        <v>100</v>
      </c>
      <c r="G142" s="3" t="s">
        <v>85</v>
      </c>
      <c r="H142" s="6" t="s">
        <v>83</v>
      </c>
      <c r="I142" t="s">
        <v>259</v>
      </c>
      <c r="J142" s="3" t="s">
        <v>80</v>
      </c>
      <c r="K142" s="3" t="s">
        <v>68</v>
      </c>
      <c r="L142" s="5">
        <v>0.5</v>
      </c>
      <c r="M142" s="5">
        <v>0.4</v>
      </c>
      <c r="N142" s="5">
        <v>0.6</v>
      </c>
      <c r="O142" s="5">
        <v>0.5</v>
      </c>
      <c r="P142" s="5">
        <v>0.4</v>
      </c>
      <c r="Q142" s="5">
        <v>0.6</v>
      </c>
      <c r="R142" s="33">
        <v>0.8</v>
      </c>
      <c r="S142" s="33">
        <v>0.75</v>
      </c>
      <c r="T142" s="33">
        <v>0.85</v>
      </c>
      <c r="U142" s="10">
        <v>0.85</v>
      </c>
      <c r="V142" s="10">
        <v>0.8</v>
      </c>
      <c r="W142" s="10">
        <v>0.9</v>
      </c>
      <c r="X142" s="33">
        <v>0.9</v>
      </c>
      <c r="Y142" s="33">
        <v>0.85</v>
      </c>
      <c r="Z142" s="33">
        <v>0.95</v>
      </c>
      <c r="AA142" s="33">
        <v>0.9</v>
      </c>
      <c r="AB142" s="33">
        <v>0.85</v>
      </c>
      <c r="AC142" s="33">
        <v>0.95</v>
      </c>
      <c r="AE142" s="1" t="str">
        <f t="shared" si="89"/>
        <v/>
      </c>
    </row>
    <row r="143" spans="1:31" ht="13.5" hidden="1" customHeight="1" x14ac:dyDescent="0.2">
      <c r="A143" s="3" t="s">
        <v>29</v>
      </c>
      <c r="B143" s="3" t="s">
        <v>45</v>
      </c>
      <c r="C143" s="3" t="s">
        <v>20</v>
      </c>
      <c r="D143" s="3" t="s">
        <v>20</v>
      </c>
      <c r="E143" s="8" t="s">
        <v>258</v>
      </c>
      <c r="F143" s="8" t="s">
        <v>100</v>
      </c>
      <c r="G143" s="3" t="s">
        <v>85</v>
      </c>
      <c r="H143" s="6" t="s">
        <v>83</v>
      </c>
      <c r="I143" t="s">
        <v>259</v>
      </c>
      <c r="J143" s="3" t="s">
        <v>80</v>
      </c>
      <c r="K143" s="3" t="s">
        <v>68</v>
      </c>
      <c r="L143" s="5">
        <v>0.6</v>
      </c>
      <c r="M143" s="5">
        <v>0.55000000000000004</v>
      </c>
      <c r="N143" s="5">
        <v>0.75</v>
      </c>
      <c r="O143" s="5">
        <v>0.6</v>
      </c>
      <c r="P143" s="5">
        <v>0.55000000000000004</v>
      </c>
      <c r="Q143" s="5">
        <v>0.75</v>
      </c>
      <c r="R143" s="5">
        <v>0.6</v>
      </c>
      <c r="S143" s="5">
        <v>0.55000000000000004</v>
      </c>
      <c r="T143" s="5">
        <v>0.75</v>
      </c>
      <c r="U143" s="5">
        <v>0.6</v>
      </c>
      <c r="V143" s="5">
        <v>0.55000000000000004</v>
      </c>
      <c r="W143" s="5">
        <v>0.75</v>
      </c>
      <c r="X143" s="5">
        <v>0.65</v>
      </c>
      <c r="Y143" s="5">
        <v>0.6</v>
      </c>
      <c r="Z143" s="5">
        <v>0.75</v>
      </c>
      <c r="AA143" s="5">
        <v>0.7</v>
      </c>
      <c r="AB143" s="5">
        <v>0.65</v>
      </c>
      <c r="AC143" s="5">
        <v>0.8</v>
      </c>
      <c r="AE143" s="1" t="str">
        <f t="shared" ref="AE143:AE145" si="90">IF(L143&lt;M143,"ISSUE","")</f>
        <v/>
      </c>
    </row>
    <row r="144" spans="1:31" ht="15" hidden="1" x14ac:dyDescent="0.2">
      <c r="A144" s="3" t="s">
        <v>29</v>
      </c>
      <c r="B144" s="3" t="s">
        <v>151</v>
      </c>
      <c r="C144" s="3" t="s">
        <v>20</v>
      </c>
      <c r="D144" s="3" t="s">
        <v>20</v>
      </c>
      <c r="E144" s="8" t="s">
        <v>258</v>
      </c>
      <c r="F144" s="8" t="s">
        <v>100</v>
      </c>
      <c r="G144" s="3" t="s">
        <v>85</v>
      </c>
      <c r="H144" s="6" t="s">
        <v>83</v>
      </c>
      <c r="I144" t="s">
        <v>259</v>
      </c>
      <c r="J144" s="3" t="s">
        <v>80</v>
      </c>
      <c r="K144" s="3" t="s">
        <v>68</v>
      </c>
      <c r="L144" s="5">
        <v>0.5</v>
      </c>
      <c r="M144" s="5">
        <v>0.4</v>
      </c>
      <c r="N144" s="5">
        <v>0.6</v>
      </c>
      <c r="O144" s="5">
        <v>0.5</v>
      </c>
      <c r="P144" s="5">
        <v>0.4</v>
      </c>
      <c r="Q144" s="5">
        <v>0.6</v>
      </c>
      <c r="R144" s="5">
        <v>0.5</v>
      </c>
      <c r="S144" s="5">
        <v>0.4</v>
      </c>
      <c r="T144" s="5">
        <v>0.6</v>
      </c>
      <c r="U144" s="5">
        <v>0.5</v>
      </c>
      <c r="V144" s="5">
        <v>0.4</v>
      </c>
      <c r="W144" s="5">
        <v>0.6</v>
      </c>
      <c r="X144" s="5">
        <v>0.55000000000000004</v>
      </c>
      <c r="Y144" s="5">
        <v>0.45</v>
      </c>
      <c r="Z144" s="5">
        <v>0.65</v>
      </c>
      <c r="AA144" s="3">
        <v>0.6</v>
      </c>
      <c r="AB144" s="3">
        <v>0.5</v>
      </c>
      <c r="AC144" s="3">
        <v>0.7</v>
      </c>
      <c r="AE144" s="1" t="str">
        <f t="shared" si="90"/>
        <v/>
      </c>
    </row>
    <row r="145" spans="1:31" ht="15" hidden="1" x14ac:dyDescent="0.2">
      <c r="A145" s="3" t="s">
        <v>29</v>
      </c>
      <c r="B145" s="3" t="s">
        <v>152</v>
      </c>
      <c r="C145" s="3" t="s">
        <v>20</v>
      </c>
      <c r="D145" s="3" t="s">
        <v>20</v>
      </c>
      <c r="E145" s="8" t="s">
        <v>258</v>
      </c>
      <c r="F145" s="8" t="s">
        <v>100</v>
      </c>
      <c r="G145" s="3" t="s">
        <v>85</v>
      </c>
      <c r="H145" s="6" t="s">
        <v>83</v>
      </c>
      <c r="I145" t="s">
        <v>259</v>
      </c>
      <c r="J145" s="3" t="s">
        <v>80</v>
      </c>
      <c r="K145" s="3" t="s">
        <v>68</v>
      </c>
      <c r="L145" s="5">
        <v>0.5</v>
      </c>
      <c r="M145" s="5">
        <v>0.4</v>
      </c>
      <c r="N145" s="5">
        <v>0.6</v>
      </c>
      <c r="O145" s="5">
        <v>0.5</v>
      </c>
      <c r="P145" s="5">
        <v>0.4</v>
      </c>
      <c r="Q145" s="5">
        <v>0.6</v>
      </c>
      <c r="R145" s="5">
        <v>0.5</v>
      </c>
      <c r="S145" s="5">
        <v>0.4</v>
      </c>
      <c r="T145" s="5">
        <v>0.6</v>
      </c>
      <c r="U145" s="5">
        <v>0.5</v>
      </c>
      <c r="V145" s="5">
        <v>0.4</v>
      </c>
      <c r="W145" s="5">
        <v>0.6</v>
      </c>
      <c r="X145" s="5">
        <v>0.55000000000000004</v>
      </c>
      <c r="Y145" s="5">
        <v>0.45</v>
      </c>
      <c r="Z145" s="5">
        <v>0.65</v>
      </c>
      <c r="AA145" s="3">
        <v>0.6</v>
      </c>
      <c r="AB145" s="3">
        <v>0.5</v>
      </c>
      <c r="AC145" s="3">
        <v>0.7</v>
      </c>
      <c r="AE145" s="1" t="str">
        <f t="shared" si="90"/>
        <v/>
      </c>
    </row>
    <row r="146" spans="1:31" x14ac:dyDescent="0.2">
      <c r="A146" s="3" t="s">
        <v>29</v>
      </c>
      <c r="B146" s="3" t="s">
        <v>20</v>
      </c>
      <c r="C146" s="3" t="s">
        <v>20</v>
      </c>
      <c r="D146" s="3" t="s">
        <v>20</v>
      </c>
      <c r="E146" s="8" t="s">
        <v>254</v>
      </c>
      <c r="F146" s="8" t="s">
        <v>109</v>
      </c>
      <c r="G146" s="3" t="s">
        <v>85</v>
      </c>
      <c r="H146" s="6" t="s">
        <v>83</v>
      </c>
      <c r="I146" s="18" t="s">
        <v>76</v>
      </c>
      <c r="J146" s="3"/>
      <c r="K146" s="3" t="s">
        <v>68</v>
      </c>
      <c r="L146" s="5">
        <v>0.05</v>
      </c>
      <c r="M146" s="5">
        <v>0.01</v>
      </c>
      <c r="N146" s="5">
        <v>0.1</v>
      </c>
      <c r="O146" s="5">
        <v>0.1</v>
      </c>
      <c r="P146" s="5">
        <v>0.05</v>
      </c>
      <c r="Q146" s="5">
        <v>0.15</v>
      </c>
      <c r="R146" s="5">
        <v>0.2</v>
      </c>
      <c r="S146" s="5">
        <v>0.15</v>
      </c>
      <c r="T146" s="5">
        <v>0.25</v>
      </c>
      <c r="U146" s="5">
        <v>0.3</v>
      </c>
      <c r="V146" s="5">
        <v>0.25</v>
      </c>
      <c r="W146" s="5">
        <v>0.35</v>
      </c>
      <c r="X146" s="5">
        <v>0.4</v>
      </c>
      <c r="Y146" s="5">
        <v>0.25</v>
      </c>
      <c r="Z146" s="5">
        <v>0.5</v>
      </c>
      <c r="AA146" s="3">
        <v>0.5</v>
      </c>
      <c r="AB146" s="3">
        <v>0.4</v>
      </c>
      <c r="AC146" s="3">
        <v>0.55000000000000004</v>
      </c>
      <c r="AE146" s="1" t="str">
        <f t="shared" si="86"/>
        <v/>
      </c>
    </row>
    <row r="147" spans="1:31" x14ac:dyDescent="0.2">
      <c r="A147" s="3" t="s">
        <v>29</v>
      </c>
      <c r="B147" s="3" t="s">
        <v>20</v>
      </c>
      <c r="C147" s="3" t="s">
        <v>20</v>
      </c>
      <c r="D147" s="3" t="s">
        <v>20</v>
      </c>
      <c r="E147" s="8" t="s">
        <v>219</v>
      </c>
      <c r="F147" s="8" t="s">
        <v>109</v>
      </c>
      <c r="G147" s="3" t="s">
        <v>85</v>
      </c>
      <c r="H147" s="6" t="s">
        <v>83</v>
      </c>
      <c r="I147" s="18" t="s">
        <v>76</v>
      </c>
      <c r="J147" s="3"/>
      <c r="K147" s="3" t="s">
        <v>68</v>
      </c>
      <c r="L147" s="5">
        <v>0.05</v>
      </c>
      <c r="M147" s="5">
        <v>0.01</v>
      </c>
      <c r="N147" s="5">
        <v>0.1</v>
      </c>
      <c r="O147" s="5">
        <v>0.1</v>
      </c>
      <c r="P147" s="5">
        <v>0.05</v>
      </c>
      <c r="Q147" s="5">
        <v>0.15</v>
      </c>
      <c r="R147" s="5">
        <v>0.23</v>
      </c>
      <c r="S147" s="5">
        <v>0.15</v>
      </c>
      <c r="T147" s="5">
        <v>0.25</v>
      </c>
      <c r="U147" s="5">
        <v>0.3</v>
      </c>
      <c r="V147" s="5">
        <v>0.25</v>
      </c>
      <c r="W147" s="5">
        <v>0.35</v>
      </c>
      <c r="X147" s="5">
        <v>0.4</v>
      </c>
      <c r="Y147" s="5">
        <v>0.25</v>
      </c>
      <c r="Z147" s="5">
        <v>0.5</v>
      </c>
      <c r="AA147" s="3">
        <v>0.5</v>
      </c>
      <c r="AB147" s="3">
        <v>0.4</v>
      </c>
      <c r="AC147" s="3">
        <v>0.55000000000000004</v>
      </c>
      <c r="AE147" s="1" t="str">
        <f t="shared" si="86"/>
        <v/>
      </c>
    </row>
    <row r="148" spans="1:31" ht="15" x14ac:dyDescent="0.2">
      <c r="A148" s="3" t="s">
        <v>29</v>
      </c>
      <c r="B148" s="3" t="s">
        <v>20</v>
      </c>
      <c r="C148" s="3" t="s">
        <v>20</v>
      </c>
      <c r="D148" s="3" t="s">
        <v>20</v>
      </c>
      <c r="E148" s="8" t="s">
        <v>220</v>
      </c>
      <c r="F148" s="8" t="s">
        <v>109</v>
      </c>
      <c r="G148" s="3" t="s">
        <v>85</v>
      </c>
      <c r="H148" s="6" t="s">
        <v>83</v>
      </c>
      <c r="I148" s="7" t="s">
        <v>266</v>
      </c>
      <c r="J148" s="3"/>
      <c r="K148" s="3" t="s">
        <v>68</v>
      </c>
      <c r="L148" s="10">
        <v>0.05</v>
      </c>
      <c r="M148" s="10">
        <f>L148*0.75</f>
        <v>3.7500000000000006E-2</v>
      </c>
      <c r="N148" s="10">
        <f>L148*1.25</f>
        <v>6.25E-2</v>
      </c>
      <c r="O148" s="10">
        <v>7.4999999999999997E-2</v>
      </c>
      <c r="P148" s="10">
        <f>O148*0.75</f>
        <v>5.6249999999999994E-2</v>
      </c>
      <c r="Q148" s="10">
        <f>O148*1.25</f>
        <v>9.375E-2</v>
      </c>
      <c r="R148" s="10">
        <f>0.16/0.8</f>
        <v>0.19999999999999998</v>
      </c>
      <c r="S148" s="10">
        <f>R148*0.75</f>
        <v>0.15</v>
      </c>
      <c r="T148" s="10">
        <f>R148*1.25</f>
        <v>0.24999999999999997</v>
      </c>
      <c r="U148" s="10">
        <v>0.26</v>
      </c>
      <c r="V148" s="10">
        <f>U148*0.75</f>
        <v>0.19500000000000001</v>
      </c>
      <c r="W148" s="10">
        <f>U148*1.25</f>
        <v>0.32500000000000001</v>
      </c>
      <c r="X148" s="10">
        <v>0.3</v>
      </c>
      <c r="Y148" s="10">
        <f>X148*0.75</f>
        <v>0.22499999999999998</v>
      </c>
      <c r="Z148" s="10">
        <f>X148*1.25</f>
        <v>0.375</v>
      </c>
      <c r="AA148" s="10">
        <v>0.3</v>
      </c>
      <c r="AB148" s="10">
        <f>AA148*0.75</f>
        <v>0.22499999999999998</v>
      </c>
      <c r="AC148" s="10">
        <f>AA148*1.25</f>
        <v>0.375</v>
      </c>
      <c r="AE148" s="1" t="str">
        <f t="shared" si="86"/>
        <v/>
      </c>
    </row>
    <row r="149" spans="1:31" x14ac:dyDescent="0.2">
      <c r="A149" s="3" t="s">
        <v>29</v>
      </c>
      <c r="B149" s="3" t="s">
        <v>20</v>
      </c>
      <c r="C149" s="3" t="s">
        <v>20</v>
      </c>
      <c r="D149" s="3" t="s">
        <v>20</v>
      </c>
      <c r="E149" s="8" t="s">
        <v>221</v>
      </c>
      <c r="F149" s="8" t="s">
        <v>109</v>
      </c>
      <c r="G149" s="3" t="s">
        <v>85</v>
      </c>
      <c r="H149" s="6" t="s">
        <v>83</v>
      </c>
      <c r="I149" s="18" t="s">
        <v>222</v>
      </c>
      <c r="J149" s="3"/>
      <c r="K149" s="3" t="s">
        <v>68</v>
      </c>
      <c r="L149" s="5">
        <v>0.04</v>
      </c>
      <c r="M149" s="5">
        <f>L149*0.75</f>
        <v>0.03</v>
      </c>
      <c r="N149" s="5">
        <f>L149*1.25</f>
        <v>0.05</v>
      </c>
      <c r="O149" s="5">
        <v>5.5E-2</v>
      </c>
      <c r="P149" s="5">
        <f>O149*0.75</f>
        <v>4.1250000000000002E-2</v>
      </c>
      <c r="Q149" s="5">
        <f>O149*1.25</f>
        <v>6.8750000000000006E-2</v>
      </c>
      <c r="R149" s="5">
        <v>7.4999999999999997E-2</v>
      </c>
      <c r="S149" s="5">
        <f>R149*0.75</f>
        <v>5.6249999999999994E-2</v>
      </c>
      <c r="T149" s="5">
        <f>R149*1.25</f>
        <v>9.375E-2</v>
      </c>
      <c r="U149" s="5">
        <v>0.08</v>
      </c>
      <c r="V149" s="5">
        <f>U149*0.75</f>
        <v>0.06</v>
      </c>
      <c r="W149" s="5">
        <f>U149*1.25</f>
        <v>0.1</v>
      </c>
      <c r="X149" s="5">
        <v>0.09</v>
      </c>
      <c r="Y149" s="5">
        <f>X149*0.75</f>
        <v>6.7500000000000004E-2</v>
      </c>
      <c r="Z149" s="5">
        <f>X149*1.25</f>
        <v>0.11249999999999999</v>
      </c>
      <c r="AA149" s="5">
        <v>0.1</v>
      </c>
      <c r="AB149" s="5">
        <f>AA149*0.75</f>
        <v>7.5000000000000011E-2</v>
      </c>
      <c r="AC149" s="5">
        <f>AA149*1.25</f>
        <v>0.125</v>
      </c>
      <c r="AE149" s="1" t="str">
        <f t="shared" si="86"/>
        <v/>
      </c>
    </row>
    <row r="150" spans="1:31" hidden="1" x14ac:dyDescent="0.2">
      <c r="A150" s="3" t="s">
        <v>29</v>
      </c>
      <c r="B150" s="3" t="s">
        <v>235</v>
      </c>
      <c r="C150" s="23" t="s">
        <v>70</v>
      </c>
      <c r="D150" s="23" t="s">
        <v>123</v>
      </c>
      <c r="E150" s="8" t="s">
        <v>233</v>
      </c>
      <c r="F150" s="8" t="s">
        <v>109</v>
      </c>
      <c r="G150" s="3" t="s">
        <v>85</v>
      </c>
      <c r="H150" s="6" t="s">
        <v>83</v>
      </c>
      <c r="I150" s="18" t="s">
        <v>234</v>
      </c>
      <c r="J150" s="3"/>
      <c r="K150" s="3" t="s">
        <v>68</v>
      </c>
      <c r="L150" s="5">
        <v>0</v>
      </c>
      <c r="M150" s="5"/>
      <c r="N150" s="5"/>
      <c r="O150" s="5">
        <v>0</v>
      </c>
      <c r="P150" s="5"/>
      <c r="Q150" s="5"/>
      <c r="R150" s="5">
        <v>20</v>
      </c>
      <c r="S150" s="5">
        <f>R150*0.9</f>
        <v>18</v>
      </c>
      <c r="T150" s="5">
        <f>R150*1.1</f>
        <v>22</v>
      </c>
      <c r="U150" s="5">
        <v>20</v>
      </c>
      <c r="V150" s="5">
        <f t="shared" ref="V150:V156" si="91">U150*0.9</f>
        <v>18</v>
      </c>
      <c r="W150" s="5">
        <f t="shared" ref="W150:W156" si="92">U150*1.1</f>
        <v>22</v>
      </c>
      <c r="X150" s="5">
        <v>20</v>
      </c>
      <c r="Y150" s="5">
        <f t="shared" ref="Y150:Y156" si="93">X150*0.9</f>
        <v>18</v>
      </c>
      <c r="Z150" s="5">
        <f t="shared" ref="Z150:Z156" si="94">X150*1.1</f>
        <v>22</v>
      </c>
      <c r="AA150" s="5">
        <v>20</v>
      </c>
      <c r="AB150" s="5">
        <f t="shared" ref="AB150:AB156" si="95">AA150*0.9</f>
        <v>18</v>
      </c>
      <c r="AC150" s="5">
        <f t="shared" ref="AC150:AC156" si="96">AA150*1.1</f>
        <v>22</v>
      </c>
      <c r="AE150" s="1" t="str">
        <f t="shared" si="86"/>
        <v/>
      </c>
    </row>
    <row r="151" spans="1:31" hidden="1" x14ac:dyDescent="0.2">
      <c r="A151" s="3" t="s">
        <v>29</v>
      </c>
      <c r="B151" s="3" t="s">
        <v>235</v>
      </c>
      <c r="C151" s="23" t="s">
        <v>71</v>
      </c>
      <c r="D151" s="23" t="s">
        <v>123</v>
      </c>
      <c r="E151" s="8" t="s">
        <v>233</v>
      </c>
      <c r="F151" s="8" t="s">
        <v>109</v>
      </c>
      <c r="G151" s="3" t="s">
        <v>85</v>
      </c>
      <c r="H151" s="6" t="s">
        <v>83</v>
      </c>
      <c r="I151" s="18" t="s">
        <v>234</v>
      </c>
      <c r="J151" s="3"/>
      <c r="K151" s="3" t="s">
        <v>68</v>
      </c>
      <c r="L151" s="5">
        <v>0</v>
      </c>
      <c r="M151" s="5"/>
      <c r="N151" s="5"/>
      <c r="O151" s="5">
        <v>0</v>
      </c>
      <c r="P151" s="5"/>
      <c r="Q151" s="5"/>
      <c r="R151" s="5">
        <v>30</v>
      </c>
      <c r="S151" s="5">
        <f t="shared" ref="S151:S156" si="97">R151*0.9</f>
        <v>27</v>
      </c>
      <c r="T151" s="5">
        <f t="shared" ref="T151:T156" si="98">R151*1.1</f>
        <v>33</v>
      </c>
      <c r="U151" s="5">
        <v>30</v>
      </c>
      <c r="V151" s="5">
        <f t="shared" si="91"/>
        <v>27</v>
      </c>
      <c r="W151" s="5">
        <f t="shared" si="92"/>
        <v>33</v>
      </c>
      <c r="X151" s="5">
        <v>30</v>
      </c>
      <c r="Y151" s="5">
        <f t="shared" si="93"/>
        <v>27</v>
      </c>
      <c r="Z151" s="5">
        <f t="shared" si="94"/>
        <v>33</v>
      </c>
      <c r="AA151" s="5">
        <v>30</v>
      </c>
      <c r="AB151" s="5">
        <f t="shared" si="95"/>
        <v>27</v>
      </c>
      <c r="AC151" s="5">
        <f t="shared" si="96"/>
        <v>33</v>
      </c>
      <c r="AE151" s="1" t="str">
        <f t="shared" si="86"/>
        <v/>
      </c>
    </row>
    <row r="152" spans="1:31" hidden="1" x14ac:dyDescent="0.2">
      <c r="A152" s="3" t="s">
        <v>29</v>
      </c>
      <c r="B152" s="3" t="s">
        <v>235</v>
      </c>
      <c r="C152" s="23" t="s">
        <v>72</v>
      </c>
      <c r="D152" s="23" t="s">
        <v>123</v>
      </c>
      <c r="E152" s="8" t="s">
        <v>233</v>
      </c>
      <c r="F152" s="8" t="s">
        <v>109</v>
      </c>
      <c r="G152" s="3" t="s">
        <v>85</v>
      </c>
      <c r="H152" s="6" t="s">
        <v>83</v>
      </c>
      <c r="I152" s="18" t="s">
        <v>234</v>
      </c>
      <c r="J152" s="3"/>
      <c r="K152" s="3" t="s">
        <v>68</v>
      </c>
      <c r="L152" s="5">
        <v>0</v>
      </c>
      <c r="M152" s="5"/>
      <c r="N152" s="5"/>
      <c r="O152" s="5">
        <v>0</v>
      </c>
      <c r="P152" s="5"/>
      <c r="Q152" s="5"/>
      <c r="R152" s="5">
        <v>70</v>
      </c>
      <c r="S152" s="5">
        <f t="shared" si="97"/>
        <v>63</v>
      </c>
      <c r="T152" s="5">
        <f t="shared" si="98"/>
        <v>77</v>
      </c>
      <c r="U152" s="5">
        <v>70</v>
      </c>
      <c r="V152" s="5">
        <f t="shared" si="91"/>
        <v>63</v>
      </c>
      <c r="W152" s="5">
        <f t="shared" si="92"/>
        <v>77</v>
      </c>
      <c r="X152" s="5">
        <v>70</v>
      </c>
      <c r="Y152" s="5">
        <f t="shared" si="93"/>
        <v>63</v>
      </c>
      <c r="Z152" s="5">
        <f t="shared" si="94"/>
        <v>77</v>
      </c>
      <c r="AA152" s="5">
        <v>70</v>
      </c>
      <c r="AB152" s="5">
        <f t="shared" si="95"/>
        <v>63</v>
      </c>
      <c r="AC152" s="5">
        <f t="shared" si="96"/>
        <v>77</v>
      </c>
      <c r="AE152" s="1" t="str">
        <f t="shared" si="86"/>
        <v/>
      </c>
    </row>
    <row r="153" spans="1:31" hidden="1" x14ac:dyDescent="0.2">
      <c r="A153" s="3" t="s">
        <v>29</v>
      </c>
      <c r="B153" s="3" t="s">
        <v>235</v>
      </c>
      <c r="C153" s="23" t="s">
        <v>121</v>
      </c>
      <c r="D153" s="23" t="s">
        <v>124</v>
      </c>
      <c r="E153" s="8" t="s">
        <v>233</v>
      </c>
      <c r="F153" s="8" t="s">
        <v>109</v>
      </c>
      <c r="G153" s="3" t="s">
        <v>85</v>
      </c>
      <c r="H153" s="6" t="s">
        <v>83</v>
      </c>
      <c r="I153" s="18" t="s">
        <v>234</v>
      </c>
      <c r="J153" s="3"/>
      <c r="K153" s="3" t="s">
        <v>68</v>
      </c>
      <c r="L153" s="5">
        <v>0</v>
      </c>
      <c r="M153" s="5"/>
      <c r="N153" s="5"/>
      <c r="O153" s="5">
        <v>0</v>
      </c>
      <c r="P153" s="5"/>
      <c r="Q153" s="5"/>
      <c r="R153" s="5">
        <v>90</v>
      </c>
      <c r="S153" s="5">
        <f t="shared" si="97"/>
        <v>81</v>
      </c>
      <c r="T153" s="5">
        <f t="shared" si="98"/>
        <v>99.000000000000014</v>
      </c>
      <c r="U153" s="5">
        <v>90</v>
      </c>
      <c r="V153" s="5">
        <f t="shared" si="91"/>
        <v>81</v>
      </c>
      <c r="W153" s="5">
        <f t="shared" si="92"/>
        <v>99.000000000000014</v>
      </c>
      <c r="X153" s="5">
        <v>90</v>
      </c>
      <c r="Y153" s="5">
        <f t="shared" si="93"/>
        <v>81</v>
      </c>
      <c r="Z153" s="5">
        <f t="shared" si="94"/>
        <v>99.000000000000014</v>
      </c>
      <c r="AA153" s="5">
        <v>90</v>
      </c>
      <c r="AB153" s="5">
        <f t="shared" si="95"/>
        <v>81</v>
      </c>
      <c r="AC153" s="5">
        <f t="shared" si="96"/>
        <v>99.000000000000014</v>
      </c>
      <c r="AE153" s="1" t="str">
        <f t="shared" si="86"/>
        <v/>
      </c>
    </row>
    <row r="154" spans="1:31" hidden="1" x14ac:dyDescent="0.2">
      <c r="A154" s="3" t="s">
        <v>29</v>
      </c>
      <c r="B154" s="3" t="s">
        <v>235</v>
      </c>
      <c r="C154" s="3" t="s">
        <v>210</v>
      </c>
      <c r="D154" s="3" t="s">
        <v>211</v>
      </c>
      <c r="E154" s="8" t="s">
        <v>233</v>
      </c>
      <c r="F154" s="8" t="s">
        <v>109</v>
      </c>
      <c r="G154" s="3" t="s">
        <v>85</v>
      </c>
      <c r="H154" s="6" t="s">
        <v>83</v>
      </c>
      <c r="I154" s="18" t="s">
        <v>234</v>
      </c>
      <c r="J154" s="3"/>
      <c r="K154" s="3" t="s">
        <v>68</v>
      </c>
      <c r="L154" s="5">
        <v>0</v>
      </c>
      <c r="M154" s="5"/>
      <c r="N154" s="5"/>
      <c r="O154" s="5">
        <v>0</v>
      </c>
      <c r="P154" s="5"/>
      <c r="Q154" s="5"/>
      <c r="R154" s="5">
        <v>95</v>
      </c>
      <c r="S154" s="5">
        <f t="shared" si="97"/>
        <v>85.5</v>
      </c>
      <c r="T154" s="5">
        <f t="shared" si="98"/>
        <v>104.50000000000001</v>
      </c>
      <c r="U154" s="5">
        <v>95</v>
      </c>
      <c r="V154" s="5">
        <f t="shared" si="91"/>
        <v>85.5</v>
      </c>
      <c r="W154" s="5">
        <f t="shared" si="92"/>
        <v>104.50000000000001</v>
      </c>
      <c r="X154" s="5">
        <v>95</v>
      </c>
      <c r="Y154" s="5">
        <f t="shared" si="93"/>
        <v>85.5</v>
      </c>
      <c r="Z154" s="5">
        <f t="shared" si="94"/>
        <v>104.50000000000001</v>
      </c>
      <c r="AA154" s="5">
        <v>95</v>
      </c>
      <c r="AB154" s="5">
        <f t="shared" si="95"/>
        <v>85.5</v>
      </c>
      <c r="AC154" s="5">
        <f t="shared" si="96"/>
        <v>104.50000000000001</v>
      </c>
      <c r="AE154" s="1" t="str">
        <f t="shared" si="86"/>
        <v/>
      </c>
    </row>
    <row r="155" spans="1:31" hidden="1" x14ac:dyDescent="0.2">
      <c r="A155" s="3" t="s">
        <v>29</v>
      </c>
      <c r="B155" s="3" t="s">
        <v>235</v>
      </c>
      <c r="C155" s="23" t="s">
        <v>73</v>
      </c>
      <c r="D155" s="23" t="s">
        <v>127</v>
      </c>
      <c r="E155" s="8" t="s">
        <v>233</v>
      </c>
      <c r="F155" s="8" t="s">
        <v>109</v>
      </c>
      <c r="G155" s="3" t="s">
        <v>85</v>
      </c>
      <c r="H155" s="6" t="s">
        <v>83</v>
      </c>
      <c r="I155" s="18" t="s">
        <v>234</v>
      </c>
      <c r="J155" s="3"/>
      <c r="K155" s="3" t="s">
        <v>68</v>
      </c>
      <c r="L155" s="5">
        <v>0</v>
      </c>
      <c r="M155" s="5"/>
      <c r="N155" s="5"/>
      <c r="O155" s="5">
        <v>0</v>
      </c>
      <c r="P155" s="5"/>
      <c r="Q155" s="5"/>
      <c r="R155" s="5">
        <v>110</v>
      </c>
      <c r="S155" s="5">
        <f t="shared" si="97"/>
        <v>99</v>
      </c>
      <c r="T155" s="5">
        <f t="shared" si="98"/>
        <v>121.00000000000001</v>
      </c>
      <c r="U155" s="5">
        <v>110</v>
      </c>
      <c r="V155" s="5">
        <f t="shared" si="91"/>
        <v>99</v>
      </c>
      <c r="W155" s="5">
        <f t="shared" si="92"/>
        <v>121.00000000000001</v>
      </c>
      <c r="X155" s="5">
        <v>110</v>
      </c>
      <c r="Y155" s="5">
        <f t="shared" si="93"/>
        <v>99</v>
      </c>
      <c r="Z155" s="5">
        <f t="shared" si="94"/>
        <v>121.00000000000001</v>
      </c>
      <c r="AA155" s="5">
        <v>110</v>
      </c>
      <c r="AB155" s="5">
        <f t="shared" si="95"/>
        <v>99</v>
      </c>
      <c r="AC155" s="5">
        <f t="shared" si="96"/>
        <v>121.00000000000001</v>
      </c>
      <c r="AE155" s="1" t="str">
        <f t="shared" si="86"/>
        <v/>
      </c>
    </row>
    <row r="156" spans="1:31" hidden="1" x14ac:dyDescent="0.2">
      <c r="A156" s="3" t="s">
        <v>29</v>
      </c>
      <c r="B156" s="3" t="s">
        <v>235</v>
      </c>
      <c r="C156" s="23" t="s">
        <v>125</v>
      </c>
      <c r="D156" s="23" t="s">
        <v>126</v>
      </c>
      <c r="E156" s="8" t="s">
        <v>233</v>
      </c>
      <c r="F156" s="8" t="s">
        <v>109</v>
      </c>
      <c r="G156" s="3" t="s">
        <v>85</v>
      </c>
      <c r="H156" s="6" t="s">
        <v>83</v>
      </c>
      <c r="I156" s="18" t="s">
        <v>234</v>
      </c>
      <c r="J156" s="3"/>
      <c r="K156" s="3" t="s">
        <v>68</v>
      </c>
      <c r="L156" s="5">
        <v>0</v>
      </c>
      <c r="M156" s="5"/>
      <c r="N156" s="5"/>
      <c r="O156" s="5">
        <v>0</v>
      </c>
      <c r="P156" s="5"/>
      <c r="Q156" s="5"/>
      <c r="R156" s="5">
        <v>120</v>
      </c>
      <c r="S156" s="5">
        <f t="shared" si="97"/>
        <v>108</v>
      </c>
      <c r="T156" s="5">
        <f t="shared" si="98"/>
        <v>132</v>
      </c>
      <c r="U156" s="5">
        <v>120</v>
      </c>
      <c r="V156" s="5">
        <f t="shared" si="91"/>
        <v>108</v>
      </c>
      <c r="W156" s="5">
        <f t="shared" si="92"/>
        <v>132</v>
      </c>
      <c r="X156" s="5">
        <v>120</v>
      </c>
      <c r="Y156" s="5">
        <f t="shared" si="93"/>
        <v>108</v>
      </c>
      <c r="Z156" s="5">
        <f t="shared" si="94"/>
        <v>132</v>
      </c>
      <c r="AA156" s="5">
        <v>120</v>
      </c>
      <c r="AB156" s="5">
        <f t="shared" si="95"/>
        <v>108</v>
      </c>
      <c r="AC156" s="5">
        <f t="shared" si="96"/>
        <v>132</v>
      </c>
      <c r="AE156" s="1" t="str">
        <f t="shared" si="86"/>
        <v/>
      </c>
    </row>
    <row r="157" spans="1:31" hidden="1" x14ac:dyDescent="0.2">
      <c r="A157" s="23" t="s">
        <v>26</v>
      </c>
      <c r="B157" s="3" t="s">
        <v>20</v>
      </c>
      <c r="C157" s="23" t="s">
        <v>70</v>
      </c>
      <c r="D157" s="23" t="s">
        <v>123</v>
      </c>
      <c r="E157" s="3" t="s">
        <v>212</v>
      </c>
      <c r="F157" s="3" t="s">
        <v>103</v>
      </c>
      <c r="G157" s="2" t="s">
        <v>87</v>
      </c>
      <c r="H157" s="3" t="s">
        <v>81</v>
      </c>
      <c r="J157" s="2" t="s">
        <v>213</v>
      </c>
      <c r="K157" s="20" t="s">
        <v>118</v>
      </c>
      <c r="L157" s="19">
        <v>2</v>
      </c>
      <c r="M157" s="19"/>
      <c r="N157" s="19"/>
      <c r="O157" s="19">
        <v>2</v>
      </c>
      <c r="P157" s="19"/>
      <c r="Q157" s="19"/>
      <c r="R157" s="19">
        <v>2</v>
      </c>
      <c r="S157" s="19"/>
      <c r="T157" s="19"/>
      <c r="U157" s="19">
        <v>2</v>
      </c>
      <c r="V157" s="19"/>
      <c r="W157" s="19"/>
      <c r="X157" s="19">
        <v>2</v>
      </c>
      <c r="Y157" s="19"/>
      <c r="Z157" s="19"/>
      <c r="AA157" s="19">
        <v>2</v>
      </c>
      <c r="AB157" s="19"/>
      <c r="AC157" s="19"/>
      <c r="AE157" s="1" t="str">
        <f t="shared" si="86"/>
        <v/>
      </c>
    </row>
    <row r="158" spans="1:31" hidden="1" x14ac:dyDescent="0.2">
      <c r="A158" s="23" t="s">
        <v>26</v>
      </c>
      <c r="B158" s="3" t="s">
        <v>20</v>
      </c>
      <c r="C158" s="23" t="s">
        <v>71</v>
      </c>
      <c r="D158" s="23" t="s">
        <v>123</v>
      </c>
      <c r="E158" s="3" t="s">
        <v>212</v>
      </c>
      <c r="F158" s="3" t="s">
        <v>103</v>
      </c>
      <c r="G158" s="2" t="s">
        <v>87</v>
      </c>
      <c r="H158" s="3" t="s">
        <v>81</v>
      </c>
      <c r="J158" s="2" t="s">
        <v>213</v>
      </c>
      <c r="K158" s="20" t="s">
        <v>118</v>
      </c>
      <c r="L158" s="19">
        <v>2</v>
      </c>
      <c r="M158" s="19"/>
      <c r="N158" s="19"/>
      <c r="O158" s="19">
        <v>2</v>
      </c>
      <c r="P158" s="19"/>
      <c r="Q158" s="19"/>
      <c r="R158" s="19">
        <v>2</v>
      </c>
      <c r="S158" s="19"/>
      <c r="T158" s="19"/>
      <c r="U158" s="19">
        <v>2</v>
      </c>
      <c r="V158" s="19"/>
      <c r="W158" s="19"/>
      <c r="X158" s="19">
        <v>2</v>
      </c>
      <c r="Y158" s="19"/>
      <c r="Z158" s="19"/>
      <c r="AA158" s="19">
        <v>2</v>
      </c>
      <c r="AB158" s="19"/>
      <c r="AC158" s="19"/>
      <c r="AE158" s="1" t="str">
        <f t="shared" si="86"/>
        <v/>
      </c>
    </row>
    <row r="159" spans="1:31" hidden="1" x14ac:dyDescent="0.2">
      <c r="A159" s="23" t="s">
        <v>26</v>
      </c>
      <c r="B159" s="3" t="s">
        <v>20</v>
      </c>
      <c r="C159" s="23" t="s">
        <v>72</v>
      </c>
      <c r="D159" s="23" t="s">
        <v>123</v>
      </c>
      <c r="E159" s="3" t="s">
        <v>212</v>
      </c>
      <c r="F159" s="3" t="s">
        <v>103</v>
      </c>
      <c r="G159" s="2" t="s">
        <v>87</v>
      </c>
      <c r="H159" s="3" t="s">
        <v>81</v>
      </c>
      <c r="J159" s="2" t="s">
        <v>213</v>
      </c>
      <c r="K159" s="20" t="s">
        <v>118</v>
      </c>
      <c r="L159" s="19">
        <v>2</v>
      </c>
      <c r="M159" s="19"/>
      <c r="N159" s="19"/>
      <c r="O159" s="19">
        <v>2</v>
      </c>
      <c r="P159" s="19"/>
      <c r="Q159" s="19"/>
      <c r="R159" s="19">
        <v>2</v>
      </c>
      <c r="S159" s="19"/>
      <c r="T159" s="19"/>
      <c r="U159" s="19">
        <v>2</v>
      </c>
      <c r="V159" s="19"/>
      <c r="W159" s="19"/>
      <c r="X159" s="19">
        <v>2</v>
      </c>
      <c r="Y159" s="19"/>
      <c r="Z159" s="19"/>
      <c r="AA159" s="19">
        <v>2</v>
      </c>
      <c r="AB159" s="19"/>
      <c r="AC159" s="19"/>
      <c r="AE159" s="1" t="str">
        <f t="shared" si="86"/>
        <v/>
      </c>
    </row>
    <row r="160" spans="1:31" hidden="1" x14ac:dyDescent="0.2">
      <c r="A160" s="23" t="s">
        <v>26</v>
      </c>
      <c r="B160" s="3" t="s">
        <v>20</v>
      </c>
      <c r="C160" s="23" t="s">
        <v>121</v>
      </c>
      <c r="D160" s="23" t="s">
        <v>124</v>
      </c>
      <c r="E160" s="3" t="s">
        <v>212</v>
      </c>
      <c r="F160" s="3" t="s">
        <v>103</v>
      </c>
      <c r="G160" s="2" t="s">
        <v>87</v>
      </c>
      <c r="H160" s="3" t="s">
        <v>81</v>
      </c>
      <c r="J160" s="2" t="s">
        <v>213</v>
      </c>
      <c r="K160" s="20" t="s">
        <v>118</v>
      </c>
      <c r="L160" s="19">
        <v>3</v>
      </c>
      <c r="M160" s="19"/>
      <c r="N160" s="19"/>
      <c r="O160" s="19">
        <v>3</v>
      </c>
      <c r="P160" s="19"/>
      <c r="Q160" s="19"/>
      <c r="R160" s="19">
        <v>3</v>
      </c>
      <c r="S160" s="19"/>
      <c r="T160" s="19"/>
      <c r="U160" s="19">
        <v>3</v>
      </c>
      <c r="V160" s="19"/>
      <c r="W160" s="19"/>
      <c r="X160" s="19">
        <v>3</v>
      </c>
      <c r="Y160" s="19"/>
      <c r="Z160" s="19"/>
      <c r="AA160" s="19">
        <v>3</v>
      </c>
      <c r="AB160" s="19"/>
      <c r="AC160" s="19"/>
      <c r="AE160" s="1" t="str">
        <f t="shared" si="86"/>
        <v/>
      </c>
    </row>
    <row r="161" spans="1:31" hidden="1" x14ac:dyDescent="0.2">
      <c r="A161" s="23" t="s">
        <v>26</v>
      </c>
      <c r="B161" s="3" t="s">
        <v>20</v>
      </c>
      <c r="C161" s="3" t="s">
        <v>210</v>
      </c>
      <c r="D161" s="3" t="s">
        <v>211</v>
      </c>
      <c r="E161" s="3" t="s">
        <v>212</v>
      </c>
      <c r="F161" s="3" t="s">
        <v>103</v>
      </c>
      <c r="G161" s="2" t="s">
        <v>87</v>
      </c>
      <c r="H161" s="3" t="s">
        <v>81</v>
      </c>
      <c r="J161" s="2" t="s">
        <v>213</v>
      </c>
      <c r="K161" s="20" t="s">
        <v>118</v>
      </c>
      <c r="L161" s="19">
        <v>5</v>
      </c>
      <c r="M161" s="19"/>
      <c r="N161" s="19"/>
      <c r="O161" s="19">
        <v>5</v>
      </c>
      <c r="P161" s="19"/>
      <c r="Q161" s="19"/>
      <c r="R161" s="19">
        <v>5</v>
      </c>
      <c r="S161" s="19"/>
      <c r="T161" s="19"/>
      <c r="U161" s="19">
        <v>5</v>
      </c>
      <c r="V161" s="19"/>
      <c r="W161" s="19"/>
      <c r="X161" s="19">
        <v>5</v>
      </c>
      <c r="Y161" s="19"/>
      <c r="Z161" s="19"/>
      <c r="AA161" s="19">
        <v>5</v>
      </c>
      <c r="AB161" s="19"/>
      <c r="AC161" s="19"/>
      <c r="AE161" s="1" t="str">
        <f t="shared" si="86"/>
        <v/>
      </c>
    </row>
    <row r="162" spans="1:31" hidden="1" x14ac:dyDescent="0.2">
      <c r="A162" s="23" t="s">
        <v>26</v>
      </c>
      <c r="B162" s="3" t="s">
        <v>20</v>
      </c>
      <c r="C162" s="23" t="s">
        <v>73</v>
      </c>
      <c r="D162" s="23" t="s">
        <v>127</v>
      </c>
      <c r="E162" s="3" t="s">
        <v>212</v>
      </c>
      <c r="F162" s="3" t="s">
        <v>103</v>
      </c>
      <c r="G162" s="2" t="s">
        <v>87</v>
      </c>
      <c r="H162" s="3" t="s">
        <v>81</v>
      </c>
      <c r="J162" s="2" t="s">
        <v>213</v>
      </c>
      <c r="K162" s="20" t="s">
        <v>118</v>
      </c>
      <c r="L162" s="19">
        <v>6</v>
      </c>
      <c r="M162" s="19"/>
      <c r="N162" s="19"/>
      <c r="O162" s="19">
        <v>6</v>
      </c>
      <c r="P162" s="19"/>
      <c r="Q162" s="19"/>
      <c r="R162" s="19">
        <v>6</v>
      </c>
      <c r="S162" s="19"/>
      <c r="T162" s="19"/>
      <c r="U162" s="19">
        <v>6</v>
      </c>
      <c r="V162" s="19"/>
      <c r="W162" s="19"/>
      <c r="X162" s="19">
        <v>6</v>
      </c>
      <c r="Y162" s="19"/>
      <c r="Z162" s="19"/>
      <c r="AA162" s="19">
        <v>6</v>
      </c>
      <c r="AB162" s="19"/>
      <c r="AC162" s="19"/>
      <c r="AE162" s="1" t="str">
        <f t="shared" si="86"/>
        <v/>
      </c>
    </row>
    <row r="163" spans="1:31" hidden="1" x14ac:dyDescent="0.2">
      <c r="A163" s="23" t="s">
        <v>26</v>
      </c>
      <c r="B163" s="3" t="s">
        <v>20</v>
      </c>
      <c r="C163" s="23" t="s">
        <v>125</v>
      </c>
      <c r="D163" s="23" t="s">
        <v>126</v>
      </c>
      <c r="E163" s="3" t="s">
        <v>212</v>
      </c>
      <c r="F163" s="3" t="s">
        <v>103</v>
      </c>
      <c r="G163" s="2" t="s">
        <v>87</v>
      </c>
      <c r="H163" s="3" t="s">
        <v>81</v>
      </c>
      <c r="J163" s="2" t="s">
        <v>213</v>
      </c>
      <c r="K163" s="20" t="s">
        <v>118</v>
      </c>
      <c r="L163" s="19">
        <v>8</v>
      </c>
      <c r="M163" s="19"/>
      <c r="N163" s="19"/>
      <c r="O163" s="19">
        <v>8</v>
      </c>
      <c r="P163" s="19"/>
      <c r="Q163" s="19"/>
      <c r="R163" s="19">
        <v>8</v>
      </c>
      <c r="S163" s="19"/>
      <c r="T163" s="19"/>
      <c r="U163" s="19">
        <v>8</v>
      </c>
      <c r="V163" s="19"/>
      <c r="W163" s="19"/>
      <c r="X163" s="19">
        <v>8</v>
      </c>
      <c r="Y163" s="19"/>
      <c r="Z163" s="19"/>
      <c r="AA163" s="19">
        <v>8</v>
      </c>
      <c r="AB163" s="19"/>
      <c r="AC163" s="19"/>
      <c r="AE163" s="1" t="str">
        <f t="shared" si="86"/>
        <v/>
      </c>
    </row>
    <row r="164" spans="1:31" ht="15" hidden="1" x14ac:dyDescent="0.2">
      <c r="A164" s="23" t="s">
        <v>26</v>
      </c>
      <c r="B164" s="3" t="s">
        <v>20</v>
      </c>
      <c r="C164" s="23" t="s">
        <v>70</v>
      </c>
      <c r="D164" s="23" t="s">
        <v>123</v>
      </c>
      <c r="E164" s="23" t="s">
        <v>163</v>
      </c>
      <c r="F164" s="23" t="s">
        <v>99</v>
      </c>
      <c r="G164" s="22" t="s">
        <v>85</v>
      </c>
      <c r="H164" s="23" t="s">
        <v>83</v>
      </c>
      <c r="I164" s="28" t="s">
        <v>138</v>
      </c>
      <c r="J164" s="23" t="s">
        <v>142</v>
      </c>
      <c r="K164" s="23" t="s">
        <v>68</v>
      </c>
      <c r="L164" s="13">
        <v>194</v>
      </c>
      <c r="M164" s="13">
        <f t="shared" ref="M164:M171" si="99">L164*0.75</f>
        <v>145.5</v>
      </c>
      <c r="N164" s="13">
        <f t="shared" ref="N164:N171" si="100">L164*1.25</f>
        <v>242.5</v>
      </c>
      <c r="O164" s="13">
        <v>194</v>
      </c>
      <c r="P164" s="13">
        <f t="shared" ref="P164" si="101">O164*0.75</f>
        <v>145.5</v>
      </c>
      <c r="Q164" s="13">
        <f t="shared" ref="Q164" si="102">O164*1.25</f>
        <v>242.5</v>
      </c>
      <c r="R164" s="13">
        <v>194</v>
      </c>
      <c r="S164" s="13">
        <f t="shared" ref="S164:S177" si="103">R164*0.75</f>
        <v>145.5</v>
      </c>
      <c r="T164" s="13">
        <f t="shared" ref="T164:T177" si="104">R164*1.25</f>
        <v>242.5</v>
      </c>
      <c r="U164" s="13">
        <v>194</v>
      </c>
      <c r="V164" s="13">
        <f t="shared" ref="V164" si="105">U164*0.75</f>
        <v>145.5</v>
      </c>
      <c r="W164" s="13">
        <f t="shared" ref="W164" si="106">U164*1.25</f>
        <v>242.5</v>
      </c>
      <c r="X164" s="13">
        <v>194</v>
      </c>
      <c r="Y164" s="13">
        <f t="shared" ref="Y164" si="107">X164*0.75</f>
        <v>145.5</v>
      </c>
      <c r="Z164" s="13">
        <f t="shared" ref="Z164" si="108">X164*1.25</f>
        <v>242.5</v>
      </c>
      <c r="AA164" s="13">
        <v>194</v>
      </c>
      <c r="AB164" s="13">
        <f t="shared" ref="AB164" si="109">AA164*0.75</f>
        <v>145.5</v>
      </c>
      <c r="AC164" s="13">
        <f t="shared" ref="AC164" si="110">AA164*1.25</f>
        <v>242.5</v>
      </c>
      <c r="AE164" s="1" t="str">
        <f t="shared" si="86"/>
        <v/>
      </c>
    </row>
    <row r="165" spans="1:31" ht="15" hidden="1" x14ac:dyDescent="0.2">
      <c r="A165" s="23" t="s">
        <v>26</v>
      </c>
      <c r="B165" s="3" t="s">
        <v>20</v>
      </c>
      <c r="C165" s="23" t="s">
        <v>71</v>
      </c>
      <c r="D165" s="23" t="s">
        <v>123</v>
      </c>
      <c r="E165" s="23" t="s">
        <v>163</v>
      </c>
      <c r="F165" s="23" t="s">
        <v>99</v>
      </c>
      <c r="G165" s="22" t="s">
        <v>85</v>
      </c>
      <c r="H165" s="23" t="s">
        <v>83</v>
      </c>
      <c r="I165" s="28" t="s">
        <v>138</v>
      </c>
      <c r="J165" s="23" t="s">
        <v>142</v>
      </c>
      <c r="K165" s="23" t="s">
        <v>68</v>
      </c>
      <c r="L165" s="13">
        <v>416</v>
      </c>
      <c r="M165" s="13">
        <f t="shared" si="99"/>
        <v>312</v>
      </c>
      <c r="N165" s="13">
        <f t="shared" si="100"/>
        <v>520</v>
      </c>
      <c r="O165" s="13">
        <v>416</v>
      </c>
      <c r="P165" s="13">
        <f t="shared" ref="P165:P171" si="111">O165*0.75</f>
        <v>312</v>
      </c>
      <c r="Q165" s="13">
        <f t="shared" ref="Q165:Q171" si="112">O165*1.25</f>
        <v>520</v>
      </c>
      <c r="R165" s="13">
        <v>416</v>
      </c>
      <c r="S165" s="13">
        <f t="shared" si="103"/>
        <v>312</v>
      </c>
      <c r="T165" s="13">
        <f t="shared" si="104"/>
        <v>520</v>
      </c>
      <c r="U165" s="13">
        <v>416</v>
      </c>
      <c r="V165" s="13">
        <f t="shared" ref="V165:V171" si="113">U165*0.75</f>
        <v>312</v>
      </c>
      <c r="W165" s="13">
        <f t="shared" ref="W165:W171" si="114">U165*1.25</f>
        <v>520</v>
      </c>
      <c r="X165" s="13">
        <v>416</v>
      </c>
      <c r="Y165" s="13">
        <f t="shared" ref="Y165:Y171" si="115">X165*0.75</f>
        <v>312</v>
      </c>
      <c r="Z165" s="13">
        <f t="shared" ref="Z165:Z171" si="116">X165*1.25</f>
        <v>520</v>
      </c>
      <c r="AA165" s="13">
        <v>416</v>
      </c>
      <c r="AB165" s="13">
        <f t="shared" ref="AB165:AB171" si="117">AA165*0.75</f>
        <v>312</v>
      </c>
      <c r="AC165" s="13">
        <f t="shared" ref="AC165:AC171" si="118">AA165*1.25</f>
        <v>520</v>
      </c>
      <c r="AE165" s="1" t="str">
        <f t="shared" si="86"/>
        <v/>
      </c>
    </row>
    <row r="166" spans="1:31" ht="15" hidden="1" x14ac:dyDescent="0.2">
      <c r="A166" s="23" t="s">
        <v>26</v>
      </c>
      <c r="B166" s="3" t="s">
        <v>20</v>
      </c>
      <c r="C166" s="23" t="s">
        <v>72</v>
      </c>
      <c r="D166" s="23" t="s">
        <v>123</v>
      </c>
      <c r="E166" s="23" t="s">
        <v>163</v>
      </c>
      <c r="F166" s="23" t="s">
        <v>99</v>
      </c>
      <c r="G166" s="22" t="s">
        <v>85</v>
      </c>
      <c r="H166" s="23" t="s">
        <v>83</v>
      </c>
      <c r="I166" s="28" t="s">
        <v>138</v>
      </c>
      <c r="J166" s="23" t="s">
        <v>142</v>
      </c>
      <c r="K166" s="23" t="s">
        <v>68</v>
      </c>
      <c r="L166" s="13">
        <v>998</v>
      </c>
      <c r="M166" s="13">
        <f t="shared" si="99"/>
        <v>748.5</v>
      </c>
      <c r="N166" s="13">
        <f t="shared" si="100"/>
        <v>1247.5</v>
      </c>
      <c r="O166" s="13">
        <v>998</v>
      </c>
      <c r="P166" s="13">
        <f t="shared" si="111"/>
        <v>748.5</v>
      </c>
      <c r="Q166" s="13">
        <f t="shared" si="112"/>
        <v>1247.5</v>
      </c>
      <c r="R166" s="13">
        <v>998</v>
      </c>
      <c r="S166" s="13">
        <f t="shared" si="103"/>
        <v>748.5</v>
      </c>
      <c r="T166" s="13">
        <f t="shared" si="104"/>
        <v>1247.5</v>
      </c>
      <c r="U166" s="13">
        <v>998</v>
      </c>
      <c r="V166" s="13">
        <f t="shared" si="113"/>
        <v>748.5</v>
      </c>
      <c r="W166" s="13">
        <f t="shared" si="114"/>
        <v>1247.5</v>
      </c>
      <c r="X166" s="13">
        <v>998</v>
      </c>
      <c r="Y166" s="13">
        <f t="shared" si="115"/>
        <v>748.5</v>
      </c>
      <c r="Z166" s="13">
        <f t="shared" si="116"/>
        <v>1247.5</v>
      </c>
      <c r="AA166" s="13">
        <v>998</v>
      </c>
      <c r="AB166" s="13">
        <f t="shared" si="117"/>
        <v>748.5</v>
      </c>
      <c r="AC166" s="13">
        <f t="shared" si="118"/>
        <v>1247.5</v>
      </c>
      <c r="AE166" s="1" t="str">
        <f t="shared" si="86"/>
        <v/>
      </c>
    </row>
    <row r="167" spans="1:31" ht="15" hidden="1" x14ac:dyDescent="0.2">
      <c r="A167" s="23" t="s">
        <v>26</v>
      </c>
      <c r="B167" s="3" t="s">
        <v>20</v>
      </c>
      <c r="C167" s="23" t="s">
        <v>121</v>
      </c>
      <c r="D167" s="23" t="s">
        <v>124</v>
      </c>
      <c r="E167" s="23" t="s">
        <v>163</v>
      </c>
      <c r="F167" s="23" t="s">
        <v>99</v>
      </c>
      <c r="G167" s="22" t="s">
        <v>85</v>
      </c>
      <c r="H167" s="23" t="s">
        <v>83</v>
      </c>
      <c r="I167" s="28" t="s">
        <v>138</v>
      </c>
      <c r="J167" s="23" t="s">
        <v>142</v>
      </c>
      <c r="K167" s="23" t="s">
        <v>68</v>
      </c>
      <c r="L167" s="13">
        <f>R167</f>
        <v>1100</v>
      </c>
      <c r="M167" s="13">
        <f t="shared" si="99"/>
        <v>825</v>
      </c>
      <c r="N167" s="13">
        <f t="shared" si="100"/>
        <v>1375</v>
      </c>
      <c r="O167" s="13">
        <v>1100</v>
      </c>
      <c r="P167" s="13">
        <f t="shared" si="111"/>
        <v>825</v>
      </c>
      <c r="Q167" s="13">
        <f t="shared" si="112"/>
        <v>1375</v>
      </c>
      <c r="R167" s="13">
        <v>1100</v>
      </c>
      <c r="S167" s="13">
        <f t="shared" si="103"/>
        <v>825</v>
      </c>
      <c r="T167" s="13">
        <f t="shared" si="104"/>
        <v>1375</v>
      </c>
      <c r="U167" s="13">
        <v>1100</v>
      </c>
      <c r="V167" s="13">
        <f t="shared" si="113"/>
        <v>825</v>
      </c>
      <c r="W167" s="13">
        <f t="shared" si="114"/>
        <v>1375</v>
      </c>
      <c r="X167" s="13">
        <v>1100</v>
      </c>
      <c r="Y167" s="13">
        <f t="shared" si="115"/>
        <v>825</v>
      </c>
      <c r="Z167" s="13">
        <f t="shared" si="116"/>
        <v>1375</v>
      </c>
      <c r="AA167" s="13">
        <v>1100</v>
      </c>
      <c r="AB167" s="13">
        <f t="shared" si="117"/>
        <v>825</v>
      </c>
      <c r="AC167" s="13">
        <f t="shared" si="118"/>
        <v>1375</v>
      </c>
      <c r="AE167" s="1" t="str">
        <f t="shared" si="86"/>
        <v/>
      </c>
    </row>
    <row r="168" spans="1:31" ht="15" hidden="1" x14ac:dyDescent="0.2">
      <c r="A168" s="23" t="s">
        <v>26</v>
      </c>
      <c r="B168" s="3" t="s">
        <v>20</v>
      </c>
      <c r="C168" s="3" t="s">
        <v>210</v>
      </c>
      <c r="D168" s="3" t="s">
        <v>211</v>
      </c>
      <c r="E168" s="23" t="s">
        <v>163</v>
      </c>
      <c r="F168" s="23" t="s">
        <v>99</v>
      </c>
      <c r="G168" s="22" t="s">
        <v>85</v>
      </c>
      <c r="H168" s="23" t="s">
        <v>83</v>
      </c>
      <c r="I168" s="28" t="s">
        <v>138</v>
      </c>
      <c r="J168" s="23" t="s">
        <v>142</v>
      </c>
      <c r="K168" s="23" t="s">
        <v>68</v>
      </c>
      <c r="L168" s="13">
        <v>1138</v>
      </c>
      <c r="M168" s="13">
        <f t="shared" si="99"/>
        <v>853.5</v>
      </c>
      <c r="N168" s="13">
        <f t="shared" si="100"/>
        <v>1422.5</v>
      </c>
      <c r="O168" s="13">
        <v>1138</v>
      </c>
      <c r="P168" s="13">
        <f t="shared" si="111"/>
        <v>853.5</v>
      </c>
      <c r="Q168" s="13">
        <f t="shared" si="112"/>
        <v>1422.5</v>
      </c>
      <c r="R168" s="13">
        <v>1138</v>
      </c>
      <c r="S168" s="13">
        <f t="shared" si="103"/>
        <v>853.5</v>
      </c>
      <c r="T168" s="13">
        <f t="shared" si="104"/>
        <v>1422.5</v>
      </c>
      <c r="U168" s="13">
        <v>1138</v>
      </c>
      <c r="V168" s="13">
        <f t="shared" si="113"/>
        <v>853.5</v>
      </c>
      <c r="W168" s="13">
        <f t="shared" si="114"/>
        <v>1422.5</v>
      </c>
      <c r="X168" s="13">
        <v>1138</v>
      </c>
      <c r="Y168" s="13">
        <f t="shared" si="115"/>
        <v>853.5</v>
      </c>
      <c r="Z168" s="13">
        <f t="shared" si="116"/>
        <v>1422.5</v>
      </c>
      <c r="AA168" s="13">
        <v>1138</v>
      </c>
      <c r="AB168" s="13">
        <f t="shared" si="117"/>
        <v>853.5</v>
      </c>
      <c r="AC168" s="13">
        <f t="shared" si="118"/>
        <v>1422.5</v>
      </c>
      <c r="AE168" s="1" t="str">
        <f t="shared" si="86"/>
        <v/>
      </c>
    </row>
    <row r="169" spans="1:31" ht="15" hidden="1" x14ac:dyDescent="0.2">
      <c r="A169" s="23" t="s">
        <v>26</v>
      </c>
      <c r="B169" s="3" t="s">
        <v>20</v>
      </c>
      <c r="C169" s="23" t="s">
        <v>73</v>
      </c>
      <c r="D169" s="23" t="s">
        <v>127</v>
      </c>
      <c r="E169" s="23" t="s">
        <v>163</v>
      </c>
      <c r="F169" s="23" t="s">
        <v>99</v>
      </c>
      <c r="G169" s="22" t="s">
        <v>85</v>
      </c>
      <c r="H169" s="23" t="s">
        <v>83</v>
      </c>
      <c r="I169" s="28" t="s">
        <v>138</v>
      </c>
      <c r="J169" s="23" t="s">
        <v>142</v>
      </c>
      <c r="K169" s="23" t="s">
        <v>68</v>
      </c>
      <c r="L169" s="13">
        <v>1422</v>
      </c>
      <c r="M169" s="13">
        <f t="shared" si="99"/>
        <v>1066.5</v>
      </c>
      <c r="N169" s="13">
        <f t="shared" si="100"/>
        <v>1777.5</v>
      </c>
      <c r="O169" s="13">
        <v>1422</v>
      </c>
      <c r="P169" s="13">
        <f t="shared" si="111"/>
        <v>1066.5</v>
      </c>
      <c r="Q169" s="13">
        <f t="shared" si="112"/>
        <v>1777.5</v>
      </c>
      <c r="R169" s="13">
        <v>1422</v>
      </c>
      <c r="S169" s="13">
        <f t="shared" si="103"/>
        <v>1066.5</v>
      </c>
      <c r="T169" s="13">
        <f t="shared" si="104"/>
        <v>1777.5</v>
      </c>
      <c r="U169" s="13">
        <v>1422</v>
      </c>
      <c r="V169" s="13">
        <f t="shared" si="113"/>
        <v>1066.5</v>
      </c>
      <c r="W169" s="13">
        <f t="shared" si="114"/>
        <v>1777.5</v>
      </c>
      <c r="X169" s="13">
        <v>1422</v>
      </c>
      <c r="Y169" s="13">
        <f t="shared" si="115"/>
        <v>1066.5</v>
      </c>
      <c r="Z169" s="13">
        <f t="shared" si="116"/>
        <v>1777.5</v>
      </c>
      <c r="AA169" s="13">
        <v>1422</v>
      </c>
      <c r="AB169" s="13">
        <f t="shared" si="117"/>
        <v>1066.5</v>
      </c>
      <c r="AC169" s="13">
        <f t="shared" si="118"/>
        <v>1777.5</v>
      </c>
      <c r="AE169" s="1" t="str">
        <f t="shared" si="86"/>
        <v/>
      </c>
    </row>
    <row r="170" spans="1:31" ht="15" hidden="1" x14ac:dyDescent="0.2">
      <c r="A170" s="23" t="s">
        <v>26</v>
      </c>
      <c r="B170" s="3" t="s">
        <v>20</v>
      </c>
      <c r="C170" s="23" t="s">
        <v>125</v>
      </c>
      <c r="D170" s="23" t="s">
        <v>126</v>
      </c>
      <c r="E170" s="23" t="s">
        <v>163</v>
      </c>
      <c r="F170" s="23" t="s">
        <v>99</v>
      </c>
      <c r="G170" s="22" t="s">
        <v>85</v>
      </c>
      <c r="H170" s="23" t="s">
        <v>83</v>
      </c>
      <c r="I170" s="28" t="s">
        <v>138</v>
      </c>
      <c r="J170" s="23" t="s">
        <v>142</v>
      </c>
      <c r="K170" s="23" t="s">
        <v>68</v>
      </c>
      <c r="L170" s="13">
        <v>2133</v>
      </c>
      <c r="M170" s="13">
        <f t="shared" si="99"/>
        <v>1599.75</v>
      </c>
      <c r="N170" s="13">
        <f t="shared" si="100"/>
        <v>2666.25</v>
      </c>
      <c r="O170" s="13">
        <v>2133</v>
      </c>
      <c r="P170" s="13">
        <f t="shared" si="111"/>
        <v>1599.75</v>
      </c>
      <c r="Q170" s="13">
        <f t="shared" si="112"/>
        <v>2666.25</v>
      </c>
      <c r="R170" s="13">
        <v>2133</v>
      </c>
      <c r="S170" s="13">
        <f t="shared" si="103"/>
        <v>1599.75</v>
      </c>
      <c r="T170" s="13">
        <f t="shared" si="104"/>
        <v>2666.25</v>
      </c>
      <c r="U170" s="13">
        <v>2133</v>
      </c>
      <c r="V170" s="13">
        <f t="shared" si="113"/>
        <v>1599.75</v>
      </c>
      <c r="W170" s="13">
        <f t="shared" si="114"/>
        <v>2666.25</v>
      </c>
      <c r="X170" s="13">
        <v>2133</v>
      </c>
      <c r="Y170" s="13">
        <f t="shared" si="115"/>
        <v>1599.75</v>
      </c>
      <c r="Z170" s="13">
        <f t="shared" si="116"/>
        <v>2666.25</v>
      </c>
      <c r="AA170" s="13">
        <v>2133</v>
      </c>
      <c r="AB170" s="13">
        <f t="shared" si="117"/>
        <v>1599.75</v>
      </c>
      <c r="AC170" s="13">
        <f t="shared" si="118"/>
        <v>2666.25</v>
      </c>
      <c r="AE170" s="1" t="str">
        <f t="shared" si="86"/>
        <v/>
      </c>
    </row>
    <row r="171" spans="1:31" ht="15" hidden="1" x14ac:dyDescent="0.2">
      <c r="A171" s="23" t="s">
        <v>26</v>
      </c>
      <c r="B171" s="3" t="s">
        <v>20</v>
      </c>
      <c r="C171" s="23" t="s">
        <v>70</v>
      </c>
      <c r="D171" s="23" t="s">
        <v>123</v>
      </c>
      <c r="E171" s="23" t="s">
        <v>161</v>
      </c>
      <c r="F171" s="23" t="s">
        <v>99</v>
      </c>
      <c r="G171" s="22" t="s">
        <v>85</v>
      </c>
      <c r="H171" s="23" t="s">
        <v>83</v>
      </c>
      <c r="I171" s="28" t="s">
        <v>138</v>
      </c>
      <c r="J171" s="23" t="s">
        <v>142</v>
      </c>
      <c r="K171" s="23" t="s">
        <v>68</v>
      </c>
      <c r="L171" s="13">
        <f t="shared" ref="L171:L177" si="119">R171</f>
        <v>310</v>
      </c>
      <c r="M171" s="13">
        <f t="shared" si="99"/>
        <v>232.5</v>
      </c>
      <c r="N171" s="13">
        <f t="shared" si="100"/>
        <v>387.5</v>
      </c>
      <c r="O171" s="13">
        <f t="shared" ref="O171:O177" si="120">R171</f>
        <v>310</v>
      </c>
      <c r="P171" s="13">
        <f t="shared" si="111"/>
        <v>232.5</v>
      </c>
      <c r="Q171" s="13">
        <f t="shared" si="112"/>
        <v>387.5</v>
      </c>
      <c r="R171" s="13">
        <v>310</v>
      </c>
      <c r="S171" s="13">
        <f t="shared" si="103"/>
        <v>232.5</v>
      </c>
      <c r="T171" s="13">
        <f t="shared" si="104"/>
        <v>387.5</v>
      </c>
      <c r="U171" s="13">
        <f t="shared" ref="U171:U177" si="121">R171</f>
        <v>310</v>
      </c>
      <c r="V171" s="13">
        <f t="shared" si="113"/>
        <v>232.5</v>
      </c>
      <c r="W171" s="13">
        <f t="shared" si="114"/>
        <v>387.5</v>
      </c>
      <c r="X171" s="13">
        <f t="shared" ref="X171:X177" si="122">R171</f>
        <v>310</v>
      </c>
      <c r="Y171" s="13">
        <f t="shared" si="115"/>
        <v>232.5</v>
      </c>
      <c r="Z171" s="13">
        <f t="shared" si="116"/>
        <v>387.5</v>
      </c>
      <c r="AA171" s="13">
        <f t="shared" ref="AA171:AA177" si="123">R171</f>
        <v>310</v>
      </c>
      <c r="AB171" s="13">
        <f t="shared" si="117"/>
        <v>232.5</v>
      </c>
      <c r="AC171" s="13">
        <f t="shared" si="118"/>
        <v>387.5</v>
      </c>
      <c r="AE171" s="1" t="str">
        <f t="shared" si="86"/>
        <v/>
      </c>
    </row>
    <row r="172" spans="1:31" ht="15" hidden="1" x14ac:dyDescent="0.2">
      <c r="A172" s="23" t="s">
        <v>26</v>
      </c>
      <c r="B172" s="3" t="s">
        <v>20</v>
      </c>
      <c r="C172" s="23" t="s">
        <v>71</v>
      </c>
      <c r="D172" s="23" t="s">
        <v>123</v>
      </c>
      <c r="E172" s="23" t="s">
        <v>161</v>
      </c>
      <c r="F172" s="23" t="s">
        <v>99</v>
      </c>
      <c r="G172" s="22" t="s">
        <v>85</v>
      </c>
      <c r="H172" s="23" t="s">
        <v>83</v>
      </c>
      <c r="I172" s="28" t="s">
        <v>138</v>
      </c>
      <c r="J172" s="23" t="s">
        <v>142</v>
      </c>
      <c r="K172" s="23" t="s">
        <v>68</v>
      </c>
      <c r="L172" s="13">
        <f t="shared" si="119"/>
        <v>665</v>
      </c>
      <c r="M172" s="13">
        <f t="shared" ref="M172:M177" si="124">L172*0.75</f>
        <v>498.75</v>
      </c>
      <c r="N172" s="13">
        <f t="shared" ref="N172:N177" si="125">L172*1.25</f>
        <v>831.25</v>
      </c>
      <c r="O172" s="13">
        <f t="shared" si="120"/>
        <v>665</v>
      </c>
      <c r="P172" s="13">
        <f t="shared" ref="P172:P177" si="126">O172*0.75</f>
        <v>498.75</v>
      </c>
      <c r="Q172" s="13">
        <f t="shared" ref="Q172:Q177" si="127">O172*1.25</f>
        <v>831.25</v>
      </c>
      <c r="R172" s="13">
        <v>665</v>
      </c>
      <c r="S172" s="13">
        <f t="shared" si="103"/>
        <v>498.75</v>
      </c>
      <c r="T172" s="13">
        <f t="shared" si="104"/>
        <v>831.25</v>
      </c>
      <c r="U172" s="13">
        <f t="shared" si="121"/>
        <v>665</v>
      </c>
      <c r="V172" s="13">
        <f t="shared" ref="V172:V177" si="128">U172*0.75</f>
        <v>498.75</v>
      </c>
      <c r="W172" s="13">
        <f t="shared" ref="W172:W177" si="129">U172*1.25</f>
        <v>831.25</v>
      </c>
      <c r="X172" s="13">
        <f t="shared" si="122"/>
        <v>665</v>
      </c>
      <c r="Y172" s="13">
        <f t="shared" ref="Y172:Y177" si="130">X172*0.75</f>
        <v>498.75</v>
      </c>
      <c r="Z172" s="13">
        <f t="shared" ref="Z172:Z177" si="131">X172*1.25</f>
        <v>831.25</v>
      </c>
      <c r="AA172" s="13">
        <f t="shared" si="123"/>
        <v>665</v>
      </c>
      <c r="AB172" s="13">
        <f t="shared" ref="AB172:AB177" si="132">AA172*0.75</f>
        <v>498.75</v>
      </c>
      <c r="AC172" s="13">
        <f t="shared" ref="AC172:AC177" si="133">AA172*1.25</f>
        <v>831.25</v>
      </c>
      <c r="AE172" s="1" t="str">
        <f t="shared" si="86"/>
        <v/>
      </c>
    </row>
    <row r="173" spans="1:31" ht="15" hidden="1" x14ac:dyDescent="0.2">
      <c r="A173" s="23" t="s">
        <v>26</v>
      </c>
      <c r="B173" s="3" t="s">
        <v>20</v>
      </c>
      <c r="C173" s="23" t="s">
        <v>72</v>
      </c>
      <c r="D173" s="23" t="s">
        <v>123</v>
      </c>
      <c r="E173" s="23" t="s">
        <v>161</v>
      </c>
      <c r="F173" s="23" t="s">
        <v>99</v>
      </c>
      <c r="G173" s="22" t="s">
        <v>85</v>
      </c>
      <c r="H173" s="23" t="s">
        <v>83</v>
      </c>
      <c r="I173" s="28" t="s">
        <v>138</v>
      </c>
      <c r="J173" s="23" t="s">
        <v>142</v>
      </c>
      <c r="K173" s="23" t="s">
        <v>68</v>
      </c>
      <c r="L173" s="13">
        <f t="shared" si="119"/>
        <v>1596</v>
      </c>
      <c r="M173" s="13">
        <f t="shared" si="124"/>
        <v>1197</v>
      </c>
      <c r="N173" s="13">
        <f t="shared" si="125"/>
        <v>1995</v>
      </c>
      <c r="O173" s="13">
        <f t="shared" si="120"/>
        <v>1596</v>
      </c>
      <c r="P173" s="13">
        <f t="shared" si="126"/>
        <v>1197</v>
      </c>
      <c r="Q173" s="13">
        <f t="shared" si="127"/>
        <v>1995</v>
      </c>
      <c r="R173" s="13">
        <v>1596</v>
      </c>
      <c r="S173" s="13">
        <f t="shared" si="103"/>
        <v>1197</v>
      </c>
      <c r="T173" s="13">
        <f t="shared" si="104"/>
        <v>1995</v>
      </c>
      <c r="U173" s="13">
        <f t="shared" si="121"/>
        <v>1596</v>
      </c>
      <c r="V173" s="13">
        <f t="shared" si="128"/>
        <v>1197</v>
      </c>
      <c r="W173" s="13">
        <f t="shared" si="129"/>
        <v>1995</v>
      </c>
      <c r="X173" s="13">
        <f t="shared" si="122"/>
        <v>1596</v>
      </c>
      <c r="Y173" s="13">
        <f t="shared" si="130"/>
        <v>1197</v>
      </c>
      <c r="Z173" s="13">
        <f t="shared" si="131"/>
        <v>1995</v>
      </c>
      <c r="AA173" s="13">
        <f t="shared" si="123"/>
        <v>1596</v>
      </c>
      <c r="AB173" s="13">
        <f t="shared" si="132"/>
        <v>1197</v>
      </c>
      <c r="AC173" s="13">
        <f t="shared" si="133"/>
        <v>1995</v>
      </c>
      <c r="AE173" s="1" t="str">
        <f t="shared" si="86"/>
        <v/>
      </c>
    </row>
    <row r="174" spans="1:31" ht="15" hidden="1" x14ac:dyDescent="0.2">
      <c r="A174" s="23" t="s">
        <v>26</v>
      </c>
      <c r="B174" s="3" t="s">
        <v>20</v>
      </c>
      <c r="C174" s="23" t="s">
        <v>121</v>
      </c>
      <c r="D174" s="23" t="s">
        <v>124</v>
      </c>
      <c r="E174" s="23" t="s">
        <v>161</v>
      </c>
      <c r="F174" s="23" t="s">
        <v>99</v>
      </c>
      <c r="G174" s="22" t="s">
        <v>85</v>
      </c>
      <c r="H174" s="23" t="s">
        <v>83</v>
      </c>
      <c r="I174" s="28" t="s">
        <v>138</v>
      </c>
      <c r="J174" s="23" t="s">
        <v>142</v>
      </c>
      <c r="K174" s="23" t="s">
        <v>68</v>
      </c>
      <c r="L174" s="13">
        <f t="shared" si="119"/>
        <v>2000</v>
      </c>
      <c r="M174" s="13">
        <f t="shared" si="124"/>
        <v>1500</v>
      </c>
      <c r="N174" s="13">
        <f t="shared" si="125"/>
        <v>2500</v>
      </c>
      <c r="O174" s="13">
        <f t="shared" si="120"/>
        <v>2000</v>
      </c>
      <c r="P174" s="13">
        <f t="shared" si="126"/>
        <v>1500</v>
      </c>
      <c r="Q174" s="13">
        <f t="shared" si="127"/>
        <v>2500</v>
      </c>
      <c r="R174" s="13">
        <v>2000</v>
      </c>
      <c r="S174" s="13">
        <f t="shared" si="103"/>
        <v>1500</v>
      </c>
      <c r="T174" s="13">
        <f t="shared" si="104"/>
        <v>2500</v>
      </c>
      <c r="U174" s="13">
        <f t="shared" si="121"/>
        <v>2000</v>
      </c>
      <c r="V174" s="13">
        <f t="shared" si="128"/>
        <v>1500</v>
      </c>
      <c r="W174" s="13">
        <f t="shared" si="129"/>
        <v>2500</v>
      </c>
      <c r="X174" s="13">
        <f t="shared" si="122"/>
        <v>2000</v>
      </c>
      <c r="Y174" s="13">
        <f t="shared" si="130"/>
        <v>1500</v>
      </c>
      <c r="Z174" s="13">
        <f t="shared" si="131"/>
        <v>2500</v>
      </c>
      <c r="AA174" s="13">
        <f t="shared" si="123"/>
        <v>2000</v>
      </c>
      <c r="AB174" s="13">
        <f t="shared" si="132"/>
        <v>1500</v>
      </c>
      <c r="AC174" s="13">
        <f t="shared" si="133"/>
        <v>2500</v>
      </c>
      <c r="AE174" s="1" t="str">
        <f t="shared" si="86"/>
        <v/>
      </c>
    </row>
    <row r="175" spans="1:31" ht="15" hidden="1" x14ac:dyDescent="0.2">
      <c r="A175" s="23" t="s">
        <v>26</v>
      </c>
      <c r="B175" s="3" t="s">
        <v>20</v>
      </c>
      <c r="C175" s="3" t="s">
        <v>210</v>
      </c>
      <c r="D175" s="3" t="s">
        <v>211</v>
      </c>
      <c r="E175" s="23" t="s">
        <v>161</v>
      </c>
      <c r="F175" s="23" t="s">
        <v>99</v>
      </c>
      <c r="G175" s="22" t="s">
        <v>85</v>
      </c>
      <c r="H175" s="23" t="s">
        <v>83</v>
      </c>
      <c r="I175" s="28" t="s">
        <v>138</v>
      </c>
      <c r="J175" s="23" t="s">
        <v>142</v>
      </c>
      <c r="K175" s="23" t="s">
        <v>68</v>
      </c>
      <c r="L175" s="13">
        <f t="shared" si="119"/>
        <v>2125</v>
      </c>
      <c r="M175" s="13">
        <f t="shared" si="124"/>
        <v>1593.75</v>
      </c>
      <c r="N175" s="13">
        <f t="shared" si="125"/>
        <v>2656.25</v>
      </c>
      <c r="O175" s="13">
        <f t="shared" si="120"/>
        <v>2125</v>
      </c>
      <c r="P175" s="13">
        <f t="shared" si="126"/>
        <v>1593.75</v>
      </c>
      <c r="Q175" s="13">
        <f t="shared" si="127"/>
        <v>2656.25</v>
      </c>
      <c r="R175" s="13">
        <v>2125</v>
      </c>
      <c r="S175" s="13">
        <f t="shared" si="103"/>
        <v>1593.75</v>
      </c>
      <c r="T175" s="13">
        <f t="shared" si="104"/>
        <v>2656.25</v>
      </c>
      <c r="U175" s="13">
        <f t="shared" si="121"/>
        <v>2125</v>
      </c>
      <c r="V175" s="13">
        <f t="shared" si="128"/>
        <v>1593.75</v>
      </c>
      <c r="W175" s="13">
        <f t="shared" si="129"/>
        <v>2656.25</v>
      </c>
      <c r="X175" s="13">
        <f t="shared" si="122"/>
        <v>2125</v>
      </c>
      <c r="Y175" s="13">
        <f t="shared" si="130"/>
        <v>1593.75</v>
      </c>
      <c r="Z175" s="13">
        <f t="shared" si="131"/>
        <v>2656.25</v>
      </c>
      <c r="AA175" s="13">
        <f t="shared" si="123"/>
        <v>2125</v>
      </c>
      <c r="AB175" s="13">
        <f t="shared" si="132"/>
        <v>1593.75</v>
      </c>
      <c r="AC175" s="13">
        <f t="shared" si="133"/>
        <v>2656.25</v>
      </c>
      <c r="AE175" s="1" t="str">
        <f t="shared" si="86"/>
        <v/>
      </c>
    </row>
    <row r="176" spans="1:31" ht="15" hidden="1" x14ac:dyDescent="0.2">
      <c r="A176" s="23" t="s">
        <v>26</v>
      </c>
      <c r="B176" s="3" t="s">
        <v>20</v>
      </c>
      <c r="C176" s="23" t="s">
        <v>73</v>
      </c>
      <c r="D176" s="23" t="s">
        <v>127</v>
      </c>
      <c r="E176" s="23" t="s">
        <v>161</v>
      </c>
      <c r="F176" s="23" t="s">
        <v>99</v>
      </c>
      <c r="G176" s="22" t="s">
        <v>85</v>
      </c>
      <c r="H176" s="23" t="s">
        <v>83</v>
      </c>
      <c r="I176" s="28" t="s">
        <v>138</v>
      </c>
      <c r="J176" s="23" t="s">
        <v>142</v>
      </c>
      <c r="K176" s="23" t="s">
        <v>68</v>
      </c>
      <c r="L176" s="13">
        <f t="shared" si="119"/>
        <v>2656</v>
      </c>
      <c r="M176" s="13">
        <f t="shared" si="124"/>
        <v>1992</v>
      </c>
      <c r="N176" s="13">
        <f t="shared" si="125"/>
        <v>3320</v>
      </c>
      <c r="O176" s="13">
        <f t="shared" si="120"/>
        <v>2656</v>
      </c>
      <c r="P176" s="13">
        <f t="shared" si="126"/>
        <v>1992</v>
      </c>
      <c r="Q176" s="13">
        <f t="shared" si="127"/>
        <v>3320</v>
      </c>
      <c r="R176" s="13">
        <v>2656</v>
      </c>
      <c r="S176" s="13">
        <f t="shared" si="103"/>
        <v>1992</v>
      </c>
      <c r="T176" s="13">
        <f t="shared" si="104"/>
        <v>3320</v>
      </c>
      <c r="U176" s="13">
        <f t="shared" si="121"/>
        <v>2656</v>
      </c>
      <c r="V176" s="13">
        <f t="shared" si="128"/>
        <v>1992</v>
      </c>
      <c r="W176" s="13">
        <f t="shared" si="129"/>
        <v>3320</v>
      </c>
      <c r="X176" s="13">
        <f t="shared" si="122"/>
        <v>2656</v>
      </c>
      <c r="Y176" s="13">
        <f t="shared" si="130"/>
        <v>1992</v>
      </c>
      <c r="Z176" s="13">
        <f t="shared" si="131"/>
        <v>3320</v>
      </c>
      <c r="AA176" s="13">
        <f t="shared" si="123"/>
        <v>2656</v>
      </c>
      <c r="AB176" s="13">
        <f t="shared" si="132"/>
        <v>1992</v>
      </c>
      <c r="AC176" s="13">
        <f t="shared" si="133"/>
        <v>3320</v>
      </c>
      <c r="AE176" s="1" t="str">
        <f t="shared" si="86"/>
        <v/>
      </c>
    </row>
    <row r="177" spans="1:31" ht="15" hidden="1" x14ac:dyDescent="0.2">
      <c r="A177" s="23" t="s">
        <v>26</v>
      </c>
      <c r="B177" s="3" t="s">
        <v>20</v>
      </c>
      <c r="C177" s="23" t="s">
        <v>125</v>
      </c>
      <c r="D177" s="23" t="s">
        <v>126</v>
      </c>
      <c r="E177" s="23" t="s">
        <v>161</v>
      </c>
      <c r="F177" s="23" t="s">
        <v>99</v>
      </c>
      <c r="G177" s="22" t="s">
        <v>85</v>
      </c>
      <c r="H177" s="23" t="s">
        <v>83</v>
      </c>
      <c r="I177" s="28" t="s">
        <v>138</v>
      </c>
      <c r="J177" s="23" t="s">
        <v>142</v>
      </c>
      <c r="K177" s="23" t="s">
        <v>68</v>
      </c>
      <c r="L177" s="13">
        <f t="shared" si="119"/>
        <v>3984</v>
      </c>
      <c r="M177" s="13">
        <f t="shared" si="124"/>
        <v>2988</v>
      </c>
      <c r="N177" s="13">
        <f t="shared" si="125"/>
        <v>4980</v>
      </c>
      <c r="O177" s="13">
        <f t="shared" si="120"/>
        <v>3984</v>
      </c>
      <c r="P177" s="13">
        <f t="shared" si="126"/>
        <v>2988</v>
      </c>
      <c r="Q177" s="13">
        <f t="shared" si="127"/>
        <v>4980</v>
      </c>
      <c r="R177" s="13">
        <v>3984</v>
      </c>
      <c r="S177" s="13">
        <f t="shared" si="103"/>
        <v>2988</v>
      </c>
      <c r="T177" s="13">
        <f t="shared" si="104"/>
        <v>4980</v>
      </c>
      <c r="U177" s="13">
        <f t="shared" si="121"/>
        <v>3984</v>
      </c>
      <c r="V177" s="13">
        <f t="shared" si="128"/>
        <v>2988</v>
      </c>
      <c r="W177" s="13">
        <f t="shared" si="129"/>
        <v>4980</v>
      </c>
      <c r="X177" s="13">
        <f t="shared" si="122"/>
        <v>3984</v>
      </c>
      <c r="Y177" s="13">
        <f t="shared" si="130"/>
        <v>2988</v>
      </c>
      <c r="Z177" s="13">
        <f t="shared" si="131"/>
        <v>4980</v>
      </c>
      <c r="AA177" s="13">
        <f t="shared" si="123"/>
        <v>3984</v>
      </c>
      <c r="AB177" s="13">
        <f t="shared" si="132"/>
        <v>2988</v>
      </c>
      <c r="AC177" s="13">
        <f t="shared" si="133"/>
        <v>4980</v>
      </c>
      <c r="AE177" s="1" t="str">
        <f t="shared" si="86"/>
        <v/>
      </c>
    </row>
    <row r="178" spans="1:31" hidden="1" x14ac:dyDescent="0.2">
      <c r="A178" s="23" t="s">
        <v>26</v>
      </c>
      <c r="B178" s="23" t="s">
        <v>20</v>
      </c>
      <c r="C178" s="3" t="s">
        <v>20</v>
      </c>
      <c r="D178" s="3" t="s">
        <v>20</v>
      </c>
      <c r="E178" s="8" t="s">
        <v>5</v>
      </c>
      <c r="F178" s="8" t="s">
        <v>100</v>
      </c>
      <c r="G178" s="13" t="s">
        <v>85</v>
      </c>
      <c r="H178" s="6" t="s">
        <v>83</v>
      </c>
      <c r="I178" s="18" t="s">
        <v>237</v>
      </c>
      <c r="J178" s="3" t="s">
        <v>238</v>
      </c>
      <c r="K178" s="3" t="s">
        <v>68</v>
      </c>
      <c r="L178" s="12">
        <v>5.4999999999999997E-3</v>
      </c>
      <c r="M178" s="12">
        <v>5.0000000000000001E-3</v>
      </c>
      <c r="N178" s="12">
        <v>6.0000000000000001E-3</v>
      </c>
      <c r="O178" s="12">
        <v>5.4999999999999997E-3</v>
      </c>
      <c r="P178" s="12">
        <v>5.0000000000000001E-3</v>
      </c>
      <c r="Q178" s="12">
        <v>6.0000000000000001E-3</v>
      </c>
      <c r="R178" s="12">
        <v>5.4999999999999997E-3</v>
      </c>
      <c r="S178" s="12">
        <v>5.0000000000000001E-3</v>
      </c>
      <c r="T178" s="12">
        <v>6.0000000000000001E-3</v>
      </c>
      <c r="U178" s="12">
        <v>4.0000000000000001E-3</v>
      </c>
      <c r="V178" s="12">
        <f>U178*0.75</f>
        <v>3.0000000000000001E-3</v>
      </c>
      <c r="W178" s="12">
        <f>U178*1.25</f>
        <v>5.0000000000000001E-3</v>
      </c>
      <c r="X178" s="12">
        <v>4.0000000000000001E-3</v>
      </c>
      <c r="Y178" s="12">
        <f>X178*0.75</f>
        <v>3.0000000000000001E-3</v>
      </c>
      <c r="Z178" s="12">
        <f>X178*1.25</f>
        <v>5.0000000000000001E-3</v>
      </c>
      <c r="AA178" s="12">
        <v>4.0000000000000001E-3</v>
      </c>
      <c r="AB178" s="12">
        <f>AA178*0.75</f>
        <v>3.0000000000000001E-3</v>
      </c>
      <c r="AC178" s="12">
        <f>AA178*1.25</f>
        <v>5.0000000000000001E-3</v>
      </c>
      <c r="AE178" s="1" t="str">
        <f t="shared" si="86"/>
        <v/>
      </c>
    </row>
    <row r="179" spans="1:31" hidden="1" x14ac:dyDescent="0.2">
      <c r="A179" s="23" t="s">
        <v>26</v>
      </c>
      <c r="B179" s="23" t="s">
        <v>264</v>
      </c>
      <c r="C179" s="3" t="s">
        <v>70</v>
      </c>
      <c r="D179" s="3" t="s">
        <v>123</v>
      </c>
      <c r="E179" s="8" t="s">
        <v>0</v>
      </c>
      <c r="F179" s="8" t="s">
        <v>101</v>
      </c>
      <c r="G179" s="8" t="s">
        <v>87</v>
      </c>
      <c r="H179" s="3" t="s">
        <v>81</v>
      </c>
      <c r="I179" s="3" t="s">
        <v>74</v>
      </c>
      <c r="J179" s="3" t="s">
        <v>78</v>
      </c>
      <c r="K179" s="3" t="s">
        <v>68</v>
      </c>
      <c r="L179" s="5">
        <v>66</v>
      </c>
      <c r="M179" s="5">
        <v>50</v>
      </c>
      <c r="N179" s="5">
        <v>70</v>
      </c>
      <c r="O179" s="5">
        <v>66</v>
      </c>
      <c r="P179" s="5">
        <v>50</v>
      </c>
      <c r="Q179" s="5">
        <v>70</v>
      </c>
      <c r="R179" s="5">
        <v>66</v>
      </c>
      <c r="S179" s="5">
        <v>50</v>
      </c>
      <c r="T179" s="4">
        <v>70</v>
      </c>
      <c r="U179" s="4">
        <f>R179*0.98</f>
        <v>64.679999999999993</v>
      </c>
      <c r="V179" s="4">
        <v>50</v>
      </c>
      <c r="W179" s="4">
        <v>70</v>
      </c>
      <c r="X179" s="4">
        <f t="shared" ref="X179:X185" si="134">U179*0.98</f>
        <v>63.386399999999995</v>
      </c>
      <c r="Y179" s="4">
        <v>50</v>
      </c>
      <c r="Z179" s="4">
        <v>70</v>
      </c>
      <c r="AA179" s="4">
        <f t="shared" ref="AA179:AA185" si="135">X179*0.97</f>
        <v>61.484807999999994</v>
      </c>
      <c r="AB179" s="4">
        <v>50</v>
      </c>
      <c r="AC179" s="4">
        <v>70</v>
      </c>
      <c r="AE179" s="1" t="str">
        <f t="shared" si="86"/>
        <v/>
      </c>
    </row>
    <row r="180" spans="1:31" hidden="1" x14ac:dyDescent="0.2">
      <c r="A180" s="23" t="s">
        <v>26</v>
      </c>
      <c r="B180" s="23" t="s">
        <v>264</v>
      </c>
      <c r="C180" s="3" t="s">
        <v>71</v>
      </c>
      <c r="D180" s="3" t="s">
        <v>123</v>
      </c>
      <c r="E180" s="8" t="s">
        <v>0</v>
      </c>
      <c r="F180" s="8" t="s">
        <v>101</v>
      </c>
      <c r="G180" s="8" t="s">
        <v>87</v>
      </c>
      <c r="H180" s="3" t="s">
        <v>81</v>
      </c>
      <c r="I180" s="3" t="s">
        <v>74</v>
      </c>
      <c r="J180" s="3" t="s">
        <v>78</v>
      </c>
      <c r="K180" s="3" t="s">
        <v>68</v>
      </c>
      <c r="L180" s="5">
        <v>38</v>
      </c>
      <c r="M180" s="5">
        <v>30</v>
      </c>
      <c r="N180" s="5">
        <v>43</v>
      </c>
      <c r="O180" s="5">
        <v>38</v>
      </c>
      <c r="P180" s="5">
        <v>30</v>
      </c>
      <c r="Q180" s="5">
        <v>43</v>
      </c>
      <c r="R180" s="5">
        <v>38</v>
      </c>
      <c r="S180" s="5">
        <v>30</v>
      </c>
      <c r="T180" s="4">
        <v>43</v>
      </c>
      <c r="U180" s="4">
        <f t="shared" ref="U180:U185" si="136">R180*0.98</f>
        <v>37.24</v>
      </c>
      <c r="V180" s="4">
        <v>30</v>
      </c>
      <c r="W180" s="4">
        <v>43</v>
      </c>
      <c r="X180" s="4">
        <f t="shared" si="134"/>
        <v>36.495200000000004</v>
      </c>
      <c r="Y180" s="4">
        <v>30</v>
      </c>
      <c r="Z180" s="4">
        <v>43</v>
      </c>
      <c r="AA180" s="4">
        <f t="shared" si="135"/>
        <v>35.400344000000004</v>
      </c>
      <c r="AB180" s="4">
        <v>30</v>
      </c>
      <c r="AC180" s="4">
        <v>43</v>
      </c>
      <c r="AE180" s="1" t="str">
        <f t="shared" si="86"/>
        <v/>
      </c>
    </row>
    <row r="181" spans="1:31" hidden="1" x14ac:dyDescent="0.2">
      <c r="A181" s="23" t="s">
        <v>26</v>
      </c>
      <c r="B181" s="23" t="s">
        <v>264</v>
      </c>
      <c r="C181" s="3" t="s">
        <v>72</v>
      </c>
      <c r="D181" s="3" t="s">
        <v>123</v>
      </c>
      <c r="E181" s="8" t="s">
        <v>0</v>
      </c>
      <c r="F181" s="8" t="s">
        <v>101</v>
      </c>
      <c r="G181" s="8" t="s">
        <v>87</v>
      </c>
      <c r="H181" s="3" t="s">
        <v>81</v>
      </c>
      <c r="I181" s="3" t="s">
        <v>74</v>
      </c>
      <c r="J181" s="3" t="s">
        <v>78</v>
      </c>
      <c r="K181" s="3" t="s">
        <v>68</v>
      </c>
      <c r="L181" s="5">
        <v>35</v>
      </c>
      <c r="M181" s="5">
        <v>27</v>
      </c>
      <c r="N181" s="5">
        <v>44</v>
      </c>
      <c r="O181" s="5">
        <v>35</v>
      </c>
      <c r="P181" s="5">
        <v>27</v>
      </c>
      <c r="Q181" s="5">
        <v>44</v>
      </c>
      <c r="R181" s="5">
        <v>35</v>
      </c>
      <c r="S181" s="5">
        <v>27</v>
      </c>
      <c r="T181" s="4">
        <v>44</v>
      </c>
      <c r="U181" s="4">
        <f t="shared" si="136"/>
        <v>34.299999999999997</v>
      </c>
      <c r="V181" s="4">
        <v>27</v>
      </c>
      <c r="W181" s="4">
        <v>44</v>
      </c>
      <c r="X181" s="4">
        <f t="shared" si="134"/>
        <v>33.613999999999997</v>
      </c>
      <c r="Y181" s="4">
        <v>27</v>
      </c>
      <c r="Z181" s="4">
        <v>44</v>
      </c>
      <c r="AA181" s="4">
        <f t="shared" si="135"/>
        <v>32.605579999999996</v>
      </c>
      <c r="AB181" s="4">
        <v>27</v>
      </c>
      <c r="AC181" s="4">
        <v>44</v>
      </c>
      <c r="AE181" s="1" t="str">
        <f t="shared" si="86"/>
        <v/>
      </c>
    </row>
    <row r="182" spans="1:31" hidden="1" x14ac:dyDescent="0.2">
      <c r="A182" s="23" t="s">
        <v>26</v>
      </c>
      <c r="B182" s="23" t="s">
        <v>264</v>
      </c>
      <c r="C182" s="3" t="s">
        <v>121</v>
      </c>
      <c r="D182" s="3" t="s">
        <v>124</v>
      </c>
      <c r="E182" s="8" t="s">
        <v>0</v>
      </c>
      <c r="F182" s="8" t="s">
        <v>101</v>
      </c>
      <c r="G182" s="8" t="s">
        <v>87</v>
      </c>
      <c r="H182" s="3" t="s">
        <v>81</v>
      </c>
      <c r="I182" s="3" t="s">
        <v>74</v>
      </c>
      <c r="J182" s="3" t="s">
        <v>78</v>
      </c>
      <c r="K182" s="3" t="s">
        <v>68</v>
      </c>
      <c r="L182" s="5">
        <v>29</v>
      </c>
      <c r="M182" s="5">
        <v>26</v>
      </c>
      <c r="N182" s="5">
        <v>39</v>
      </c>
      <c r="O182" s="5">
        <v>29</v>
      </c>
      <c r="P182" s="5">
        <v>26</v>
      </c>
      <c r="Q182" s="5">
        <v>39</v>
      </c>
      <c r="R182" s="5">
        <v>29</v>
      </c>
      <c r="S182" s="5">
        <v>26</v>
      </c>
      <c r="T182" s="4">
        <v>39</v>
      </c>
      <c r="U182" s="4">
        <f t="shared" si="136"/>
        <v>28.419999999999998</v>
      </c>
      <c r="V182" s="4">
        <v>26</v>
      </c>
      <c r="W182" s="4">
        <v>39</v>
      </c>
      <c r="X182" s="4">
        <f t="shared" si="134"/>
        <v>27.851599999999998</v>
      </c>
      <c r="Y182" s="4">
        <v>26</v>
      </c>
      <c r="Z182" s="4">
        <v>39</v>
      </c>
      <c r="AA182" s="4">
        <f t="shared" si="135"/>
        <v>27.016051999999998</v>
      </c>
      <c r="AB182" s="4">
        <v>26</v>
      </c>
      <c r="AC182" s="4">
        <v>39</v>
      </c>
      <c r="AE182" s="1" t="str">
        <f t="shared" si="86"/>
        <v/>
      </c>
    </row>
    <row r="183" spans="1:31" hidden="1" x14ac:dyDescent="0.2">
      <c r="A183" s="23" t="s">
        <v>26</v>
      </c>
      <c r="B183" s="23" t="s">
        <v>264</v>
      </c>
      <c r="C183" s="3" t="s">
        <v>210</v>
      </c>
      <c r="D183" s="3" t="s">
        <v>211</v>
      </c>
      <c r="E183" s="8" t="s">
        <v>0</v>
      </c>
      <c r="F183" s="8" t="s">
        <v>101</v>
      </c>
      <c r="G183" s="8" t="s">
        <v>87</v>
      </c>
      <c r="H183" s="3" t="s">
        <v>81</v>
      </c>
      <c r="I183" s="3" t="s">
        <v>74</v>
      </c>
      <c r="J183" s="3" t="s">
        <v>78</v>
      </c>
      <c r="K183" s="3" t="s">
        <v>68</v>
      </c>
      <c r="L183" s="5">
        <v>28.5</v>
      </c>
      <c r="M183" s="5">
        <v>25</v>
      </c>
      <c r="N183" s="5">
        <v>30</v>
      </c>
      <c r="O183" s="5">
        <v>28.5</v>
      </c>
      <c r="P183" s="5">
        <v>25</v>
      </c>
      <c r="Q183" s="5">
        <v>30</v>
      </c>
      <c r="R183" s="5">
        <v>28.5</v>
      </c>
      <c r="S183" s="5">
        <v>25</v>
      </c>
      <c r="T183" s="4">
        <v>30</v>
      </c>
      <c r="U183" s="4">
        <f t="shared" si="136"/>
        <v>27.93</v>
      </c>
      <c r="V183" s="4">
        <v>25</v>
      </c>
      <c r="W183" s="4">
        <v>30</v>
      </c>
      <c r="X183" s="4">
        <f t="shared" si="134"/>
        <v>27.371399999999998</v>
      </c>
      <c r="Y183" s="4">
        <v>25</v>
      </c>
      <c r="Z183" s="4">
        <v>30</v>
      </c>
      <c r="AA183" s="4">
        <f t="shared" si="135"/>
        <v>26.550257999999996</v>
      </c>
      <c r="AB183" s="4">
        <v>25</v>
      </c>
      <c r="AC183" s="4">
        <v>30</v>
      </c>
      <c r="AE183" s="1" t="str">
        <f t="shared" si="86"/>
        <v/>
      </c>
    </row>
    <row r="184" spans="1:31" hidden="1" x14ac:dyDescent="0.2">
      <c r="A184" s="23" t="s">
        <v>26</v>
      </c>
      <c r="B184" s="23" t="s">
        <v>264</v>
      </c>
      <c r="C184" s="3" t="s">
        <v>73</v>
      </c>
      <c r="D184" s="3" t="s">
        <v>127</v>
      </c>
      <c r="E184" s="8" t="s">
        <v>0</v>
      </c>
      <c r="F184" s="8" t="s">
        <v>101</v>
      </c>
      <c r="G184" s="8" t="s">
        <v>87</v>
      </c>
      <c r="H184" s="3" t="s">
        <v>81</v>
      </c>
      <c r="I184" s="3" t="s">
        <v>74</v>
      </c>
      <c r="J184" s="3" t="s">
        <v>78</v>
      </c>
      <c r="K184" s="3" t="s">
        <v>68</v>
      </c>
      <c r="L184" s="5">
        <v>28</v>
      </c>
      <c r="M184" s="5">
        <v>25</v>
      </c>
      <c r="N184" s="5">
        <v>33</v>
      </c>
      <c r="O184" s="5">
        <v>28</v>
      </c>
      <c r="P184" s="5">
        <v>25</v>
      </c>
      <c r="Q184" s="5">
        <v>33</v>
      </c>
      <c r="R184" s="5">
        <v>28</v>
      </c>
      <c r="S184" s="5">
        <v>25</v>
      </c>
      <c r="T184" s="4">
        <v>33</v>
      </c>
      <c r="U184" s="4">
        <f t="shared" si="136"/>
        <v>27.439999999999998</v>
      </c>
      <c r="V184" s="4">
        <v>25</v>
      </c>
      <c r="W184" s="4">
        <v>33</v>
      </c>
      <c r="X184" s="4">
        <f t="shared" si="134"/>
        <v>26.891199999999998</v>
      </c>
      <c r="Y184" s="4">
        <v>25</v>
      </c>
      <c r="Z184" s="4">
        <v>33</v>
      </c>
      <c r="AA184" s="4">
        <f t="shared" si="135"/>
        <v>26.084463999999997</v>
      </c>
      <c r="AB184" s="4">
        <v>25</v>
      </c>
      <c r="AC184" s="4">
        <v>33</v>
      </c>
      <c r="AE184" s="1" t="str">
        <f t="shared" si="86"/>
        <v/>
      </c>
    </row>
    <row r="185" spans="1:31" hidden="1" x14ac:dyDescent="0.2">
      <c r="A185" s="23" t="s">
        <v>26</v>
      </c>
      <c r="B185" s="23" t="s">
        <v>264</v>
      </c>
      <c r="C185" s="3" t="s">
        <v>125</v>
      </c>
      <c r="D185" s="3" t="s">
        <v>126</v>
      </c>
      <c r="E185" s="8" t="s">
        <v>0</v>
      </c>
      <c r="F185" s="8" t="s">
        <v>101</v>
      </c>
      <c r="G185" s="8" t="s">
        <v>87</v>
      </c>
      <c r="H185" s="3" t="s">
        <v>81</v>
      </c>
      <c r="I185" s="3" t="s">
        <v>74</v>
      </c>
      <c r="J185" s="3" t="s">
        <v>78</v>
      </c>
      <c r="K185" s="3" t="s">
        <v>68</v>
      </c>
      <c r="L185" s="5">
        <v>22</v>
      </c>
      <c r="M185" s="5">
        <v>20</v>
      </c>
      <c r="N185" s="5">
        <v>24</v>
      </c>
      <c r="O185" s="5">
        <v>22</v>
      </c>
      <c r="P185" s="5">
        <v>20</v>
      </c>
      <c r="Q185" s="5">
        <v>24</v>
      </c>
      <c r="R185" s="5">
        <v>22</v>
      </c>
      <c r="S185" s="5">
        <v>20</v>
      </c>
      <c r="T185" s="4">
        <v>24</v>
      </c>
      <c r="U185" s="4">
        <f t="shared" si="136"/>
        <v>21.56</v>
      </c>
      <c r="V185" s="4">
        <v>20</v>
      </c>
      <c r="W185" s="4">
        <v>24</v>
      </c>
      <c r="X185" s="4">
        <f t="shared" si="134"/>
        <v>21.128799999999998</v>
      </c>
      <c r="Y185" s="4">
        <v>20</v>
      </c>
      <c r="Z185" s="4">
        <v>24</v>
      </c>
      <c r="AA185" s="4">
        <f t="shared" si="135"/>
        <v>20.494935999999999</v>
      </c>
      <c r="AB185" s="4">
        <v>20</v>
      </c>
      <c r="AC185" s="4">
        <v>24</v>
      </c>
      <c r="AE185" s="1" t="str">
        <f t="shared" si="86"/>
        <v/>
      </c>
    </row>
    <row r="186" spans="1:31" hidden="1" x14ac:dyDescent="0.2">
      <c r="A186" s="23" t="s">
        <v>26</v>
      </c>
      <c r="B186" s="23" t="s">
        <v>45</v>
      </c>
      <c r="C186" s="3" t="s">
        <v>70</v>
      </c>
      <c r="D186" s="3" t="s">
        <v>123</v>
      </c>
      <c r="E186" s="8" t="s">
        <v>0</v>
      </c>
      <c r="F186" s="8" t="s">
        <v>101</v>
      </c>
      <c r="G186" s="8" t="s">
        <v>87</v>
      </c>
      <c r="H186" s="3" t="s">
        <v>81</v>
      </c>
      <c r="I186" s="3" t="s">
        <v>74</v>
      </c>
      <c r="J186" s="3" t="s">
        <v>78</v>
      </c>
      <c r="K186" s="3" t="s">
        <v>68</v>
      </c>
      <c r="L186" s="5">
        <v>30</v>
      </c>
      <c r="M186" s="5">
        <f t="shared" ref="M186:M192" si="137">L186*0.9</f>
        <v>27</v>
      </c>
      <c r="N186" s="5">
        <f t="shared" ref="N186:N192" si="138">L186*1.1</f>
        <v>33</v>
      </c>
      <c r="O186" s="5">
        <v>30</v>
      </c>
      <c r="P186" s="5">
        <f t="shared" ref="P186:P192" si="139">O186*0.9</f>
        <v>27</v>
      </c>
      <c r="Q186" s="5">
        <f t="shared" ref="Q186:Q192" si="140">O186*1.1</f>
        <v>33</v>
      </c>
      <c r="R186" s="5">
        <v>30</v>
      </c>
      <c r="S186" s="5">
        <f t="shared" ref="S186:S192" si="141">R186*0.9</f>
        <v>27</v>
      </c>
      <c r="T186" s="5">
        <f t="shared" ref="T186:T192" si="142">R186*1.1</f>
        <v>33</v>
      </c>
      <c r="U186" s="5">
        <v>30</v>
      </c>
      <c r="V186" s="5">
        <f t="shared" ref="V186:V192" si="143">U186*0.9</f>
        <v>27</v>
      </c>
      <c r="W186" s="5">
        <f t="shared" ref="W186:W192" si="144">U186*1.1</f>
        <v>33</v>
      </c>
      <c r="X186" s="5">
        <v>30</v>
      </c>
      <c r="Y186" s="5">
        <f t="shared" ref="Y186:Y192" si="145">X186*0.9</f>
        <v>27</v>
      </c>
      <c r="Z186" s="5">
        <f t="shared" ref="Z186:Z192" si="146">X186*1.1</f>
        <v>33</v>
      </c>
      <c r="AA186" s="5">
        <v>30</v>
      </c>
      <c r="AB186" s="5">
        <f t="shared" ref="AB186:AB192" si="147">AA186*0.9</f>
        <v>27</v>
      </c>
      <c r="AC186" s="5">
        <f t="shared" ref="AC186:AC192" si="148">AA186*1.1</f>
        <v>33</v>
      </c>
      <c r="AE186" s="1" t="str">
        <f t="shared" si="86"/>
        <v/>
      </c>
    </row>
    <row r="187" spans="1:31" hidden="1" x14ac:dyDescent="0.2">
      <c r="A187" s="23" t="s">
        <v>26</v>
      </c>
      <c r="B187" s="23" t="s">
        <v>45</v>
      </c>
      <c r="C187" s="3" t="s">
        <v>71</v>
      </c>
      <c r="D187" s="3" t="s">
        <v>123</v>
      </c>
      <c r="E187" s="8" t="s">
        <v>0</v>
      </c>
      <c r="F187" s="8" t="s">
        <v>101</v>
      </c>
      <c r="G187" s="8" t="s">
        <v>87</v>
      </c>
      <c r="H187" s="3" t="s">
        <v>81</v>
      </c>
      <c r="I187" s="3" t="s">
        <v>74</v>
      </c>
      <c r="J187" s="3" t="s">
        <v>78</v>
      </c>
      <c r="K187" s="3" t="s">
        <v>68</v>
      </c>
      <c r="L187" s="5">
        <v>30</v>
      </c>
      <c r="M187" s="5">
        <f t="shared" si="137"/>
        <v>27</v>
      </c>
      <c r="N187" s="5">
        <f t="shared" si="138"/>
        <v>33</v>
      </c>
      <c r="O187" s="5">
        <v>30</v>
      </c>
      <c r="P187" s="5">
        <f t="shared" si="139"/>
        <v>27</v>
      </c>
      <c r="Q187" s="5">
        <f t="shared" si="140"/>
        <v>33</v>
      </c>
      <c r="R187" s="5">
        <v>30</v>
      </c>
      <c r="S187" s="5">
        <f t="shared" si="141"/>
        <v>27</v>
      </c>
      <c r="T187" s="5">
        <f t="shared" si="142"/>
        <v>33</v>
      </c>
      <c r="U187" s="5">
        <v>30</v>
      </c>
      <c r="V187" s="5">
        <f t="shared" si="143"/>
        <v>27</v>
      </c>
      <c r="W187" s="5">
        <f t="shared" si="144"/>
        <v>33</v>
      </c>
      <c r="X187" s="5">
        <v>30</v>
      </c>
      <c r="Y187" s="5">
        <f t="shared" si="145"/>
        <v>27</v>
      </c>
      <c r="Z187" s="5">
        <f t="shared" si="146"/>
        <v>33</v>
      </c>
      <c r="AA187" s="5">
        <v>30</v>
      </c>
      <c r="AB187" s="5">
        <f t="shared" si="147"/>
        <v>27</v>
      </c>
      <c r="AC187" s="5">
        <f t="shared" si="148"/>
        <v>33</v>
      </c>
      <c r="AE187" s="1" t="str">
        <f t="shared" si="86"/>
        <v/>
      </c>
    </row>
    <row r="188" spans="1:31" hidden="1" x14ac:dyDescent="0.2">
      <c r="A188" s="23" t="s">
        <v>26</v>
      </c>
      <c r="B188" s="23" t="s">
        <v>45</v>
      </c>
      <c r="C188" s="3" t="s">
        <v>72</v>
      </c>
      <c r="D188" s="3" t="s">
        <v>123</v>
      </c>
      <c r="E188" s="8" t="s">
        <v>0</v>
      </c>
      <c r="F188" s="8" t="s">
        <v>101</v>
      </c>
      <c r="G188" s="8" t="s">
        <v>87</v>
      </c>
      <c r="H188" s="3" t="s">
        <v>81</v>
      </c>
      <c r="I188" s="3" t="s">
        <v>74</v>
      </c>
      <c r="J188" s="3" t="s">
        <v>78</v>
      </c>
      <c r="K188" s="3" t="s">
        <v>68</v>
      </c>
      <c r="L188" s="5">
        <v>30</v>
      </c>
      <c r="M188" s="5">
        <f t="shared" si="137"/>
        <v>27</v>
      </c>
      <c r="N188" s="5">
        <f t="shared" si="138"/>
        <v>33</v>
      </c>
      <c r="O188" s="5">
        <v>30</v>
      </c>
      <c r="P188" s="5">
        <f t="shared" si="139"/>
        <v>27</v>
      </c>
      <c r="Q188" s="5">
        <f t="shared" si="140"/>
        <v>33</v>
      </c>
      <c r="R188" s="5">
        <v>30</v>
      </c>
      <c r="S188" s="5">
        <f t="shared" si="141"/>
        <v>27</v>
      </c>
      <c r="T188" s="5">
        <f t="shared" si="142"/>
        <v>33</v>
      </c>
      <c r="U188" s="5">
        <v>30</v>
      </c>
      <c r="V188" s="5">
        <f t="shared" si="143"/>
        <v>27</v>
      </c>
      <c r="W188" s="5">
        <f t="shared" si="144"/>
        <v>33</v>
      </c>
      <c r="X188" s="5">
        <v>30</v>
      </c>
      <c r="Y188" s="5">
        <f t="shared" si="145"/>
        <v>27</v>
      </c>
      <c r="Z188" s="5">
        <f t="shared" si="146"/>
        <v>33</v>
      </c>
      <c r="AA188" s="5">
        <v>30</v>
      </c>
      <c r="AB188" s="5">
        <f t="shared" si="147"/>
        <v>27</v>
      </c>
      <c r="AC188" s="5">
        <f t="shared" si="148"/>
        <v>33</v>
      </c>
      <c r="AE188" s="1" t="str">
        <f t="shared" si="86"/>
        <v/>
      </c>
    </row>
    <row r="189" spans="1:31" hidden="1" x14ac:dyDescent="0.2">
      <c r="A189" s="23" t="s">
        <v>26</v>
      </c>
      <c r="B189" s="23" t="s">
        <v>45</v>
      </c>
      <c r="C189" s="3" t="s">
        <v>121</v>
      </c>
      <c r="D189" s="3" t="s">
        <v>124</v>
      </c>
      <c r="E189" s="8" t="s">
        <v>0</v>
      </c>
      <c r="F189" s="8" t="s">
        <v>101</v>
      </c>
      <c r="G189" s="8" t="s">
        <v>87</v>
      </c>
      <c r="H189" s="3" t="s">
        <v>81</v>
      </c>
      <c r="I189" s="3" t="s">
        <v>74</v>
      </c>
      <c r="J189" s="3" t="s">
        <v>78</v>
      </c>
      <c r="K189" s="3" t="s">
        <v>68</v>
      </c>
      <c r="L189" s="5">
        <v>30</v>
      </c>
      <c r="M189" s="5">
        <f t="shared" si="137"/>
        <v>27</v>
      </c>
      <c r="N189" s="5">
        <f t="shared" si="138"/>
        <v>33</v>
      </c>
      <c r="O189" s="5">
        <v>30</v>
      </c>
      <c r="P189" s="5">
        <f t="shared" si="139"/>
        <v>27</v>
      </c>
      <c r="Q189" s="5">
        <f t="shared" si="140"/>
        <v>33</v>
      </c>
      <c r="R189" s="5">
        <v>30</v>
      </c>
      <c r="S189" s="5">
        <f t="shared" si="141"/>
        <v>27</v>
      </c>
      <c r="T189" s="5">
        <f t="shared" si="142"/>
        <v>33</v>
      </c>
      <c r="U189" s="5">
        <v>30</v>
      </c>
      <c r="V189" s="5">
        <f t="shared" si="143"/>
        <v>27</v>
      </c>
      <c r="W189" s="5">
        <f t="shared" si="144"/>
        <v>33</v>
      </c>
      <c r="X189" s="5">
        <v>30</v>
      </c>
      <c r="Y189" s="5">
        <f t="shared" si="145"/>
        <v>27</v>
      </c>
      <c r="Z189" s="5">
        <f t="shared" si="146"/>
        <v>33</v>
      </c>
      <c r="AA189" s="5">
        <v>30</v>
      </c>
      <c r="AB189" s="5">
        <f t="shared" si="147"/>
        <v>27</v>
      </c>
      <c r="AC189" s="5">
        <f t="shared" si="148"/>
        <v>33</v>
      </c>
      <c r="AE189" s="1" t="str">
        <f t="shared" si="86"/>
        <v/>
      </c>
    </row>
    <row r="190" spans="1:31" hidden="1" x14ac:dyDescent="0.2">
      <c r="A190" s="23" t="s">
        <v>26</v>
      </c>
      <c r="B190" s="23" t="s">
        <v>45</v>
      </c>
      <c r="C190" s="3" t="s">
        <v>210</v>
      </c>
      <c r="D190" s="3" t="s">
        <v>211</v>
      </c>
      <c r="E190" s="8" t="s">
        <v>0</v>
      </c>
      <c r="F190" s="8" t="s">
        <v>101</v>
      </c>
      <c r="G190" s="8" t="s">
        <v>87</v>
      </c>
      <c r="H190" s="3" t="s">
        <v>81</v>
      </c>
      <c r="I190" s="3" t="s">
        <v>74</v>
      </c>
      <c r="J190" s="3" t="s">
        <v>78</v>
      </c>
      <c r="K190" s="3" t="s">
        <v>68</v>
      </c>
      <c r="L190" s="5">
        <v>30</v>
      </c>
      <c r="M190" s="5">
        <f t="shared" si="137"/>
        <v>27</v>
      </c>
      <c r="N190" s="5">
        <f t="shared" si="138"/>
        <v>33</v>
      </c>
      <c r="O190" s="5">
        <v>30</v>
      </c>
      <c r="P190" s="5">
        <f t="shared" si="139"/>
        <v>27</v>
      </c>
      <c r="Q190" s="5">
        <f t="shared" si="140"/>
        <v>33</v>
      </c>
      <c r="R190" s="5">
        <v>30</v>
      </c>
      <c r="S190" s="5">
        <f t="shared" si="141"/>
        <v>27</v>
      </c>
      <c r="T190" s="5">
        <f t="shared" si="142"/>
        <v>33</v>
      </c>
      <c r="U190" s="5">
        <v>30</v>
      </c>
      <c r="V190" s="5">
        <f t="shared" si="143"/>
        <v>27</v>
      </c>
      <c r="W190" s="5">
        <f t="shared" si="144"/>
        <v>33</v>
      </c>
      <c r="X190" s="5">
        <v>30</v>
      </c>
      <c r="Y190" s="5">
        <f t="shared" si="145"/>
        <v>27</v>
      </c>
      <c r="Z190" s="5">
        <f t="shared" si="146"/>
        <v>33</v>
      </c>
      <c r="AA190" s="5">
        <v>30</v>
      </c>
      <c r="AB190" s="5">
        <f t="shared" si="147"/>
        <v>27</v>
      </c>
      <c r="AC190" s="5">
        <f t="shared" si="148"/>
        <v>33</v>
      </c>
      <c r="AE190" s="1" t="str">
        <f t="shared" si="86"/>
        <v/>
      </c>
    </row>
    <row r="191" spans="1:31" hidden="1" x14ac:dyDescent="0.2">
      <c r="A191" s="23" t="s">
        <v>26</v>
      </c>
      <c r="B191" s="23" t="s">
        <v>45</v>
      </c>
      <c r="C191" s="3" t="s">
        <v>73</v>
      </c>
      <c r="D191" s="3" t="s">
        <v>127</v>
      </c>
      <c r="E191" s="8" t="s">
        <v>0</v>
      </c>
      <c r="F191" s="8" t="s">
        <v>101</v>
      </c>
      <c r="G191" s="8" t="s">
        <v>87</v>
      </c>
      <c r="H191" s="3" t="s">
        <v>81</v>
      </c>
      <c r="I191" s="3" t="s">
        <v>74</v>
      </c>
      <c r="J191" s="3" t="s">
        <v>78</v>
      </c>
      <c r="K191" s="3" t="s">
        <v>68</v>
      </c>
      <c r="L191" s="5">
        <v>30</v>
      </c>
      <c r="M191" s="5">
        <f t="shared" si="137"/>
        <v>27</v>
      </c>
      <c r="N191" s="5">
        <f t="shared" si="138"/>
        <v>33</v>
      </c>
      <c r="O191" s="5">
        <v>30</v>
      </c>
      <c r="P191" s="5">
        <f t="shared" si="139"/>
        <v>27</v>
      </c>
      <c r="Q191" s="5">
        <f t="shared" si="140"/>
        <v>33</v>
      </c>
      <c r="R191" s="5">
        <v>30</v>
      </c>
      <c r="S191" s="5">
        <f t="shared" si="141"/>
        <v>27</v>
      </c>
      <c r="T191" s="5">
        <f t="shared" si="142"/>
        <v>33</v>
      </c>
      <c r="U191" s="5">
        <v>30</v>
      </c>
      <c r="V191" s="5">
        <f t="shared" si="143"/>
        <v>27</v>
      </c>
      <c r="W191" s="5">
        <f t="shared" si="144"/>
        <v>33</v>
      </c>
      <c r="X191" s="5">
        <v>30</v>
      </c>
      <c r="Y191" s="5">
        <f t="shared" si="145"/>
        <v>27</v>
      </c>
      <c r="Z191" s="5">
        <f t="shared" si="146"/>
        <v>33</v>
      </c>
      <c r="AA191" s="5">
        <v>30</v>
      </c>
      <c r="AB191" s="5">
        <f t="shared" si="147"/>
        <v>27</v>
      </c>
      <c r="AC191" s="5">
        <f t="shared" si="148"/>
        <v>33</v>
      </c>
      <c r="AE191" s="1" t="str">
        <f t="shared" si="86"/>
        <v/>
      </c>
    </row>
    <row r="192" spans="1:31" hidden="1" x14ac:dyDescent="0.2">
      <c r="A192" s="23" t="s">
        <v>26</v>
      </c>
      <c r="B192" s="23" t="s">
        <v>45</v>
      </c>
      <c r="C192" s="3" t="s">
        <v>125</v>
      </c>
      <c r="D192" s="3" t="s">
        <v>126</v>
      </c>
      <c r="E192" s="8" t="s">
        <v>0</v>
      </c>
      <c r="F192" s="8" t="s">
        <v>101</v>
      </c>
      <c r="G192" s="8" t="s">
        <v>87</v>
      </c>
      <c r="H192" s="3" t="s">
        <v>81</v>
      </c>
      <c r="I192" s="3" t="s">
        <v>74</v>
      </c>
      <c r="J192" s="3" t="s">
        <v>78</v>
      </c>
      <c r="K192" s="3" t="s">
        <v>68</v>
      </c>
      <c r="L192" s="5">
        <v>30</v>
      </c>
      <c r="M192" s="5">
        <f t="shared" si="137"/>
        <v>27</v>
      </c>
      <c r="N192" s="5">
        <f t="shared" si="138"/>
        <v>33</v>
      </c>
      <c r="O192" s="5">
        <v>30</v>
      </c>
      <c r="P192" s="5">
        <f t="shared" si="139"/>
        <v>27</v>
      </c>
      <c r="Q192" s="5">
        <f t="shared" si="140"/>
        <v>33</v>
      </c>
      <c r="R192" s="5">
        <v>30</v>
      </c>
      <c r="S192" s="5">
        <f t="shared" si="141"/>
        <v>27</v>
      </c>
      <c r="T192" s="5">
        <f t="shared" si="142"/>
        <v>33</v>
      </c>
      <c r="U192" s="5">
        <v>30</v>
      </c>
      <c r="V192" s="5">
        <f t="shared" si="143"/>
        <v>27</v>
      </c>
      <c r="W192" s="5">
        <f t="shared" si="144"/>
        <v>33</v>
      </c>
      <c r="X192" s="5">
        <v>30</v>
      </c>
      <c r="Y192" s="5">
        <f t="shared" si="145"/>
        <v>27</v>
      </c>
      <c r="Z192" s="5">
        <f t="shared" si="146"/>
        <v>33</v>
      </c>
      <c r="AA192" s="5">
        <v>30</v>
      </c>
      <c r="AB192" s="5">
        <f t="shared" si="147"/>
        <v>27</v>
      </c>
      <c r="AC192" s="5">
        <f t="shared" si="148"/>
        <v>33</v>
      </c>
      <c r="AE192" s="1" t="str">
        <f t="shared" si="86"/>
        <v/>
      </c>
    </row>
    <row r="193" spans="1:31" hidden="1" x14ac:dyDescent="0.2">
      <c r="A193" s="23" t="s">
        <v>26</v>
      </c>
      <c r="B193" s="23" t="s">
        <v>40</v>
      </c>
      <c r="C193" s="3" t="s">
        <v>70</v>
      </c>
      <c r="D193" s="3" t="s">
        <v>123</v>
      </c>
      <c r="E193" s="8" t="s">
        <v>0</v>
      </c>
      <c r="F193" s="8" t="s">
        <v>101</v>
      </c>
      <c r="G193" s="8" t="s">
        <v>87</v>
      </c>
      <c r="H193" s="3" t="s">
        <v>81</v>
      </c>
      <c r="I193" s="3" t="s">
        <v>74</v>
      </c>
      <c r="J193" s="3" t="s">
        <v>78</v>
      </c>
      <c r="K193" s="3" t="s">
        <v>68</v>
      </c>
      <c r="L193" s="5">
        <v>25</v>
      </c>
      <c r="M193" s="5">
        <f>L193*0.9</f>
        <v>22.5</v>
      </c>
      <c r="N193" s="5">
        <f>L193*1.1</f>
        <v>27.500000000000004</v>
      </c>
      <c r="O193" s="5">
        <v>25</v>
      </c>
      <c r="P193" s="5">
        <f t="shared" ref="P193:P199" si="149">O193*0.9</f>
        <v>22.5</v>
      </c>
      <c r="Q193" s="5">
        <f t="shared" ref="Q193:Q199" si="150">O193*1.1</f>
        <v>27.500000000000004</v>
      </c>
      <c r="R193" s="5">
        <v>25</v>
      </c>
      <c r="S193" s="5">
        <f t="shared" ref="S193:S199" si="151">R193*0.9</f>
        <v>22.5</v>
      </c>
      <c r="T193" s="5">
        <f t="shared" ref="T193:T199" si="152">R193*1.1</f>
        <v>27.500000000000004</v>
      </c>
      <c r="U193" s="5">
        <v>25</v>
      </c>
      <c r="V193" s="5">
        <f t="shared" ref="V193:V199" si="153">U193*0.9</f>
        <v>22.5</v>
      </c>
      <c r="W193" s="5">
        <f t="shared" ref="W193:W199" si="154">U193*1.1</f>
        <v>27.500000000000004</v>
      </c>
      <c r="X193" s="5">
        <v>25</v>
      </c>
      <c r="Y193" s="5">
        <f t="shared" ref="Y193:Y199" si="155">X193*0.9</f>
        <v>22.5</v>
      </c>
      <c r="Z193" s="5">
        <f t="shared" ref="Z193:Z199" si="156">X193*1.1</f>
        <v>27.500000000000004</v>
      </c>
      <c r="AA193" s="5">
        <v>25</v>
      </c>
      <c r="AB193" s="5">
        <f t="shared" ref="AB193:AB199" si="157">AA193*0.9</f>
        <v>22.5</v>
      </c>
      <c r="AC193" s="5">
        <f t="shared" ref="AC193:AC199" si="158">AA193*1.1</f>
        <v>27.500000000000004</v>
      </c>
      <c r="AE193" s="1" t="str">
        <f t="shared" ref="AE193:AE199" si="159">IF(L193&lt;M193,"ISSUE","")</f>
        <v/>
      </c>
    </row>
    <row r="194" spans="1:31" hidden="1" x14ac:dyDescent="0.2">
      <c r="A194" s="23" t="s">
        <v>26</v>
      </c>
      <c r="B194" s="23" t="s">
        <v>40</v>
      </c>
      <c r="C194" s="3" t="s">
        <v>71</v>
      </c>
      <c r="D194" s="3" t="s">
        <v>123</v>
      </c>
      <c r="E194" s="8" t="s">
        <v>0</v>
      </c>
      <c r="F194" s="8" t="s">
        <v>101</v>
      </c>
      <c r="G194" s="8" t="s">
        <v>87</v>
      </c>
      <c r="H194" s="3" t="s">
        <v>81</v>
      </c>
      <c r="I194" s="3" t="s">
        <v>74</v>
      </c>
      <c r="J194" s="3" t="s">
        <v>78</v>
      </c>
      <c r="K194" s="3" t="s">
        <v>68</v>
      </c>
      <c r="L194" s="5">
        <v>24</v>
      </c>
      <c r="M194" s="5">
        <f t="shared" ref="M194:M199" si="160">L194*0.9</f>
        <v>21.6</v>
      </c>
      <c r="N194" s="5">
        <f t="shared" ref="N194:N199" si="161">L194*1.1</f>
        <v>26.400000000000002</v>
      </c>
      <c r="O194" s="5">
        <v>24</v>
      </c>
      <c r="P194" s="5">
        <f t="shared" si="149"/>
        <v>21.6</v>
      </c>
      <c r="Q194" s="5">
        <f t="shared" si="150"/>
        <v>26.400000000000002</v>
      </c>
      <c r="R194" s="5">
        <v>24</v>
      </c>
      <c r="S194" s="5">
        <f t="shared" si="151"/>
        <v>21.6</v>
      </c>
      <c r="T194" s="5">
        <f t="shared" si="152"/>
        <v>26.400000000000002</v>
      </c>
      <c r="U194" s="5">
        <v>24</v>
      </c>
      <c r="V194" s="5">
        <f t="shared" si="153"/>
        <v>21.6</v>
      </c>
      <c r="W194" s="5">
        <f t="shared" si="154"/>
        <v>26.400000000000002</v>
      </c>
      <c r="X194" s="5">
        <v>24</v>
      </c>
      <c r="Y194" s="5">
        <f t="shared" si="155"/>
        <v>21.6</v>
      </c>
      <c r="Z194" s="5">
        <f t="shared" si="156"/>
        <v>26.400000000000002</v>
      </c>
      <c r="AA194" s="5">
        <v>24</v>
      </c>
      <c r="AB194" s="5">
        <f t="shared" si="157"/>
        <v>21.6</v>
      </c>
      <c r="AC194" s="5">
        <f t="shared" si="158"/>
        <v>26.400000000000002</v>
      </c>
      <c r="AE194" s="1" t="str">
        <f t="shared" si="159"/>
        <v/>
      </c>
    </row>
    <row r="195" spans="1:31" hidden="1" x14ac:dyDescent="0.2">
      <c r="A195" s="23" t="s">
        <v>26</v>
      </c>
      <c r="B195" s="23" t="s">
        <v>40</v>
      </c>
      <c r="C195" s="3" t="s">
        <v>72</v>
      </c>
      <c r="D195" s="3" t="s">
        <v>123</v>
      </c>
      <c r="E195" s="8" t="s">
        <v>0</v>
      </c>
      <c r="F195" s="8" t="s">
        <v>101</v>
      </c>
      <c r="G195" s="8" t="s">
        <v>87</v>
      </c>
      <c r="H195" s="3" t="s">
        <v>81</v>
      </c>
      <c r="I195" s="3" t="s">
        <v>74</v>
      </c>
      <c r="J195" s="3" t="s">
        <v>78</v>
      </c>
      <c r="K195" s="3" t="s">
        <v>68</v>
      </c>
      <c r="L195" s="5">
        <v>23</v>
      </c>
      <c r="M195" s="5">
        <f t="shared" si="160"/>
        <v>20.7</v>
      </c>
      <c r="N195" s="5">
        <f t="shared" si="161"/>
        <v>25.3</v>
      </c>
      <c r="O195" s="5">
        <v>23</v>
      </c>
      <c r="P195" s="5">
        <f t="shared" si="149"/>
        <v>20.7</v>
      </c>
      <c r="Q195" s="5">
        <f t="shared" si="150"/>
        <v>25.3</v>
      </c>
      <c r="R195" s="5">
        <v>23</v>
      </c>
      <c r="S195" s="5">
        <f t="shared" si="151"/>
        <v>20.7</v>
      </c>
      <c r="T195" s="5">
        <f t="shared" si="152"/>
        <v>25.3</v>
      </c>
      <c r="U195" s="5">
        <v>23</v>
      </c>
      <c r="V195" s="5">
        <f t="shared" si="153"/>
        <v>20.7</v>
      </c>
      <c r="W195" s="5">
        <f t="shared" si="154"/>
        <v>25.3</v>
      </c>
      <c r="X195" s="5">
        <v>23</v>
      </c>
      <c r="Y195" s="5">
        <f t="shared" si="155"/>
        <v>20.7</v>
      </c>
      <c r="Z195" s="5">
        <f t="shared" si="156"/>
        <v>25.3</v>
      </c>
      <c r="AA195" s="5">
        <v>23</v>
      </c>
      <c r="AB195" s="5">
        <f t="shared" si="157"/>
        <v>20.7</v>
      </c>
      <c r="AC195" s="5">
        <f t="shared" si="158"/>
        <v>25.3</v>
      </c>
      <c r="AE195" s="1" t="str">
        <f t="shared" si="159"/>
        <v/>
      </c>
    </row>
    <row r="196" spans="1:31" hidden="1" x14ac:dyDescent="0.2">
      <c r="A196" s="23" t="s">
        <v>26</v>
      </c>
      <c r="B196" s="23" t="s">
        <v>40</v>
      </c>
      <c r="C196" s="3" t="s">
        <v>121</v>
      </c>
      <c r="D196" s="3" t="s">
        <v>124</v>
      </c>
      <c r="E196" s="8" t="s">
        <v>0</v>
      </c>
      <c r="F196" s="8" t="s">
        <v>101</v>
      </c>
      <c r="G196" s="8" t="s">
        <v>87</v>
      </c>
      <c r="H196" s="3" t="s">
        <v>81</v>
      </c>
      <c r="I196" s="3" t="s">
        <v>74</v>
      </c>
      <c r="J196" s="3" t="s">
        <v>78</v>
      </c>
      <c r="K196" s="3" t="s">
        <v>68</v>
      </c>
      <c r="L196" s="5">
        <v>22</v>
      </c>
      <c r="M196" s="5">
        <f t="shared" si="160"/>
        <v>19.8</v>
      </c>
      <c r="N196" s="5">
        <f t="shared" si="161"/>
        <v>24.200000000000003</v>
      </c>
      <c r="O196" s="5">
        <v>22</v>
      </c>
      <c r="P196" s="5">
        <f t="shared" si="149"/>
        <v>19.8</v>
      </c>
      <c r="Q196" s="5">
        <f t="shared" si="150"/>
        <v>24.200000000000003</v>
      </c>
      <c r="R196" s="5">
        <v>22</v>
      </c>
      <c r="S196" s="5">
        <f t="shared" si="151"/>
        <v>19.8</v>
      </c>
      <c r="T196" s="5">
        <f t="shared" si="152"/>
        <v>24.200000000000003</v>
      </c>
      <c r="U196" s="5">
        <v>22</v>
      </c>
      <c r="V196" s="5">
        <f t="shared" si="153"/>
        <v>19.8</v>
      </c>
      <c r="W196" s="5">
        <f t="shared" si="154"/>
        <v>24.200000000000003</v>
      </c>
      <c r="X196" s="5">
        <v>22</v>
      </c>
      <c r="Y196" s="5">
        <f t="shared" si="155"/>
        <v>19.8</v>
      </c>
      <c r="Z196" s="5">
        <f t="shared" si="156"/>
        <v>24.200000000000003</v>
      </c>
      <c r="AA196" s="5">
        <v>22</v>
      </c>
      <c r="AB196" s="5">
        <f t="shared" si="157"/>
        <v>19.8</v>
      </c>
      <c r="AC196" s="5">
        <f t="shared" si="158"/>
        <v>24.200000000000003</v>
      </c>
      <c r="AE196" s="1" t="str">
        <f t="shared" si="159"/>
        <v/>
      </c>
    </row>
    <row r="197" spans="1:31" hidden="1" x14ac:dyDescent="0.2">
      <c r="A197" s="23" t="s">
        <v>26</v>
      </c>
      <c r="B197" s="23" t="s">
        <v>40</v>
      </c>
      <c r="C197" s="3" t="s">
        <v>210</v>
      </c>
      <c r="D197" s="3" t="s">
        <v>211</v>
      </c>
      <c r="E197" s="8" t="s">
        <v>0</v>
      </c>
      <c r="F197" s="8" t="s">
        <v>101</v>
      </c>
      <c r="G197" s="8" t="s">
        <v>87</v>
      </c>
      <c r="H197" s="3" t="s">
        <v>81</v>
      </c>
      <c r="I197" s="3" t="s">
        <v>74</v>
      </c>
      <c r="J197" s="3" t="s">
        <v>78</v>
      </c>
      <c r="K197" s="3" t="s">
        <v>68</v>
      </c>
      <c r="L197" s="5">
        <v>21</v>
      </c>
      <c r="M197" s="5">
        <f t="shared" si="160"/>
        <v>18.900000000000002</v>
      </c>
      <c r="N197" s="5">
        <f t="shared" si="161"/>
        <v>23.1</v>
      </c>
      <c r="O197" s="5">
        <v>21</v>
      </c>
      <c r="P197" s="5">
        <f t="shared" si="149"/>
        <v>18.900000000000002</v>
      </c>
      <c r="Q197" s="5">
        <f t="shared" si="150"/>
        <v>23.1</v>
      </c>
      <c r="R197" s="5">
        <v>21</v>
      </c>
      <c r="S197" s="5">
        <f t="shared" si="151"/>
        <v>18.900000000000002</v>
      </c>
      <c r="T197" s="5">
        <f t="shared" si="152"/>
        <v>23.1</v>
      </c>
      <c r="U197" s="5">
        <v>21</v>
      </c>
      <c r="V197" s="5">
        <f t="shared" si="153"/>
        <v>18.900000000000002</v>
      </c>
      <c r="W197" s="5">
        <f t="shared" si="154"/>
        <v>23.1</v>
      </c>
      <c r="X197" s="5">
        <v>21</v>
      </c>
      <c r="Y197" s="5">
        <f t="shared" si="155"/>
        <v>18.900000000000002</v>
      </c>
      <c r="Z197" s="5">
        <f t="shared" si="156"/>
        <v>23.1</v>
      </c>
      <c r="AA197" s="5">
        <v>21</v>
      </c>
      <c r="AB197" s="5">
        <f t="shared" si="157"/>
        <v>18.900000000000002</v>
      </c>
      <c r="AC197" s="5">
        <f t="shared" si="158"/>
        <v>23.1</v>
      </c>
      <c r="AE197" s="1" t="str">
        <f t="shared" si="159"/>
        <v/>
      </c>
    </row>
    <row r="198" spans="1:31" hidden="1" x14ac:dyDescent="0.2">
      <c r="A198" s="23" t="s">
        <v>26</v>
      </c>
      <c r="B198" s="23" t="s">
        <v>40</v>
      </c>
      <c r="C198" s="3" t="s">
        <v>73</v>
      </c>
      <c r="D198" s="3" t="s">
        <v>127</v>
      </c>
      <c r="E198" s="8" t="s">
        <v>0</v>
      </c>
      <c r="F198" s="8" t="s">
        <v>101</v>
      </c>
      <c r="G198" s="8" t="s">
        <v>87</v>
      </c>
      <c r="H198" s="3" t="s">
        <v>81</v>
      </c>
      <c r="I198" s="3" t="s">
        <v>74</v>
      </c>
      <c r="J198" s="3" t="s">
        <v>78</v>
      </c>
      <c r="K198" s="3" t="s">
        <v>68</v>
      </c>
      <c r="L198" s="5">
        <v>20</v>
      </c>
      <c r="M198" s="5">
        <f t="shared" si="160"/>
        <v>18</v>
      </c>
      <c r="N198" s="5">
        <f t="shared" si="161"/>
        <v>22</v>
      </c>
      <c r="O198" s="5">
        <v>20</v>
      </c>
      <c r="P198" s="5">
        <f t="shared" si="149"/>
        <v>18</v>
      </c>
      <c r="Q198" s="5">
        <f t="shared" si="150"/>
        <v>22</v>
      </c>
      <c r="R198" s="5">
        <v>20</v>
      </c>
      <c r="S198" s="5">
        <f t="shared" si="151"/>
        <v>18</v>
      </c>
      <c r="T198" s="5">
        <f t="shared" si="152"/>
        <v>22</v>
      </c>
      <c r="U198" s="5">
        <v>20</v>
      </c>
      <c r="V198" s="5">
        <f t="shared" si="153"/>
        <v>18</v>
      </c>
      <c r="W198" s="5">
        <f t="shared" si="154"/>
        <v>22</v>
      </c>
      <c r="X198" s="5">
        <v>20</v>
      </c>
      <c r="Y198" s="5">
        <f t="shared" si="155"/>
        <v>18</v>
      </c>
      <c r="Z198" s="5">
        <f t="shared" si="156"/>
        <v>22</v>
      </c>
      <c r="AA198" s="5">
        <v>20</v>
      </c>
      <c r="AB198" s="5">
        <f t="shared" si="157"/>
        <v>18</v>
      </c>
      <c r="AC198" s="5">
        <f t="shared" si="158"/>
        <v>22</v>
      </c>
      <c r="AE198" s="1" t="str">
        <f t="shared" si="159"/>
        <v/>
      </c>
    </row>
    <row r="199" spans="1:31" hidden="1" x14ac:dyDescent="0.2">
      <c r="A199" s="23" t="s">
        <v>26</v>
      </c>
      <c r="B199" s="23" t="s">
        <v>40</v>
      </c>
      <c r="C199" s="3" t="s">
        <v>125</v>
      </c>
      <c r="D199" s="3" t="s">
        <v>126</v>
      </c>
      <c r="E199" s="8" t="s">
        <v>0</v>
      </c>
      <c r="F199" s="8" t="s">
        <v>101</v>
      </c>
      <c r="G199" s="8" t="s">
        <v>87</v>
      </c>
      <c r="H199" s="3" t="s">
        <v>81</v>
      </c>
      <c r="I199" s="3" t="s">
        <v>74</v>
      </c>
      <c r="J199" s="3" t="s">
        <v>78</v>
      </c>
      <c r="K199" s="3" t="s">
        <v>68</v>
      </c>
      <c r="L199" s="5">
        <v>19</v>
      </c>
      <c r="M199" s="5">
        <f t="shared" si="160"/>
        <v>17.100000000000001</v>
      </c>
      <c r="N199" s="5">
        <f t="shared" si="161"/>
        <v>20.900000000000002</v>
      </c>
      <c r="O199" s="5">
        <v>19</v>
      </c>
      <c r="P199" s="5">
        <f t="shared" si="149"/>
        <v>17.100000000000001</v>
      </c>
      <c r="Q199" s="5">
        <f t="shared" si="150"/>
        <v>20.900000000000002</v>
      </c>
      <c r="R199" s="5">
        <v>19</v>
      </c>
      <c r="S199" s="5">
        <f t="shared" si="151"/>
        <v>17.100000000000001</v>
      </c>
      <c r="T199" s="5">
        <f t="shared" si="152"/>
        <v>20.900000000000002</v>
      </c>
      <c r="U199" s="5">
        <v>19</v>
      </c>
      <c r="V199" s="5">
        <f t="shared" si="153"/>
        <v>17.100000000000001</v>
      </c>
      <c r="W199" s="5">
        <f t="shared" si="154"/>
        <v>20.900000000000002</v>
      </c>
      <c r="X199" s="5">
        <v>19</v>
      </c>
      <c r="Y199" s="5">
        <f t="shared" si="155"/>
        <v>17.100000000000001</v>
      </c>
      <c r="Z199" s="5">
        <f t="shared" si="156"/>
        <v>20.900000000000002</v>
      </c>
      <c r="AA199" s="5">
        <v>19</v>
      </c>
      <c r="AB199" s="5">
        <f t="shared" si="157"/>
        <v>17.100000000000001</v>
      </c>
      <c r="AC199" s="5">
        <f t="shared" si="158"/>
        <v>20.900000000000002</v>
      </c>
      <c r="AE199" s="1" t="str">
        <f t="shared" si="159"/>
        <v/>
      </c>
    </row>
    <row r="200" spans="1:31" ht="15" hidden="1" x14ac:dyDescent="0.2">
      <c r="A200" s="23" t="s">
        <v>26</v>
      </c>
      <c r="B200" s="23" t="s">
        <v>20</v>
      </c>
      <c r="C200" s="23" t="s">
        <v>70</v>
      </c>
      <c r="D200" s="23" t="s">
        <v>123</v>
      </c>
      <c r="E200" s="23" t="s">
        <v>169</v>
      </c>
      <c r="F200" s="23" t="s">
        <v>99</v>
      </c>
      <c r="G200" s="22" t="s">
        <v>85</v>
      </c>
      <c r="H200" s="23" t="s">
        <v>83</v>
      </c>
      <c r="I200" s="28" t="s">
        <v>138</v>
      </c>
      <c r="J200" s="23" t="s">
        <v>142</v>
      </c>
      <c r="K200" s="23" t="s">
        <v>68</v>
      </c>
      <c r="L200" s="13">
        <f t="shared" ref="L200:Q206" si="162">O200</f>
        <v>119</v>
      </c>
      <c r="M200" s="13">
        <f t="shared" si="162"/>
        <v>89.25</v>
      </c>
      <c r="N200" s="13">
        <f t="shared" si="162"/>
        <v>148.75</v>
      </c>
      <c r="O200" s="13">
        <f t="shared" si="162"/>
        <v>119</v>
      </c>
      <c r="P200" s="13">
        <f t="shared" si="162"/>
        <v>89.25</v>
      </c>
      <c r="Q200" s="13">
        <f t="shared" si="162"/>
        <v>148.75</v>
      </c>
      <c r="R200" s="13">
        <v>119</v>
      </c>
      <c r="S200" s="13">
        <f t="shared" ref="S200:S206" si="163">R200*0.75</f>
        <v>89.25</v>
      </c>
      <c r="T200" s="13">
        <f t="shared" ref="T200:T206" si="164">R200*1.25</f>
        <v>148.75</v>
      </c>
      <c r="U200" s="13">
        <f t="shared" ref="U200:U206" si="165">R200</f>
        <v>119</v>
      </c>
      <c r="V200" s="13">
        <f t="shared" ref="V200" si="166">U200*0.75</f>
        <v>89.25</v>
      </c>
      <c r="W200" s="13">
        <f t="shared" ref="W200" si="167">U200*1.25</f>
        <v>148.75</v>
      </c>
      <c r="X200" s="13">
        <f t="shared" ref="X200:X206" si="168">R200</f>
        <v>119</v>
      </c>
      <c r="Y200" s="13">
        <f t="shared" ref="Y200" si="169">X200*0.75</f>
        <v>89.25</v>
      </c>
      <c r="Z200" s="13">
        <f t="shared" ref="Z200" si="170">X200*1.25</f>
        <v>148.75</v>
      </c>
      <c r="AA200" s="13">
        <f t="shared" ref="AA200:AA206" si="171">R200</f>
        <v>119</v>
      </c>
      <c r="AB200" s="13">
        <f t="shared" ref="AB200" si="172">AA200*0.75</f>
        <v>89.25</v>
      </c>
      <c r="AC200" s="13">
        <f t="shared" ref="AC200" si="173">AA200*1.25</f>
        <v>148.75</v>
      </c>
      <c r="AE200" s="1" t="str">
        <f t="shared" si="86"/>
        <v/>
      </c>
    </row>
    <row r="201" spans="1:31" ht="15" hidden="1" x14ac:dyDescent="0.2">
      <c r="A201" s="23" t="s">
        <v>26</v>
      </c>
      <c r="B201" s="23" t="s">
        <v>20</v>
      </c>
      <c r="C201" s="23" t="s">
        <v>71</v>
      </c>
      <c r="D201" s="23" t="s">
        <v>123</v>
      </c>
      <c r="E201" s="23" t="s">
        <v>169</v>
      </c>
      <c r="F201" s="23" t="s">
        <v>99</v>
      </c>
      <c r="G201" s="22" t="s">
        <v>85</v>
      </c>
      <c r="H201" s="23" t="s">
        <v>83</v>
      </c>
      <c r="I201" s="28" t="s">
        <v>138</v>
      </c>
      <c r="J201" s="23" t="s">
        <v>142</v>
      </c>
      <c r="K201" s="23" t="s">
        <v>68</v>
      </c>
      <c r="L201" s="13">
        <f t="shared" si="162"/>
        <v>256</v>
      </c>
      <c r="M201" s="13">
        <f t="shared" si="162"/>
        <v>192</v>
      </c>
      <c r="N201" s="13">
        <f t="shared" si="162"/>
        <v>320</v>
      </c>
      <c r="O201" s="13">
        <f t="shared" si="162"/>
        <v>256</v>
      </c>
      <c r="P201" s="13">
        <f t="shared" si="162"/>
        <v>192</v>
      </c>
      <c r="Q201" s="13">
        <f t="shared" si="162"/>
        <v>320</v>
      </c>
      <c r="R201" s="13">
        <v>256</v>
      </c>
      <c r="S201" s="13">
        <f t="shared" si="163"/>
        <v>192</v>
      </c>
      <c r="T201" s="13">
        <f t="shared" si="164"/>
        <v>320</v>
      </c>
      <c r="U201" s="13">
        <f t="shared" si="165"/>
        <v>256</v>
      </c>
      <c r="V201" s="13">
        <f t="shared" ref="V201:V206" si="174">U201*0.75</f>
        <v>192</v>
      </c>
      <c r="W201" s="13">
        <f t="shared" ref="W201:W206" si="175">U201*1.25</f>
        <v>320</v>
      </c>
      <c r="X201" s="13">
        <f t="shared" si="168"/>
        <v>256</v>
      </c>
      <c r="Y201" s="13">
        <f t="shared" ref="Y201:Y206" si="176">X201*0.75</f>
        <v>192</v>
      </c>
      <c r="Z201" s="13">
        <f t="shared" ref="Z201:Z206" si="177">X201*1.25</f>
        <v>320</v>
      </c>
      <c r="AA201" s="13">
        <f t="shared" si="171"/>
        <v>256</v>
      </c>
      <c r="AB201" s="13">
        <f t="shared" ref="AB201:AB206" si="178">AA201*0.75</f>
        <v>192</v>
      </c>
      <c r="AC201" s="13">
        <f t="shared" ref="AC201:AC206" si="179">AA201*1.25</f>
        <v>320</v>
      </c>
      <c r="AE201" s="1" t="str">
        <f t="shared" si="86"/>
        <v/>
      </c>
    </row>
    <row r="202" spans="1:31" ht="15" hidden="1" x14ac:dyDescent="0.2">
      <c r="A202" s="23" t="s">
        <v>26</v>
      </c>
      <c r="B202" s="23" t="s">
        <v>20</v>
      </c>
      <c r="C202" s="23" t="s">
        <v>72</v>
      </c>
      <c r="D202" s="23" t="s">
        <v>123</v>
      </c>
      <c r="E202" s="23" t="s">
        <v>169</v>
      </c>
      <c r="F202" s="23" t="s">
        <v>99</v>
      </c>
      <c r="G202" s="22" t="s">
        <v>85</v>
      </c>
      <c r="H202" s="23" t="s">
        <v>83</v>
      </c>
      <c r="I202" s="28" t="s">
        <v>138</v>
      </c>
      <c r="J202" s="23" t="s">
        <v>142</v>
      </c>
      <c r="K202" s="23" t="s">
        <v>68</v>
      </c>
      <c r="L202" s="13">
        <f t="shared" si="162"/>
        <v>614</v>
      </c>
      <c r="M202" s="13">
        <f t="shared" si="162"/>
        <v>460.5</v>
      </c>
      <c r="N202" s="13">
        <f t="shared" si="162"/>
        <v>767.5</v>
      </c>
      <c r="O202" s="13">
        <f t="shared" si="162"/>
        <v>614</v>
      </c>
      <c r="P202" s="13">
        <f t="shared" si="162"/>
        <v>460.5</v>
      </c>
      <c r="Q202" s="13">
        <f t="shared" si="162"/>
        <v>767.5</v>
      </c>
      <c r="R202" s="13">
        <v>614</v>
      </c>
      <c r="S202" s="13">
        <f t="shared" si="163"/>
        <v>460.5</v>
      </c>
      <c r="T202" s="13">
        <f t="shared" si="164"/>
        <v>767.5</v>
      </c>
      <c r="U202" s="13">
        <f t="shared" si="165"/>
        <v>614</v>
      </c>
      <c r="V202" s="13">
        <f t="shared" si="174"/>
        <v>460.5</v>
      </c>
      <c r="W202" s="13">
        <f t="shared" si="175"/>
        <v>767.5</v>
      </c>
      <c r="X202" s="13">
        <f t="shared" si="168"/>
        <v>614</v>
      </c>
      <c r="Y202" s="13">
        <f t="shared" si="176"/>
        <v>460.5</v>
      </c>
      <c r="Z202" s="13">
        <f t="shared" si="177"/>
        <v>767.5</v>
      </c>
      <c r="AA202" s="13">
        <f t="shared" si="171"/>
        <v>614</v>
      </c>
      <c r="AB202" s="13">
        <f t="shared" si="178"/>
        <v>460.5</v>
      </c>
      <c r="AC202" s="13">
        <f t="shared" si="179"/>
        <v>767.5</v>
      </c>
      <c r="AE202" s="1" t="str">
        <f t="shared" si="86"/>
        <v/>
      </c>
    </row>
    <row r="203" spans="1:31" ht="15" hidden="1" x14ac:dyDescent="0.2">
      <c r="A203" s="23" t="s">
        <v>26</v>
      </c>
      <c r="B203" s="23" t="s">
        <v>20</v>
      </c>
      <c r="C203" s="23" t="s">
        <v>121</v>
      </c>
      <c r="D203" s="23" t="s">
        <v>124</v>
      </c>
      <c r="E203" s="23" t="s">
        <v>169</v>
      </c>
      <c r="F203" s="23" t="s">
        <v>99</v>
      </c>
      <c r="G203" s="22" t="s">
        <v>85</v>
      </c>
      <c r="H203" s="23" t="s">
        <v>83</v>
      </c>
      <c r="I203" s="28" t="s">
        <v>138</v>
      </c>
      <c r="J203" s="23" t="s">
        <v>142</v>
      </c>
      <c r="K203" s="23" t="s">
        <v>68</v>
      </c>
      <c r="L203" s="13">
        <f t="shared" si="162"/>
        <v>886</v>
      </c>
      <c r="M203" s="13">
        <f t="shared" si="162"/>
        <v>664.5</v>
      </c>
      <c r="N203" s="13">
        <f t="shared" si="162"/>
        <v>1107.5</v>
      </c>
      <c r="O203" s="13">
        <f t="shared" si="162"/>
        <v>886</v>
      </c>
      <c r="P203" s="13">
        <f t="shared" si="162"/>
        <v>664.5</v>
      </c>
      <c r="Q203" s="13">
        <f t="shared" si="162"/>
        <v>1107.5</v>
      </c>
      <c r="R203" s="13">
        <v>886</v>
      </c>
      <c r="S203" s="13">
        <f t="shared" si="163"/>
        <v>664.5</v>
      </c>
      <c r="T203" s="13">
        <f t="shared" si="164"/>
        <v>1107.5</v>
      </c>
      <c r="U203" s="13">
        <f t="shared" si="165"/>
        <v>886</v>
      </c>
      <c r="V203" s="13">
        <f t="shared" si="174"/>
        <v>664.5</v>
      </c>
      <c r="W203" s="13">
        <f t="shared" si="175"/>
        <v>1107.5</v>
      </c>
      <c r="X203" s="13">
        <f t="shared" si="168"/>
        <v>886</v>
      </c>
      <c r="Y203" s="13">
        <f t="shared" si="176"/>
        <v>664.5</v>
      </c>
      <c r="Z203" s="13">
        <f t="shared" si="177"/>
        <v>1107.5</v>
      </c>
      <c r="AA203" s="13">
        <f t="shared" si="171"/>
        <v>886</v>
      </c>
      <c r="AB203" s="13">
        <f t="shared" si="178"/>
        <v>664.5</v>
      </c>
      <c r="AC203" s="13">
        <f t="shared" si="179"/>
        <v>1107.5</v>
      </c>
      <c r="AE203" s="1" t="str">
        <f t="shared" si="86"/>
        <v/>
      </c>
    </row>
    <row r="204" spans="1:31" ht="15" hidden="1" x14ac:dyDescent="0.2">
      <c r="A204" s="23" t="s">
        <v>26</v>
      </c>
      <c r="B204" s="23" t="s">
        <v>20</v>
      </c>
      <c r="C204" s="3" t="s">
        <v>210</v>
      </c>
      <c r="D204" s="3" t="s">
        <v>211</v>
      </c>
      <c r="E204" s="23" t="s">
        <v>169</v>
      </c>
      <c r="F204" s="23" t="s">
        <v>99</v>
      </c>
      <c r="G204" s="22" t="s">
        <v>85</v>
      </c>
      <c r="H204" s="23" t="s">
        <v>83</v>
      </c>
      <c r="I204" s="28" t="s">
        <v>138</v>
      </c>
      <c r="J204" s="23" t="s">
        <v>142</v>
      </c>
      <c r="K204" s="23" t="s">
        <v>68</v>
      </c>
      <c r="L204" s="13">
        <f t="shared" si="162"/>
        <v>847</v>
      </c>
      <c r="M204" s="13">
        <f t="shared" si="162"/>
        <v>635.25</v>
      </c>
      <c r="N204" s="13">
        <f t="shared" si="162"/>
        <v>1058.75</v>
      </c>
      <c r="O204" s="13">
        <f t="shared" si="162"/>
        <v>847</v>
      </c>
      <c r="P204" s="13">
        <f t="shared" si="162"/>
        <v>635.25</v>
      </c>
      <c r="Q204" s="13">
        <f t="shared" si="162"/>
        <v>1058.75</v>
      </c>
      <c r="R204" s="13">
        <v>847</v>
      </c>
      <c r="S204" s="13">
        <f t="shared" si="163"/>
        <v>635.25</v>
      </c>
      <c r="T204" s="13">
        <f t="shared" si="164"/>
        <v>1058.75</v>
      </c>
      <c r="U204" s="13">
        <f t="shared" si="165"/>
        <v>847</v>
      </c>
      <c r="V204" s="13">
        <f t="shared" si="174"/>
        <v>635.25</v>
      </c>
      <c r="W204" s="13">
        <f t="shared" si="175"/>
        <v>1058.75</v>
      </c>
      <c r="X204" s="13">
        <f t="shared" si="168"/>
        <v>847</v>
      </c>
      <c r="Y204" s="13">
        <f t="shared" si="176"/>
        <v>635.25</v>
      </c>
      <c r="Z204" s="13">
        <f t="shared" si="177"/>
        <v>1058.75</v>
      </c>
      <c r="AA204" s="13">
        <f t="shared" si="171"/>
        <v>847</v>
      </c>
      <c r="AB204" s="13">
        <f t="shared" si="178"/>
        <v>635.25</v>
      </c>
      <c r="AC204" s="13">
        <f t="shared" si="179"/>
        <v>1058.75</v>
      </c>
      <c r="AE204" s="1" t="str">
        <f t="shared" si="86"/>
        <v/>
      </c>
    </row>
    <row r="205" spans="1:31" ht="15" hidden="1" x14ac:dyDescent="0.2">
      <c r="A205" s="23" t="s">
        <v>26</v>
      </c>
      <c r="B205" s="23" t="s">
        <v>20</v>
      </c>
      <c r="C205" s="23" t="s">
        <v>73</v>
      </c>
      <c r="D205" s="23" t="s">
        <v>127</v>
      </c>
      <c r="E205" s="23" t="s">
        <v>169</v>
      </c>
      <c r="F205" s="23" t="s">
        <v>99</v>
      </c>
      <c r="G205" s="22" t="s">
        <v>85</v>
      </c>
      <c r="H205" s="23" t="s">
        <v>83</v>
      </c>
      <c r="I205" s="28" t="s">
        <v>138</v>
      </c>
      <c r="J205" s="23" t="s">
        <v>142</v>
      </c>
      <c r="K205" s="23" t="s">
        <v>68</v>
      </c>
      <c r="L205" s="13">
        <f t="shared" si="162"/>
        <v>1059</v>
      </c>
      <c r="M205" s="13">
        <f t="shared" si="162"/>
        <v>794.25</v>
      </c>
      <c r="N205" s="13">
        <f t="shared" si="162"/>
        <v>1323.75</v>
      </c>
      <c r="O205" s="13">
        <f t="shared" si="162"/>
        <v>1059</v>
      </c>
      <c r="P205" s="13">
        <f t="shared" si="162"/>
        <v>794.25</v>
      </c>
      <c r="Q205" s="13">
        <f t="shared" si="162"/>
        <v>1323.75</v>
      </c>
      <c r="R205" s="13">
        <v>1059</v>
      </c>
      <c r="S205" s="13">
        <f t="shared" si="163"/>
        <v>794.25</v>
      </c>
      <c r="T205" s="13">
        <f t="shared" si="164"/>
        <v>1323.75</v>
      </c>
      <c r="U205" s="13">
        <f t="shared" si="165"/>
        <v>1059</v>
      </c>
      <c r="V205" s="13">
        <f t="shared" si="174"/>
        <v>794.25</v>
      </c>
      <c r="W205" s="13">
        <f t="shared" si="175"/>
        <v>1323.75</v>
      </c>
      <c r="X205" s="13">
        <f t="shared" si="168"/>
        <v>1059</v>
      </c>
      <c r="Y205" s="13">
        <f t="shared" si="176"/>
        <v>794.25</v>
      </c>
      <c r="Z205" s="13">
        <f t="shared" si="177"/>
        <v>1323.75</v>
      </c>
      <c r="AA205" s="13">
        <f t="shared" si="171"/>
        <v>1059</v>
      </c>
      <c r="AB205" s="13">
        <f t="shared" si="178"/>
        <v>794.25</v>
      </c>
      <c r="AC205" s="13">
        <f t="shared" si="179"/>
        <v>1323.75</v>
      </c>
      <c r="AE205" s="1" t="str">
        <f t="shared" si="86"/>
        <v/>
      </c>
    </row>
    <row r="206" spans="1:31" ht="15" hidden="1" x14ac:dyDescent="0.2">
      <c r="A206" s="23" t="s">
        <v>26</v>
      </c>
      <c r="B206" s="23" t="s">
        <v>20</v>
      </c>
      <c r="C206" s="23" t="s">
        <v>125</v>
      </c>
      <c r="D206" s="23" t="s">
        <v>126</v>
      </c>
      <c r="E206" s="23" t="s">
        <v>169</v>
      </c>
      <c r="F206" s="23" t="s">
        <v>99</v>
      </c>
      <c r="G206" s="22" t="s">
        <v>85</v>
      </c>
      <c r="H206" s="23" t="s">
        <v>83</v>
      </c>
      <c r="I206" s="28" t="s">
        <v>138</v>
      </c>
      <c r="J206" s="23" t="s">
        <v>142</v>
      </c>
      <c r="K206" s="23" t="s">
        <v>68</v>
      </c>
      <c r="L206" s="13">
        <f t="shared" si="162"/>
        <v>1589</v>
      </c>
      <c r="M206" s="13">
        <f t="shared" si="162"/>
        <v>1191.75</v>
      </c>
      <c r="N206" s="13">
        <f t="shared" si="162"/>
        <v>1986.25</v>
      </c>
      <c r="O206" s="13">
        <f t="shared" si="162"/>
        <v>1589</v>
      </c>
      <c r="P206" s="13">
        <f t="shared" si="162"/>
        <v>1191.75</v>
      </c>
      <c r="Q206" s="13">
        <f t="shared" si="162"/>
        <v>1986.25</v>
      </c>
      <c r="R206" s="13">
        <v>1589</v>
      </c>
      <c r="S206" s="13">
        <f t="shared" si="163"/>
        <v>1191.75</v>
      </c>
      <c r="T206" s="13">
        <f t="shared" si="164"/>
        <v>1986.25</v>
      </c>
      <c r="U206" s="13">
        <f t="shared" si="165"/>
        <v>1589</v>
      </c>
      <c r="V206" s="13">
        <f t="shared" si="174"/>
        <v>1191.75</v>
      </c>
      <c r="W206" s="13">
        <f t="shared" si="175"/>
        <v>1986.25</v>
      </c>
      <c r="X206" s="13">
        <f t="shared" si="168"/>
        <v>1589</v>
      </c>
      <c r="Y206" s="13">
        <f t="shared" si="176"/>
        <v>1191.75</v>
      </c>
      <c r="Z206" s="13">
        <f t="shared" si="177"/>
        <v>1986.25</v>
      </c>
      <c r="AA206" s="13">
        <f t="shared" si="171"/>
        <v>1589</v>
      </c>
      <c r="AB206" s="13">
        <f t="shared" si="178"/>
        <v>1191.75</v>
      </c>
      <c r="AC206" s="13">
        <f t="shared" si="179"/>
        <v>1986.25</v>
      </c>
      <c r="AE206" s="1" t="str">
        <f t="shared" si="86"/>
        <v/>
      </c>
    </row>
    <row r="207" spans="1:31" hidden="1" x14ac:dyDescent="0.2">
      <c r="A207" s="23" t="s">
        <v>26</v>
      </c>
      <c r="B207" s="23" t="s">
        <v>20</v>
      </c>
      <c r="C207" s="3" t="s">
        <v>70</v>
      </c>
      <c r="D207" s="3" t="s">
        <v>123</v>
      </c>
      <c r="E207" s="8" t="s">
        <v>84</v>
      </c>
      <c r="F207" s="8" t="s">
        <v>99</v>
      </c>
      <c r="G207" s="13" t="s">
        <v>85</v>
      </c>
      <c r="H207" s="3" t="s">
        <v>81</v>
      </c>
      <c r="I207" s="3" t="s">
        <v>74</v>
      </c>
      <c r="J207" s="3" t="s">
        <v>89</v>
      </c>
      <c r="K207" s="3" t="s">
        <v>68</v>
      </c>
      <c r="L207" s="5">
        <v>1575</v>
      </c>
      <c r="M207" s="5">
        <v>1500</v>
      </c>
      <c r="N207" s="5">
        <v>1650</v>
      </c>
      <c r="O207" s="5">
        <v>1575</v>
      </c>
      <c r="P207" s="5">
        <v>1500</v>
      </c>
      <c r="Q207" s="5">
        <v>1650</v>
      </c>
      <c r="R207" s="5">
        <v>1575</v>
      </c>
      <c r="S207" s="5">
        <v>1500</v>
      </c>
      <c r="T207" s="5">
        <v>1650</v>
      </c>
      <c r="U207" s="5">
        <v>1575</v>
      </c>
      <c r="V207" s="5">
        <v>1500</v>
      </c>
      <c r="W207" s="5">
        <v>1650</v>
      </c>
      <c r="X207" s="5">
        <v>1575</v>
      </c>
      <c r="Y207" s="5">
        <v>1500</v>
      </c>
      <c r="Z207" s="5">
        <v>1650</v>
      </c>
      <c r="AA207" s="5">
        <v>1575</v>
      </c>
      <c r="AB207" s="5">
        <v>1500</v>
      </c>
      <c r="AC207" s="5">
        <v>1650</v>
      </c>
      <c r="AE207" s="1" t="str">
        <f t="shared" si="86"/>
        <v/>
      </c>
    </row>
    <row r="208" spans="1:31" hidden="1" x14ac:dyDescent="0.2">
      <c r="A208" s="23" t="s">
        <v>26</v>
      </c>
      <c r="B208" s="23" t="s">
        <v>20</v>
      </c>
      <c r="C208" s="3" t="s">
        <v>71</v>
      </c>
      <c r="D208" s="3" t="s">
        <v>123</v>
      </c>
      <c r="E208" s="8" t="s">
        <v>84</v>
      </c>
      <c r="F208" s="8" t="s">
        <v>99</v>
      </c>
      <c r="G208" s="13" t="s">
        <v>85</v>
      </c>
      <c r="H208" s="3" t="s">
        <v>81</v>
      </c>
      <c r="I208" s="3" t="s">
        <v>74</v>
      </c>
      <c r="J208" s="3" t="s">
        <v>89</v>
      </c>
      <c r="K208" s="3" t="s">
        <v>68</v>
      </c>
      <c r="L208" s="5">
        <v>3600</v>
      </c>
      <c r="M208" s="5">
        <v>3000</v>
      </c>
      <c r="N208" s="5">
        <v>4000</v>
      </c>
      <c r="O208" s="5">
        <v>3600</v>
      </c>
      <c r="P208" s="5">
        <v>3000</v>
      </c>
      <c r="Q208" s="5">
        <v>4000</v>
      </c>
      <c r="R208" s="5">
        <v>3600</v>
      </c>
      <c r="S208" s="5">
        <v>3000</v>
      </c>
      <c r="T208" s="5">
        <v>4000</v>
      </c>
      <c r="U208" s="5">
        <v>3600</v>
      </c>
      <c r="V208" s="5">
        <v>3000</v>
      </c>
      <c r="W208" s="5">
        <v>4000</v>
      </c>
      <c r="X208" s="5">
        <v>3600</v>
      </c>
      <c r="Y208" s="5">
        <v>3000</v>
      </c>
      <c r="Z208" s="5">
        <v>4000</v>
      </c>
      <c r="AA208" s="5">
        <v>3600</v>
      </c>
      <c r="AB208" s="5">
        <v>3000</v>
      </c>
      <c r="AC208" s="5">
        <v>4000</v>
      </c>
      <c r="AE208" s="1" t="str">
        <f t="shared" si="86"/>
        <v/>
      </c>
    </row>
    <row r="209" spans="1:31" hidden="1" x14ac:dyDescent="0.2">
      <c r="A209" s="23" t="s">
        <v>26</v>
      </c>
      <c r="B209" s="23" t="s">
        <v>20</v>
      </c>
      <c r="C209" s="3" t="s">
        <v>72</v>
      </c>
      <c r="D209" s="3" t="s">
        <v>123</v>
      </c>
      <c r="E209" s="8" t="s">
        <v>84</v>
      </c>
      <c r="F209" s="8" t="s">
        <v>99</v>
      </c>
      <c r="G209" s="13" t="s">
        <v>85</v>
      </c>
      <c r="H209" s="3" t="s">
        <v>81</v>
      </c>
      <c r="I209" s="3" t="s">
        <v>74</v>
      </c>
      <c r="J209" s="3" t="s">
        <v>89</v>
      </c>
      <c r="K209" s="3" t="s">
        <v>68</v>
      </c>
      <c r="L209" s="5">
        <v>9400</v>
      </c>
      <c r="M209" s="5">
        <v>8000</v>
      </c>
      <c r="N209" s="5">
        <v>10900</v>
      </c>
      <c r="O209" s="5">
        <v>9400</v>
      </c>
      <c r="P209" s="5">
        <v>8000</v>
      </c>
      <c r="Q209" s="5">
        <v>10900</v>
      </c>
      <c r="R209" s="5">
        <v>9400</v>
      </c>
      <c r="S209" s="5">
        <v>8000</v>
      </c>
      <c r="T209" s="5">
        <v>10900</v>
      </c>
      <c r="U209" s="5">
        <v>9400</v>
      </c>
      <c r="V209" s="5">
        <v>8000</v>
      </c>
      <c r="W209" s="5">
        <v>10900</v>
      </c>
      <c r="X209" s="5">
        <v>9400</v>
      </c>
      <c r="Y209" s="5">
        <v>8000</v>
      </c>
      <c r="Z209" s="5">
        <v>10900</v>
      </c>
      <c r="AA209" s="5">
        <v>9400</v>
      </c>
      <c r="AB209" s="5">
        <v>8000</v>
      </c>
      <c r="AC209" s="5">
        <v>10900</v>
      </c>
      <c r="AE209" s="1" t="str">
        <f t="shared" si="86"/>
        <v/>
      </c>
    </row>
    <row r="210" spans="1:31" hidden="1" x14ac:dyDescent="0.2">
      <c r="A210" s="23" t="s">
        <v>26</v>
      </c>
      <c r="B210" s="23" t="s">
        <v>20</v>
      </c>
      <c r="C210" s="3" t="s">
        <v>121</v>
      </c>
      <c r="D210" s="3" t="s">
        <v>124</v>
      </c>
      <c r="E210" s="8" t="s">
        <v>84</v>
      </c>
      <c r="F210" s="8" t="s">
        <v>99</v>
      </c>
      <c r="G210" s="13" t="s">
        <v>85</v>
      </c>
      <c r="H210" s="3" t="s">
        <v>81</v>
      </c>
      <c r="I210" s="3" t="s">
        <v>74</v>
      </c>
      <c r="J210" s="3" t="s">
        <v>89</v>
      </c>
      <c r="K210" s="3" t="s">
        <v>68</v>
      </c>
      <c r="L210" s="5">
        <v>15400</v>
      </c>
      <c r="M210" s="5">
        <v>14300</v>
      </c>
      <c r="N210" s="5">
        <v>16400</v>
      </c>
      <c r="O210" s="5">
        <v>15400</v>
      </c>
      <c r="P210" s="5">
        <v>14300</v>
      </c>
      <c r="Q210" s="5">
        <v>16400</v>
      </c>
      <c r="R210" s="5">
        <v>15400</v>
      </c>
      <c r="S210" s="5">
        <v>14300</v>
      </c>
      <c r="T210" s="5">
        <v>16400</v>
      </c>
      <c r="U210" s="5">
        <v>15400</v>
      </c>
      <c r="V210" s="5">
        <v>14300</v>
      </c>
      <c r="W210" s="5">
        <v>16400</v>
      </c>
      <c r="X210" s="5">
        <v>15400</v>
      </c>
      <c r="Y210" s="5">
        <v>14300</v>
      </c>
      <c r="Z210" s="5">
        <v>16400</v>
      </c>
      <c r="AA210" s="5">
        <v>15400</v>
      </c>
      <c r="AB210" s="5">
        <v>14300</v>
      </c>
      <c r="AC210" s="5">
        <v>16400</v>
      </c>
      <c r="AE210" s="1" t="str">
        <f t="shared" si="86"/>
        <v/>
      </c>
    </row>
    <row r="211" spans="1:31" hidden="1" x14ac:dyDescent="0.2">
      <c r="A211" s="23" t="s">
        <v>26</v>
      </c>
      <c r="B211" s="23" t="s">
        <v>20</v>
      </c>
      <c r="C211" s="3" t="s">
        <v>210</v>
      </c>
      <c r="D211" s="3" t="s">
        <v>211</v>
      </c>
      <c r="E211" s="8" t="s">
        <v>84</v>
      </c>
      <c r="F211" s="8" t="s">
        <v>99</v>
      </c>
      <c r="G211" s="13" t="s">
        <v>85</v>
      </c>
      <c r="H211" s="3" t="s">
        <v>81</v>
      </c>
      <c r="I211" s="3" t="s">
        <v>74</v>
      </c>
      <c r="J211" s="3" t="s">
        <v>89</v>
      </c>
      <c r="K211" s="3" t="s">
        <v>68</v>
      </c>
      <c r="L211" s="5">
        <v>20367</v>
      </c>
      <c r="M211" s="5">
        <v>20000</v>
      </c>
      <c r="N211" s="5">
        <v>21000</v>
      </c>
      <c r="O211" s="5">
        <v>20367</v>
      </c>
      <c r="P211" s="5">
        <v>20000</v>
      </c>
      <c r="Q211" s="5">
        <v>21000</v>
      </c>
      <c r="R211" s="5">
        <v>20367</v>
      </c>
      <c r="S211" s="5">
        <v>20000</v>
      </c>
      <c r="T211" s="5">
        <v>21000</v>
      </c>
      <c r="U211" s="5">
        <v>20367</v>
      </c>
      <c r="V211" s="5">
        <v>20000</v>
      </c>
      <c r="W211" s="5">
        <v>21000</v>
      </c>
      <c r="X211" s="5">
        <v>20367</v>
      </c>
      <c r="Y211" s="5">
        <v>20000</v>
      </c>
      <c r="Z211" s="5">
        <v>21000</v>
      </c>
      <c r="AA211" s="5">
        <v>20367</v>
      </c>
      <c r="AB211" s="5">
        <v>20000</v>
      </c>
      <c r="AC211" s="5">
        <v>21000</v>
      </c>
      <c r="AE211" s="1" t="str">
        <f t="shared" si="86"/>
        <v/>
      </c>
    </row>
    <row r="212" spans="1:31" hidden="1" x14ac:dyDescent="0.2">
      <c r="A212" s="23" t="s">
        <v>26</v>
      </c>
      <c r="B212" s="23" t="s">
        <v>20</v>
      </c>
      <c r="C212" s="3" t="s">
        <v>73</v>
      </c>
      <c r="D212" s="3" t="s">
        <v>127</v>
      </c>
      <c r="E212" s="8" t="s">
        <v>84</v>
      </c>
      <c r="F212" s="8" t="s">
        <v>99</v>
      </c>
      <c r="G212" s="13" t="s">
        <v>85</v>
      </c>
      <c r="H212" s="3" t="s">
        <v>81</v>
      </c>
      <c r="I212" s="3" t="s">
        <v>74</v>
      </c>
      <c r="J212" s="3" t="s">
        <v>89</v>
      </c>
      <c r="K212" s="3" t="s">
        <v>68</v>
      </c>
      <c r="L212" s="5">
        <v>25300</v>
      </c>
      <c r="M212" s="5">
        <v>24600</v>
      </c>
      <c r="N212" s="5">
        <v>28100</v>
      </c>
      <c r="O212" s="5">
        <v>25300</v>
      </c>
      <c r="P212" s="5">
        <v>24600</v>
      </c>
      <c r="Q212" s="5">
        <v>28100</v>
      </c>
      <c r="R212" s="5">
        <v>25300</v>
      </c>
      <c r="S212" s="5">
        <v>24600</v>
      </c>
      <c r="T212" s="5">
        <v>28100</v>
      </c>
      <c r="U212" s="5">
        <v>25300</v>
      </c>
      <c r="V212" s="5">
        <v>24600</v>
      </c>
      <c r="W212" s="5">
        <v>28100</v>
      </c>
      <c r="X212" s="5">
        <v>25300</v>
      </c>
      <c r="Y212" s="5">
        <v>24600</v>
      </c>
      <c r="Z212" s="5">
        <v>28100</v>
      </c>
      <c r="AA212" s="5">
        <v>25300</v>
      </c>
      <c r="AB212" s="5">
        <v>24600</v>
      </c>
      <c r="AC212" s="5">
        <v>28100</v>
      </c>
      <c r="AE212" s="1" t="str">
        <f t="shared" ref="AE212:AE275" si="180">IF(L212&lt;M212,"ISSUE","")</f>
        <v/>
      </c>
    </row>
    <row r="213" spans="1:31" hidden="1" x14ac:dyDescent="0.2">
      <c r="A213" s="23" t="s">
        <v>26</v>
      </c>
      <c r="B213" s="23" t="s">
        <v>20</v>
      </c>
      <c r="C213" s="3" t="s">
        <v>125</v>
      </c>
      <c r="D213" s="3" t="s">
        <v>126</v>
      </c>
      <c r="E213" s="8" t="s">
        <v>84</v>
      </c>
      <c r="F213" s="8" t="s">
        <v>99</v>
      </c>
      <c r="G213" s="13" t="s">
        <v>85</v>
      </c>
      <c r="H213" s="3" t="s">
        <v>81</v>
      </c>
      <c r="I213" s="3" t="s">
        <v>74</v>
      </c>
      <c r="J213" s="3" t="s">
        <v>89</v>
      </c>
      <c r="K213" s="3" t="s">
        <v>68</v>
      </c>
      <c r="L213" s="5">
        <v>38000</v>
      </c>
      <c r="M213" s="5">
        <v>37000</v>
      </c>
      <c r="N213" s="5">
        <v>39000</v>
      </c>
      <c r="O213" s="5">
        <v>38000</v>
      </c>
      <c r="P213" s="5">
        <v>37000</v>
      </c>
      <c r="Q213" s="5">
        <v>39000</v>
      </c>
      <c r="R213" s="5">
        <v>38000</v>
      </c>
      <c r="S213" s="5">
        <v>37000</v>
      </c>
      <c r="T213" s="5">
        <v>39000</v>
      </c>
      <c r="U213" s="5">
        <v>38000</v>
      </c>
      <c r="V213" s="5">
        <v>37000</v>
      </c>
      <c r="W213" s="5">
        <v>39000</v>
      </c>
      <c r="X213" s="5">
        <v>38000</v>
      </c>
      <c r="Y213" s="5">
        <v>37000</v>
      </c>
      <c r="Z213" s="5">
        <v>39000</v>
      </c>
      <c r="AA213" s="5">
        <v>38000</v>
      </c>
      <c r="AB213" s="5">
        <v>37000</v>
      </c>
      <c r="AC213" s="5">
        <v>39000</v>
      </c>
      <c r="AE213" s="1" t="str">
        <f t="shared" si="180"/>
        <v/>
      </c>
    </row>
    <row r="214" spans="1:31" ht="15" hidden="1" x14ac:dyDescent="0.2">
      <c r="A214" s="23" t="s">
        <v>26</v>
      </c>
      <c r="B214" s="3" t="s">
        <v>20</v>
      </c>
      <c r="C214" s="3" t="s">
        <v>137</v>
      </c>
      <c r="D214" s="3" t="s">
        <v>135</v>
      </c>
      <c r="E214" s="8" t="s">
        <v>35</v>
      </c>
      <c r="F214" s="8" t="s">
        <v>100</v>
      </c>
      <c r="G214" s="13" t="s">
        <v>85</v>
      </c>
      <c r="H214" s="6" t="s">
        <v>83</v>
      </c>
      <c r="I214" s="28" t="s">
        <v>138</v>
      </c>
      <c r="J214" s="3" t="s">
        <v>142</v>
      </c>
      <c r="K214" s="3" t="s">
        <v>68</v>
      </c>
      <c r="L214" s="11">
        <v>1E-4</v>
      </c>
      <c r="M214" s="11">
        <v>0</v>
      </c>
      <c r="N214" s="11">
        <v>2.0000000000000001E-4</v>
      </c>
      <c r="O214" s="11">
        <v>1E-4</v>
      </c>
      <c r="P214" s="11">
        <v>0</v>
      </c>
      <c r="Q214" s="11">
        <v>2.0000000000000001E-4</v>
      </c>
      <c r="R214" s="11">
        <v>0.05</v>
      </c>
      <c r="S214" s="11">
        <f>R214*0.75</f>
        <v>3.7500000000000006E-2</v>
      </c>
      <c r="T214" s="11">
        <f>R214*1.25</f>
        <v>6.25E-2</v>
      </c>
      <c r="U214" s="11">
        <v>0.17</v>
      </c>
      <c r="V214" s="11">
        <f>U214*0.75</f>
        <v>0.1275</v>
      </c>
      <c r="W214" s="11">
        <f>U214*1.25</f>
        <v>0.21250000000000002</v>
      </c>
      <c r="X214" s="6">
        <v>0.22</v>
      </c>
      <c r="Y214" s="6">
        <f>X214*0.75</f>
        <v>0.16500000000000001</v>
      </c>
      <c r="Z214" s="6">
        <f>X214*1.25</f>
        <v>0.27500000000000002</v>
      </c>
      <c r="AA214" s="6">
        <v>0.28000000000000003</v>
      </c>
      <c r="AB214" s="6">
        <f>AA214*0.75</f>
        <v>0.21000000000000002</v>
      </c>
      <c r="AC214" s="6">
        <f>AA214*1.25</f>
        <v>0.35000000000000003</v>
      </c>
      <c r="AE214" s="1" t="str">
        <f t="shared" si="180"/>
        <v/>
      </c>
    </row>
    <row r="215" spans="1:31" ht="15" hidden="1" x14ac:dyDescent="0.2">
      <c r="A215" s="23" t="s">
        <v>26</v>
      </c>
      <c r="B215" s="3" t="s">
        <v>20</v>
      </c>
      <c r="C215" s="3" t="s">
        <v>230</v>
      </c>
      <c r="D215" s="3" t="s">
        <v>136</v>
      </c>
      <c r="E215" s="8" t="s">
        <v>35</v>
      </c>
      <c r="F215" s="8" t="s">
        <v>100</v>
      </c>
      <c r="G215" s="13" t="s">
        <v>85</v>
      </c>
      <c r="H215" s="6" t="s">
        <v>83</v>
      </c>
      <c r="I215" s="28" t="s">
        <v>138</v>
      </c>
      <c r="J215" s="3" t="s">
        <v>142</v>
      </c>
      <c r="K215" s="3" t="s">
        <v>68</v>
      </c>
      <c r="L215" s="11">
        <v>1E-4</v>
      </c>
      <c r="M215" s="11">
        <v>0</v>
      </c>
      <c r="N215" s="11">
        <v>2.0000000000000001E-4</v>
      </c>
      <c r="O215" s="11">
        <v>1E-4</v>
      </c>
      <c r="P215" s="11">
        <v>0</v>
      </c>
      <c r="Q215" s="11">
        <v>2.0000000000000001E-4</v>
      </c>
      <c r="R215" s="11">
        <v>0.02</v>
      </c>
      <c r="S215" s="11">
        <f>R215*0.75</f>
        <v>1.4999999999999999E-2</v>
      </c>
      <c r="T215" s="11">
        <f>R215*1.25</f>
        <v>2.5000000000000001E-2</v>
      </c>
      <c r="U215" s="11">
        <v>0.16</v>
      </c>
      <c r="V215" s="11">
        <f>U215*0.75</f>
        <v>0.12</v>
      </c>
      <c r="W215" s="11">
        <f>U215*1.25</f>
        <v>0.2</v>
      </c>
      <c r="X215" s="6">
        <v>0.23</v>
      </c>
      <c r="Y215" s="6">
        <f>X215*0.75</f>
        <v>0.17250000000000001</v>
      </c>
      <c r="Z215" s="6">
        <f>X215*1.25</f>
        <v>0.28750000000000003</v>
      </c>
      <c r="AA215" s="6">
        <v>0.3</v>
      </c>
      <c r="AB215" s="6">
        <f>AA215*0.75</f>
        <v>0.22499999999999998</v>
      </c>
      <c r="AC215" s="6">
        <f>AA215*1.25</f>
        <v>0.375</v>
      </c>
      <c r="AE215" s="1" t="str">
        <f t="shared" si="180"/>
        <v/>
      </c>
    </row>
    <row r="216" spans="1:31" hidden="1" x14ac:dyDescent="0.2">
      <c r="A216" s="3" t="s">
        <v>26</v>
      </c>
      <c r="B216" s="3" t="s">
        <v>20</v>
      </c>
      <c r="C216" s="3" t="s">
        <v>70</v>
      </c>
      <c r="D216" s="3" t="s">
        <v>123</v>
      </c>
      <c r="E216" s="3" t="s">
        <v>148</v>
      </c>
      <c r="F216" s="8" t="s">
        <v>99</v>
      </c>
      <c r="G216" s="3" t="s">
        <v>85</v>
      </c>
      <c r="H216" s="3" t="s">
        <v>81</v>
      </c>
      <c r="I216" s="3"/>
      <c r="J216" s="3"/>
      <c r="K216" s="3" t="s">
        <v>118</v>
      </c>
      <c r="L216" s="4">
        <v>3500</v>
      </c>
      <c r="M216" s="4"/>
      <c r="N216" s="4"/>
      <c r="O216" s="4">
        <v>3500</v>
      </c>
      <c r="P216" s="4"/>
      <c r="Q216" s="4"/>
      <c r="R216" s="4">
        <v>3500</v>
      </c>
      <c r="S216" s="4"/>
      <c r="T216" s="4"/>
      <c r="U216" s="4">
        <v>3500</v>
      </c>
      <c r="V216" s="4"/>
      <c r="W216" s="4"/>
      <c r="X216" s="4">
        <v>3500</v>
      </c>
      <c r="Y216" s="4"/>
      <c r="Z216" s="4"/>
      <c r="AA216" s="4">
        <v>3500</v>
      </c>
      <c r="AB216" s="4"/>
      <c r="AC216" s="4"/>
      <c r="AE216" s="1" t="str">
        <f t="shared" si="180"/>
        <v/>
      </c>
    </row>
    <row r="217" spans="1:31" hidden="1" x14ac:dyDescent="0.2">
      <c r="A217" s="3" t="s">
        <v>26</v>
      </c>
      <c r="B217" s="3" t="s">
        <v>20</v>
      </c>
      <c r="C217" s="3" t="s">
        <v>71</v>
      </c>
      <c r="D217" s="3" t="s">
        <v>123</v>
      </c>
      <c r="E217" s="3" t="s">
        <v>148</v>
      </c>
      <c r="F217" s="8" t="s">
        <v>99</v>
      </c>
      <c r="G217" s="3" t="s">
        <v>85</v>
      </c>
      <c r="H217" s="3" t="s">
        <v>81</v>
      </c>
      <c r="I217" s="3"/>
      <c r="J217" s="3"/>
      <c r="K217" s="3" t="s">
        <v>118</v>
      </c>
      <c r="L217" s="4">
        <v>7500</v>
      </c>
      <c r="M217" s="4"/>
      <c r="N217" s="4"/>
      <c r="O217" s="4">
        <v>7500</v>
      </c>
      <c r="P217" s="4"/>
      <c r="Q217" s="4"/>
      <c r="R217" s="4">
        <v>7500</v>
      </c>
      <c r="S217" s="4"/>
      <c r="T217" s="4"/>
      <c r="U217" s="4">
        <v>7500</v>
      </c>
      <c r="V217" s="4"/>
      <c r="W217" s="4"/>
      <c r="X217" s="4">
        <v>7500</v>
      </c>
      <c r="Y217" s="4"/>
      <c r="Z217" s="4"/>
      <c r="AA217" s="4">
        <v>7500</v>
      </c>
      <c r="AB217" s="4"/>
      <c r="AC217" s="4"/>
      <c r="AE217" s="1" t="str">
        <f t="shared" si="180"/>
        <v/>
      </c>
    </row>
    <row r="218" spans="1:31" hidden="1" x14ac:dyDescent="0.2">
      <c r="A218" s="3" t="s">
        <v>26</v>
      </c>
      <c r="B218" s="3" t="s">
        <v>20</v>
      </c>
      <c r="C218" s="3" t="s">
        <v>72</v>
      </c>
      <c r="D218" s="3" t="s">
        <v>123</v>
      </c>
      <c r="E218" s="3" t="s">
        <v>148</v>
      </c>
      <c r="F218" s="8" t="s">
        <v>99</v>
      </c>
      <c r="G218" s="3" t="s">
        <v>85</v>
      </c>
      <c r="H218" s="3" t="s">
        <v>81</v>
      </c>
      <c r="I218" s="3"/>
      <c r="J218" s="3"/>
      <c r="K218" s="3" t="s">
        <v>118</v>
      </c>
      <c r="L218" s="4">
        <v>18000</v>
      </c>
      <c r="M218" s="4"/>
      <c r="N218" s="4"/>
      <c r="O218" s="4">
        <v>18000</v>
      </c>
      <c r="P218" s="4"/>
      <c r="Q218" s="4"/>
      <c r="R218" s="4">
        <v>18000</v>
      </c>
      <c r="S218" s="4"/>
      <c r="T218" s="4"/>
      <c r="U218" s="4">
        <v>18000</v>
      </c>
      <c r="V218" s="4"/>
      <c r="W218" s="4"/>
      <c r="X218" s="4">
        <v>18000</v>
      </c>
      <c r="Y218" s="4"/>
      <c r="Z218" s="4"/>
      <c r="AA218" s="4">
        <v>18000</v>
      </c>
      <c r="AB218" s="4"/>
      <c r="AC218" s="4"/>
      <c r="AE218" s="1" t="str">
        <f t="shared" si="180"/>
        <v/>
      </c>
    </row>
    <row r="219" spans="1:31" hidden="1" x14ac:dyDescent="0.2">
      <c r="A219" s="3" t="s">
        <v>26</v>
      </c>
      <c r="B219" s="3" t="s">
        <v>20</v>
      </c>
      <c r="C219" s="3" t="s">
        <v>121</v>
      </c>
      <c r="D219" s="3" t="s">
        <v>124</v>
      </c>
      <c r="E219" s="3" t="s">
        <v>148</v>
      </c>
      <c r="F219" s="8" t="s">
        <v>99</v>
      </c>
      <c r="G219" s="3" t="s">
        <v>85</v>
      </c>
      <c r="H219" s="3" t="s">
        <v>81</v>
      </c>
      <c r="I219" s="3"/>
      <c r="J219" s="3"/>
      <c r="K219" s="3" t="s">
        <v>118</v>
      </c>
      <c r="L219" s="4">
        <v>26000</v>
      </c>
      <c r="M219" s="4"/>
      <c r="N219" s="4"/>
      <c r="O219" s="4">
        <v>26000</v>
      </c>
      <c r="P219" s="4"/>
      <c r="Q219" s="4"/>
      <c r="R219" s="4">
        <v>26000</v>
      </c>
      <c r="S219" s="4"/>
      <c r="T219" s="4"/>
      <c r="U219" s="4">
        <v>26000</v>
      </c>
      <c r="V219" s="4"/>
      <c r="W219" s="4"/>
      <c r="X219" s="4">
        <v>26000</v>
      </c>
      <c r="Y219" s="4"/>
      <c r="Z219" s="4"/>
      <c r="AA219" s="4">
        <v>26000</v>
      </c>
      <c r="AB219" s="4"/>
      <c r="AC219" s="4"/>
      <c r="AE219" s="1" t="str">
        <f t="shared" si="180"/>
        <v/>
      </c>
    </row>
    <row r="220" spans="1:31" ht="14" hidden="1" customHeight="1" x14ac:dyDescent="0.2">
      <c r="A220" s="3" t="s">
        <v>26</v>
      </c>
      <c r="B220" s="3" t="s">
        <v>20</v>
      </c>
      <c r="C220" s="3" t="s">
        <v>210</v>
      </c>
      <c r="D220" s="3" t="s">
        <v>211</v>
      </c>
      <c r="E220" s="3" t="s">
        <v>148</v>
      </c>
      <c r="F220" s="8" t="s">
        <v>99</v>
      </c>
      <c r="G220" s="3" t="s">
        <v>85</v>
      </c>
      <c r="H220" s="3" t="s">
        <v>81</v>
      </c>
      <c r="I220" s="3"/>
      <c r="J220" s="3"/>
      <c r="K220" s="3" t="s">
        <v>118</v>
      </c>
      <c r="L220" s="4">
        <v>32000</v>
      </c>
      <c r="M220" s="4"/>
      <c r="N220" s="4"/>
      <c r="O220" s="4">
        <v>32000</v>
      </c>
      <c r="P220" s="4"/>
      <c r="Q220" s="4"/>
      <c r="R220" s="4">
        <v>32000</v>
      </c>
      <c r="S220" s="4"/>
      <c r="T220" s="4"/>
      <c r="U220" s="4">
        <v>32000</v>
      </c>
      <c r="V220" s="4"/>
      <c r="W220" s="4"/>
      <c r="X220" s="4">
        <v>32000</v>
      </c>
      <c r="Y220" s="4"/>
      <c r="Z220" s="4"/>
      <c r="AA220" s="4">
        <v>32000</v>
      </c>
      <c r="AB220" s="4"/>
      <c r="AC220" s="4"/>
      <c r="AE220" s="1" t="str">
        <f t="shared" si="180"/>
        <v/>
      </c>
    </row>
    <row r="221" spans="1:31" ht="13.25" hidden="1" customHeight="1" x14ac:dyDescent="0.2">
      <c r="A221" s="3" t="s">
        <v>26</v>
      </c>
      <c r="B221" s="3" t="s">
        <v>20</v>
      </c>
      <c r="C221" s="3" t="s">
        <v>73</v>
      </c>
      <c r="D221" s="3" t="s">
        <v>127</v>
      </c>
      <c r="E221" s="3" t="s">
        <v>148</v>
      </c>
      <c r="F221" s="8" t="s">
        <v>99</v>
      </c>
      <c r="G221" s="3" t="s">
        <v>85</v>
      </c>
      <c r="H221" s="3" t="s">
        <v>81</v>
      </c>
      <c r="I221" s="3"/>
      <c r="J221" s="3"/>
      <c r="K221" s="3" t="s">
        <v>118</v>
      </c>
      <c r="L221" s="4">
        <v>40000</v>
      </c>
      <c r="M221" s="4"/>
      <c r="N221" s="4"/>
      <c r="O221" s="4">
        <v>40000</v>
      </c>
      <c r="P221" s="4"/>
      <c r="Q221" s="4"/>
      <c r="R221" s="4">
        <v>40000</v>
      </c>
      <c r="S221" s="4"/>
      <c r="T221" s="4"/>
      <c r="U221" s="4">
        <v>40000</v>
      </c>
      <c r="V221" s="4"/>
      <c r="W221" s="4"/>
      <c r="X221" s="4">
        <v>40000</v>
      </c>
      <c r="Y221" s="4"/>
      <c r="Z221" s="4"/>
      <c r="AA221" s="4">
        <v>40000</v>
      </c>
      <c r="AB221" s="4"/>
      <c r="AC221" s="4"/>
      <c r="AE221" s="1" t="str">
        <f t="shared" si="180"/>
        <v/>
      </c>
    </row>
    <row r="222" spans="1:31" hidden="1" x14ac:dyDescent="0.2">
      <c r="A222" s="3" t="s">
        <v>26</v>
      </c>
      <c r="B222" s="3" t="s">
        <v>20</v>
      </c>
      <c r="C222" s="3" t="s">
        <v>125</v>
      </c>
      <c r="D222" s="3" t="s">
        <v>126</v>
      </c>
      <c r="E222" s="3" t="s">
        <v>148</v>
      </c>
      <c r="F222" s="8" t="s">
        <v>99</v>
      </c>
      <c r="G222" s="3" t="s">
        <v>85</v>
      </c>
      <c r="H222" s="3" t="s">
        <v>81</v>
      </c>
      <c r="I222" s="3"/>
      <c r="J222" s="3"/>
      <c r="K222" s="3" t="s">
        <v>118</v>
      </c>
      <c r="L222" s="4">
        <v>60000</v>
      </c>
      <c r="M222" s="4"/>
      <c r="N222" s="4"/>
      <c r="O222" s="4">
        <v>60000</v>
      </c>
      <c r="P222" s="4"/>
      <c r="Q222" s="4"/>
      <c r="R222" s="4">
        <v>60000</v>
      </c>
      <c r="S222" s="4"/>
      <c r="T222" s="4"/>
      <c r="U222" s="4">
        <v>60000</v>
      </c>
      <c r="V222" s="4"/>
      <c r="W222" s="4"/>
      <c r="X222" s="4">
        <v>60000</v>
      </c>
      <c r="Y222" s="4"/>
      <c r="Z222" s="4"/>
      <c r="AA222" s="4">
        <v>60000</v>
      </c>
      <c r="AB222" s="4"/>
      <c r="AC222" s="4"/>
      <c r="AE222" s="1" t="str">
        <f t="shared" si="180"/>
        <v/>
      </c>
    </row>
    <row r="223" spans="1:31" hidden="1" x14ac:dyDescent="0.2">
      <c r="A223" s="3" t="s">
        <v>26</v>
      </c>
      <c r="B223" s="3" t="s">
        <v>20</v>
      </c>
      <c r="C223" s="3" t="s">
        <v>70</v>
      </c>
      <c r="D223" s="3" t="s">
        <v>123</v>
      </c>
      <c r="E223" s="3" t="s">
        <v>236</v>
      </c>
      <c r="F223" s="8" t="s">
        <v>99</v>
      </c>
      <c r="G223" s="3" t="s">
        <v>85</v>
      </c>
      <c r="H223" s="3" t="s">
        <v>81</v>
      </c>
      <c r="I223" s="3" t="s">
        <v>247</v>
      </c>
      <c r="J223" s="3" t="s">
        <v>248</v>
      </c>
      <c r="K223" s="3" t="s">
        <v>118</v>
      </c>
      <c r="L223" s="4">
        <v>800</v>
      </c>
      <c r="M223" s="4">
        <f>L223*0.8</f>
        <v>640</v>
      </c>
      <c r="N223" s="4">
        <f>L223*1.2</f>
        <v>960</v>
      </c>
      <c r="O223" s="4">
        <v>800</v>
      </c>
      <c r="P223" s="4">
        <f>O223*0.8</f>
        <v>640</v>
      </c>
      <c r="Q223" s="4">
        <f>O223*1.2</f>
        <v>960</v>
      </c>
      <c r="R223" s="4">
        <v>800</v>
      </c>
      <c r="S223" s="4">
        <f>R223*0.8</f>
        <v>640</v>
      </c>
      <c r="T223" s="4">
        <f>R223*1.2</f>
        <v>960</v>
      </c>
      <c r="U223" s="4">
        <v>800</v>
      </c>
      <c r="V223" s="4">
        <f>U223*0.8</f>
        <v>640</v>
      </c>
      <c r="W223" s="4">
        <f>U223*1.2</f>
        <v>960</v>
      </c>
      <c r="X223" s="4">
        <v>800</v>
      </c>
      <c r="Y223" s="4">
        <f>X223*0.8</f>
        <v>640</v>
      </c>
      <c r="Z223" s="4">
        <f>X223*1.2</f>
        <v>960</v>
      </c>
      <c r="AA223" s="4">
        <v>800</v>
      </c>
      <c r="AB223" s="4">
        <f>AA223*0.8</f>
        <v>640</v>
      </c>
      <c r="AC223" s="4">
        <f>AA223*1.2</f>
        <v>960</v>
      </c>
      <c r="AE223" s="1" t="str">
        <f t="shared" si="180"/>
        <v/>
      </c>
    </row>
    <row r="224" spans="1:31" hidden="1" x14ac:dyDescent="0.2">
      <c r="A224" s="3" t="s">
        <v>26</v>
      </c>
      <c r="B224" s="3" t="s">
        <v>20</v>
      </c>
      <c r="C224" s="3" t="s">
        <v>71</v>
      </c>
      <c r="D224" s="3" t="s">
        <v>123</v>
      </c>
      <c r="E224" s="3" t="s">
        <v>236</v>
      </c>
      <c r="F224" s="8" t="s">
        <v>99</v>
      </c>
      <c r="G224" s="3" t="s">
        <v>85</v>
      </c>
      <c r="H224" s="3" t="s">
        <v>81</v>
      </c>
      <c r="I224" s="3" t="s">
        <v>247</v>
      </c>
      <c r="J224" s="3" t="s">
        <v>248</v>
      </c>
      <c r="K224" s="3" t="s">
        <v>118</v>
      </c>
      <c r="L224" s="4">
        <v>1600</v>
      </c>
      <c r="M224" s="4">
        <f t="shared" ref="M224:M229" si="181">L224*0.8</f>
        <v>1280</v>
      </c>
      <c r="N224" s="4">
        <f t="shared" ref="N224:N229" si="182">L224*1.2</f>
        <v>1920</v>
      </c>
      <c r="O224" s="4">
        <v>1600</v>
      </c>
      <c r="P224" s="4">
        <f t="shared" ref="P224:P229" si="183">O224*0.8</f>
        <v>1280</v>
      </c>
      <c r="Q224" s="4">
        <f t="shared" ref="Q224:Q229" si="184">O224*1.2</f>
        <v>1920</v>
      </c>
      <c r="R224" s="4">
        <v>1600</v>
      </c>
      <c r="S224" s="4">
        <f t="shared" ref="S224:S229" si="185">R224*0.8</f>
        <v>1280</v>
      </c>
      <c r="T224" s="4">
        <f t="shared" ref="T224:T229" si="186">R224*1.2</f>
        <v>1920</v>
      </c>
      <c r="U224" s="4">
        <v>1600</v>
      </c>
      <c r="V224" s="4">
        <f t="shared" ref="V224:V229" si="187">U224*0.8</f>
        <v>1280</v>
      </c>
      <c r="W224" s="4">
        <f t="shared" ref="W224:W229" si="188">U224*1.2</f>
        <v>1920</v>
      </c>
      <c r="X224" s="4">
        <v>1600</v>
      </c>
      <c r="Y224" s="4">
        <f t="shared" ref="Y224:Y229" si="189">X224*0.8</f>
        <v>1280</v>
      </c>
      <c r="Z224" s="4">
        <f t="shared" ref="Z224:Z229" si="190">X224*1.2</f>
        <v>1920</v>
      </c>
      <c r="AA224" s="4">
        <v>1600</v>
      </c>
      <c r="AB224" s="4">
        <f t="shared" ref="AB224:AB229" si="191">AA224*0.8</f>
        <v>1280</v>
      </c>
      <c r="AC224" s="4">
        <f t="shared" ref="AC224:AC229" si="192">AA224*1.2</f>
        <v>1920</v>
      </c>
      <c r="AE224" s="1" t="str">
        <f t="shared" si="180"/>
        <v/>
      </c>
    </row>
    <row r="225" spans="1:31" hidden="1" x14ac:dyDescent="0.2">
      <c r="A225" s="3" t="s">
        <v>26</v>
      </c>
      <c r="B225" s="3" t="s">
        <v>20</v>
      </c>
      <c r="C225" s="3" t="s">
        <v>72</v>
      </c>
      <c r="D225" s="3" t="s">
        <v>123</v>
      </c>
      <c r="E225" s="3" t="s">
        <v>236</v>
      </c>
      <c r="F225" s="8" t="s">
        <v>99</v>
      </c>
      <c r="G225" s="3" t="s">
        <v>85</v>
      </c>
      <c r="H225" s="3" t="s">
        <v>81</v>
      </c>
      <c r="I225" s="3" t="s">
        <v>247</v>
      </c>
      <c r="J225" s="3" t="s">
        <v>249</v>
      </c>
      <c r="K225" s="3" t="s">
        <v>118</v>
      </c>
      <c r="L225" s="4">
        <v>4100</v>
      </c>
      <c r="M225" s="4">
        <f t="shared" si="181"/>
        <v>3280</v>
      </c>
      <c r="N225" s="4">
        <f t="shared" si="182"/>
        <v>4920</v>
      </c>
      <c r="O225" s="4">
        <v>4100</v>
      </c>
      <c r="P225" s="4">
        <f t="shared" si="183"/>
        <v>3280</v>
      </c>
      <c r="Q225" s="4">
        <f t="shared" si="184"/>
        <v>4920</v>
      </c>
      <c r="R225" s="4">
        <v>4100</v>
      </c>
      <c r="S225" s="4">
        <f t="shared" si="185"/>
        <v>3280</v>
      </c>
      <c r="T225" s="4">
        <f t="shared" si="186"/>
        <v>4920</v>
      </c>
      <c r="U225" s="4">
        <v>4100</v>
      </c>
      <c r="V225" s="4">
        <f t="shared" si="187"/>
        <v>3280</v>
      </c>
      <c r="W225" s="4">
        <f t="shared" si="188"/>
        <v>4920</v>
      </c>
      <c r="X225" s="4">
        <v>4100</v>
      </c>
      <c r="Y225" s="4">
        <f t="shared" si="189"/>
        <v>3280</v>
      </c>
      <c r="Z225" s="4">
        <f t="shared" si="190"/>
        <v>4920</v>
      </c>
      <c r="AA225" s="4">
        <v>4100</v>
      </c>
      <c r="AB225" s="4">
        <f t="shared" si="191"/>
        <v>3280</v>
      </c>
      <c r="AC225" s="4">
        <f t="shared" si="192"/>
        <v>4920</v>
      </c>
      <c r="AE225" s="1" t="str">
        <f t="shared" si="180"/>
        <v/>
      </c>
    </row>
    <row r="226" spans="1:31" hidden="1" x14ac:dyDescent="0.2">
      <c r="A226" s="3" t="s">
        <v>26</v>
      </c>
      <c r="B226" s="3" t="s">
        <v>20</v>
      </c>
      <c r="C226" s="3" t="s">
        <v>121</v>
      </c>
      <c r="D226" s="3" t="s">
        <v>124</v>
      </c>
      <c r="E226" s="3" t="s">
        <v>236</v>
      </c>
      <c r="F226" s="8" t="s">
        <v>99</v>
      </c>
      <c r="G226" s="3" t="s">
        <v>85</v>
      </c>
      <c r="H226" s="3" t="s">
        <v>81</v>
      </c>
      <c r="I226" s="3" t="s">
        <v>247</v>
      </c>
      <c r="J226" s="3" t="s">
        <v>250</v>
      </c>
      <c r="K226" s="3" t="s">
        <v>118</v>
      </c>
      <c r="L226" s="4">
        <v>6200</v>
      </c>
      <c r="M226" s="4">
        <f t="shared" si="181"/>
        <v>4960</v>
      </c>
      <c r="N226" s="4">
        <f t="shared" si="182"/>
        <v>7440</v>
      </c>
      <c r="O226" s="4">
        <v>6200</v>
      </c>
      <c r="P226" s="4">
        <f t="shared" si="183"/>
        <v>4960</v>
      </c>
      <c r="Q226" s="4">
        <f t="shared" si="184"/>
        <v>7440</v>
      </c>
      <c r="R226" s="4">
        <v>6200</v>
      </c>
      <c r="S226" s="4">
        <f t="shared" si="185"/>
        <v>4960</v>
      </c>
      <c r="T226" s="4">
        <f t="shared" si="186"/>
        <v>7440</v>
      </c>
      <c r="U226" s="4">
        <v>6200</v>
      </c>
      <c r="V226" s="4">
        <f t="shared" si="187"/>
        <v>4960</v>
      </c>
      <c r="W226" s="4">
        <f t="shared" si="188"/>
        <v>7440</v>
      </c>
      <c r="X226" s="4">
        <v>6200</v>
      </c>
      <c r="Y226" s="4">
        <f t="shared" si="189"/>
        <v>4960</v>
      </c>
      <c r="Z226" s="4">
        <f t="shared" si="190"/>
        <v>7440</v>
      </c>
      <c r="AA226" s="4">
        <v>6200</v>
      </c>
      <c r="AB226" s="4">
        <f t="shared" si="191"/>
        <v>4960</v>
      </c>
      <c r="AC226" s="4">
        <f t="shared" si="192"/>
        <v>7440</v>
      </c>
      <c r="AE226" s="1" t="str">
        <f t="shared" si="180"/>
        <v/>
      </c>
    </row>
    <row r="227" spans="1:31" ht="14" hidden="1" customHeight="1" x14ac:dyDescent="0.2">
      <c r="A227" s="3" t="s">
        <v>26</v>
      </c>
      <c r="B227" s="3" t="s">
        <v>20</v>
      </c>
      <c r="C227" s="3" t="s">
        <v>210</v>
      </c>
      <c r="D227" s="3" t="s">
        <v>211</v>
      </c>
      <c r="E227" s="3" t="s">
        <v>236</v>
      </c>
      <c r="F227" s="8" t="s">
        <v>99</v>
      </c>
      <c r="G227" s="3" t="s">
        <v>85</v>
      </c>
      <c r="H227" s="3" t="s">
        <v>81</v>
      </c>
      <c r="I227" s="3" t="s">
        <v>247</v>
      </c>
      <c r="J227" s="3" t="s">
        <v>251</v>
      </c>
      <c r="K227" s="3" t="s">
        <v>118</v>
      </c>
      <c r="L227" s="4">
        <v>9100</v>
      </c>
      <c r="M227" s="4">
        <f t="shared" si="181"/>
        <v>7280</v>
      </c>
      <c r="N227" s="4">
        <f t="shared" si="182"/>
        <v>10920</v>
      </c>
      <c r="O227" s="4">
        <v>9100</v>
      </c>
      <c r="P227" s="4">
        <f t="shared" si="183"/>
        <v>7280</v>
      </c>
      <c r="Q227" s="4">
        <f t="shared" si="184"/>
        <v>10920</v>
      </c>
      <c r="R227" s="4">
        <v>9100</v>
      </c>
      <c r="S227" s="4">
        <f t="shared" si="185"/>
        <v>7280</v>
      </c>
      <c r="T227" s="4">
        <f t="shared" si="186"/>
        <v>10920</v>
      </c>
      <c r="U227" s="4">
        <v>9100</v>
      </c>
      <c r="V227" s="4">
        <f t="shared" si="187"/>
        <v>7280</v>
      </c>
      <c r="W227" s="4">
        <f t="shared" si="188"/>
        <v>10920</v>
      </c>
      <c r="X227" s="4">
        <v>9100</v>
      </c>
      <c r="Y227" s="4">
        <f t="shared" si="189"/>
        <v>7280</v>
      </c>
      <c r="Z227" s="4">
        <f t="shared" si="190"/>
        <v>10920</v>
      </c>
      <c r="AA227" s="4">
        <v>9100</v>
      </c>
      <c r="AB227" s="4">
        <f t="shared" si="191"/>
        <v>7280</v>
      </c>
      <c r="AC227" s="4">
        <f t="shared" si="192"/>
        <v>10920</v>
      </c>
      <c r="AE227" s="1" t="str">
        <f t="shared" si="180"/>
        <v/>
      </c>
    </row>
    <row r="228" spans="1:31" ht="13.25" hidden="1" customHeight="1" x14ac:dyDescent="0.2">
      <c r="A228" s="3" t="s">
        <v>26</v>
      </c>
      <c r="B228" s="3" t="s">
        <v>20</v>
      </c>
      <c r="C228" s="3" t="s">
        <v>73</v>
      </c>
      <c r="D228" s="3" t="s">
        <v>127</v>
      </c>
      <c r="E228" s="3" t="s">
        <v>236</v>
      </c>
      <c r="F228" s="8" t="s">
        <v>99</v>
      </c>
      <c r="G228" s="3" t="s">
        <v>85</v>
      </c>
      <c r="H228" s="3" t="s">
        <v>81</v>
      </c>
      <c r="I228" s="3" t="s">
        <v>247</v>
      </c>
      <c r="J228" s="3" t="s">
        <v>252</v>
      </c>
      <c r="K228" s="3" t="s">
        <v>118</v>
      </c>
      <c r="L228" s="4">
        <v>9100</v>
      </c>
      <c r="M228" s="4">
        <f t="shared" si="181"/>
        <v>7280</v>
      </c>
      <c r="N228" s="4">
        <f t="shared" si="182"/>
        <v>10920</v>
      </c>
      <c r="O228" s="4">
        <v>9100</v>
      </c>
      <c r="P228" s="4">
        <f t="shared" si="183"/>
        <v>7280</v>
      </c>
      <c r="Q228" s="4">
        <f t="shared" si="184"/>
        <v>10920</v>
      </c>
      <c r="R228" s="4">
        <v>9100</v>
      </c>
      <c r="S228" s="4">
        <f t="shared" si="185"/>
        <v>7280</v>
      </c>
      <c r="T228" s="4">
        <f t="shared" si="186"/>
        <v>10920</v>
      </c>
      <c r="U228" s="4">
        <v>9100</v>
      </c>
      <c r="V228" s="4">
        <f t="shared" si="187"/>
        <v>7280</v>
      </c>
      <c r="W228" s="4">
        <f t="shared" si="188"/>
        <v>10920</v>
      </c>
      <c r="X228" s="4">
        <v>9100</v>
      </c>
      <c r="Y228" s="4">
        <f t="shared" si="189"/>
        <v>7280</v>
      </c>
      <c r="Z228" s="4">
        <f t="shared" si="190"/>
        <v>10920</v>
      </c>
      <c r="AA228" s="4">
        <v>9100</v>
      </c>
      <c r="AB228" s="4">
        <f t="shared" si="191"/>
        <v>7280</v>
      </c>
      <c r="AC228" s="4">
        <f t="shared" si="192"/>
        <v>10920</v>
      </c>
      <c r="AE228" s="1" t="str">
        <f t="shared" si="180"/>
        <v/>
      </c>
    </row>
    <row r="229" spans="1:31" hidden="1" x14ac:dyDescent="0.2">
      <c r="A229" s="3" t="s">
        <v>26</v>
      </c>
      <c r="B229" s="3" t="s">
        <v>20</v>
      </c>
      <c r="C229" s="3" t="s">
        <v>125</v>
      </c>
      <c r="D229" s="3" t="s">
        <v>126</v>
      </c>
      <c r="E229" s="3" t="s">
        <v>236</v>
      </c>
      <c r="F229" s="8" t="s">
        <v>99</v>
      </c>
      <c r="G229" s="3" t="s">
        <v>85</v>
      </c>
      <c r="H229" s="3" t="s">
        <v>81</v>
      </c>
      <c r="I229" s="3" t="s">
        <v>247</v>
      </c>
      <c r="J229" s="3" t="s">
        <v>253</v>
      </c>
      <c r="K229" s="3" t="s">
        <v>118</v>
      </c>
      <c r="L229" s="4">
        <v>22300</v>
      </c>
      <c r="M229" s="4">
        <f t="shared" si="181"/>
        <v>17840</v>
      </c>
      <c r="N229" s="4">
        <f t="shared" si="182"/>
        <v>26760</v>
      </c>
      <c r="O229" s="4">
        <v>22300</v>
      </c>
      <c r="P229" s="4">
        <f t="shared" si="183"/>
        <v>17840</v>
      </c>
      <c r="Q229" s="4">
        <f t="shared" si="184"/>
        <v>26760</v>
      </c>
      <c r="R229" s="4">
        <v>22300</v>
      </c>
      <c r="S229" s="4">
        <f t="shared" si="185"/>
        <v>17840</v>
      </c>
      <c r="T229" s="4">
        <f t="shared" si="186"/>
        <v>26760</v>
      </c>
      <c r="U229" s="4">
        <v>22300</v>
      </c>
      <c r="V229" s="4">
        <f t="shared" si="187"/>
        <v>17840</v>
      </c>
      <c r="W229" s="4">
        <f t="shared" si="188"/>
        <v>26760</v>
      </c>
      <c r="X229" s="4">
        <v>22300</v>
      </c>
      <c r="Y229" s="4">
        <f t="shared" si="189"/>
        <v>17840</v>
      </c>
      <c r="Z229" s="4">
        <f t="shared" si="190"/>
        <v>26760</v>
      </c>
      <c r="AA229" s="4">
        <v>22300</v>
      </c>
      <c r="AB229" s="4">
        <f t="shared" si="191"/>
        <v>17840</v>
      </c>
      <c r="AC229" s="4">
        <f t="shared" si="192"/>
        <v>26760</v>
      </c>
      <c r="AE229" s="1" t="str">
        <f t="shared" si="180"/>
        <v/>
      </c>
    </row>
    <row r="230" spans="1:31" ht="15.5" hidden="1" customHeight="1" x14ac:dyDescent="0.2">
      <c r="A230" s="23" t="s">
        <v>26</v>
      </c>
      <c r="B230" s="3" t="s">
        <v>20</v>
      </c>
      <c r="C230" s="23" t="s">
        <v>70</v>
      </c>
      <c r="D230" s="23" t="s">
        <v>123</v>
      </c>
      <c r="E230" s="23" t="s">
        <v>17</v>
      </c>
      <c r="F230" s="23" t="s">
        <v>99</v>
      </c>
      <c r="G230" s="22" t="s">
        <v>85</v>
      </c>
      <c r="H230" s="23" t="s">
        <v>83</v>
      </c>
      <c r="I230" s="28" t="s">
        <v>138</v>
      </c>
      <c r="J230" s="23" t="s">
        <v>232</v>
      </c>
      <c r="K230" s="23" t="s">
        <v>68</v>
      </c>
      <c r="L230" s="13">
        <v>120</v>
      </c>
      <c r="M230" s="13">
        <f>L230*0.75</f>
        <v>90</v>
      </c>
      <c r="N230" s="13">
        <f>L230*1.25</f>
        <v>150</v>
      </c>
      <c r="O230" s="13">
        <f>120+583</f>
        <v>703</v>
      </c>
      <c r="P230" s="13">
        <f>O230*0.75</f>
        <v>527.25</v>
      </c>
      <c r="Q230" s="13">
        <f>O230*1.25</f>
        <v>878.75</v>
      </c>
      <c r="R230" s="13">
        <f>120+583</f>
        <v>703</v>
      </c>
      <c r="S230" s="13">
        <f>R230*0.75</f>
        <v>527.25</v>
      </c>
      <c r="T230" s="13">
        <f>R230*1.25</f>
        <v>878.75</v>
      </c>
      <c r="U230" s="13">
        <f>120+583</f>
        <v>703</v>
      </c>
      <c r="V230" s="13">
        <f>U230*0.75</f>
        <v>527.25</v>
      </c>
      <c r="W230" s="13">
        <f>U230*1.25</f>
        <v>878.75</v>
      </c>
      <c r="X230" s="13">
        <f>120+583</f>
        <v>703</v>
      </c>
      <c r="Y230" s="13">
        <f>X230*0.75</f>
        <v>527.25</v>
      </c>
      <c r="Z230" s="13">
        <f>X230*1.25</f>
        <v>878.75</v>
      </c>
      <c r="AA230" s="13">
        <f>120+583</f>
        <v>703</v>
      </c>
      <c r="AB230" s="13">
        <f>AA230*0.75</f>
        <v>527.25</v>
      </c>
      <c r="AC230" s="13">
        <f>AA230*1.25</f>
        <v>878.75</v>
      </c>
      <c r="AE230" s="1" t="str">
        <f t="shared" si="180"/>
        <v/>
      </c>
    </row>
    <row r="231" spans="1:31" ht="14" hidden="1" customHeight="1" x14ac:dyDescent="0.2">
      <c r="A231" s="23" t="s">
        <v>26</v>
      </c>
      <c r="B231" s="3" t="s">
        <v>20</v>
      </c>
      <c r="C231" s="23" t="s">
        <v>71</v>
      </c>
      <c r="D231" s="23" t="s">
        <v>123</v>
      </c>
      <c r="E231" s="23" t="s">
        <v>17</v>
      </c>
      <c r="F231" s="23" t="s">
        <v>99</v>
      </c>
      <c r="G231" s="22" t="s">
        <v>85</v>
      </c>
      <c r="H231" s="23" t="s">
        <v>83</v>
      </c>
      <c r="I231" s="28" t="s">
        <v>138</v>
      </c>
      <c r="J231" s="23" t="s">
        <v>232</v>
      </c>
      <c r="K231" s="23" t="s">
        <v>68</v>
      </c>
      <c r="L231" s="13">
        <v>256</v>
      </c>
      <c r="M231" s="13">
        <f>L231*0.75</f>
        <v>192</v>
      </c>
      <c r="N231" s="13">
        <f>L231*1.25</f>
        <v>320</v>
      </c>
      <c r="O231" s="13">
        <f>256+1250</f>
        <v>1506</v>
      </c>
      <c r="P231" s="13">
        <f>O231*0.75</f>
        <v>1129.5</v>
      </c>
      <c r="Q231" s="13">
        <f>O231*1.25</f>
        <v>1882.5</v>
      </c>
      <c r="R231" s="13">
        <f>256+1250</f>
        <v>1506</v>
      </c>
      <c r="S231" s="13">
        <f>R231*0.75</f>
        <v>1129.5</v>
      </c>
      <c r="T231" s="13">
        <f>R231*1.25</f>
        <v>1882.5</v>
      </c>
      <c r="U231" s="13">
        <f>256+1250</f>
        <v>1506</v>
      </c>
      <c r="V231" s="13">
        <f>U231*0.75</f>
        <v>1129.5</v>
      </c>
      <c r="W231" s="13">
        <f>U231*1.25</f>
        <v>1882.5</v>
      </c>
      <c r="X231" s="13">
        <f>256+1250</f>
        <v>1506</v>
      </c>
      <c r="Y231" s="13">
        <f>X231*0.75</f>
        <v>1129.5</v>
      </c>
      <c r="Z231" s="13">
        <f>X231*1.25</f>
        <v>1882.5</v>
      </c>
      <c r="AA231" s="13">
        <f>256+1250</f>
        <v>1506</v>
      </c>
      <c r="AB231" s="13">
        <f>AA231*0.75</f>
        <v>1129.5</v>
      </c>
      <c r="AC231" s="13">
        <f>AA231*1.25</f>
        <v>1882.5</v>
      </c>
      <c r="AE231" s="1" t="str">
        <f t="shared" si="180"/>
        <v/>
      </c>
    </row>
    <row r="232" spans="1:31" ht="14" hidden="1" customHeight="1" x14ac:dyDescent="0.2">
      <c r="A232" s="23" t="s">
        <v>26</v>
      </c>
      <c r="B232" s="3" t="s">
        <v>20</v>
      </c>
      <c r="C232" s="23" t="s">
        <v>72</v>
      </c>
      <c r="D232" s="23" t="s">
        <v>123</v>
      </c>
      <c r="E232" s="23" t="s">
        <v>17</v>
      </c>
      <c r="F232" s="23" t="s">
        <v>99</v>
      </c>
      <c r="G232" s="22" t="s">
        <v>85</v>
      </c>
      <c r="H232" s="23" t="s">
        <v>83</v>
      </c>
      <c r="I232" s="28" t="s">
        <v>138</v>
      </c>
      <c r="J232" s="23" t="s">
        <v>232</v>
      </c>
      <c r="K232" s="23" t="s">
        <v>68</v>
      </c>
      <c r="L232" s="13">
        <f>615+3000</f>
        <v>3615</v>
      </c>
      <c r="M232" s="13">
        <f>L232*0.75</f>
        <v>2711.25</v>
      </c>
      <c r="N232" s="13">
        <f>L232*1.25</f>
        <v>4518.75</v>
      </c>
      <c r="O232" s="13">
        <f>615+3000</f>
        <v>3615</v>
      </c>
      <c r="P232" s="13">
        <f>O232*0.75</f>
        <v>2711.25</v>
      </c>
      <c r="Q232" s="13">
        <f>O232*1.25</f>
        <v>4518.75</v>
      </c>
      <c r="R232" s="13">
        <f>615+3000</f>
        <v>3615</v>
      </c>
      <c r="S232" s="13">
        <f>R232*0.75</f>
        <v>2711.25</v>
      </c>
      <c r="T232" s="13">
        <f>R232*1.25</f>
        <v>4518.75</v>
      </c>
      <c r="U232" s="13">
        <f>615+3000</f>
        <v>3615</v>
      </c>
      <c r="V232" s="13">
        <f>U232*0.75</f>
        <v>2711.25</v>
      </c>
      <c r="W232" s="13">
        <f>U232*1.25</f>
        <v>4518.75</v>
      </c>
      <c r="X232" s="13">
        <f>615+3000</f>
        <v>3615</v>
      </c>
      <c r="Y232" s="13">
        <f>X232*0.75</f>
        <v>2711.25</v>
      </c>
      <c r="Z232" s="13">
        <f>X232*1.25</f>
        <v>4518.75</v>
      </c>
      <c r="AA232" s="13">
        <f>615+3000</f>
        <v>3615</v>
      </c>
      <c r="AB232" s="13">
        <f>AA232*0.75</f>
        <v>2711.25</v>
      </c>
      <c r="AC232" s="13">
        <f>AA232*1.25</f>
        <v>4518.75</v>
      </c>
      <c r="AE232" s="1" t="str">
        <f t="shared" si="180"/>
        <v/>
      </c>
    </row>
    <row r="233" spans="1:31" ht="15" hidden="1" x14ac:dyDescent="0.2">
      <c r="A233" s="23" t="s">
        <v>26</v>
      </c>
      <c r="B233" s="3" t="s">
        <v>20</v>
      </c>
      <c r="C233" s="23" t="s">
        <v>121</v>
      </c>
      <c r="D233" s="23" t="s">
        <v>124</v>
      </c>
      <c r="E233" s="23" t="s">
        <v>17</v>
      </c>
      <c r="F233" s="23" t="s">
        <v>99</v>
      </c>
      <c r="G233" s="22" t="s">
        <v>85</v>
      </c>
      <c r="H233" s="23" t="s">
        <v>83</v>
      </c>
      <c r="I233" s="28" t="s">
        <v>138</v>
      </c>
      <c r="J233" s="23" t="s">
        <v>232</v>
      </c>
      <c r="K233" s="23" t="s">
        <v>68</v>
      </c>
      <c r="L233" s="13">
        <f>R233</f>
        <v>5221</v>
      </c>
      <c r="M233" s="13">
        <f>L233*0.75</f>
        <v>3915.75</v>
      </c>
      <c r="N233" s="13">
        <f>L233*1.25</f>
        <v>6526.25</v>
      </c>
      <c r="O233" s="13">
        <v>5221</v>
      </c>
      <c r="P233" s="13">
        <f>O233*0.75</f>
        <v>3915.75</v>
      </c>
      <c r="Q233" s="13">
        <f>O233*1.25</f>
        <v>6526.25</v>
      </c>
      <c r="R233" s="13">
        <f>888+4333</f>
        <v>5221</v>
      </c>
      <c r="S233" s="13">
        <f>R233*0.75</f>
        <v>3915.75</v>
      </c>
      <c r="T233" s="13">
        <f>R233*1.25</f>
        <v>6526.25</v>
      </c>
      <c r="U233" s="13">
        <v>5221</v>
      </c>
      <c r="V233" s="13">
        <f>U233*0.75</f>
        <v>3915.75</v>
      </c>
      <c r="W233" s="13">
        <f>U233*1.25</f>
        <v>6526.25</v>
      </c>
      <c r="X233" s="13">
        <v>5221</v>
      </c>
      <c r="Y233" s="13">
        <f>X233*0.75</f>
        <v>3915.75</v>
      </c>
      <c r="Z233" s="13">
        <f>X233*1.25</f>
        <v>6526.25</v>
      </c>
      <c r="AA233" s="13">
        <v>5221</v>
      </c>
      <c r="AB233" s="13">
        <f>AA233*0.75</f>
        <v>3915.75</v>
      </c>
      <c r="AC233" s="13">
        <f>AA233*1.25</f>
        <v>6526.25</v>
      </c>
      <c r="AE233" s="1" t="str">
        <f t="shared" si="180"/>
        <v/>
      </c>
    </row>
    <row r="234" spans="1:31" ht="15" hidden="1" x14ac:dyDescent="0.2">
      <c r="A234" s="23" t="s">
        <v>26</v>
      </c>
      <c r="B234" s="3" t="s">
        <v>20</v>
      </c>
      <c r="C234" s="3" t="s">
        <v>210</v>
      </c>
      <c r="D234" s="3" t="s">
        <v>211</v>
      </c>
      <c r="E234" s="23" t="s">
        <v>17</v>
      </c>
      <c r="F234" s="23" t="s">
        <v>99</v>
      </c>
      <c r="G234" s="22" t="s">
        <v>85</v>
      </c>
      <c r="H234" s="23" t="s">
        <v>83</v>
      </c>
      <c r="I234" s="28" t="s">
        <v>138</v>
      </c>
      <c r="J234" s="23" t="s">
        <v>232</v>
      </c>
      <c r="K234" s="23" t="s">
        <v>68</v>
      </c>
      <c r="L234" s="13">
        <f>1680+2751</f>
        <v>4431</v>
      </c>
      <c r="M234" s="13">
        <f t="shared" ref="M234" si="193">L234*0.75</f>
        <v>3323.25</v>
      </c>
      <c r="N234" s="13">
        <f t="shared" ref="N234" si="194">L234*1.25</f>
        <v>5538.75</v>
      </c>
      <c r="O234" s="13">
        <f>1680+2751</f>
        <v>4431</v>
      </c>
      <c r="P234" s="13">
        <f t="shared" ref="P234" si="195">O234*0.75</f>
        <v>3323.25</v>
      </c>
      <c r="Q234" s="13">
        <f t="shared" ref="Q234" si="196">O234*1.25</f>
        <v>5538.75</v>
      </c>
      <c r="R234" s="13">
        <f>1680+2751</f>
        <v>4431</v>
      </c>
      <c r="S234" s="13">
        <f t="shared" ref="S234" si="197">R234*0.75</f>
        <v>3323.25</v>
      </c>
      <c r="T234" s="13">
        <f t="shared" ref="T234" si="198">R234*1.25</f>
        <v>5538.75</v>
      </c>
      <c r="U234" s="13">
        <f>1680+2751</f>
        <v>4431</v>
      </c>
      <c r="V234" s="13">
        <f t="shared" ref="V234" si="199">U234*0.75</f>
        <v>3323.25</v>
      </c>
      <c r="W234" s="13">
        <f t="shared" ref="W234" si="200">U234*1.25</f>
        <v>5538.75</v>
      </c>
      <c r="X234" s="13">
        <f>1680+2751</f>
        <v>4431</v>
      </c>
      <c r="Y234" s="13">
        <f t="shared" ref="Y234" si="201">X234*0.75</f>
        <v>3323.25</v>
      </c>
      <c r="Z234" s="13">
        <f t="shared" ref="Z234" si="202">X234*1.25</f>
        <v>5538.75</v>
      </c>
      <c r="AA234" s="13">
        <f>1680+2751</f>
        <v>4431</v>
      </c>
      <c r="AB234" s="13">
        <f t="shared" ref="AB234" si="203">AA234*0.75</f>
        <v>3323.25</v>
      </c>
      <c r="AC234" s="13">
        <f t="shared" ref="AC234" si="204">AA234*1.25</f>
        <v>5538.75</v>
      </c>
      <c r="AE234" s="1" t="str">
        <f t="shared" si="180"/>
        <v/>
      </c>
    </row>
    <row r="235" spans="1:31" ht="15" hidden="1" x14ac:dyDescent="0.2">
      <c r="A235" s="23" t="s">
        <v>26</v>
      </c>
      <c r="B235" s="3" t="s">
        <v>20</v>
      </c>
      <c r="C235" s="23" t="s">
        <v>73</v>
      </c>
      <c r="D235" s="23" t="s">
        <v>127</v>
      </c>
      <c r="E235" s="23" t="s">
        <v>17</v>
      </c>
      <c r="F235" s="23" t="s">
        <v>99</v>
      </c>
      <c r="G235" s="22" t="s">
        <v>85</v>
      </c>
      <c r="H235" s="23" t="s">
        <v>83</v>
      </c>
      <c r="I235" s="28" t="s">
        <v>138</v>
      </c>
      <c r="J235" s="23" t="s">
        <v>232</v>
      </c>
      <c r="K235" s="23" t="s">
        <v>68</v>
      </c>
      <c r="L235" s="13">
        <f>2100+3439</f>
        <v>5539</v>
      </c>
      <c r="M235" s="13">
        <f>L235*0.75</f>
        <v>4154.25</v>
      </c>
      <c r="N235" s="13">
        <f>L235*1.25</f>
        <v>6923.75</v>
      </c>
      <c r="O235" s="13">
        <f>2100+3439</f>
        <v>5539</v>
      </c>
      <c r="P235" s="13">
        <f>O235*0.75</f>
        <v>4154.25</v>
      </c>
      <c r="Q235" s="13">
        <f>O235*1.25</f>
        <v>6923.75</v>
      </c>
      <c r="R235" s="13">
        <f>2100+3439</f>
        <v>5539</v>
      </c>
      <c r="S235" s="13">
        <f>R235*0.75</f>
        <v>4154.25</v>
      </c>
      <c r="T235" s="13">
        <f>R235*1.25</f>
        <v>6923.75</v>
      </c>
      <c r="U235" s="13">
        <f>2100+3439</f>
        <v>5539</v>
      </c>
      <c r="V235" s="13">
        <f>U235*0.75</f>
        <v>4154.25</v>
      </c>
      <c r="W235" s="13">
        <f>U235*1.25</f>
        <v>6923.75</v>
      </c>
      <c r="X235" s="13">
        <f>2100+3439</f>
        <v>5539</v>
      </c>
      <c r="Y235" s="13">
        <f>X235*0.75</f>
        <v>4154.25</v>
      </c>
      <c r="Z235" s="13">
        <f>X235*1.25</f>
        <v>6923.75</v>
      </c>
      <c r="AA235" s="13">
        <f>2100+3439</f>
        <v>5539</v>
      </c>
      <c r="AB235" s="13">
        <f>AA235*0.75</f>
        <v>4154.25</v>
      </c>
      <c r="AC235" s="13">
        <f>AA235*1.25</f>
        <v>6923.75</v>
      </c>
      <c r="AE235" s="1" t="str">
        <f t="shared" si="180"/>
        <v/>
      </c>
    </row>
    <row r="236" spans="1:31" ht="15" hidden="1" x14ac:dyDescent="0.2">
      <c r="A236" s="23" t="s">
        <v>26</v>
      </c>
      <c r="B236" s="3" t="s">
        <v>20</v>
      </c>
      <c r="C236" s="23" t="s">
        <v>125</v>
      </c>
      <c r="D236" s="23" t="s">
        <v>126</v>
      </c>
      <c r="E236" s="23" t="s">
        <v>17</v>
      </c>
      <c r="F236" s="23" t="s">
        <v>99</v>
      </c>
      <c r="G236" s="22" t="s">
        <v>85</v>
      </c>
      <c r="H236" s="23" t="s">
        <v>83</v>
      </c>
      <c r="I236" s="28" t="s">
        <v>138</v>
      </c>
      <c r="J236" s="23" t="s">
        <v>232</v>
      </c>
      <c r="K236" s="23" t="s">
        <v>68</v>
      </c>
      <c r="L236" s="13">
        <f>5159+3150</f>
        <v>8309</v>
      </c>
      <c r="M236" s="13">
        <f>L236*0.75</f>
        <v>6231.75</v>
      </c>
      <c r="N236" s="13">
        <f>L236*1.25</f>
        <v>10386.25</v>
      </c>
      <c r="O236" s="13">
        <f>5159+3150</f>
        <v>8309</v>
      </c>
      <c r="P236" s="13">
        <f>O236*0.75</f>
        <v>6231.75</v>
      </c>
      <c r="Q236" s="13">
        <f>O236*1.25</f>
        <v>10386.25</v>
      </c>
      <c r="R236" s="13">
        <f>5159+3150</f>
        <v>8309</v>
      </c>
      <c r="S236" s="13">
        <f>R236*0.75</f>
        <v>6231.75</v>
      </c>
      <c r="T236" s="13">
        <f>R236*1.25</f>
        <v>10386.25</v>
      </c>
      <c r="U236" s="13">
        <f>5159+3150</f>
        <v>8309</v>
      </c>
      <c r="V236" s="13">
        <f>U236*0.75</f>
        <v>6231.75</v>
      </c>
      <c r="W236" s="13">
        <f>U236*1.25</f>
        <v>10386.25</v>
      </c>
      <c r="X236" s="13">
        <f>5159+3150</f>
        <v>8309</v>
      </c>
      <c r="Y236" s="13">
        <f>X236*0.75</f>
        <v>6231.75</v>
      </c>
      <c r="Z236" s="13">
        <f>X236*1.25</f>
        <v>10386.25</v>
      </c>
      <c r="AA236" s="13">
        <f>5159+3150</f>
        <v>8309</v>
      </c>
      <c r="AB236" s="13">
        <f>AA236*0.75</f>
        <v>6231.75</v>
      </c>
      <c r="AC236" s="13">
        <f>AA236*1.25</f>
        <v>10386.25</v>
      </c>
      <c r="AE236" s="1" t="str">
        <f t="shared" si="180"/>
        <v/>
      </c>
    </row>
    <row r="237" spans="1:31" hidden="1" x14ac:dyDescent="0.2">
      <c r="A237" s="23" t="s">
        <v>26</v>
      </c>
      <c r="B237" s="23" t="s">
        <v>20</v>
      </c>
      <c r="C237" s="3" t="s">
        <v>70</v>
      </c>
      <c r="D237" s="3" t="s">
        <v>123</v>
      </c>
      <c r="E237" s="3" t="s">
        <v>69</v>
      </c>
      <c r="F237" s="3" t="s">
        <v>102</v>
      </c>
      <c r="G237" s="13" t="s">
        <v>85</v>
      </c>
      <c r="H237" s="3" t="s">
        <v>81</v>
      </c>
      <c r="I237" s="3" t="s">
        <v>74</v>
      </c>
      <c r="J237" s="3" t="s">
        <v>77</v>
      </c>
      <c r="K237" s="3" t="s">
        <v>68</v>
      </c>
      <c r="L237" s="5">
        <v>4.0999999999999996</v>
      </c>
      <c r="M237" s="19">
        <v>3.9</v>
      </c>
      <c r="N237" s="19">
        <v>4.5</v>
      </c>
      <c r="O237" s="5">
        <v>4.0999999999999996</v>
      </c>
      <c r="P237" s="19">
        <v>3.9</v>
      </c>
      <c r="Q237" s="19">
        <v>4.5</v>
      </c>
      <c r="R237" s="5">
        <v>4.0999999999999996</v>
      </c>
      <c r="S237" s="19">
        <v>3.9</v>
      </c>
      <c r="T237" s="19">
        <v>4.5</v>
      </c>
      <c r="U237" s="9">
        <f t="shared" ref="U237:AC240" si="205">R237*0.95</f>
        <v>3.8949999999999996</v>
      </c>
      <c r="V237" s="9">
        <f t="shared" si="205"/>
        <v>3.7049999999999996</v>
      </c>
      <c r="W237" s="9">
        <f t="shared" si="205"/>
        <v>4.2749999999999995</v>
      </c>
      <c r="X237" s="9">
        <f t="shared" si="205"/>
        <v>3.7002499999999996</v>
      </c>
      <c r="Y237" s="9">
        <f t="shared" si="205"/>
        <v>3.5197499999999993</v>
      </c>
      <c r="Z237" s="9">
        <f t="shared" si="205"/>
        <v>4.0612499999999994</v>
      </c>
      <c r="AA237" s="9">
        <f t="shared" si="205"/>
        <v>3.5152374999999996</v>
      </c>
      <c r="AB237" s="9">
        <f t="shared" si="205"/>
        <v>3.3437624999999991</v>
      </c>
      <c r="AC237" s="9">
        <f t="shared" si="205"/>
        <v>3.8581874999999992</v>
      </c>
      <c r="AE237" s="1" t="str">
        <f t="shared" si="180"/>
        <v/>
      </c>
    </row>
    <row r="238" spans="1:31" hidden="1" x14ac:dyDescent="0.2">
      <c r="A238" s="23" t="s">
        <v>26</v>
      </c>
      <c r="B238" s="23" t="s">
        <v>20</v>
      </c>
      <c r="C238" s="3" t="s">
        <v>71</v>
      </c>
      <c r="D238" s="3" t="s">
        <v>123</v>
      </c>
      <c r="E238" s="3" t="s">
        <v>69</v>
      </c>
      <c r="F238" s="3" t="s">
        <v>102</v>
      </c>
      <c r="G238" s="13" t="s">
        <v>85</v>
      </c>
      <c r="H238" s="3" t="s">
        <v>81</v>
      </c>
      <c r="I238" s="3" t="s">
        <v>74</v>
      </c>
      <c r="J238" s="3" t="s">
        <v>77</v>
      </c>
      <c r="K238" s="3" t="s">
        <v>68</v>
      </c>
      <c r="L238" s="5">
        <v>5.3</v>
      </c>
      <c r="M238" s="19">
        <v>5</v>
      </c>
      <c r="N238" s="19">
        <v>6.4</v>
      </c>
      <c r="O238" s="5">
        <v>5.3</v>
      </c>
      <c r="P238" s="19">
        <v>5</v>
      </c>
      <c r="Q238" s="19">
        <v>6.4</v>
      </c>
      <c r="R238" s="5">
        <v>5.3</v>
      </c>
      <c r="S238" s="19">
        <v>5</v>
      </c>
      <c r="T238" s="19">
        <v>6.4</v>
      </c>
      <c r="U238" s="9">
        <f t="shared" si="205"/>
        <v>5.0349999999999993</v>
      </c>
      <c r="V238" s="9">
        <f t="shared" si="205"/>
        <v>4.75</v>
      </c>
      <c r="W238" s="9">
        <f t="shared" si="205"/>
        <v>6.08</v>
      </c>
      <c r="X238" s="9">
        <f t="shared" si="205"/>
        <v>4.7832499999999989</v>
      </c>
      <c r="Y238" s="9">
        <f t="shared" si="205"/>
        <v>4.5125000000000002</v>
      </c>
      <c r="Z238" s="9">
        <f t="shared" si="205"/>
        <v>5.7759999999999998</v>
      </c>
      <c r="AA238" s="9">
        <f t="shared" si="205"/>
        <v>4.5440874999999989</v>
      </c>
      <c r="AB238" s="9">
        <f t="shared" si="205"/>
        <v>4.2868750000000002</v>
      </c>
      <c r="AC238" s="9">
        <f t="shared" si="205"/>
        <v>5.4871999999999996</v>
      </c>
      <c r="AE238" s="1" t="str">
        <f t="shared" si="180"/>
        <v/>
      </c>
    </row>
    <row r="239" spans="1:31" hidden="1" x14ac:dyDescent="0.2">
      <c r="A239" s="23" t="s">
        <v>26</v>
      </c>
      <c r="B239" s="23" t="s">
        <v>20</v>
      </c>
      <c r="C239" s="3" t="s">
        <v>72</v>
      </c>
      <c r="D239" s="3" t="s">
        <v>123</v>
      </c>
      <c r="E239" s="3" t="s">
        <v>69</v>
      </c>
      <c r="F239" s="3" t="s">
        <v>102</v>
      </c>
      <c r="G239" s="13" t="s">
        <v>85</v>
      </c>
      <c r="H239" s="3" t="s">
        <v>81</v>
      </c>
      <c r="I239" s="3" t="s">
        <v>74</v>
      </c>
      <c r="J239" s="3" t="s">
        <v>77</v>
      </c>
      <c r="K239" s="3" t="s">
        <v>68</v>
      </c>
      <c r="L239" s="5">
        <v>7.5</v>
      </c>
      <c r="M239" s="19">
        <v>7.3</v>
      </c>
      <c r="N239" s="19">
        <v>7.8</v>
      </c>
      <c r="O239" s="5">
        <v>7.5</v>
      </c>
      <c r="P239" s="19">
        <v>7.3</v>
      </c>
      <c r="Q239" s="19">
        <v>7.8</v>
      </c>
      <c r="R239" s="5">
        <v>7.5</v>
      </c>
      <c r="S239" s="19">
        <v>7.3</v>
      </c>
      <c r="T239" s="19">
        <v>7.8</v>
      </c>
      <c r="U239" s="9">
        <f t="shared" si="205"/>
        <v>7.125</v>
      </c>
      <c r="V239" s="9">
        <f t="shared" si="205"/>
        <v>6.9349999999999996</v>
      </c>
      <c r="W239" s="9">
        <f t="shared" si="205"/>
        <v>7.4099999999999993</v>
      </c>
      <c r="X239" s="9">
        <f t="shared" si="205"/>
        <v>6.7687499999999998</v>
      </c>
      <c r="Y239" s="9">
        <f t="shared" si="205"/>
        <v>6.5882499999999995</v>
      </c>
      <c r="Z239" s="9">
        <f t="shared" si="205"/>
        <v>7.0394999999999985</v>
      </c>
      <c r="AA239" s="9">
        <f t="shared" si="205"/>
        <v>6.4303124999999994</v>
      </c>
      <c r="AB239" s="9">
        <f t="shared" si="205"/>
        <v>6.2588374999999994</v>
      </c>
      <c r="AC239" s="9">
        <f t="shared" si="205"/>
        <v>6.6875249999999982</v>
      </c>
      <c r="AE239" s="1" t="str">
        <f t="shared" si="180"/>
        <v/>
      </c>
    </row>
    <row r="240" spans="1:31" hidden="1" x14ac:dyDescent="0.2">
      <c r="A240" s="23" t="s">
        <v>26</v>
      </c>
      <c r="B240" s="23" t="s">
        <v>20</v>
      </c>
      <c r="C240" s="3" t="s">
        <v>121</v>
      </c>
      <c r="D240" s="3" t="s">
        <v>124</v>
      </c>
      <c r="E240" s="3" t="s">
        <v>69</v>
      </c>
      <c r="F240" s="3" t="s">
        <v>102</v>
      </c>
      <c r="G240" s="13" t="s">
        <v>85</v>
      </c>
      <c r="H240" s="3" t="s">
        <v>81</v>
      </c>
      <c r="I240" s="3" t="s">
        <v>74</v>
      </c>
      <c r="J240" s="3" t="s">
        <v>77</v>
      </c>
      <c r="K240" s="3" t="s">
        <v>68</v>
      </c>
      <c r="L240" s="5">
        <v>7.5</v>
      </c>
      <c r="M240" s="19">
        <v>7.3</v>
      </c>
      <c r="N240" s="19">
        <v>7.8</v>
      </c>
      <c r="O240" s="5">
        <v>7.5</v>
      </c>
      <c r="P240" s="19">
        <v>7.3</v>
      </c>
      <c r="Q240" s="19">
        <v>7.8</v>
      </c>
      <c r="R240" s="5">
        <v>7.5</v>
      </c>
      <c r="S240" s="19">
        <v>7.3</v>
      </c>
      <c r="T240" s="19">
        <v>7.8</v>
      </c>
      <c r="U240" s="9">
        <f t="shared" si="205"/>
        <v>7.125</v>
      </c>
      <c r="V240" s="9">
        <f t="shared" si="205"/>
        <v>6.9349999999999996</v>
      </c>
      <c r="W240" s="9">
        <f t="shared" si="205"/>
        <v>7.4099999999999993</v>
      </c>
      <c r="X240" s="9">
        <f t="shared" si="205"/>
        <v>6.7687499999999998</v>
      </c>
      <c r="Y240" s="9">
        <f t="shared" si="205"/>
        <v>6.5882499999999995</v>
      </c>
      <c r="Z240" s="9">
        <f t="shared" si="205"/>
        <v>7.0394999999999985</v>
      </c>
      <c r="AA240" s="9">
        <f t="shared" si="205"/>
        <v>6.4303124999999994</v>
      </c>
      <c r="AB240" s="9">
        <f t="shared" si="205"/>
        <v>6.2588374999999994</v>
      </c>
      <c r="AC240" s="9">
        <f t="shared" si="205"/>
        <v>6.6875249999999982</v>
      </c>
      <c r="AE240" s="1" t="str">
        <f t="shared" si="180"/>
        <v/>
      </c>
    </row>
    <row r="241" spans="1:31" hidden="1" x14ac:dyDescent="0.2">
      <c r="A241" s="23" t="s">
        <v>26</v>
      </c>
      <c r="B241" s="23" t="s">
        <v>20</v>
      </c>
      <c r="C241" s="3" t="s">
        <v>210</v>
      </c>
      <c r="D241" s="3" t="s">
        <v>211</v>
      </c>
      <c r="E241" s="3" t="s">
        <v>69</v>
      </c>
      <c r="F241" s="3" t="s">
        <v>102</v>
      </c>
      <c r="G241" s="13" t="s">
        <v>85</v>
      </c>
      <c r="H241" s="3" t="s">
        <v>81</v>
      </c>
      <c r="I241" s="3" t="s">
        <v>74</v>
      </c>
      <c r="J241" s="3" t="s">
        <v>239</v>
      </c>
      <c r="K241" s="3" t="s">
        <v>68</v>
      </c>
      <c r="L241" s="3">
        <v>10</v>
      </c>
      <c r="M241" s="19">
        <f t="shared" ref="M241:M242" si="206">L241*0.9</f>
        <v>9</v>
      </c>
      <c r="N241" s="19">
        <f t="shared" ref="N241:N242" si="207">L241*1.1</f>
        <v>11</v>
      </c>
      <c r="O241" s="3">
        <v>10</v>
      </c>
      <c r="P241" s="19">
        <f>O241*0.9</f>
        <v>9</v>
      </c>
      <c r="Q241" s="19">
        <f>O241*1.1</f>
        <v>11</v>
      </c>
      <c r="R241" s="3">
        <v>10</v>
      </c>
      <c r="S241" s="19">
        <f t="shared" ref="S241:S242" si="208">R241*0.9</f>
        <v>9</v>
      </c>
      <c r="T241" s="19">
        <f t="shared" ref="T241:T242" si="209">R241*1.1</f>
        <v>11</v>
      </c>
      <c r="U241" s="3">
        <v>10</v>
      </c>
      <c r="V241" s="19">
        <f t="shared" ref="V241:V242" si="210">U241*0.9</f>
        <v>9</v>
      </c>
      <c r="W241" s="19">
        <f t="shared" ref="W241:W242" si="211">U241*1.1</f>
        <v>11</v>
      </c>
      <c r="X241" s="3">
        <v>10</v>
      </c>
      <c r="Y241" s="19">
        <f t="shared" ref="Y241:Y242" si="212">X241*0.9</f>
        <v>9</v>
      </c>
      <c r="Z241" s="19">
        <f t="shared" ref="Z241:Z242" si="213">X241*1.1</f>
        <v>11</v>
      </c>
      <c r="AA241" s="3">
        <v>10</v>
      </c>
      <c r="AB241" s="19">
        <f t="shared" ref="AB241:AB242" si="214">AA241*0.9</f>
        <v>9</v>
      </c>
      <c r="AC241" s="19">
        <f t="shared" ref="AC241:AC242" si="215">AA241*1.1</f>
        <v>11</v>
      </c>
      <c r="AE241" s="1" t="str">
        <f t="shared" si="180"/>
        <v/>
      </c>
    </row>
    <row r="242" spans="1:31" hidden="1" x14ac:dyDescent="0.2">
      <c r="A242" s="23" t="s">
        <v>26</v>
      </c>
      <c r="B242" s="23" t="s">
        <v>20</v>
      </c>
      <c r="C242" s="3" t="s">
        <v>73</v>
      </c>
      <c r="D242" s="3" t="s">
        <v>127</v>
      </c>
      <c r="E242" s="3" t="s">
        <v>69</v>
      </c>
      <c r="F242" s="3" t="s">
        <v>102</v>
      </c>
      <c r="G242" s="13" t="s">
        <v>85</v>
      </c>
      <c r="H242" s="3" t="s">
        <v>81</v>
      </c>
      <c r="I242" s="3" t="s">
        <v>74</v>
      </c>
      <c r="J242" s="3" t="s">
        <v>239</v>
      </c>
      <c r="K242" s="3" t="s">
        <v>68</v>
      </c>
      <c r="L242" s="3">
        <v>10</v>
      </c>
      <c r="M242" s="19">
        <f t="shared" si="206"/>
        <v>9</v>
      </c>
      <c r="N242" s="19">
        <f t="shared" si="207"/>
        <v>11</v>
      </c>
      <c r="O242" s="3">
        <v>10</v>
      </c>
      <c r="P242" s="19">
        <f>O242*0.9</f>
        <v>9</v>
      </c>
      <c r="Q242" s="19">
        <f>O242*1.1</f>
        <v>11</v>
      </c>
      <c r="R242" s="3">
        <v>10</v>
      </c>
      <c r="S242" s="19">
        <f t="shared" si="208"/>
        <v>9</v>
      </c>
      <c r="T242" s="19">
        <f t="shared" si="209"/>
        <v>11</v>
      </c>
      <c r="U242" s="3">
        <v>10</v>
      </c>
      <c r="V242" s="19">
        <f t="shared" si="210"/>
        <v>9</v>
      </c>
      <c r="W242" s="19">
        <f t="shared" si="211"/>
        <v>11</v>
      </c>
      <c r="X242" s="3">
        <v>10</v>
      </c>
      <c r="Y242" s="19">
        <f t="shared" si="212"/>
        <v>9</v>
      </c>
      <c r="Z242" s="19">
        <f t="shared" si="213"/>
        <v>11</v>
      </c>
      <c r="AA242" s="3">
        <v>10</v>
      </c>
      <c r="AB242" s="19">
        <f t="shared" si="214"/>
        <v>9</v>
      </c>
      <c r="AC242" s="19">
        <f t="shared" si="215"/>
        <v>11</v>
      </c>
      <c r="AE242" s="1" t="str">
        <f t="shared" si="180"/>
        <v/>
      </c>
    </row>
    <row r="243" spans="1:31" hidden="1" x14ac:dyDescent="0.2">
      <c r="A243" s="23" t="s">
        <v>26</v>
      </c>
      <c r="B243" s="23" t="s">
        <v>20</v>
      </c>
      <c r="C243" s="3" t="s">
        <v>125</v>
      </c>
      <c r="D243" s="3" t="s">
        <v>126</v>
      </c>
      <c r="E243" s="3" t="s">
        <v>69</v>
      </c>
      <c r="F243" s="3" t="s">
        <v>102</v>
      </c>
      <c r="G243" s="13" t="s">
        <v>85</v>
      </c>
      <c r="H243" s="3" t="s">
        <v>81</v>
      </c>
      <c r="I243" s="3" t="s">
        <v>74</v>
      </c>
      <c r="J243" s="3" t="s">
        <v>239</v>
      </c>
      <c r="K243" s="3" t="s">
        <v>68</v>
      </c>
      <c r="L243" s="3">
        <v>10</v>
      </c>
      <c r="M243" s="19">
        <f>L243*0.9</f>
        <v>9</v>
      </c>
      <c r="N243" s="19">
        <f>L243*1.1</f>
        <v>11</v>
      </c>
      <c r="O243" s="3">
        <v>10</v>
      </c>
      <c r="P243" s="19">
        <f>O243*0.9</f>
        <v>9</v>
      </c>
      <c r="Q243" s="19">
        <f>O243*1.1</f>
        <v>11</v>
      </c>
      <c r="R243" s="3">
        <v>10</v>
      </c>
      <c r="S243" s="19">
        <f>R243*0.9</f>
        <v>9</v>
      </c>
      <c r="T243" s="19">
        <f>R243*1.1</f>
        <v>11</v>
      </c>
      <c r="U243" s="3">
        <v>10</v>
      </c>
      <c r="V243" s="19">
        <f>U243*0.9</f>
        <v>9</v>
      </c>
      <c r="W243" s="19">
        <f>U243*1.1</f>
        <v>11</v>
      </c>
      <c r="X243" s="3">
        <v>10</v>
      </c>
      <c r="Y243" s="19">
        <f>X243*0.9</f>
        <v>9</v>
      </c>
      <c r="Z243" s="19">
        <f>X243*1.1</f>
        <v>11</v>
      </c>
      <c r="AA243" s="3">
        <v>10</v>
      </c>
      <c r="AB243" s="19">
        <f>AA243*0.9</f>
        <v>9</v>
      </c>
      <c r="AC243" s="19">
        <f>AA243*1.1</f>
        <v>11</v>
      </c>
      <c r="AE243" s="1" t="str">
        <f t="shared" si="180"/>
        <v/>
      </c>
    </row>
    <row r="244" spans="1:31" ht="15" hidden="1" x14ac:dyDescent="0.2">
      <c r="A244" s="23" t="s">
        <v>26</v>
      </c>
      <c r="B244" s="23" t="s">
        <v>165</v>
      </c>
      <c r="C244" s="23" t="s">
        <v>70</v>
      </c>
      <c r="D244" s="23" t="s">
        <v>123</v>
      </c>
      <c r="E244" s="23" t="s">
        <v>166</v>
      </c>
      <c r="F244" s="23" t="s">
        <v>99</v>
      </c>
      <c r="G244" s="22" t="s">
        <v>85</v>
      </c>
      <c r="H244" s="23" t="s">
        <v>83</v>
      </c>
      <c r="I244" s="28" t="s">
        <v>138</v>
      </c>
      <c r="J244" s="23" t="s">
        <v>142</v>
      </c>
      <c r="K244" s="23" t="s">
        <v>68</v>
      </c>
      <c r="L244" s="13">
        <v>44</v>
      </c>
      <c r="M244" s="13">
        <f t="shared" ref="M244:M257" si="216">L244*0.75</f>
        <v>33</v>
      </c>
      <c r="N244" s="13">
        <f t="shared" ref="N244:N257" si="217">L244*1.25</f>
        <v>55</v>
      </c>
      <c r="O244" s="13">
        <v>44</v>
      </c>
      <c r="P244" s="13">
        <f t="shared" ref="P244:P257" si="218">O244*0.75</f>
        <v>33</v>
      </c>
      <c r="Q244" s="13">
        <f t="shared" ref="Q244:Q257" si="219">O244*1.25</f>
        <v>55</v>
      </c>
      <c r="R244" s="13">
        <v>44</v>
      </c>
      <c r="S244" s="13">
        <f t="shared" ref="S244:S257" si="220">R244*0.75</f>
        <v>33</v>
      </c>
      <c r="T244" s="13">
        <f t="shared" ref="T244:T257" si="221">R244*1.25</f>
        <v>55</v>
      </c>
      <c r="U244" s="13">
        <v>44</v>
      </c>
      <c r="V244" s="13">
        <f t="shared" ref="V244:V257" si="222">U244*0.75</f>
        <v>33</v>
      </c>
      <c r="W244" s="13">
        <f t="shared" ref="W244:W257" si="223">U244*1.25</f>
        <v>55</v>
      </c>
      <c r="X244" s="13">
        <v>44</v>
      </c>
      <c r="Y244" s="13">
        <f t="shared" ref="Y244:Y257" si="224">X244*0.75</f>
        <v>33</v>
      </c>
      <c r="Z244" s="13">
        <f t="shared" ref="Z244:Z257" si="225">X244*1.25</f>
        <v>55</v>
      </c>
      <c r="AA244" s="13">
        <v>44</v>
      </c>
      <c r="AB244" s="13">
        <f t="shared" ref="AB244:AB257" si="226">AA244*0.75</f>
        <v>33</v>
      </c>
      <c r="AC244" s="13">
        <f t="shared" ref="AC244:AC257" si="227">AA244*1.25</f>
        <v>55</v>
      </c>
      <c r="AE244" s="1" t="str">
        <f t="shared" si="180"/>
        <v/>
      </c>
    </row>
    <row r="245" spans="1:31" ht="15" hidden="1" x14ac:dyDescent="0.2">
      <c r="A245" s="23" t="s">
        <v>26</v>
      </c>
      <c r="B245" s="23" t="s">
        <v>165</v>
      </c>
      <c r="C245" s="23" t="s">
        <v>71</v>
      </c>
      <c r="D245" s="23" t="s">
        <v>123</v>
      </c>
      <c r="E245" s="23" t="s">
        <v>166</v>
      </c>
      <c r="F245" s="23" t="s">
        <v>99</v>
      </c>
      <c r="G245" s="22" t="s">
        <v>85</v>
      </c>
      <c r="H245" s="23" t="s">
        <v>83</v>
      </c>
      <c r="I245" s="28" t="s">
        <v>138</v>
      </c>
      <c r="J245" s="23" t="s">
        <v>142</v>
      </c>
      <c r="K245" s="23" t="s">
        <v>68</v>
      </c>
      <c r="L245" s="13">
        <v>94</v>
      </c>
      <c r="M245" s="13">
        <f t="shared" si="216"/>
        <v>70.5</v>
      </c>
      <c r="N245" s="13">
        <f t="shared" si="217"/>
        <v>117.5</v>
      </c>
      <c r="O245" s="13">
        <v>94</v>
      </c>
      <c r="P245" s="13">
        <f t="shared" si="218"/>
        <v>70.5</v>
      </c>
      <c r="Q245" s="13">
        <f t="shared" si="219"/>
        <v>117.5</v>
      </c>
      <c r="R245" s="13">
        <v>94</v>
      </c>
      <c r="S245" s="13">
        <f t="shared" si="220"/>
        <v>70.5</v>
      </c>
      <c r="T245" s="13">
        <f t="shared" si="221"/>
        <v>117.5</v>
      </c>
      <c r="U245" s="13">
        <v>94</v>
      </c>
      <c r="V245" s="13">
        <f t="shared" si="222"/>
        <v>70.5</v>
      </c>
      <c r="W245" s="13">
        <f t="shared" si="223"/>
        <v>117.5</v>
      </c>
      <c r="X245" s="13">
        <v>94</v>
      </c>
      <c r="Y245" s="13">
        <f t="shared" si="224"/>
        <v>70.5</v>
      </c>
      <c r="Z245" s="13">
        <f t="shared" si="225"/>
        <v>117.5</v>
      </c>
      <c r="AA245" s="13">
        <v>94</v>
      </c>
      <c r="AB245" s="13">
        <f t="shared" si="226"/>
        <v>70.5</v>
      </c>
      <c r="AC245" s="13">
        <f t="shared" si="227"/>
        <v>117.5</v>
      </c>
      <c r="AE245" s="1" t="str">
        <f t="shared" si="180"/>
        <v/>
      </c>
    </row>
    <row r="246" spans="1:31" ht="15" hidden="1" x14ac:dyDescent="0.2">
      <c r="A246" s="23" t="s">
        <v>26</v>
      </c>
      <c r="B246" s="23" t="s">
        <v>165</v>
      </c>
      <c r="C246" s="23" t="s">
        <v>72</v>
      </c>
      <c r="D246" s="23" t="s">
        <v>123</v>
      </c>
      <c r="E246" s="23" t="s">
        <v>166</v>
      </c>
      <c r="F246" s="23" t="s">
        <v>99</v>
      </c>
      <c r="G246" s="22" t="s">
        <v>85</v>
      </c>
      <c r="H246" s="23" t="s">
        <v>83</v>
      </c>
      <c r="I246" s="28" t="s">
        <v>138</v>
      </c>
      <c r="J246" s="23" t="s">
        <v>142</v>
      </c>
      <c r="K246" s="23" t="s">
        <v>68</v>
      </c>
      <c r="L246" s="13">
        <v>225</v>
      </c>
      <c r="M246" s="13">
        <f t="shared" si="216"/>
        <v>168.75</v>
      </c>
      <c r="N246" s="13">
        <f t="shared" si="217"/>
        <v>281.25</v>
      </c>
      <c r="O246" s="13">
        <v>225</v>
      </c>
      <c r="P246" s="13">
        <f t="shared" si="218"/>
        <v>168.75</v>
      </c>
      <c r="Q246" s="13">
        <f t="shared" si="219"/>
        <v>281.25</v>
      </c>
      <c r="R246" s="13">
        <v>225</v>
      </c>
      <c r="S246" s="13">
        <f t="shared" si="220"/>
        <v>168.75</v>
      </c>
      <c r="T246" s="13">
        <f t="shared" si="221"/>
        <v>281.25</v>
      </c>
      <c r="U246" s="13">
        <v>225</v>
      </c>
      <c r="V246" s="13">
        <f t="shared" si="222"/>
        <v>168.75</v>
      </c>
      <c r="W246" s="13">
        <f t="shared" si="223"/>
        <v>281.25</v>
      </c>
      <c r="X246" s="13">
        <v>225</v>
      </c>
      <c r="Y246" s="13">
        <f t="shared" si="224"/>
        <v>168.75</v>
      </c>
      <c r="Z246" s="13">
        <f t="shared" si="225"/>
        <v>281.25</v>
      </c>
      <c r="AA246" s="13">
        <v>225</v>
      </c>
      <c r="AB246" s="13">
        <f t="shared" si="226"/>
        <v>168.75</v>
      </c>
      <c r="AC246" s="13">
        <f t="shared" si="227"/>
        <v>281.25</v>
      </c>
      <c r="AE246" s="1" t="str">
        <f t="shared" si="180"/>
        <v/>
      </c>
    </row>
    <row r="247" spans="1:31" ht="15" hidden="1" x14ac:dyDescent="0.2">
      <c r="A247" s="23" t="s">
        <v>26</v>
      </c>
      <c r="B247" s="23" t="s">
        <v>165</v>
      </c>
      <c r="C247" s="23" t="s">
        <v>121</v>
      </c>
      <c r="D247" s="23" t="s">
        <v>124</v>
      </c>
      <c r="E247" s="23" t="s">
        <v>166</v>
      </c>
      <c r="F247" s="23" t="s">
        <v>99</v>
      </c>
      <c r="G247" s="22" t="s">
        <v>85</v>
      </c>
      <c r="H247" s="23" t="s">
        <v>83</v>
      </c>
      <c r="I247" s="28" t="s">
        <v>138</v>
      </c>
      <c r="J247" s="23" t="s">
        <v>142</v>
      </c>
      <c r="K247" s="23" t="s">
        <v>68</v>
      </c>
      <c r="L247" s="13">
        <f>R247</f>
        <v>325</v>
      </c>
      <c r="M247" s="13">
        <f t="shared" si="216"/>
        <v>243.75</v>
      </c>
      <c r="N247" s="13">
        <f t="shared" si="217"/>
        <v>406.25</v>
      </c>
      <c r="O247" s="13">
        <v>325</v>
      </c>
      <c r="P247" s="13">
        <f t="shared" si="218"/>
        <v>243.75</v>
      </c>
      <c r="Q247" s="13">
        <f t="shared" si="219"/>
        <v>406.25</v>
      </c>
      <c r="R247" s="13">
        <v>325</v>
      </c>
      <c r="S247" s="13">
        <f t="shared" si="220"/>
        <v>243.75</v>
      </c>
      <c r="T247" s="13">
        <f t="shared" si="221"/>
        <v>406.25</v>
      </c>
      <c r="U247" s="13">
        <v>325</v>
      </c>
      <c r="V247" s="13">
        <f t="shared" si="222"/>
        <v>243.75</v>
      </c>
      <c r="W247" s="13">
        <f t="shared" si="223"/>
        <v>406.25</v>
      </c>
      <c r="X247" s="13">
        <v>325</v>
      </c>
      <c r="Y247" s="13">
        <f t="shared" si="224"/>
        <v>243.75</v>
      </c>
      <c r="Z247" s="13">
        <f t="shared" si="225"/>
        <v>406.25</v>
      </c>
      <c r="AA247" s="13">
        <v>325</v>
      </c>
      <c r="AB247" s="13">
        <f t="shared" si="226"/>
        <v>243.75</v>
      </c>
      <c r="AC247" s="13">
        <f t="shared" si="227"/>
        <v>406.25</v>
      </c>
      <c r="AE247" s="1" t="str">
        <f t="shared" si="180"/>
        <v/>
      </c>
    </row>
    <row r="248" spans="1:31" ht="15.5" hidden="1" customHeight="1" x14ac:dyDescent="0.2">
      <c r="A248" s="23" t="s">
        <v>26</v>
      </c>
      <c r="B248" s="23" t="s">
        <v>165</v>
      </c>
      <c r="C248" s="3" t="s">
        <v>210</v>
      </c>
      <c r="D248" s="3" t="s">
        <v>211</v>
      </c>
      <c r="E248" s="23" t="s">
        <v>166</v>
      </c>
      <c r="F248" s="23" t="s">
        <v>99</v>
      </c>
      <c r="G248" s="22" t="s">
        <v>85</v>
      </c>
      <c r="H248" s="23" t="s">
        <v>83</v>
      </c>
      <c r="I248" s="28" t="s">
        <v>138</v>
      </c>
      <c r="J248" s="23" t="s">
        <v>142</v>
      </c>
      <c r="K248" s="23" t="s">
        <v>68</v>
      </c>
      <c r="L248" s="13">
        <v>176</v>
      </c>
      <c r="M248" s="13">
        <f t="shared" si="216"/>
        <v>132</v>
      </c>
      <c r="N248" s="13">
        <f t="shared" si="217"/>
        <v>220</v>
      </c>
      <c r="O248" s="13">
        <v>176</v>
      </c>
      <c r="P248" s="13">
        <f t="shared" si="218"/>
        <v>132</v>
      </c>
      <c r="Q248" s="13">
        <f t="shared" si="219"/>
        <v>220</v>
      </c>
      <c r="R248" s="13">
        <v>176</v>
      </c>
      <c r="S248" s="13">
        <f t="shared" si="220"/>
        <v>132</v>
      </c>
      <c r="T248" s="13">
        <f t="shared" si="221"/>
        <v>220</v>
      </c>
      <c r="U248" s="13">
        <v>176</v>
      </c>
      <c r="V248" s="13">
        <f t="shared" si="222"/>
        <v>132</v>
      </c>
      <c r="W248" s="13">
        <f t="shared" si="223"/>
        <v>220</v>
      </c>
      <c r="X248" s="13">
        <v>176</v>
      </c>
      <c r="Y248" s="13">
        <f t="shared" si="224"/>
        <v>132</v>
      </c>
      <c r="Z248" s="13">
        <f t="shared" si="225"/>
        <v>220</v>
      </c>
      <c r="AA248" s="13">
        <v>176</v>
      </c>
      <c r="AB248" s="13">
        <f t="shared" si="226"/>
        <v>132</v>
      </c>
      <c r="AC248" s="13">
        <f t="shared" si="227"/>
        <v>220</v>
      </c>
      <c r="AE248" s="1" t="str">
        <f t="shared" si="180"/>
        <v/>
      </c>
    </row>
    <row r="249" spans="1:31" ht="15" hidden="1" x14ac:dyDescent="0.2">
      <c r="A249" s="23" t="s">
        <v>26</v>
      </c>
      <c r="B249" s="23" t="s">
        <v>165</v>
      </c>
      <c r="C249" s="23" t="s">
        <v>73</v>
      </c>
      <c r="D249" s="23" t="s">
        <v>127</v>
      </c>
      <c r="E249" s="23" t="s">
        <v>166</v>
      </c>
      <c r="F249" s="23" t="s">
        <v>99</v>
      </c>
      <c r="G249" s="22" t="s">
        <v>85</v>
      </c>
      <c r="H249" s="23" t="s">
        <v>83</v>
      </c>
      <c r="I249" s="28" t="s">
        <v>138</v>
      </c>
      <c r="J249" s="23" t="s">
        <v>142</v>
      </c>
      <c r="K249" s="23" t="s">
        <v>68</v>
      </c>
      <c r="L249" s="13">
        <v>220</v>
      </c>
      <c r="M249" s="13">
        <f t="shared" si="216"/>
        <v>165</v>
      </c>
      <c r="N249" s="13">
        <f t="shared" si="217"/>
        <v>275</v>
      </c>
      <c r="O249" s="13">
        <v>220</v>
      </c>
      <c r="P249" s="13">
        <f t="shared" si="218"/>
        <v>165</v>
      </c>
      <c r="Q249" s="13">
        <f t="shared" si="219"/>
        <v>275</v>
      </c>
      <c r="R249" s="13">
        <v>220</v>
      </c>
      <c r="S249" s="13">
        <f t="shared" si="220"/>
        <v>165</v>
      </c>
      <c r="T249" s="13">
        <f t="shared" si="221"/>
        <v>275</v>
      </c>
      <c r="U249" s="13">
        <v>220</v>
      </c>
      <c r="V249" s="13">
        <f t="shared" si="222"/>
        <v>165</v>
      </c>
      <c r="W249" s="13">
        <f t="shared" si="223"/>
        <v>275</v>
      </c>
      <c r="X249" s="13">
        <v>220</v>
      </c>
      <c r="Y249" s="13">
        <f t="shared" si="224"/>
        <v>165</v>
      </c>
      <c r="Z249" s="13">
        <f t="shared" si="225"/>
        <v>275</v>
      </c>
      <c r="AA249" s="13">
        <v>220</v>
      </c>
      <c r="AB249" s="13">
        <f t="shared" si="226"/>
        <v>165</v>
      </c>
      <c r="AC249" s="13">
        <f t="shared" si="227"/>
        <v>275</v>
      </c>
      <c r="AE249" s="1" t="str">
        <f t="shared" si="180"/>
        <v/>
      </c>
    </row>
    <row r="250" spans="1:31" ht="15" hidden="1" x14ac:dyDescent="0.2">
      <c r="A250" s="23" t="s">
        <v>26</v>
      </c>
      <c r="B250" s="23" t="s">
        <v>165</v>
      </c>
      <c r="C250" s="23" t="s">
        <v>125</v>
      </c>
      <c r="D250" s="23" t="s">
        <v>126</v>
      </c>
      <c r="E250" s="23" t="s">
        <v>166</v>
      </c>
      <c r="F250" s="23" t="s">
        <v>99</v>
      </c>
      <c r="G250" s="22" t="s">
        <v>85</v>
      </c>
      <c r="H250" s="23" t="s">
        <v>83</v>
      </c>
      <c r="I250" s="28" t="s">
        <v>138</v>
      </c>
      <c r="J250" s="23" t="s">
        <v>142</v>
      </c>
      <c r="K250" s="23" t="s">
        <v>68</v>
      </c>
      <c r="L250" s="13">
        <v>330</v>
      </c>
      <c r="M250" s="13">
        <f t="shared" si="216"/>
        <v>247.5</v>
      </c>
      <c r="N250" s="13">
        <f t="shared" si="217"/>
        <v>412.5</v>
      </c>
      <c r="O250" s="13">
        <v>330</v>
      </c>
      <c r="P250" s="13">
        <f t="shared" si="218"/>
        <v>247.5</v>
      </c>
      <c r="Q250" s="13">
        <f t="shared" si="219"/>
        <v>412.5</v>
      </c>
      <c r="R250" s="13">
        <v>330</v>
      </c>
      <c r="S250" s="13">
        <f t="shared" si="220"/>
        <v>247.5</v>
      </c>
      <c r="T250" s="13">
        <f t="shared" si="221"/>
        <v>412.5</v>
      </c>
      <c r="U250" s="13">
        <v>330</v>
      </c>
      <c r="V250" s="13">
        <f t="shared" si="222"/>
        <v>247.5</v>
      </c>
      <c r="W250" s="13">
        <f t="shared" si="223"/>
        <v>412.5</v>
      </c>
      <c r="X250" s="13">
        <v>330</v>
      </c>
      <c r="Y250" s="13">
        <f t="shared" si="224"/>
        <v>247.5</v>
      </c>
      <c r="Z250" s="13">
        <f t="shared" si="225"/>
        <v>412.5</v>
      </c>
      <c r="AA250" s="13">
        <v>330</v>
      </c>
      <c r="AB250" s="13">
        <f t="shared" si="226"/>
        <v>247.5</v>
      </c>
      <c r="AC250" s="13">
        <f t="shared" si="227"/>
        <v>412.5</v>
      </c>
      <c r="AE250" s="1" t="str">
        <f t="shared" si="180"/>
        <v/>
      </c>
    </row>
    <row r="251" spans="1:31" ht="15" hidden="1" x14ac:dyDescent="0.2">
      <c r="A251" s="23" t="s">
        <v>26</v>
      </c>
      <c r="B251" s="23" t="s">
        <v>20</v>
      </c>
      <c r="C251" s="23" t="s">
        <v>70</v>
      </c>
      <c r="D251" s="23" t="s">
        <v>123</v>
      </c>
      <c r="E251" s="23" t="s">
        <v>167</v>
      </c>
      <c r="F251" s="23" t="s">
        <v>99</v>
      </c>
      <c r="G251" s="22" t="s">
        <v>85</v>
      </c>
      <c r="H251" s="23" t="s">
        <v>83</v>
      </c>
      <c r="I251" s="28" t="s">
        <v>138</v>
      </c>
      <c r="J251" s="23" t="s">
        <v>142</v>
      </c>
      <c r="K251" s="23" t="s">
        <v>68</v>
      </c>
      <c r="L251" s="13">
        <v>24</v>
      </c>
      <c r="M251" s="13">
        <f t="shared" si="216"/>
        <v>18</v>
      </c>
      <c r="N251" s="13">
        <f t="shared" si="217"/>
        <v>30</v>
      </c>
      <c r="O251" s="13">
        <v>24</v>
      </c>
      <c r="P251" s="13">
        <f t="shared" si="218"/>
        <v>18</v>
      </c>
      <c r="Q251" s="13">
        <f t="shared" si="219"/>
        <v>30</v>
      </c>
      <c r="R251" s="13">
        <v>24</v>
      </c>
      <c r="S251" s="13">
        <f t="shared" si="220"/>
        <v>18</v>
      </c>
      <c r="T251" s="13">
        <f t="shared" si="221"/>
        <v>30</v>
      </c>
      <c r="U251" s="13">
        <v>24</v>
      </c>
      <c r="V251" s="13">
        <f t="shared" si="222"/>
        <v>18</v>
      </c>
      <c r="W251" s="13">
        <f t="shared" si="223"/>
        <v>30</v>
      </c>
      <c r="X251" s="13">
        <v>24</v>
      </c>
      <c r="Y251" s="13">
        <f t="shared" si="224"/>
        <v>18</v>
      </c>
      <c r="Z251" s="13">
        <f t="shared" si="225"/>
        <v>30</v>
      </c>
      <c r="AA251" s="13">
        <v>24</v>
      </c>
      <c r="AB251" s="13">
        <f t="shared" si="226"/>
        <v>18</v>
      </c>
      <c r="AC251" s="13">
        <f t="shared" si="227"/>
        <v>30</v>
      </c>
      <c r="AE251" s="1" t="str">
        <f t="shared" si="180"/>
        <v/>
      </c>
    </row>
    <row r="252" spans="1:31" ht="15" hidden="1" x14ac:dyDescent="0.2">
      <c r="A252" s="23" t="s">
        <v>26</v>
      </c>
      <c r="B252" s="23" t="s">
        <v>20</v>
      </c>
      <c r="C252" s="23" t="s">
        <v>71</v>
      </c>
      <c r="D252" s="23" t="s">
        <v>123</v>
      </c>
      <c r="E252" s="23" t="s">
        <v>167</v>
      </c>
      <c r="F252" s="23" t="s">
        <v>99</v>
      </c>
      <c r="G252" s="22" t="s">
        <v>85</v>
      </c>
      <c r="H252" s="23" t="s">
        <v>83</v>
      </c>
      <c r="I252" s="28" t="s">
        <v>138</v>
      </c>
      <c r="J252" s="23" t="s">
        <v>142</v>
      </c>
      <c r="K252" s="23" t="s">
        <v>68</v>
      </c>
      <c r="L252" s="13">
        <v>52</v>
      </c>
      <c r="M252" s="13">
        <f t="shared" si="216"/>
        <v>39</v>
      </c>
      <c r="N252" s="13">
        <f t="shared" si="217"/>
        <v>65</v>
      </c>
      <c r="O252" s="13">
        <v>52</v>
      </c>
      <c r="P252" s="13">
        <f t="shared" si="218"/>
        <v>39</v>
      </c>
      <c r="Q252" s="13">
        <f t="shared" si="219"/>
        <v>65</v>
      </c>
      <c r="R252" s="13">
        <v>52</v>
      </c>
      <c r="S252" s="13">
        <f t="shared" si="220"/>
        <v>39</v>
      </c>
      <c r="T252" s="13">
        <f t="shared" si="221"/>
        <v>65</v>
      </c>
      <c r="U252" s="13">
        <v>52</v>
      </c>
      <c r="V252" s="13">
        <f t="shared" si="222"/>
        <v>39</v>
      </c>
      <c r="W252" s="13">
        <f t="shared" si="223"/>
        <v>65</v>
      </c>
      <c r="X252" s="13">
        <v>52</v>
      </c>
      <c r="Y252" s="13">
        <f t="shared" si="224"/>
        <v>39</v>
      </c>
      <c r="Z252" s="13">
        <f t="shared" si="225"/>
        <v>65</v>
      </c>
      <c r="AA252" s="13">
        <v>52</v>
      </c>
      <c r="AB252" s="13">
        <f t="shared" si="226"/>
        <v>39</v>
      </c>
      <c r="AC252" s="13">
        <f t="shared" si="227"/>
        <v>65</v>
      </c>
      <c r="AE252" s="1" t="str">
        <f t="shared" si="180"/>
        <v/>
      </c>
    </row>
    <row r="253" spans="1:31" ht="15" hidden="1" x14ac:dyDescent="0.2">
      <c r="A253" s="23" t="s">
        <v>26</v>
      </c>
      <c r="B253" s="23" t="s">
        <v>20</v>
      </c>
      <c r="C253" s="23" t="s">
        <v>72</v>
      </c>
      <c r="D253" s="23" t="s">
        <v>123</v>
      </c>
      <c r="E253" s="23" t="s">
        <v>167</v>
      </c>
      <c r="F253" s="23" t="s">
        <v>99</v>
      </c>
      <c r="G253" s="22" t="s">
        <v>85</v>
      </c>
      <c r="H253" s="23" t="s">
        <v>83</v>
      </c>
      <c r="I253" s="28" t="s">
        <v>138</v>
      </c>
      <c r="J253" s="23" t="s">
        <v>142</v>
      </c>
      <c r="K253" s="23" t="s">
        <v>68</v>
      </c>
      <c r="L253" s="13">
        <v>125</v>
      </c>
      <c r="M253" s="13">
        <f t="shared" si="216"/>
        <v>93.75</v>
      </c>
      <c r="N253" s="13">
        <f t="shared" si="217"/>
        <v>156.25</v>
      </c>
      <c r="O253" s="13">
        <v>125</v>
      </c>
      <c r="P253" s="13">
        <f t="shared" si="218"/>
        <v>93.75</v>
      </c>
      <c r="Q253" s="13">
        <f t="shared" si="219"/>
        <v>156.25</v>
      </c>
      <c r="R253" s="13">
        <v>125</v>
      </c>
      <c r="S253" s="13">
        <f t="shared" si="220"/>
        <v>93.75</v>
      </c>
      <c r="T253" s="13">
        <f t="shared" si="221"/>
        <v>156.25</v>
      </c>
      <c r="U253" s="13">
        <v>125</v>
      </c>
      <c r="V253" s="13">
        <f t="shared" si="222"/>
        <v>93.75</v>
      </c>
      <c r="W253" s="13">
        <f t="shared" si="223"/>
        <v>156.25</v>
      </c>
      <c r="X253" s="13">
        <v>125</v>
      </c>
      <c r="Y253" s="13">
        <f t="shared" si="224"/>
        <v>93.75</v>
      </c>
      <c r="Z253" s="13">
        <f t="shared" si="225"/>
        <v>156.25</v>
      </c>
      <c r="AA253" s="13">
        <v>125</v>
      </c>
      <c r="AB253" s="13">
        <f t="shared" si="226"/>
        <v>93.75</v>
      </c>
      <c r="AC253" s="13">
        <f t="shared" si="227"/>
        <v>156.25</v>
      </c>
      <c r="AE253" s="1" t="str">
        <f t="shared" si="180"/>
        <v/>
      </c>
    </row>
    <row r="254" spans="1:31" ht="15" hidden="1" x14ac:dyDescent="0.2">
      <c r="A254" s="23" t="s">
        <v>26</v>
      </c>
      <c r="B254" s="23" t="s">
        <v>20</v>
      </c>
      <c r="C254" s="23" t="s">
        <v>121</v>
      </c>
      <c r="D254" s="23" t="s">
        <v>124</v>
      </c>
      <c r="E254" s="23" t="s">
        <v>167</v>
      </c>
      <c r="F254" s="23" t="s">
        <v>99</v>
      </c>
      <c r="G254" s="22" t="s">
        <v>85</v>
      </c>
      <c r="H254" s="23" t="s">
        <v>83</v>
      </c>
      <c r="I254" s="28" t="s">
        <v>138</v>
      </c>
      <c r="J254" s="23" t="s">
        <v>142</v>
      </c>
      <c r="K254" s="23" t="s">
        <v>68</v>
      </c>
      <c r="L254" s="13">
        <f>R254</f>
        <v>180</v>
      </c>
      <c r="M254" s="13">
        <f t="shared" si="216"/>
        <v>135</v>
      </c>
      <c r="N254" s="13">
        <f t="shared" si="217"/>
        <v>225</v>
      </c>
      <c r="O254" s="13">
        <v>180</v>
      </c>
      <c r="P254" s="13">
        <f t="shared" si="218"/>
        <v>135</v>
      </c>
      <c r="Q254" s="13">
        <f t="shared" si="219"/>
        <v>225</v>
      </c>
      <c r="R254" s="13">
        <v>180</v>
      </c>
      <c r="S254" s="13">
        <f t="shared" si="220"/>
        <v>135</v>
      </c>
      <c r="T254" s="13">
        <f t="shared" si="221"/>
        <v>225</v>
      </c>
      <c r="U254" s="13">
        <v>180</v>
      </c>
      <c r="V254" s="13">
        <f t="shared" si="222"/>
        <v>135</v>
      </c>
      <c r="W254" s="13">
        <f t="shared" si="223"/>
        <v>225</v>
      </c>
      <c r="X254" s="13">
        <v>180</v>
      </c>
      <c r="Y254" s="13">
        <f t="shared" si="224"/>
        <v>135</v>
      </c>
      <c r="Z254" s="13">
        <f t="shared" si="225"/>
        <v>225</v>
      </c>
      <c r="AA254" s="13">
        <v>180</v>
      </c>
      <c r="AB254" s="13">
        <f t="shared" si="226"/>
        <v>135</v>
      </c>
      <c r="AC254" s="13">
        <f t="shared" si="227"/>
        <v>225</v>
      </c>
      <c r="AE254" s="1" t="str">
        <f t="shared" si="180"/>
        <v/>
      </c>
    </row>
    <row r="255" spans="1:31" ht="15" hidden="1" x14ac:dyDescent="0.2">
      <c r="A255" s="23" t="s">
        <v>26</v>
      </c>
      <c r="B255" s="23" t="s">
        <v>20</v>
      </c>
      <c r="C255" s="3" t="s">
        <v>210</v>
      </c>
      <c r="D255" s="3" t="s">
        <v>211</v>
      </c>
      <c r="E255" s="23" t="s">
        <v>167</v>
      </c>
      <c r="F255" s="23" t="s">
        <v>99</v>
      </c>
      <c r="G255" s="22" t="s">
        <v>85</v>
      </c>
      <c r="H255" s="23" t="s">
        <v>83</v>
      </c>
      <c r="I255" s="28" t="s">
        <v>138</v>
      </c>
      <c r="J255" s="23" t="s">
        <v>142</v>
      </c>
      <c r="K255" s="23" t="s">
        <v>68</v>
      </c>
      <c r="L255" s="13">
        <v>212</v>
      </c>
      <c r="M255" s="13">
        <f t="shared" si="216"/>
        <v>159</v>
      </c>
      <c r="N255" s="13">
        <f t="shared" si="217"/>
        <v>265</v>
      </c>
      <c r="O255" s="13">
        <v>212</v>
      </c>
      <c r="P255" s="13">
        <f t="shared" si="218"/>
        <v>159</v>
      </c>
      <c r="Q255" s="13">
        <f t="shared" si="219"/>
        <v>265</v>
      </c>
      <c r="R255" s="13">
        <v>212</v>
      </c>
      <c r="S255" s="13">
        <f t="shared" si="220"/>
        <v>159</v>
      </c>
      <c r="T255" s="13">
        <f t="shared" si="221"/>
        <v>265</v>
      </c>
      <c r="U255" s="13">
        <v>212</v>
      </c>
      <c r="V255" s="13">
        <f t="shared" si="222"/>
        <v>159</v>
      </c>
      <c r="W255" s="13">
        <f t="shared" si="223"/>
        <v>265</v>
      </c>
      <c r="X255" s="13">
        <v>212</v>
      </c>
      <c r="Y255" s="13">
        <f t="shared" si="224"/>
        <v>159</v>
      </c>
      <c r="Z255" s="13">
        <f t="shared" si="225"/>
        <v>265</v>
      </c>
      <c r="AA255" s="13">
        <v>212</v>
      </c>
      <c r="AB255" s="13">
        <f t="shared" si="226"/>
        <v>159</v>
      </c>
      <c r="AC255" s="13">
        <f t="shared" si="227"/>
        <v>265</v>
      </c>
      <c r="AE255" s="1" t="str">
        <f t="shared" si="180"/>
        <v/>
      </c>
    </row>
    <row r="256" spans="1:31" ht="15" hidden="1" x14ac:dyDescent="0.2">
      <c r="A256" s="23" t="s">
        <v>26</v>
      </c>
      <c r="B256" s="23" t="s">
        <v>20</v>
      </c>
      <c r="C256" s="23" t="s">
        <v>73</v>
      </c>
      <c r="D256" s="23" t="s">
        <v>127</v>
      </c>
      <c r="E256" s="23" t="s">
        <v>167</v>
      </c>
      <c r="F256" s="23" t="s">
        <v>99</v>
      </c>
      <c r="G256" s="22" t="s">
        <v>85</v>
      </c>
      <c r="H256" s="23" t="s">
        <v>83</v>
      </c>
      <c r="I256" s="28" t="s">
        <v>138</v>
      </c>
      <c r="J256" s="23" t="s">
        <v>142</v>
      </c>
      <c r="K256" s="23" t="s">
        <v>68</v>
      </c>
      <c r="L256" s="13">
        <v>265</v>
      </c>
      <c r="M256" s="13">
        <f t="shared" si="216"/>
        <v>198.75</v>
      </c>
      <c r="N256" s="13">
        <f t="shared" si="217"/>
        <v>331.25</v>
      </c>
      <c r="O256" s="13">
        <v>265</v>
      </c>
      <c r="P256" s="13">
        <f t="shared" si="218"/>
        <v>198.75</v>
      </c>
      <c r="Q256" s="13">
        <f t="shared" si="219"/>
        <v>331.25</v>
      </c>
      <c r="R256" s="13">
        <v>265</v>
      </c>
      <c r="S256" s="13">
        <f t="shared" si="220"/>
        <v>198.75</v>
      </c>
      <c r="T256" s="13">
        <f t="shared" si="221"/>
        <v>331.25</v>
      </c>
      <c r="U256" s="13">
        <v>265</v>
      </c>
      <c r="V256" s="13">
        <f t="shared" si="222"/>
        <v>198.75</v>
      </c>
      <c r="W256" s="13">
        <f t="shared" si="223"/>
        <v>331.25</v>
      </c>
      <c r="X256" s="13">
        <v>265</v>
      </c>
      <c r="Y256" s="13">
        <f t="shared" si="224"/>
        <v>198.75</v>
      </c>
      <c r="Z256" s="13">
        <f t="shared" si="225"/>
        <v>331.25</v>
      </c>
      <c r="AA256" s="13">
        <v>265</v>
      </c>
      <c r="AB256" s="13">
        <f t="shared" si="226"/>
        <v>198.75</v>
      </c>
      <c r="AC256" s="13">
        <f t="shared" si="227"/>
        <v>331.25</v>
      </c>
      <c r="AE256" s="1" t="str">
        <f t="shared" si="180"/>
        <v/>
      </c>
    </row>
    <row r="257" spans="1:31" ht="15" hidden="1" x14ac:dyDescent="0.2">
      <c r="A257" s="23" t="s">
        <v>26</v>
      </c>
      <c r="B257" s="23" t="s">
        <v>20</v>
      </c>
      <c r="C257" s="23" t="s">
        <v>125</v>
      </c>
      <c r="D257" s="23" t="s">
        <v>126</v>
      </c>
      <c r="E257" s="23" t="s">
        <v>167</v>
      </c>
      <c r="F257" s="23" t="s">
        <v>99</v>
      </c>
      <c r="G257" s="22" t="s">
        <v>85</v>
      </c>
      <c r="H257" s="23" t="s">
        <v>83</v>
      </c>
      <c r="I257" s="28" t="s">
        <v>138</v>
      </c>
      <c r="J257" s="23" t="s">
        <v>142</v>
      </c>
      <c r="K257" s="23" t="s">
        <v>68</v>
      </c>
      <c r="L257" s="13">
        <v>398</v>
      </c>
      <c r="M257" s="13">
        <f t="shared" si="216"/>
        <v>298.5</v>
      </c>
      <c r="N257" s="13">
        <f t="shared" si="217"/>
        <v>497.5</v>
      </c>
      <c r="O257" s="13">
        <v>398</v>
      </c>
      <c r="P257" s="13">
        <f t="shared" si="218"/>
        <v>298.5</v>
      </c>
      <c r="Q257" s="13">
        <f t="shared" si="219"/>
        <v>497.5</v>
      </c>
      <c r="R257" s="13">
        <v>398</v>
      </c>
      <c r="S257" s="13">
        <f t="shared" si="220"/>
        <v>298.5</v>
      </c>
      <c r="T257" s="13">
        <f t="shared" si="221"/>
        <v>497.5</v>
      </c>
      <c r="U257" s="13">
        <v>398</v>
      </c>
      <c r="V257" s="13">
        <f t="shared" si="222"/>
        <v>298.5</v>
      </c>
      <c r="W257" s="13">
        <f t="shared" si="223"/>
        <v>497.5</v>
      </c>
      <c r="X257" s="13">
        <v>398</v>
      </c>
      <c r="Y257" s="13">
        <f t="shared" si="224"/>
        <v>298.5</v>
      </c>
      <c r="Z257" s="13">
        <f t="shared" si="225"/>
        <v>497.5</v>
      </c>
      <c r="AA257" s="13">
        <v>398</v>
      </c>
      <c r="AB257" s="13">
        <f t="shared" si="226"/>
        <v>298.5</v>
      </c>
      <c r="AC257" s="13">
        <f t="shared" si="227"/>
        <v>497.5</v>
      </c>
      <c r="AE257" s="1" t="str">
        <f t="shared" si="180"/>
        <v/>
      </c>
    </row>
    <row r="258" spans="1:31" ht="15" hidden="1" x14ac:dyDescent="0.2">
      <c r="A258" s="23" t="s">
        <v>26</v>
      </c>
      <c r="B258" s="3" t="s">
        <v>20</v>
      </c>
      <c r="C258" s="23" t="s">
        <v>70</v>
      </c>
      <c r="D258" s="23" t="s">
        <v>123</v>
      </c>
      <c r="E258" s="23" t="s">
        <v>164</v>
      </c>
      <c r="F258" s="23" t="s">
        <v>99</v>
      </c>
      <c r="G258" s="22" t="s">
        <v>85</v>
      </c>
      <c r="H258" s="23" t="s">
        <v>83</v>
      </c>
      <c r="I258" s="28" t="s">
        <v>138</v>
      </c>
      <c r="J258" s="23" t="s">
        <v>142</v>
      </c>
      <c r="K258" s="23" t="s">
        <v>68</v>
      </c>
      <c r="L258" s="13">
        <v>175</v>
      </c>
      <c r="M258" s="13">
        <f t="shared" ref="M258:M271" si="228">L258*0.75</f>
        <v>131.25</v>
      </c>
      <c r="N258" s="13">
        <f t="shared" ref="N258:N271" si="229">L258*1.25</f>
        <v>218.75</v>
      </c>
      <c r="O258" s="13">
        <v>175</v>
      </c>
      <c r="P258" s="13">
        <f t="shared" ref="P258:P271" si="230">O258*0.75</f>
        <v>131.25</v>
      </c>
      <c r="Q258" s="13">
        <f t="shared" ref="Q258:Q271" si="231">O258*1.25</f>
        <v>218.75</v>
      </c>
      <c r="R258" s="13">
        <v>175</v>
      </c>
      <c r="S258" s="13">
        <f t="shared" ref="S258:S271" si="232">R258*0.75</f>
        <v>131.25</v>
      </c>
      <c r="T258" s="13">
        <f t="shared" ref="T258:T271" si="233">R258*1.25</f>
        <v>218.75</v>
      </c>
      <c r="U258" s="13">
        <v>175</v>
      </c>
      <c r="V258" s="13">
        <f t="shared" ref="V258:V271" si="234">U258*0.75</f>
        <v>131.25</v>
      </c>
      <c r="W258" s="13">
        <f t="shared" ref="W258:W271" si="235">U258*1.25</f>
        <v>218.75</v>
      </c>
      <c r="X258" s="13">
        <v>175</v>
      </c>
      <c r="Y258" s="13">
        <f t="shared" ref="Y258:Y271" si="236">X258*0.75</f>
        <v>131.25</v>
      </c>
      <c r="Z258" s="13">
        <f t="shared" ref="Z258:Z271" si="237">X258*1.25</f>
        <v>218.75</v>
      </c>
      <c r="AA258" s="13">
        <v>175</v>
      </c>
      <c r="AB258" s="13">
        <f t="shared" ref="AB258:AB271" si="238">AA258*0.75</f>
        <v>131.25</v>
      </c>
      <c r="AC258" s="13">
        <f t="shared" ref="AC258:AC271" si="239">AA258*1.25</f>
        <v>218.75</v>
      </c>
      <c r="AE258" s="1" t="str">
        <f t="shared" si="180"/>
        <v/>
      </c>
    </row>
    <row r="259" spans="1:31" ht="15" hidden="1" x14ac:dyDescent="0.2">
      <c r="A259" s="23" t="s">
        <v>26</v>
      </c>
      <c r="B259" s="3" t="s">
        <v>20</v>
      </c>
      <c r="C259" s="23" t="s">
        <v>71</v>
      </c>
      <c r="D259" s="23" t="s">
        <v>123</v>
      </c>
      <c r="E259" s="23" t="s">
        <v>164</v>
      </c>
      <c r="F259" s="23" t="s">
        <v>99</v>
      </c>
      <c r="G259" s="22" t="s">
        <v>85</v>
      </c>
      <c r="H259" s="23" t="s">
        <v>83</v>
      </c>
      <c r="I259" s="28" t="s">
        <v>138</v>
      </c>
      <c r="J259" s="23" t="s">
        <v>142</v>
      </c>
      <c r="K259" s="23" t="s">
        <v>68</v>
      </c>
      <c r="L259" s="13">
        <v>375</v>
      </c>
      <c r="M259" s="13">
        <f t="shared" si="228"/>
        <v>281.25</v>
      </c>
      <c r="N259" s="13">
        <f t="shared" si="229"/>
        <v>468.75</v>
      </c>
      <c r="O259" s="13">
        <v>375</v>
      </c>
      <c r="P259" s="13">
        <f t="shared" si="230"/>
        <v>281.25</v>
      </c>
      <c r="Q259" s="13">
        <f t="shared" si="231"/>
        <v>468.75</v>
      </c>
      <c r="R259" s="13">
        <v>375</v>
      </c>
      <c r="S259" s="13">
        <f t="shared" si="232"/>
        <v>281.25</v>
      </c>
      <c r="T259" s="13">
        <f t="shared" si="233"/>
        <v>468.75</v>
      </c>
      <c r="U259" s="13">
        <v>375</v>
      </c>
      <c r="V259" s="13">
        <f t="shared" si="234"/>
        <v>281.25</v>
      </c>
      <c r="W259" s="13">
        <f t="shared" si="235"/>
        <v>468.75</v>
      </c>
      <c r="X259" s="13">
        <v>375</v>
      </c>
      <c r="Y259" s="13">
        <f t="shared" si="236"/>
        <v>281.25</v>
      </c>
      <c r="Z259" s="13">
        <f t="shared" si="237"/>
        <v>468.75</v>
      </c>
      <c r="AA259" s="13">
        <v>375</v>
      </c>
      <c r="AB259" s="13">
        <f t="shared" si="238"/>
        <v>281.25</v>
      </c>
      <c r="AC259" s="13">
        <f t="shared" si="239"/>
        <v>468.75</v>
      </c>
      <c r="AE259" s="1" t="str">
        <f t="shared" si="180"/>
        <v/>
      </c>
    </row>
    <row r="260" spans="1:31" ht="15" hidden="1" x14ac:dyDescent="0.2">
      <c r="A260" s="23" t="s">
        <v>26</v>
      </c>
      <c r="B260" s="3" t="s">
        <v>20</v>
      </c>
      <c r="C260" s="23" t="s">
        <v>72</v>
      </c>
      <c r="D260" s="23" t="s">
        <v>123</v>
      </c>
      <c r="E260" s="23" t="s">
        <v>164</v>
      </c>
      <c r="F260" s="23" t="s">
        <v>99</v>
      </c>
      <c r="G260" s="22" t="s">
        <v>85</v>
      </c>
      <c r="H260" s="23" t="s">
        <v>83</v>
      </c>
      <c r="I260" s="28" t="s">
        <v>138</v>
      </c>
      <c r="J260" s="23" t="s">
        <v>142</v>
      </c>
      <c r="K260" s="23" t="s">
        <v>68</v>
      </c>
      <c r="L260" s="13">
        <v>900</v>
      </c>
      <c r="M260" s="13">
        <f t="shared" si="228"/>
        <v>675</v>
      </c>
      <c r="N260" s="13">
        <f t="shared" si="229"/>
        <v>1125</v>
      </c>
      <c r="O260" s="13">
        <v>900</v>
      </c>
      <c r="P260" s="13">
        <f t="shared" si="230"/>
        <v>675</v>
      </c>
      <c r="Q260" s="13">
        <f t="shared" si="231"/>
        <v>1125</v>
      </c>
      <c r="R260" s="13">
        <v>900</v>
      </c>
      <c r="S260" s="13">
        <f t="shared" si="232"/>
        <v>675</v>
      </c>
      <c r="T260" s="13">
        <f t="shared" si="233"/>
        <v>1125</v>
      </c>
      <c r="U260" s="13">
        <v>900</v>
      </c>
      <c r="V260" s="13">
        <f t="shared" si="234"/>
        <v>675</v>
      </c>
      <c r="W260" s="13">
        <f t="shared" si="235"/>
        <v>1125</v>
      </c>
      <c r="X260" s="13">
        <v>900</v>
      </c>
      <c r="Y260" s="13">
        <f t="shared" si="236"/>
        <v>675</v>
      </c>
      <c r="Z260" s="13">
        <f t="shared" si="237"/>
        <v>1125</v>
      </c>
      <c r="AA260" s="13">
        <v>900</v>
      </c>
      <c r="AB260" s="13">
        <f t="shared" si="238"/>
        <v>675</v>
      </c>
      <c r="AC260" s="13">
        <f t="shared" si="239"/>
        <v>1125</v>
      </c>
      <c r="AE260" s="1" t="str">
        <f t="shared" si="180"/>
        <v/>
      </c>
    </row>
    <row r="261" spans="1:31" ht="15" hidden="1" x14ac:dyDescent="0.2">
      <c r="A261" s="23" t="s">
        <v>26</v>
      </c>
      <c r="B261" s="3" t="s">
        <v>20</v>
      </c>
      <c r="C261" s="23" t="s">
        <v>121</v>
      </c>
      <c r="D261" s="23" t="s">
        <v>124</v>
      </c>
      <c r="E261" s="23" t="s">
        <v>164</v>
      </c>
      <c r="F261" s="23" t="s">
        <v>99</v>
      </c>
      <c r="G261" s="22" t="s">
        <v>85</v>
      </c>
      <c r="H261" s="23" t="s">
        <v>83</v>
      </c>
      <c r="I261" s="28" t="s">
        <v>138</v>
      </c>
      <c r="J261" s="23" t="s">
        <v>142</v>
      </c>
      <c r="K261" s="23" t="s">
        <v>68</v>
      </c>
      <c r="L261" s="13">
        <f>R261</f>
        <v>1300</v>
      </c>
      <c r="M261" s="13">
        <f t="shared" si="228"/>
        <v>975</v>
      </c>
      <c r="N261" s="13">
        <f t="shared" si="229"/>
        <v>1625</v>
      </c>
      <c r="O261" s="13">
        <v>1300</v>
      </c>
      <c r="P261" s="13">
        <f t="shared" si="230"/>
        <v>975</v>
      </c>
      <c r="Q261" s="13">
        <f t="shared" si="231"/>
        <v>1625</v>
      </c>
      <c r="R261" s="13">
        <v>1300</v>
      </c>
      <c r="S261" s="13">
        <f t="shared" si="232"/>
        <v>975</v>
      </c>
      <c r="T261" s="13">
        <f t="shared" si="233"/>
        <v>1625</v>
      </c>
      <c r="U261" s="13">
        <v>1300</v>
      </c>
      <c r="V261" s="13">
        <f t="shared" si="234"/>
        <v>975</v>
      </c>
      <c r="W261" s="13">
        <f t="shared" si="235"/>
        <v>1625</v>
      </c>
      <c r="X261" s="13">
        <v>1300</v>
      </c>
      <c r="Y261" s="13">
        <f t="shared" si="236"/>
        <v>975</v>
      </c>
      <c r="Z261" s="13">
        <f t="shared" si="237"/>
        <v>1625</v>
      </c>
      <c r="AA261" s="13">
        <v>1300</v>
      </c>
      <c r="AB261" s="13">
        <f t="shared" si="238"/>
        <v>975</v>
      </c>
      <c r="AC261" s="13">
        <f t="shared" si="239"/>
        <v>1625</v>
      </c>
      <c r="AE261" s="1" t="str">
        <f t="shared" si="180"/>
        <v/>
      </c>
    </row>
    <row r="262" spans="1:31" ht="15" hidden="1" x14ac:dyDescent="0.2">
      <c r="A262" s="23" t="s">
        <v>26</v>
      </c>
      <c r="B262" s="3" t="s">
        <v>20</v>
      </c>
      <c r="C262" s="3" t="s">
        <v>210</v>
      </c>
      <c r="D262" s="3" t="s">
        <v>211</v>
      </c>
      <c r="E262" s="23" t="s">
        <v>164</v>
      </c>
      <c r="F262" s="23" t="s">
        <v>99</v>
      </c>
      <c r="G262" s="22" t="s">
        <v>85</v>
      </c>
      <c r="H262" s="23" t="s">
        <v>83</v>
      </c>
      <c r="I262" s="28" t="s">
        <v>138</v>
      </c>
      <c r="J262" s="23" t="s">
        <v>142</v>
      </c>
      <c r="K262" s="23" t="s">
        <v>68</v>
      </c>
      <c r="L262" s="13">
        <v>922</v>
      </c>
      <c r="M262" s="13">
        <f t="shared" si="228"/>
        <v>691.5</v>
      </c>
      <c r="N262" s="13">
        <f t="shared" si="229"/>
        <v>1152.5</v>
      </c>
      <c r="O262" s="13">
        <v>922</v>
      </c>
      <c r="P262" s="13">
        <f t="shared" si="230"/>
        <v>691.5</v>
      </c>
      <c r="Q262" s="13">
        <f t="shared" si="231"/>
        <v>1152.5</v>
      </c>
      <c r="R262" s="13">
        <v>922</v>
      </c>
      <c r="S262" s="13">
        <f t="shared" si="232"/>
        <v>691.5</v>
      </c>
      <c r="T262" s="13">
        <f t="shared" si="233"/>
        <v>1152.5</v>
      </c>
      <c r="U262" s="13">
        <v>922</v>
      </c>
      <c r="V262" s="13">
        <f t="shared" si="234"/>
        <v>691.5</v>
      </c>
      <c r="W262" s="13">
        <f t="shared" si="235"/>
        <v>1152.5</v>
      </c>
      <c r="X262" s="13">
        <v>922</v>
      </c>
      <c r="Y262" s="13">
        <f t="shared" si="236"/>
        <v>691.5</v>
      </c>
      <c r="Z262" s="13">
        <f t="shared" si="237"/>
        <v>1152.5</v>
      </c>
      <c r="AA262" s="13">
        <v>922</v>
      </c>
      <c r="AB262" s="13">
        <f t="shared" si="238"/>
        <v>691.5</v>
      </c>
      <c r="AC262" s="13">
        <f t="shared" si="239"/>
        <v>1152.5</v>
      </c>
      <c r="AE262" s="1" t="str">
        <f t="shared" si="180"/>
        <v/>
      </c>
    </row>
    <row r="263" spans="1:31" ht="15" hidden="1" x14ac:dyDescent="0.2">
      <c r="A263" s="23" t="s">
        <v>26</v>
      </c>
      <c r="B263" s="3" t="s">
        <v>20</v>
      </c>
      <c r="C263" s="23" t="s">
        <v>73</v>
      </c>
      <c r="D263" s="23" t="s">
        <v>127</v>
      </c>
      <c r="E263" s="23" t="s">
        <v>164</v>
      </c>
      <c r="F263" s="23" t="s">
        <v>99</v>
      </c>
      <c r="G263" s="22" t="s">
        <v>85</v>
      </c>
      <c r="H263" s="23" t="s">
        <v>83</v>
      </c>
      <c r="I263" s="28" t="s">
        <v>138</v>
      </c>
      <c r="J263" s="23" t="s">
        <v>142</v>
      </c>
      <c r="K263" s="23" t="s">
        <v>68</v>
      </c>
      <c r="L263" s="13">
        <v>1153</v>
      </c>
      <c r="M263" s="13">
        <f t="shared" si="228"/>
        <v>864.75</v>
      </c>
      <c r="N263" s="13">
        <f t="shared" si="229"/>
        <v>1441.25</v>
      </c>
      <c r="O263" s="13">
        <v>1153</v>
      </c>
      <c r="P263" s="13">
        <f t="shared" si="230"/>
        <v>864.75</v>
      </c>
      <c r="Q263" s="13">
        <f t="shared" si="231"/>
        <v>1441.25</v>
      </c>
      <c r="R263" s="13">
        <v>1153</v>
      </c>
      <c r="S263" s="13">
        <f t="shared" si="232"/>
        <v>864.75</v>
      </c>
      <c r="T263" s="13">
        <f t="shared" si="233"/>
        <v>1441.25</v>
      </c>
      <c r="U263" s="13">
        <v>1153</v>
      </c>
      <c r="V263" s="13">
        <f t="shared" si="234"/>
        <v>864.75</v>
      </c>
      <c r="W263" s="13">
        <f t="shared" si="235"/>
        <v>1441.25</v>
      </c>
      <c r="X263" s="13">
        <v>1153</v>
      </c>
      <c r="Y263" s="13">
        <f t="shared" si="236"/>
        <v>864.75</v>
      </c>
      <c r="Z263" s="13">
        <f t="shared" si="237"/>
        <v>1441.25</v>
      </c>
      <c r="AA263" s="13">
        <v>1153</v>
      </c>
      <c r="AB263" s="13">
        <f t="shared" si="238"/>
        <v>864.75</v>
      </c>
      <c r="AC263" s="13">
        <f t="shared" si="239"/>
        <v>1441.25</v>
      </c>
      <c r="AE263" s="1" t="str">
        <f t="shared" si="180"/>
        <v/>
      </c>
    </row>
    <row r="264" spans="1:31" ht="15" hidden="1" x14ac:dyDescent="0.2">
      <c r="A264" s="23" t="s">
        <v>26</v>
      </c>
      <c r="B264" s="23" t="s">
        <v>20</v>
      </c>
      <c r="C264" s="23" t="s">
        <v>125</v>
      </c>
      <c r="D264" s="23" t="s">
        <v>126</v>
      </c>
      <c r="E264" s="23" t="s">
        <v>164</v>
      </c>
      <c r="F264" s="23" t="s">
        <v>99</v>
      </c>
      <c r="G264" s="22" t="s">
        <v>85</v>
      </c>
      <c r="H264" s="23" t="s">
        <v>83</v>
      </c>
      <c r="I264" s="28" t="s">
        <v>138</v>
      </c>
      <c r="J264" s="23" t="s">
        <v>142</v>
      </c>
      <c r="K264" s="23" t="s">
        <v>68</v>
      </c>
      <c r="L264" s="13">
        <v>1730</v>
      </c>
      <c r="M264" s="13">
        <f t="shared" si="228"/>
        <v>1297.5</v>
      </c>
      <c r="N264" s="13">
        <f t="shared" si="229"/>
        <v>2162.5</v>
      </c>
      <c r="O264" s="13">
        <v>1730</v>
      </c>
      <c r="P264" s="13">
        <f t="shared" si="230"/>
        <v>1297.5</v>
      </c>
      <c r="Q264" s="13">
        <f t="shared" si="231"/>
        <v>2162.5</v>
      </c>
      <c r="R264" s="13">
        <v>1730</v>
      </c>
      <c r="S264" s="13">
        <f t="shared" si="232"/>
        <v>1297.5</v>
      </c>
      <c r="T264" s="13">
        <f t="shared" si="233"/>
        <v>2162.5</v>
      </c>
      <c r="U264" s="13">
        <v>1730</v>
      </c>
      <c r="V264" s="13">
        <f t="shared" si="234"/>
        <v>1297.5</v>
      </c>
      <c r="W264" s="13">
        <f t="shared" si="235"/>
        <v>2162.5</v>
      </c>
      <c r="X264" s="13">
        <v>1730</v>
      </c>
      <c r="Y264" s="13">
        <f t="shared" si="236"/>
        <v>1297.5</v>
      </c>
      <c r="Z264" s="13">
        <f t="shared" si="237"/>
        <v>2162.5</v>
      </c>
      <c r="AA264" s="13">
        <v>1730</v>
      </c>
      <c r="AB264" s="13">
        <f t="shared" si="238"/>
        <v>1297.5</v>
      </c>
      <c r="AC264" s="13">
        <f t="shared" si="239"/>
        <v>2162.5</v>
      </c>
      <c r="AE264" s="1" t="str">
        <f t="shared" si="180"/>
        <v/>
      </c>
    </row>
    <row r="265" spans="1:31" ht="15" hidden="1" x14ac:dyDescent="0.2">
      <c r="A265" s="23" t="s">
        <v>26</v>
      </c>
      <c r="B265" s="3" t="s">
        <v>20</v>
      </c>
      <c r="C265" s="23" t="s">
        <v>70</v>
      </c>
      <c r="D265" s="23" t="s">
        <v>123</v>
      </c>
      <c r="E265" s="23" t="s">
        <v>162</v>
      </c>
      <c r="F265" s="23" t="s">
        <v>99</v>
      </c>
      <c r="G265" s="22" t="s">
        <v>85</v>
      </c>
      <c r="H265" s="23" t="s">
        <v>83</v>
      </c>
      <c r="I265" s="28" t="s">
        <v>138</v>
      </c>
      <c r="J265" s="23" t="s">
        <v>142</v>
      </c>
      <c r="K265" s="23" t="s">
        <v>68</v>
      </c>
      <c r="L265" s="13">
        <v>24</v>
      </c>
      <c r="M265" s="13">
        <f t="shared" si="228"/>
        <v>18</v>
      </c>
      <c r="N265" s="13">
        <f t="shared" si="229"/>
        <v>30</v>
      </c>
      <c r="O265" s="13">
        <v>24</v>
      </c>
      <c r="P265" s="13">
        <f t="shared" si="230"/>
        <v>18</v>
      </c>
      <c r="Q265" s="13">
        <f t="shared" si="231"/>
        <v>30</v>
      </c>
      <c r="R265" s="13">
        <v>24</v>
      </c>
      <c r="S265" s="13">
        <f t="shared" si="232"/>
        <v>18</v>
      </c>
      <c r="T265" s="13">
        <f t="shared" si="233"/>
        <v>30</v>
      </c>
      <c r="U265" s="13">
        <v>24</v>
      </c>
      <c r="V265" s="13">
        <f t="shared" si="234"/>
        <v>18</v>
      </c>
      <c r="W265" s="13">
        <f t="shared" si="235"/>
        <v>30</v>
      </c>
      <c r="X265" s="13">
        <v>24</v>
      </c>
      <c r="Y265" s="13">
        <f t="shared" si="236"/>
        <v>18</v>
      </c>
      <c r="Z265" s="13">
        <f t="shared" si="237"/>
        <v>30</v>
      </c>
      <c r="AA265" s="13">
        <v>24</v>
      </c>
      <c r="AB265" s="13">
        <f t="shared" si="238"/>
        <v>18</v>
      </c>
      <c r="AC265" s="13">
        <f t="shared" si="239"/>
        <v>30</v>
      </c>
      <c r="AE265" s="1" t="str">
        <f t="shared" si="180"/>
        <v/>
      </c>
    </row>
    <row r="266" spans="1:31" ht="15" hidden="1" x14ac:dyDescent="0.2">
      <c r="A266" s="23" t="s">
        <v>26</v>
      </c>
      <c r="B266" s="3" t="s">
        <v>20</v>
      </c>
      <c r="C266" s="23" t="s">
        <v>71</v>
      </c>
      <c r="D266" s="23" t="s">
        <v>123</v>
      </c>
      <c r="E266" s="23" t="s">
        <v>162</v>
      </c>
      <c r="F266" s="23" t="s">
        <v>99</v>
      </c>
      <c r="G266" s="22" t="s">
        <v>85</v>
      </c>
      <c r="H266" s="23" t="s">
        <v>83</v>
      </c>
      <c r="I266" s="28" t="s">
        <v>138</v>
      </c>
      <c r="J266" s="23" t="s">
        <v>142</v>
      </c>
      <c r="K266" s="23" t="s">
        <v>68</v>
      </c>
      <c r="L266" s="13">
        <v>52</v>
      </c>
      <c r="M266" s="13">
        <f t="shared" si="228"/>
        <v>39</v>
      </c>
      <c r="N266" s="13">
        <f t="shared" si="229"/>
        <v>65</v>
      </c>
      <c r="O266" s="13">
        <v>52</v>
      </c>
      <c r="P266" s="13">
        <f t="shared" si="230"/>
        <v>39</v>
      </c>
      <c r="Q266" s="13">
        <f t="shared" si="231"/>
        <v>65</v>
      </c>
      <c r="R266" s="13">
        <v>52</v>
      </c>
      <c r="S266" s="13">
        <f t="shared" si="232"/>
        <v>39</v>
      </c>
      <c r="T266" s="13">
        <f t="shared" si="233"/>
        <v>65</v>
      </c>
      <c r="U266" s="13">
        <v>52</v>
      </c>
      <c r="V266" s="13">
        <f t="shared" si="234"/>
        <v>39</v>
      </c>
      <c r="W266" s="13">
        <f t="shared" si="235"/>
        <v>65</v>
      </c>
      <c r="X266" s="13">
        <v>52</v>
      </c>
      <c r="Y266" s="13">
        <f t="shared" si="236"/>
        <v>39</v>
      </c>
      <c r="Z266" s="13">
        <f t="shared" si="237"/>
        <v>65</v>
      </c>
      <c r="AA266" s="13">
        <v>52</v>
      </c>
      <c r="AB266" s="13">
        <f t="shared" si="238"/>
        <v>39</v>
      </c>
      <c r="AC266" s="13">
        <f t="shared" si="239"/>
        <v>65</v>
      </c>
      <c r="AE266" s="1" t="str">
        <f t="shared" si="180"/>
        <v/>
      </c>
    </row>
    <row r="267" spans="1:31" ht="15" hidden="1" x14ac:dyDescent="0.2">
      <c r="A267" s="23" t="s">
        <v>26</v>
      </c>
      <c r="B267" s="3" t="s">
        <v>20</v>
      </c>
      <c r="C267" s="23" t="s">
        <v>72</v>
      </c>
      <c r="D267" s="23" t="s">
        <v>123</v>
      </c>
      <c r="E267" s="23" t="s">
        <v>162</v>
      </c>
      <c r="F267" s="23" t="s">
        <v>99</v>
      </c>
      <c r="G267" s="22" t="s">
        <v>85</v>
      </c>
      <c r="H267" s="23" t="s">
        <v>83</v>
      </c>
      <c r="I267" s="28" t="s">
        <v>138</v>
      </c>
      <c r="J267" s="23" t="s">
        <v>142</v>
      </c>
      <c r="K267" s="23" t="s">
        <v>68</v>
      </c>
      <c r="L267" s="13">
        <v>125</v>
      </c>
      <c r="M267" s="13">
        <f t="shared" si="228"/>
        <v>93.75</v>
      </c>
      <c r="N267" s="13">
        <f t="shared" si="229"/>
        <v>156.25</v>
      </c>
      <c r="O267" s="13">
        <v>125</v>
      </c>
      <c r="P267" s="13">
        <f t="shared" si="230"/>
        <v>93.75</v>
      </c>
      <c r="Q267" s="13">
        <f t="shared" si="231"/>
        <v>156.25</v>
      </c>
      <c r="R267" s="13">
        <v>125</v>
      </c>
      <c r="S267" s="13">
        <f t="shared" si="232"/>
        <v>93.75</v>
      </c>
      <c r="T267" s="13">
        <f t="shared" si="233"/>
        <v>156.25</v>
      </c>
      <c r="U267" s="13">
        <v>125</v>
      </c>
      <c r="V267" s="13">
        <f t="shared" si="234"/>
        <v>93.75</v>
      </c>
      <c r="W267" s="13">
        <f t="shared" si="235"/>
        <v>156.25</v>
      </c>
      <c r="X267" s="13">
        <v>125</v>
      </c>
      <c r="Y267" s="13">
        <f t="shared" si="236"/>
        <v>93.75</v>
      </c>
      <c r="Z267" s="13">
        <f t="shared" si="237"/>
        <v>156.25</v>
      </c>
      <c r="AA267" s="13">
        <v>125</v>
      </c>
      <c r="AB267" s="13">
        <f t="shared" si="238"/>
        <v>93.75</v>
      </c>
      <c r="AC267" s="13">
        <f t="shared" si="239"/>
        <v>156.25</v>
      </c>
      <c r="AE267" s="1" t="str">
        <f t="shared" si="180"/>
        <v/>
      </c>
    </row>
    <row r="268" spans="1:31" ht="15" hidden="1" x14ac:dyDescent="0.2">
      <c r="A268" s="23" t="s">
        <v>26</v>
      </c>
      <c r="B268" s="3" t="s">
        <v>20</v>
      </c>
      <c r="C268" s="23" t="s">
        <v>121</v>
      </c>
      <c r="D268" s="23" t="s">
        <v>124</v>
      </c>
      <c r="E268" s="23" t="s">
        <v>162</v>
      </c>
      <c r="F268" s="23" t="s">
        <v>99</v>
      </c>
      <c r="G268" s="22" t="s">
        <v>85</v>
      </c>
      <c r="H268" s="23" t="s">
        <v>83</v>
      </c>
      <c r="I268" s="28" t="s">
        <v>138</v>
      </c>
      <c r="J268" s="23" t="s">
        <v>142</v>
      </c>
      <c r="K268" s="23" t="s">
        <v>68</v>
      </c>
      <c r="L268" s="13">
        <f>R268</f>
        <v>180</v>
      </c>
      <c r="M268" s="13">
        <f t="shared" si="228"/>
        <v>135</v>
      </c>
      <c r="N268" s="13">
        <f t="shared" si="229"/>
        <v>225</v>
      </c>
      <c r="O268" s="13">
        <v>180</v>
      </c>
      <c r="P268" s="13">
        <f t="shared" si="230"/>
        <v>135</v>
      </c>
      <c r="Q268" s="13">
        <f t="shared" si="231"/>
        <v>225</v>
      </c>
      <c r="R268" s="13">
        <v>180</v>
      </c>
      <c r="S268" s="13">
        <f t="shared" si="232"/>
        <v>135</v>
      </c>
      <c r="T268" s="13">
        <f t="shared" si="233"/>
        <v>225</v>
      </c>
      <c r="U268" s="13">
        <v>180</v>
      </c>
      <c r="V268" s="13">
        <f t="shared" si="234"/>
        <v>135</v>
      </c>
      <c r="W268" s="13">
        <f t="shared" si="235"/>
        <v>225</v>
      </c>
      <c r="X268" s="13">
        <v>180</v>
      </c>
      <c r="Y268" s="13">
        <f t="shared" si="236"/>
        <v>135</v>
      </c>
      <c r="Z268" s="13">
        <f t="shared" si="237"/>
        <v>225</v>
      </c>
      <c r="AA268" s="13">
        <v>180</v>
      </c>
      <c r="AB268" s="13">
        <f t="shared" si="238"/>
        <v>135</v>
      </c>
      <c r="AC268" s="13">
        <f t="shared" si="239"/>
        <v>225</v>
      </c>
      <c r="AE268" s="1" t="str">
        <f t="shared" si="180"/>
        <v/>
      </c>
    </row>
    <row r="269" spans="1:31" ht="15" hidden="1" x14ac:dyDescent="0.2">
      <c r="A269" s="23" t="s">
        <v>26</v>
      </c>
      <c r="B269" s="3" t="s">
        <v>20</v>
      </c>
      <c r="C269" s="3" t="s">
        <v>210</v>
      </c>
      <c r="D269" s="3" t="s">
        <v>211</v>
      </c>
      <c r="E269" s="23" t="s">
        <v>162</v>
      </c>
      <c r="F269" s="23" t="s">
        <v>99</v>
      </c>
      <c r="G269" s="22" t="s">
        <v>85</v>
      </c>
      <c r="H269" s="23" t="s">
        <v>83</v>
      </c>
      <c r="I269" s="28" t="s">
        <v>138</v>
      </c>
      <c r="J269" s="23" t="s">
        <v>142</v>
      </c>
      <c r="K269" s="23" t="s">
        <v>68</v>
      </c>
      <c r="L269" s="13">
        <v>627</v>
      </c>
      <c r="M269" s="13">
        <f t="shared" si="228"/>
        <v>470.25</v>
      </c>
      <c r="N269" s="13">
        <f t="shared" si="229"/>
        <v>783.75</v>
      </c>
      <c r="O269" s="13">
        <v>627</v>
      </c>
      <c r="P269" s="13">
        <f t="shared" si="230"/>
        <v>470.25</v>
      </c>
      <c r="Q269" s="13">
        <f t="shared" si="231"/>
        <v>783.75</v>
      </c>
      <c r="R269" s="13">
        <v>627</v>
      </c>
      <c r="S269" s="13">
        <f t="shared" si="232"/>
        <v>470.25</v>
      </c>
      <c r="T269" s="13">
        <f t="shared" si="233"/>
        <v>783.75</v>
      </c>
      <c r="U269" s="13">
        <v>627</v>
      </c>
      <c r="V269" s="13">
        <f t="shared" si="234"/>
        <v>470.25</v>
      </c>
      <c r="W269" s="13">
        <f t="shared" si="235"/>
        <v>783.75</v>
      </c>
      <c r="X269" s="13">
        <v>627</v>
      </c>
      <c r="Y269" s="13">
        <f t="shared" si="236"/>
        <v>470.25</v>
      </c>
      <c r="Z269" s="13">
        <f t="shared" si="237"/>
        <v>783.75</v>
      </c>
      <c r="AA269" s="13">
        <v>627</v>
      </c>
      <c r="AB269" s="13">
        <f t="shared" si="238"/>
        <v>470.25</v>
      </c>
      <c r="AC269" s="13">
        <f t="shared" si="239"/>
        <v>783.75</v>
      </c>
      <c r="AE269" s="1" t="str">
        <f t="shared" si="180"/>
        <v/>
      </c>
    </row>
    <row r="270" spans="1:31" ht="15" hidden="1" x14ac:dyDescent="0.2">
      <c r="A270" s="23" t="s">
        <v>26</v>
      </c>
      <c r="B270" s="3" t="s">
        <v>20</v>
      </c>
      <c r="C270" s="23" t="s">
        <v>73</v>
      </c>
      <c r="D270" s="23" t="s">
        <v>127</v>
      </c>
      <c r="E270" s="23" t="s">
        <v>162</v>
      </c>
      <c r="F270" s="23" t="s">
        <v>99</v>
      </c>
      <c r="G270" s="22" t="s">
        <v>85</v>
      </c>
      <c r="H270" s="23" t="s">
        <v>83</v>
      </c>
      <c r="I270" s="28" t="s">
        <v>138</v>
      </c>
      <c r="J270" s="23" t="s">
        <v>142</v>
      </c>
      <c r="K270" s="23" t="s">
        <v>68</v>
      </c>
      <c r="L270" s="13">
        <v>784</v>
      </c>
      <c r="M270" s="13">
        <f t="shared" si="228"/>
        <v>588</v>
      </c>
      <c r="N270" s="13">
        <f t="shared" si="229"/>
        <v>980</v>
      </c>
      <c r="O270" s="13">
        <v>784</v>
      </c>
      <c r="P270" s="13">
        <f t="shared" si="230"/>
        <v>588</v>
      </c>
      <c r="Q270" s="13">
        <f t="shared" si="231"/>
        <v>980</v>
      </c>
      <c r="R270" s="13">
        <v>784</v>
      </c>
      <c r="S270" s="13">
        <f t="shared" si="232"/>
        <v>588</v>
      </c>
      <c r="T270" s="13">
        <f t="shared" si="233"/>
        <v>980</v>
      </c>
      <c r="U270" s="13">
        <v>784</v>
      </c>
      <c r="V270" s="13">
        <f t="shared" si="234"/>
        <v>588</v>
      </c>
      <c r="W270" s="13">
        <f t="shared" si="235"/>
        <v>980</v>
      </c>
      <c r="X270" s="13">
        <v>784</v>
      </c>
      <c r="Y270" s="13">
        <f t="shared" si="236"/>
        <v>588</v>
      </c>
      <c r="Z270" s="13">
        <f t="shared" si="237"/>
        <v>980</v>
      </c>
      <c r="AA270" s="13">
        <v>784</v>
      </c>
      <c r="AB270" s="13">
        <f t="shared" si="238"/>
        <v>588</v>
      </c>
      <c r="AC270" s="13">
        <f t="shared" si="239"/>
        <v>980</v>
      </c>
      <c r="AE270" s="1" t="str">
        <f t="shared" si="180"/>
        <v/>
      </c>
    </row>
    <row r="271" spans="1:31" ht="15" hidden="1" x14ac:dyDescent="0.2">
      <c r="A271" s="23" t="s">
        <v>26</v>
      </c>
      <c r="B271" s="3" t="s">
        <v>20</v>
      </c>
      <c r="C271" s="23" t="s">
        <v>125</v>
      </c>
      <c r="D271" s="23" t="s">
        <v>126</v>
      </c>
      <c r="E271" s="23" t="s">
        <v>162</v>
      </c>
      <c r="F271" s="23" t="s">
        <v>99</v>
      </c>
      <c r="G271" s="22" t="s">
        <v>85</v>
      </c>
      <c r="H271" s="23" t="s">
        <v>83</v>
      </c>
      <c r="I271" s="28" t="s">
        <v>138</v>
      </c>
      <c r="J271" s="23" t="s">
        <v>142</v>
      </c>
      <c r="K271" s="23" t="s">
        <v>68</v>
      </c>
      <c r="L271" s="13">
        <v>1176</v>
      </c>
      <c r="M271" s="13">
        <f t="shared" si="228"/>
        <v>882</v>
      </c>
      <c r="N271" s="13">
        <f t="shared" si="229"/>
        <v>1470</v>
      </c>
      <c r="O271" s="13">
        <v>1176</v>
      </c>
      <c r="P271" s="13">
        <f t="shared" si="230"/>
        <v>882</v>
      </c>
      <c r="Q271" s="13">
        <f t="shared" si="231"/>
        <v>1470</v>
      </c>
      <c r="R271" s="13">
        <v>1176</v>
      </c>
      <c r="S271" s="13">
        <f t="shared" si="232"/>
        <v>882</v>
      </c>
      <c r="T271" s="13">
        <f t="shared" si="233"/>
        <v>1470</v>
      </c>
      <c r="U271" s="13">
        <v>1176</v>
      </c>
      <c r="V271" s="13">
        <f t="shared" si="234"/>
        <v>882</v>
      </c>
      <c r="W271" s="13">
        <f t="shared" si="235"/>
        <v>1470</v>
      </c>
      <c r="X271" s="13">
        <v>1176</v>
      </c>
      <c r="Y271" s="13">
        <f t="shared" si="236"/>
        <v>882</v>
      </c>
      <c r="Z271" s="13">
        <f t="shared" si="237"/>
        <v>1470</v>
      </c>
      <c r="AA271" s="13">
        <v>1176</v>
      </c>
      <c r="AB271" s="13">
        <f t="shared" si="238"/>
        <v>882</v>
      </c>
      <c r="AC271" s="13">
        <f t="shared" si="239"/>
        <v>1470</v>
      </c>
      <c r="AE271" s="1" t="str">
        <f t="shared" si="180"/>
        <v/>
      </c>
    </row>
    <row r="272" spans="1:31" hidden="1" x14ac:dyDescent="0.2">
      <c r="A272" s="23" t="s">
        <v>26</v>
      </c>
      <c r="B272" s="23" t="s">
        <v>20</v>
      </c>
      <c r="C272" s="3" t="s">
        <v>20</v>
      </c>
      <c r="D272" s="3" t="s">
        <v>20</v>
      </c>
      <c r="E272" s="8" t="s">
        <v>3</v>
      </c>
      <c r="F272" s="8" t="s">
        <v>103</v>
      </c>
      <c r="G272" s="8" t="s">
        <v>86</v>
      </c>
      <c r="H272" s="3" t="s">
        <v>81</v>
      </c>
      <c r="I272" s="3" t="s">
        <v>75</v>
      </c>
      <c r="J272" s="3"/>
      <c r="K272" s="3" t="s">
        <v>118</v>
      </c>
      <c r="L272" s="5">
        <v>1</v>
      </c>
      <c r="M272" s="5"/>
      <c r="N272" s="5"/>
      <c r="O272" s="5">
        <v>1</v>
      </c>
      <c r="P272" s="5"/>
      <c r="Q272" s="5"/>
      <c r="R272" s="5">
        <v>1</v>
      </c>
      <c r="S272" s="5"/>
      <c r="T272" s="5"/>
      <c r="U272" s="5">
        <v>1</v>
      </c>
      <c r="V272" s="5"/>
      <c r="W272" s="5"/>
      <c r="X272" s="5">
        <v>1</v>
      </c>
      <c r="Y272" s="5"/>
      <c r="Z272" s="5"/>
      <c r="AA272" s="5">
        <v>1</v>
      </c>
      <c r="AB272" s="5"/>
      <c r="AC272" s="5"/>
      <c r="AE272" s="1" t="str">
        <f t="shared" si="180"/>
        <v/>
      </c>
    </row>
    <row r="273" spans="1:31" hidden="1" x14ac:dyDescent="0.2">
      <c r="A273" s="23" t="s">
        <v>26</v>
      </c>
      <c r="B273" s="23" t="s">
        <v>20</v>
      </c>
      <c r="C273" s="3" t="s">
        <v>20</v>
      </c>
      <c r="D273" s="3" t="s">
        <v>20</v>
      </c>
      <c r="E273" s="8" t="s">
        <v>4</v>
      </c>
      <c r="F273" s="8" t="s">
        <v>99</v>
      </c>
      <c r="G273" s="8" t="s">
        <v>86</v>
      </c>
      <c r="H273" s="3" t="s">
        <v>81</v>
      </c>
      <c r="I273" s="3" t="s">
        <v>75</v>
      </c>
      <c r="J273" s="3"/>
      <c r="K273" s="3" t="s">
        <v>68</v>
      </c>
      <c r="L273" s="5">
        <v>75</v>
      </c>
      <c r="M273" s="5">
        <v>60</v>
      </c>
      <c r="N273" s="5">
        <v>90</v>
      </c>
      <c r="O273" s="5">
        <v>75</v>
      </c>
      <c r="P273" s="5">
        <v>60</v>
      </c>
      <c r="Q273" s="5">
        <v>90</v>
      </c>
      <c r="R273" s="5">
        <v>75</v>
      </c>
      <c r="S273" s="5">
        <v>60</v>
      </c>
      <c r="T273" s="5">
        <v>90</v>
      </c>
      <c r="U273" s="5">
        <v>75</v>
      </c>
      <c r="V273" s="5">
        <v>60</v>
      </c>
      <c r="W273" s="5">
        <v>90</v>
      </c>
      <c r="X273" s="5">
        <v>75</v>
      </c>
      <c r="Y273" s="5">
        <v>60</v>
      </c>
      <c r="Z273" s="5">
        <v>90</v>
      </c>
      <c r="AA273" s="5">
        <v>75</v>
      </c>
      <c r="AB273" s="5">
        <v>60</v>
      </c>
      <c r="AC273" s="5">
        <v>90</v>
      </c>
      <c r="AE273" s="1" t="str">
        <f t="shared" si="180"/>
        <v/>
      </c>
    </row>
    <row r="274" spans="1:31" ht="15" hidden="1" x14ac:dyDescent="0.2">
      <c r="A274" s="23" t="s">
        <v>26</v>
      </c>
      <c r="B274" s="23" t="s">
        <v>20</v>
      </c>
      <c r="C274" s="3" t="s">
        <v>20</v>
      </c>
      <c r="D274" s="3" t="s">
        <v>20</v>
      </c>
      <c r="E274" s="8" t="s">
        <v>1</v>
      </c>
      <c r="F274" s="8" t="s">
        <v>100</v>
      </c>
      <c r="G274" s="13" t="s">
        <v>85</v>
      </c>
      <c r="H274" s="6" t="s">
        <v>83</v>
      </c>
      <c r="I274" s="7" t="s">
        <v>265</v>
      </c>
      <c r="J274" s="3"/>
      <c r="K274" s="3" t="s">
        <v>68</v>
      </c>
      <c r="L274" s="10">
        <v>0.6</v>
      </c>
      <c r="M274" s="10">
        <v>0.55000000000000004</v>
      </c>
      <c r="N274" s="10">
        <v>0.65</v>
      </c>
      <c r="O274" s="10">
        <v>0.6</v>
      </c>
      <c r="P274" s="10">
        <v>0.55000000000000004</v>
      </c>
      <c r="Q274" s="10">
        <v>0.65</v>
      </c>
      <c r="R274" s="10">
        <v>0.5</v>
      </c>
      <c r="S274" s="10">
        <v>0.45</v>
      </c>
      <c r="T274" s="10">
        <v>0.55000000000000004</v>
      </c>
      <c r="U274" s="10">
        <v>0.35</v>
      </c>
      <c r="V274" s="10">
        <v>0.33</v>
      </c>
      <c r="W274" s="10">
        <v>0.4</v>
      </c>
      <c r="X274" s="10">
        <v>0.35</v>
      </c>
      <c r="Y274" s="10">
        <v>0.3</v>
      </c>
      <c r="Z274" s="10">
        <v>0.4</v>
      </c>
      <c r="AA274" s="10">
        <v>0.3</v>
      </c>
      <c r="AB274" s="10">
        <v>0.28000000000000003</v>
      </c>
      <c r="AC274" s="10">
        <v>0.35</v>
      </c>
      <c r="AE274" s="1" t="str">
        <f t="shared" si="180"/>
        <v/>
      </c>
    </row>
    <row r="275" spans="1:31" ht="15" hidden="1" x14ac:dyDescent="0.2">
      <c r="A275" s="3" t="s">
        <v>27</v>
      </c>
      <c r="B275" s="3" t="s">
        <v>20</v>
      </c>
      <c r="C275" s="3" t="s">
        <v>137</v>
      </c>
      <c r="D275" s="3" t="s">
        <v>20</v>
      </c>
      <c r="E275" s="23" t="s">
        <v>168</v>
      </c>
      <c r="F275" s="8" t="s">
        <v>139</v>
      </c>
      <c r="G275" s="3" t="s">
        <v>87</v>
      </c>
      <c r="H275" s="6" t="s">
        <v>83</v>
      </c>
      <c r="I275" s="28" t="s">
        <v>138</v>
      </c>
      <c r="J275" s="3" t="s">
        <v>141</v>
      </c>
      <c r="K275" s="3" t="s">
        <v>68</v>
      </c>
      <c r="L275" s="19">
        <v>23.6</v>
      </c>
      <c r="M275" s="19">
        <f>L275*0.9</f>
        <v>21.240000000000002</v>
      </c>
      <c r="N275" s="19">
        <f>L275*1.1</f>
        <v>25.960000000000004</v>
      </c>
      <c r="O275" s="19">
        <v>23.6</v>
      </c>
      <c r="P275" s="19">
        <f>O275*0.9</f>
        <v>21.240000000000002</v>
      </c>
      <c r="Q275" s="19">
        <f>O275*1.1</f>
        <v>25.960000000000004</v>
      </c>
      <c r="R275" s="19">
        <v>23.6</v>
      </c>
      <c r="S275" s="19">
        <f>R275*0.9</f>
        <v>21.240000000000002</v>
      </c>
      <c r="T275" s="19">
        <f>R275*1.1</f>
        <v>25.960000000000004</v>
      </c>
      <c r="U275" s="19">
        <v>23.6</v>
      </c>
      <c r="V275" s="19">
        <f>U275*0.9</f>
        <v>21.240000000000002</v>
      </c>
      <c r="W275" s="19">
        <f>U275*1.1</f>
        <v>25.960000000000004</v>
      </c>
      <c r="X275" s="19">
        <v>23.6</v>
      </c>
      <c r="Y275" s="19">
        <f>X275*0.9</f>
        <v>21.240000000000002</v>
      </c>
      <c r="Z275" s="19">
        <f>X275*1.1</f>
        <v>25.960000000000004</v>
      </c>
      <c r="AA275" s="19">
        <v>23.6</v>
      </c>
      <c r="AB275" s="19">
        <f>AA275*0.9</f>
        <v>21.240000000000002</v>
      </c>
      <c r="AC275" s="19">
        <f>AA275*1.1</f>
        <v>25.960000000000004</v>
      </c>
      <c r="AE275" s="1" t="str">
        <f t="shared" si="180"/>
        <v/>
      </c>
    </row>
    <row r="276" spans="1:31" ht="15" hidden="1" x14ac:dyDescent="0.2">
      <c r="A276" s="3" t="s">
        <v>27</v>
      </c>
      <c r="B276" s="3" t="s">
        <v>20</v>
      </c>
      <c r="C276" s="3" t="s">
        <v>230</v>
      </c>
      <c r="D276" s="3" t="s">
        <v>20</v>
      </c>
      <c r="E276" s="23" t="s">
        <v>168</v>
      </c>
      <c r="F276" s="8" t="s">
        <v>139</v>
      </c>
      <c r="G276" s="3" t="s">
        <v>87</v>
      </c>
      <c r="H276" s="6" t="s">
        <v>83</v>
      </c>
      <c r="I276" s="28" t="s">
        <v>138</v>
      </c>
      <c r="J276" s="3" t="s">
        <v>141</v>
      </c>
      <c r="K276" s="3" t="s">
        <v>68</v>
      </c>
      <c r="L276" s="19">
        <v>14</v>
      </c>
      <c r="M276" s="19">
        <f>L276*0.9</f>
        <v>12.6</v>
      </c>
      <c r="N276" s="19">
        <f>L276*1.1</f>
        <v>15.400000000000002</v>
      </c>
      <c r="O276" s="19">
        <v>14</v>
      </c>
      <c r="P276" s="19">
        <f>O276*0.9</f>
        <v>12.6</v>
      </c>
      <c r="Q276" s="19">
        <f>O276*1.1</f>
        <v>15.400000000000002</v>
      </c>
      <c r="R276" s="19">
        <v>14</v>
      </c>
      <c r="S276" s="19">
        <f>R276*0.9</f>
        <v>12.6</v>
      </c>
      <c r="T276" s="19">
        <f>R276*1.1</f>
        <v>15.400000000000002</v>
      </c>
      <c r="U276" s="19">
        <v>14</v>
      </c>
      <c r="V276" s="19">
        <f>U276*0.9</f>
        <v>12.6</v>
      </c>
      <c r="W276" s="19">
        <f>U276*1.1</f>
        <v>15.400000000000002</v>
      </c>
      <c r="X276" s="19">
        <v>14</v>
      </c>
      <c r="Y276" s="19">
        <f>X276*0.9</f>
        <v>12.6</v>
      </c>
      <c r="Z276" s="19">
        <f>X276*1.1</f>
        <v>15.400000000000002</v>
      </c>
      <c r="AA276" s="19">
        <v>14</v>
      </c>
      <c r="AB276" s="19">
        <f>AA276*0.9</f>
        <v>12.6</v>
      </c>
      <c r="AC276" s="19">
        <f>AA276*1.1</f>
        <v>15.400000000000002</v>
      </c>
      <c r="AE276" s="1" t="str">
        <f t="shared" ref="AE276:AE320" si="240">IF(L276&lt;M276,"ISSUE","")</f>
        <v/>
      </c>
    </row>
    <row r="277" spans="1:31" ht="15" hidden="1" x14ac:dyDescent="0.2">
      <c r="A277" s="3" t="s">
        <v>27</v>
      </c>
      <c r="B277" s="3" t="s">
        <v>178</v>
      </c>
      <c r="C277" s="3" t="s">
        <v>20</v>
      </c>
      <c r="D277" s="3" t="s">
        <v>20</v>
      </c>
      <c r="E277" s="8" t="s">
        <v>10</v>
      </c>
      <c r="F277" s="8" t="s">
        <v>99</v>
      </c>
      <c r="G277" s="3"/>
      <c r="H277" s="3"/>
      <c r="I277" s="7" t="s">
        <v>119</v>
      </c>
      <c r="J277" s="3" t="s">
        <v>120</v>
      </c>
      <c r="K277" s="3" t="s">
        <v>68</v>
      </c>
      <c r="L277" s="4">
        <f t="shared" ref="L277:Q277" si="241">O277*1.05</f>
        <v>4.41</v>
      </c>
      <c r="M277" s="4">
        <f t="shared" si="241"/>
        <v>3.3075000000000006</v>
      </c>
      <c r="N277" s="4">
        <f t="shared" si="241"/>
        <v>5.5125000000000002</v>
      </c>
      <c r="O277" s="4">
        <f t="shared" si="241"/>
        <v>4.2</v>
      </c>
      <c r="P277" s="4">
        <f t="shared" si="241"/>
        <v>3.1500000000000004</v>
      </c>
      <c r="Q277" s="4">
        <f t="shared" si="241"/>
        <v>5.25</v>
      </c>
      <c r="R277" s="5">
        <v>4</v>
      </c>
      <c r="S277" s="5">
        <v>3</v>
      </c>
      <c r="T277" s="5">
        <v>5</v>
      </c>
      <c r="U277" s="5">
        <v>4</v>
      </c>
      <c r="V277" s="5">
        <v>3</v>
      </c>
      <c r="W277" s="5">
        <v>5</v>
      </c>
      <c r="X277" s="5">
        <f>R277*0.95</f>
        <v>3.8</v>
      </c>
      <c r="Y277" s="5">
        <f>S277*0.9</f>
        <v>2.7</v>
      </c>
      <c r="Z277" s="5">
        <f>T277</f>
        <v>5</v>
      </c>
      <c r="AA277" s="13">
        <f>X277*0.95</f>
        <v>3.61</v>
      </c>
      <c r="AB277" s="13">
        <f>Y277*0.95</f>
        <v>2.5649999999999999</v>
      </c>
      <c r="AC277" s="13">
        <f>Z277*0.95</f>
        <v>4.75</v>
      </c>
      <c r="AE277" s="1" t="str">
        <f t="shared" si="240"/>
        <v/>
      </c>
    </row>
    <row r="278" spans="1:31" hidden="1" x14ac:dyDescent="0.2">
      <c r="A278" s="3" t="s">
        <v>27</v>
      </c>
      <c r="B278" s="3" t="s">
        <v>177</v>
      </c>
      <c r="C278" s="3" t="s">
        <v>20</v>
      </c>
      <c r="D278" s="3" t="s">
        <v>20</v>
      </c>
      <c r="E278" s="8" t="s">
        <v>107</v>
      </c>
      <c r="F278" s="8" t="s">
        <v>105</v>
      </c>
      <c r="G278" s="3" t="s">
        <v>87</v>
      </c>
      <c r="H278" s="6" t="s">
        <v>83</v>
      </c>
      <c r="I278" s="3" t="s">
        <v>90</v>
      </c>
      <c r="J278" s="3" t="s">
        <v>91</v>
      </c>
      <c r="K278" s="3" t="s">
        <v>68</v>
      </c>
      <c r="L278" s="5">
        <v>5.2999999999999999E-2</v>
      </c>
      <c r="M278" s="5">
        <v>0.05</v>
      </c>
      <c r="N278" s="5">
        <v>0.06</v>
      </c>
      <c r="O278" s="5">
        <v>5.2999999999999999E-2</v>
      </c>
      <c r="P278" s="5">
        <v>0.05</v>
      </c>
      <c r="Q278" s="5">
        <v>0.06</v>
      </c>
      <c r="R278" s="5">
        <v>5.2999999999999999E-2</v>
      </c>
      <c r="S278" s="5">
        <v>0.05</v>
      </c>
      <c r="T278" s="5">
        <v>0.06</v>
      </c>
      <c r="U278" s="5">
        <v>5.2999999999999999E-2</v>
      </c>
      <c r="V278" s="5">
        <v>0.05</v>
      </c>
      <c r="W278" s="5">
        <v>0.06</v>
      </c>
      <c r="X278" s="10">
        <f>R278*0.95</f>
        <v>5.0349999999999999E-2</v>
      </c>
      <c r="Y278" s="10">
        <f>S278*0.9</f>
        <v>4.5000000000000005E-2</v>
      </c>
      <c r="Z278" s="10">
        <f>T278</f>
        <v>0.06</v>
      </c>
      <c r="AA278" s="10">
        <f>U278*0.95</f>
        <v>5.0349999999999999E-2</v>
      </c>
      <c r="AB278" s="10">
        <f>V278*0.9</f>
        <v>4.5000000000000005E-2</v>
      </c>
      <c r="AC278" s="10">
        <f>W278</f>
        <v>0.06</v>
      </c>
      <c r="AE278" s="1" t="str">
        <f t="shared" si="240"/>
        <v/>
      </c>
    </row>
    <row r="279" spans="1:31" hidden="1" x14ac:dyDescent="0.2">
      <c r="A279" s="3" t="s">
        <v>27</v>
      </c>
      <c r="B279" s="3" t="s">
        <v>177</v>
      </c>
      <c r="C279" s="3" t="s">
        <v>20</v>
      </c>
      <c r="D279" s="3" t="s">
        <v>20</v>
      </c>
      <c r="E279" s="8" t="s">
        <v>92</v>
      </c>
      <c r="F279" s="8" t="s">
        <v>99</v>
      </c>
      <c r="G279" s="3" t="s">
        <v>87</v>
      </c>
      <c r="H279" s="6" t="s">
        <v>83</v>
      </c>
      <c r="I279" s="3" t="s">
        <v>90</v>
      </c>
      <c r="J279" s="3" t="s">
        <v>91</v>
      </c>
      <c r="K279" s="3" t="s">
        <v>68</v>
      </c>
      <c r="L279" s="5">
        <v>4.0999999999999996</v>
      </c>
      <c r="M279" s="5">
        <v>4</v>
      </c>
      <c r="N279" s="5">
        <v>4.2</v>
      </c>
      <c r="O279" s="5">
        <v>4.0999999999999996</v>
      </c>
      <c r="P279" s="5">
        <v>4</v>
      </c>
      <c r="Q279" s="5">
        <v>4.2</v>
      </c>
      <c r="R279" s="5">
        <v>4.0999999999999996</v>
      </c>
      <c r="S279" s="5">
        <v>4</v>
      </c>
      <c r="T279" s="5">
        <v>4.2</v>
      </c>
      <c r="U279" s="5">
        <v>4.0999999999999996</v>
      </c>
      <c r="V279" s="5">
        <v>4</v>
      </c>
      <c r="W279" s="5">
        <v>4.2</v>
      </c>
      <c r="X279" s="10">
        <f>R279*0.95</f>
        <v>3.8949999999999996</v>
      </c>
      <c r="Y279" s="10">
        <v>3.8</v>
      </c>
      <c r="Z279" s="10">
        <v>4</v>
      </c>
      <c r="AA279" s="9">
        <f>X279*0.95</f>
        <v>3.7002499999999996</v>
      </c>
      <c r="AB279" s="9">
        <f>Y279*0.95</f>
        <v>3.61</v>
      </c>
      <c r="AC279" s="9">
        <f>Z279*0.95</f>
        <v>3.8</v>
      </c>
      <c r="AE279" s="1" t="str">
        <f t="shared" si="240"/>
        <v/>
      </c>
    </row>
    <row r="280" spans="1:31" hidden="1" x14ac:dyDescent="0.2">
      <c r="A280" s="3" t="s">
        <v>27</v>
      </c>
      <c r="B280" s="3" t="s">
        <v>40</v>
      </c>
      <c r="C280" s="3" t="s">
        <v>70</v>
      </c>
      <c r="D280" s="3" t="s">
        <v>20</v>
      </c>
      <c r="E280" s="8" t="s">
        <v>30</v>
      </c>
      <c r="F280" s="8" t="s">
        <v>100</v>
      </c>
      <c r="G280" s="13" t="s">
        <v>85</v>
      </c>
      <c r="H280" s="6" t="s">
        <v>83</v>
      </c>
      <c r="I280" s="3" t="s">
        <v>79</v>
      </c>
      <c r="J280" s="3" t="s">
        <v>143</v>
      </c>
      <c r="K280" s="3" t="s">
        <v>68</v>
      </c>
      <c r="L280" s="5">
        <v>0.4</v>
      </c>
      <c r="M280" s="5">
        <v>0.35</v>
      </c>
      <c r="N280" s="5">
        <v>0.45</v>
      </c>
      <c r="O280" s="5">
        <v>0.5</v>
      </c>
      <c r="P280" s="5">
        <v>0.45</v>
      </c>
      <c r="Q280" s="5">
        <v>0.55000000000000004</v>
      </c>
      <c r="R280" s="5">
        <v>0.6</v>
      </c>
      <c r="S280" s="5">
        <f>R280*0.9</f>
        <v>0.54</v>
      </c>
      <c r="T280" s="5">
        <f>R280*1.1</f>
        <v>0.66</v>
      </c>
      <c r="U280" s="5">
        <v>0.6</v>
      </c>
      <c r="V280" s="5">
        <f>U280*0.9</f>
        <v>0.54</v>
      </c>
      <c r="W280" s="5">
        <f>U280*1.1</f>
        <v>0.66</v>
      </c>
      <c r="X280" s="5">
        <v>0.6</v>
      </c>
      <c r="Y280" s="5">
        <f>X280*0.9</f>
        <v>0.54</v>
      </c>
      <c r="Z280" s="5">
        <f>X280*1.1</f>
        <v>0.66</v>
      </c>
      <c r="AA280" s="5">
        <v>0.6</v>
      </c>
      <c r="AB280" s="5">
        <f>AA280*0.9</f>
        <v>0.54</v>
      </c>
      <c r="AC280" s="5">
        <f>AA280*1.1</f>
        <v>0.66</v>
      </c>
      <c r="AE280" s="1" t="str">
        <f t="shared" si="240"/>
        <v/>
      </c>
    </row>
    <row r="281" spans="1:31" hidden="1" x14ac:dyDescent="0.2">
      <c r="A281" s="3" t="s">
        <v>27</v>
      </c>
      <c r="B281" s="3" t="s">
        <v>40</v>
      </c>
      <c r="C281" s="3" t="s">
        <v>216</v>
      </c>
      <c r="D281" s="3" t="s">
        <v>20</v>
      </c>
      <c r="E281" s="8" t="s">
        <v>30</v>
      </c>
      <c r="F281" s="8" t="s">
        <v>100</v>
      </c>
      <c r="G281" s="13" t="s">
        <v>85</v>
      </c>
      <c r="H281" s="6" t="s">
        <v>83</v>
      </c>
      <c r="I281" s="3" t="s">
        <v>79</v>
      </c>
      <c r="J281" s="3" t="s">
        <v>143</v>
      </c>
      <c r="K281" s="3" t="s">
        <v>68</v>
      </c>
      <c r="L281" s="5">
        <f t="shared" ref="L281:Q281" si="242">L280-0.05</f>
        <v>0.35000000000000003</v>
      </c>
      <c r="M281" s="5">
        <f t="shared" si="242"/>
        <v>0.3</v>
      </c>
      <c r="N281" s="5">
        <f t="shared" si="242"/>
        <v>0.4</v>
      </c>
      <c r="O281" s="5">
        <f t="shared" si="242"/>
        <v>0.45</v>
      </c>
      <c r="P281" s="5">
        <f t="shared" si="242"/>
        <v>0.4</v>
      </c>
      <c r="Q281" s="5">
        <f t="shared" si="242"/>
        <v>0.5</v>
      </c>
      <c r="R281" s="5">
        <v>0.54</v>
      </c>
      <c r="S281" s="5">
        <f>R281*0.9</f>
        <v>0.48600000000000004</v>
      </c>
      <c r="T281" s="5">
        <f>R281*1.1</f>
        <v>0.59400000000000008</v>
      </c>
      <c r="U281" s="5">
        <v>0.55000000000000004</v>
      </c>
      <c r="V281" s="5">
        <f>U281*0.9</f>
        <v>0.49500000000000005</v>
      </c>
      <c r="W281" s="5">
        <f>U281*1.1</f>
        <v>0.60500000000000009</v>
      </c>
      <c r="X281" s="5">
        <v>0.56000000000000005</v>
      </c>
      <c r="Y281" s="5">
        <f>X281*0.9</f>
        <v>0.50400000000000011</v>
      </c>
      <c r="Z281" s="5">
        <f>X281*1.1</f>
        <v>0.6160000000000001</v>
      </c>
      <c r="AA281" s="5">
        <v>0.56999999999999995</v>
      </c>
      <c r="AB281" s="5">
        <f>AA281*0.9</f>
        <v>0.51300000000000001</v>
      </c>
      <c r="AC281" s="5">
        <f>AA281*1.1</f>
        <v>0.627</v>
      </c>
      <c r="AE281" s="1" t="str">
        <f t="shared" si="240"/>
        <v/>
      </c>
    </row>
    <row r="282" spans="1:31" s="26" customFormat="1" hidden="1" x14ac:dyDescent="0.2">
      <c r="A282" s="3" t="s">
        <v>27</v>
      </c>
      <c r="B282" s="3" t="s">
        <v>40</v>
      </c>
      <c r="C282" s="3" t="s">
        <v>217</v>
      </c>
      <c r="D282" s="3" t="s">
        <v>20</v>
      </c>
      <c r="E282" s="8" t="s">
        <v>44</v>
      </c>
      <c r="F282" s="8" t="s">
        <v>100</v>
      </c>
      <c r="G282" s="3" t="s">
        <v>85</v>
      </c>
      <c r="H282" s="3" t="s">
        <v>81</v>
      </c>
      <c r="I282" s="3" t="s">
        <v>79</v>
      </c>
      <c r="J282" s="3" t="s">
        <v>80</v>
      </c>
      <c r="K282" s="3" t="s">
        <v>68</v>
      </c>
      <c r="L282" s="5">
        <v>0.25</v>
      </c>
      <c r="M282" s="5">
        <v>0.2</v>
      </c>
      <c r="N282" s="5">
        <v>0.3</v>
      </c>
      <c r="O282" s="5">
        <v>0.25</v>
      </c>
      <c r="P282" s="5">
        <v>0.2</v>
      </c>
      <c r="Q282" s="5">
        <v>0.3</v>
      </c>
      <c r="R282" s="5">
        <v>0.25</v>
      </c>
      <c r="S282" s="5">
        <v>0.2</v>
      </c>
      <c r="T282" s="5">
        <v>0.3</v>
      </c>
      <c r="U282" s="5">
        <v>0.35</v>
      </c>
      <c r="V282" s="5">
        <v>0.3</v>
      </c>
      <c r="W282" s="5">
        <v>0.4</v>
      </c>
      <c r="X282" s="5">
        <v>0.35</v>
      </c>
      <c r="Y282" s="5">
        <v>0.3</v>
      </c>
      <c r="Z282" s="5">
        <v>0.4</v>
      </c>
      <c r="AA282" s="5">
        <v>0.25</v>
      </c>
      <c r="AB282" s="5">
        <v>0.2</v>
      </c>
      <c r="AC282" s="5">
        <v>0.3</v>
      </c>
      <c r="AE282" s="1" t="str">
        <f t="shared" si="240"/>
        <v/>
      </c>
    </row>
    <row r="283" spans="1:31" s="26" customFormat="1" hidden="1" x14ac:dyDescent="0.2">
      <c r="A283" s="3" t="s">
        <v>27</v>
      </c>
      <c r="B283" s="3" t="s">
        <v>40</v>
      </c>
      <c r="C283" s="3" t="s">
        <v>218</v>
      </c>
      <c r="D283" s="3" t="s">
        <v>20</v>
      </c>
      <c r="E283" s="8" t="s">
        <v>44</v>
      </c>
      <c r="F283" s="8" t="s">
        <v>100</v>
      </c>
      <c r="G283" s="3" t="s">
        <v>85</v>
      </c>
      <c r="H283" s="3" t="s">
        <v>81</v>
      </c>
      <c r="I283" s="3" t="s">
        <v>79</v>
      </c>
      <c r="J283" s="3" t="s">
        <v>80</v>
      </c>
      <c r="K283" s="3" t="s">
        <v>68</v>
      </c>
      <c r="L283" s="5">
        <f t="shared" ref="L283:AC283" si="243">L282-0.05</f>
        <v>0.2</v>
      </c>
      <c r="M283" s="5">
        <f t="shared" si="243"/>
        <v>0.15000000000000002</v>
      </c>
      <c r="N283" s="5">
        <f t="shared" si="243"/>
        <v>0.25</v>
      </c>
      <c r="O283" s="5">
        <f t="shared" si="243"/>
        <v>0.2</v>
      </c>
      <c r="P283" s="5">
        <f t="shared" si="243"/>
        <v>0.15000000000000002</v>
      </c>
      <c r="Q283" s="5">
        <f t="shared" si="243"/>
        <v>0.25</v>
      </c>
      <c r="R283" s="5">
        <f t="shared" si="243"/>
        <v>0.2</v>
      </c>
      <c r="S283" s="5">
        <f t="shared" si="243"/>
        <v>0.15000000000000002</v>
      </c>
      <c r="T283" s="5">
        <f t="shared" si="243"/>
        <v>0.25</v>
      </c>
      <c r="U283" s="5">
        <f t="shared" si="243"/>
        <v>0.3</v>
      </c>
      <c r="V283" s="5">
        <f t="shared" si="243"/>
        <v>0.25</v>
      </c>
      <c r="W283" s="5">
        <f t="shared" si="243"/>
        <v>0.35000000000000003</v>
      </c>
      <c r="X283" s="5">
        <f t="shared" si="243"/>
        <v>0.3</v>
      </c>
      <c r="Y283" s="5">
        <f t="shared" si="243"/>
        <v>0.25</v>
      </c>
      <c r="Z283" s="5">
        <f t="shared" si="243"/>
        <v>0.35000000000000003</v>
      </c>
      <c r="AA283" s="5">
        <f t="shared" si="243"/>
        <v>0.2</v>
      </c>
      <c r="AB283" s="5">
        <f t="shared" si="243"/>
        <v>0.15000000000000002</v>
      </c>
      <c r="AC283" s="5">
        <f t="shared" si="243"/>
        <v>0.25</v>
      </c>
      <c r="AE283" s="1" t="str">
        <f t="shared" si="240"/>
        <v/>
      </c>
    </row>
    <row r="284" spans="1:31" s="26" customFormat="1" hidden="1" x14ac:dyDescent="0.2">
      <c r="A284" s="3" t="s">
        <v>27</v>
      </c>
      <c r="B284" s="3" t="s">
        <v>40</v>
      </c>
      <c r="C284" s="3" t="s">
        <v>20</v>
      </c>
      <c r="D284" s="3" t="s">
        <v>20</v>
      </c>
      <c r="E284" s="29" t="s">
        <v>37</v>
      </c>
      <c r="F284" s="29" t="s">
        <v>104</v>
      </c>
      <c r="G284" s="3" t="s">
        <v>88</v>
      </c>
      <c r="H284" s="6" t="s">
        <v>83</v>
      </c>
      <c r="I284" s="3" t="s">
        <v>79</v>
      </c>
      <c r="J284" s="3" t="s">
        <v>231</v>
      </c>
      <c r="K284" s="3" t="s">
        <v>68</v>
      </c>
      <c r="L284" s="5">
        <v>350</v>
      </c>
      <c r="M284" s="5">
        <v>250</v>
      </c>
      <c r="N284" s="5">
        <v>450</v>
      </c>
      <c r="O284" s="5">
        <v>400</v>
      </c>
      <c r="P284" s="5">
        <v>300</v>
      </c>
      <c r="Q284" s="5">
        <v>500</v>
      </c>
      <c r="R284" s="5">
        <v>450</v>
      </c>
      <c r="S284" s="5">
        <v>350</v>
      </c>
      <c r="T284" s="5">
        <v>550</v>
      </c>
      <c r="U284" s="5">
        <v>450</v>
      </c>
      <c r="V284" s="5">
        <v>350</v>
      </c>
      <c r="W284" s="5">
        <v>550</v>
      </c>
      <c r="X284" s="5">
        <v>500</v>
      </c>
      <c r="Y284" s="5">
        <v>400</v>
      </c>
      <c r="Z284" s="5">
        <v>600</v>
      </c>
      <c r="AA284" s="3">
        <v>600</v>
      </c>
      <c r="AB284" s="3">
        <v>550</v>
      </c>
      <c r="AC284" s="3">
        <v>700</v>
      </c>
      <c r="AE284" s="1" t="str">
        <f t="shared" si="240"/>
        <v/>
      </c>
    </row>
    <row r="285" spans="1:31" s="26" customFormat="1" hidden="1" x14ac:dyDescent="0.2">
      <c r="A285" s="3" t="s">
        <v>27</v>
      </c>
      <c r="B285" s="3" t="s">
        <v>40</v>
      </c>
      <c r="C285" s="3" t="s">
        <v>20</v>
      </c>
      <c r="D285" s="3" t="s">
        <v>20</v>
      </c>
      <c r="E285" s="8" t="s">
        <v>31</v>
      </c>
      <c r="F285" s="8" t="s">
        <v>106</v>
      </c>
      <c r="G285" s="3"/>
      <c r="H285" s="3"/>
      <c r="I285" s="3"/>
      <c r="J285" s="3"/>
      <c r="K285" s="3" t="s">
        <v>68</v>
      </c>
      <c r="L285" s="5">
        <v>1.2</v>
      </c>
      <c r="M285" s="5">
        <v>1.175</v>
      </c>
      <c r="N285" s="5">
        <v>1.25</v>
      </c>
      <c r="O285" s="5">
        <v>1.175</v>
      </c>
      <c r="P285" s="5">
        <v>1.1499999999999999</v>
      </c>
      <c r="Q285" s="5">
        <v>1.2</v>
      </c>
      <c r="R285" s="5">
        <v>1.1499999999999999</v>
      </c>
      <c r="S285" s="5">
        <v>1.125</v>
      </c>
      <c r="T285" s="5">
        <v>1.175</v>
      </c>
      <c r="U285" s="5">
        <v>1.125</v>
      </c>
      <c r="V285" s="5">
        <f>U285*0.98</f>
        <v>1.1025</v>
      </c>
      <c r="W285" s="5">
        <f>U285*1.02</f>
        <v>1.1475</v>
      </c>
      <c r="X285" s="5">
        <v>1.1000000000000001</v>
      </c>
      <c r="Y285" s="5">
        <f>X285*0.98</f>
        <v>1.0780000000000001</v>
      </c>
      <c r="Z285" s="5">
        <f>X285*1.02</f>
        <v>1.1220000000000001</v>
      </c>
      <c r="AA285" s="5">
        <v>1.075</v>
      </c>
      <c r="AB285" s="5">
        <f>AA285*0.98</f>
        <v>1.0534999999999999</v>
      </c>
      <c r="AC285" s="5">
        <f>AA285*1.02</f>
        <v>1.0965</v>
      </c>
      <c r="AE285" s="1" t="str">
        <f t="shared" si="240"/>
        <v/>
      </c>
    </row>
    <row r="286" spans="1:31" s="26" customFormat="1" hidden="1" x14ac:dyDescent="0.2">
      <c r="A286" s="3" t="s">
        <v>27</v>
      </c>
      <c r="B286" s="3" t="s">
        <v>40</v>
      </c>
      <c r="C286" s="3" t="s">
        <v>20</v>
      </c>
      <c r="D286" s="3" t="s">
        <v>20</v>
      </c>
      <c r="E286" s="29" t="s">
        <v>39</v>
      </c>
      <c r="F286" s="29" t="s">
        <v>105</v>
      </c>
      <c r="G286" s="3"/>
      <c r="H286" s="3"/>
      <c r="I286" s="3"/>
      <c r="J286" s="3"/>
      <c r="K286" s="3" t="s">
        <v>68</v>
      </c>
      <c r="L286" s="9">
        <f t="shared" ref="L286:Q289" si="244">O286*1.05</f>
        <v>1.1025</v>
      </c>
      <c r="M286" s="9">
        <f t="shared" si="244"/>
        <v>0.77175000000000005</v>
      </c>
      <c r="N286" s="9">
        <f t="shared" si="244"/>
        <v>1.4332500000000004</v>
      </c>
      <c r="O286" s="9">
        <f t="shared" si="244"/>
        <v>1.05</v>
      </c>
      <c r="P286" s="9">
        <f t="shared" si="244"/>
        <v>0.73499999999999999</v>
      </c>
      <c r="Q286" s="9">
        <f t="shared" si="244"/>
        <v>1.3650000000000002</v>
      </c>
      <c r="R286" s="9">
        <v>1</v>
      </c>
      <c r="S286" s="9">
        <v>0.7</v>
      </c>
      <c r="T286" s="9">
        <v>1.3</v>
      </c>
      <c r="U286" s="21">
        <v>0.85</v>
      </c>
      <c r="V286" s="21">
        <v>0.8</v>
      </c>
      <c r="W286" s="21">
        <v>0.95</v>
      </c>
      <c r="X286" s="9">
        <v>0.7</v>
      </c>
      <c r="Y286" s="9">
        <v>0.5</v>
      </c>
      <c r="Z286" s="9">
        <v>1</v>
      </c>
      <c r="AA286" s="9">
        <f t="shared" ref="AA286:AC289" si="245">X286*0.95</f>
        <v>0.66499999999999992</v>
      </c>
      <c r="AB286" s="9">
        <f t="shared" si="245"/>
        <v>0.47499999999999998</v>
      </c>
      <c r="AC286" s="9">
        <f t="shared" si="245"/>
        <v>0.95</v>
      </c>
      <c r="AE286" s="1" t="str">
        <f t="shared" si="240"/>
        <v/>
      </c>
    </row>
    <row r="287" spans="1:31" s="26" customFormat="1" hidden="1" x14ac:dyDescent="0.2">
      <c r="A287" s="3" t="s">
        <v>27</v>
      </c>
      <c r="B287" s="3" t="s">
        <v>40</v>
      </c>
      <c r="C287" s="3" t="s">
        <v>20</v>
      </c>
      <c r="D287" s="3" t="s">
        <v>20</v>
      </c>
      <c r="E287" s="29" t="s">
        <v>38</v>
      </c>
      <c r="F287" s="29" t="s">
        <v>105</v>
      </c>
      <c r="G287" s="3"/>
      <c r="H287" s="3"/>
      <c r="I287" s="3"/>
      <c r="J287" s="3"/>
      <c r="K287" s="3" t="s">
        <v>68</v>
      </c>
      <c r="L287" s="9">
        <f t="shared" si="244"/>
        <v>0.44100000000000006</v>
      </c>
      <c r="M287" s="9">
        <f t="shared" si="244"/>
        <v>0.33075000000000004</v>
      </c>
      <c r="N287" s="9">
        <f t="shared" si="244"/>
        <v>0.49612500000000004</v>
      </c>
      <c r="O287" s="9">
        <f t="shared" si="244"/>
        <v>0.42000000000000004</v>
      </c>
      <c r="P287" s="9">
        <f t="shared" si="244"/>
        <v>0.315</v>
      </c>
      <c r="Q287" s="9">
        <f t="shared" si="244"/>
        <v>0.47250000000000003</v>
      </c>
      <c r="R287" s="9">
        <v>0.4</v>
      </c>
      <c r="S287" s="9">
        <v>0.3</v>
      </c>
      <c r="T287" s="9">
        <v>0.45</v>
      </c>
      <c r="U287" s="21">
        <v>0.35</v>
      </c>
      <c r="V287" s="21">
        <v>0.25</v>
      </c>
      <c r="W287" s="21">
        <v>0.4</v>
      </c>
      <c r="X287" s="9">
        <v>0.3</v>
      </c>
      <c r="Y287" s="9">
        <v>0.28000000000000003</v>
      </c>
      <c r="Z287" s="9">
        <v>0.34</v>
      </c>
      <c r="AA287" s="9">
        <f t="shared" si="245"/>
        <v>0.28499999999999998</v>
      </c>
      <c r="AB287" s="9">
        <f t="shared" si="245"/>
        <v>0.26600000000000001</v>
      </c>
      <c r="AC287" s="9">
        <f t="shared" si="245"/>
        <v>0.32300000000000001</v>
      </c>
      <c r="AE287" s="1" t="str">
        <f t="shared" si="240"/>
        <v/>
      </c>
    </row>
    <row r="288" spans="1:31" s="26" customFormat="1" ht="15" hidden="1" x14ac:dyDescent="0.2">
      <c r="A288" s="3" t="s">
        <v>27</v>
      </c>
      <c r="B288" s="3" t="s">
        <v>179</v>
      </c>
      <c r="C288" s="3" t="s">
        <v>20</v>
      </c>
      <c r="D288" s="3" t="s">
        <v>20</v>
      </c>
      <c r="E288" s="8" t="s">
        <v>42</v>
      </c>
      <c r="F288" s="8" t="s">
        <v>105</v>
      </c>
      <c r="G288" s="3" t="s">
        <v>87</v>
      </c>
      <c r="H288" s="6" t="s">
        <v>83</v>
      </c>
      <c r="I288" s="7" t="s">
        <v>117</v>
      </c>
      <c r="J288" s="3" t="s">
        <v>140</v>
      </c>
      <c r="K288" s="3" t="s">
        <v>68</v>
      </c>
      <c r="L288" s="9">
        <f t="shared" si="244"/>
        <v>3.0870000000000002</v>
      </c>
      <c r="M288" s="9">
        <f t="shared" si="244"/>
        <v>2.7562500000000001</v>
      </c>
      <c r="N288" s="9">
        <f t="shared" si="244"/>
        <v>3.8587500000000006</v>
      </c>
      <c r="O288" s="9">
        <f t="shared" si="244"/>
        <v>2.94</v>
      </c>
      <c r="P288" s="9">
        <f t="shared" si="244"/>
        <v>2.625</v>
      </c>
      <c r="Q288" s="9">
        <f t="shared" si="244"/>
        <v>3.6750000000000003</v>
      </c>
      <c r="R288" s="5">
        <v>2.8</v>
      </c>
      <c r="S288" s="5">
        <v>2.5</v>
      </c>
      <c r="T288" s="5">
        <v>3.5</v>
      </c>
      <c r="U288" s="5">
        <v>2.8</v>
      </c>
      <c r="V288" s="9">
        <f t="shared" ref="V288:Z289" si="246">S288*0.95</f>
        <v>2.375</v>
      </c>
      <c r="W288" s="9">
        <f t="shared" si="246"/>
        <v>3.3249999999999997</v>
      </c>
      <c r="X288" s="5">
        <v>2.8</v>
      </c>
      <c r="Y288" s="9">
        <f t="shared" si="246"/>
        <v>2.2562500000000001</v>
      </c>
      <c r="Z288" s="9">
        <f t="shared" si="246"/>
        <v>3.1587499999999995</v>
      </c>
      <c r="AA288" s="5">
        <v>2.8</v>
      </c>
      <c r="AB288" s="9">
        <f t="shared" si="245"/>
        <v>2.1434375000000001</v>
      </c>
      <c r="AC288" s="9">
        <f t="shared" si="245"/>
        <v>3.0008124999999994</v>
      </c>
      <c r="AE288" s="1" t="str">
        <f t="shared" si="240"/>
        <v/>
      </c>
    </row>
    <row r="289" spans="1:31" ht="15" hidden="1" x14ac:dyDescent="0.2">
      <c r="A289" s="3" t="s">
        <v>27</v>
      </c>
      <c r="B289" s="3" t="s">
        <v>33</v>
      </c>
      <c r="C289" s="3" t="s">
        <v>20</v>
      </c>
      <c r="D289" s="3" t="s">
        <v>20</v>
      </c>
      <c r="E289" s="8" t="s">
        <v>42</v>
      </c>
      <c r="F289" s="8" t="s">
        <v>105</v>
      </c>
      <c r="G289" s="3" t="s">
        <v>87</v>
      </c>
      <c r="H289" s="6" t="s">
        <v>83</v>
      </c>
      <c r="I289" s="7" t="s">
        <v>117</v>
      </c>
      <c r="J289" s="3" t="s">
        <v>140</v>
      </c>
      <c r="K289" s="3" t="s">
        <v>68</v>
      </c>
      <c r="L289" s="9">
        <f t="shared" si="244"/>
        <v>3.1972499999999999</v>
      </c>
      <c r="M289" s="9">
        <f t="shared" si="244"/>
        <v>2.7562500000000001</v>
      </c>
      <c r="N289" s="9">
        <f t="shared" si="244"/>
        <v>3.8587500000000006</v>
      </c>
      <c r="O289" s="9">
        <f t="shared" si="244"/>
        <v>3.0449999999999999</v>
      </c>
      <c r="P289" s="9">
        <f t="shared" si="244"/>
        <v>2.625</v>
      </c>
      <c r="Q289" s="9">
        <f t="shared" si="244"/>
        <v>3.6750000000000003</v>
      </c>
      <c r="R289" s="5">
        <v>2.9</v>
      </c>
      <c r="S289" s="5">
        <v>2.5</v>
      </c>
      <c r="T289" s="5">
        <v>3.5</v>
      </c>
      <c r="U289" s="5">
        <v>2.9</v>
      </c>
      <c r="V289" s="9">
        <f t="shared" si="246"/>
        <v>2.375</v>
      </c>
      <c r="W289" s="9">
        <f t="shared" si="246"/>
        <v>3.3249999999999997</v>
      </c>
      <c r="X289" s="5">
        <v>2.9</v>
      </c>
      <c r="Y289" s="9">
        <f t="shared" si="246"/>
        <v>2.2562500000000001</v>
      </c>
      <c r="Z289" s="9">
        <f t="shared" si="246"/>
        <v>3.1587499999999995</v>
      </c>
      <c r="AA289" s="5">
        <v>2.9</v>
      </c>
      <c r="AB289" s="9">
        <f t="shared" si="245"/>
        <v>2.1434375000000001</v>
      </c>
      <c r="AC289" s="9">
        <f t="shared" si="245"/>
        <v>3.0008124999999994</v>
      </c>
      <c r="AE289" s="1" t="str">
        <f t="shared" si="240"/>
        <v/>
      </c>
    </row>
    <row r="290" spans="1:31" ht="15" hidden="1" x14ac:dyDescent="0.2">
      <c r="A290" s="3" t="s">
        <v>27</v>
      </c>
      <c r="B290" s="3" t="s">
        <v>171</v>
      </c>
      <c r="C290" s="3" t="s">
        <v>20</v>
      </c>
      <c r="D290" s="3" t="s">
        <v>20</v>
      </c>
      <c r="E290" s="8" t="s">
        <v>51</v>
      </c>
      <c r="F290" s="8" t="s">
        <v>99</v>
      </c>
      <c r="G290" s="3" t="s">
        <v>87</v>
      </c>
      <c r="H290" s="6" t="s">
        <v>83</v>
      </c>
      <c r="I290" s="7" t="s">
        <v>117</v>
      </c>
      <c r="J290" s="3" t="s">
        <v>140</v>
      </c>
      <c r="K290" s="3" t="s">
        <v>118</v>
      </c>
      <c r="L290" s="5">
        <v>50</v>
      </c>
      <c r="M290" s="5"/>
      <c r="N290" s="5"/>
      <c r="O290" s="5">
        <v>50</v>
      </c>
      <c r="P290" s="5"/>
      <c r="Q290" s="5"/>
      <c r="R290" s="5">
        <v>50</v>
      </c>
      <c r="S290" s="5"/>
      <c r="T290" s="5"/>
      <c r="U290" s="5">
        <v>50</v>
      </c>
      <c r="V290" s="3"/>
      <c r="W290" s="3"/>
      <c r="X290" s="5">
        <v>50</v>
      </c>
      <c r="Y290" s="5"/>
      <c r="Z290" s="5"/>
      <c r="AA290" s="5">
        <v>50</v>
      </c>
      <c r="AB290" s="3"/>
      <c r="AC290" s="3"/>
      <c r="AE290" s="1" t="str">
        <f t="shared" si="240"/>
        <v/>
      </c>
    </row>
    <row r="291" spans="1:31" ht="15" hidden="1" x14ac:dyDescent="0.2">
      <c r="A291" s="3" t="s">
        <v>27</v>
      </c>
      <c r="B291" s="3" t="s">
        <v>33</v>
      </c>
      <c r="C291" s="3" t="s">
        <v>20</v>
      </c>
      <c r="D291" s="3" t="s">
        <v>20</v>
      </c>
      <c r="E291" s="8" t="s">
        <v>51</v>
      </c>
      <c r="F291" s="8" t="s">
        <v>99</v>
      </c>
      <c r="G291" s="3" t="s">
        <v>87</v>
      </c>
      <c r="H291" s="6" t="s">
        <v>83</v>
      </c>
      <c r="I291" s="7" t="s">
        <v>117</v>
      </c>
      <c r="J291" s="3" t="s">
        <v>140</v>
      </c>
      <c r="K291" s="3" t="s">
        <v>118</v>
      </c>
      <c r="L291" s="5">
        <v>157</v>
      </c>
      <c r="M291" s="5"/>
      <c r="N291" s="5"/>
      <c r="O291" s="5">
        <v>157</v>
      </c>
      <c r="P291" s="5"/>
      <c r="Q291" s="5"/>
      <c r="R291" s="5">
        <v>157</v>
      </c>
      <c r="S291" s="5"/>
      <c r="T291" s="5"/>
      <c r="U291" s="5">
        <v>157</v>
      </c>
      <c r="V291" s="3"/>
      <c r="W291" s="3"/>
      <c r="X291" s="5">
        <v>157</v>
      </c>
      <c r="Y291" s="5"/>
      <c r="Z291" s="5"/>
      <c r="AA291" s="5">
        <v>157</v>
      </c>
      <c r="AB291" s="3"/>
      <c r="AC291" s="3"/>
      <c r="AE291" s="1" t="str">
        <f t="shared" si="240"/>
        <v/>
      </c>
    </row>
    <row r="292" spans="1:31" hidden="1" x14ac:dyDescent="0.2">
      <c r="A292" s="3" t="s">
        <v>27</v>
      </c>
      <c r="B292" s="3" t="s">
        <v>33</v>
      </c>
      <c r="C292" s="3" t="s">
        <v>70</v>
      </c>
      <c r="D292" s="3" t="s">
        <v>123</v>
      </c>
      <c r="E292" s="8" t="s">
        <v>215</v>
      </c>
      <c r="F292" s="8" t="s">
        <v>100</v>
      </c>
      <c r="G292" s="13" t="s">
        <v>85</v>
      </c>
      <c r="H292" s="3" t="s">
        <v>82</v>
      </c>
      <c r="I292" s="3" t="s">
        <v>241</v>
      </c>
      <c r="J292" s="3" t="s">
        <v>242</v>
      </c>
      <c r="K292" s="3" t="s">
        <v>68</v>
      </c>
      <c r="L292" s="5">
        <v>0.1</v>
      </c>
      <c r="M292" s="5">
        <v>0.08</v>
      </c>
      <c r="N292" s="5">
        <v>0.13</v>
      </c>
      <c r="O292" s="5">
        <v>0.1</v>
      </c>
      <c r="P292" s="5">
        <v>0.08</v>
      </c>
      <c r="Q292" s="5">
        <v>0.13</v>
      </c>
      <c r="R292" s="5">
        <v>0.1</v>
      </c>
      <c r="S292" s="5">
        <v>0.08</v>
      </c>
      <c r="T292" s="5">
        <v>0.13</v>
      </c>
      <c r="U292" s="5">
        <f>R292*0.5</f>
        <v>0.05</v>
      </c>
      <c r="V292" s="5">
        <f>U292*0.8</f>
        <v>4.0000000000000008E-2</v>
      </c>
      <c r="W292" s="5">
        <f>U292*1.2</f>
        <v>0.06</v>
      </c>
      <c r="X292" s="5">
        <f>U292*0.5</f>
        <v>2.5000000000000001E-2</v>
      </c>
      <c r="Y292" s="5">
        <f>X292*0.8</f>
        <v>2.0000000000000004E-2</v>
      </c>
      <c r="Z292" s="5">
        <f>X292*1.2</f>
        <v>0.03</v>
      </c>
      <c r="AA292" s="5">
        <v>0</v>
      </c>
      <c r="AB292" s="3">
        <v>0</v>
      </c>
      <c r="AC292" s="3">
        <v>0.05</v>
      </c>
      <c r="AE292" s="1" t="str">
        <f t="shared" si="240"/>
        <v/>
      </c>
    </row>
    <row r="293" spans="1:31" hidden="1" x14ac:dyDescent="0.2">
      <c r="A293" s="3" t="s">
        <v>27</v>
      </c>
      <c r="B293" s="3" t="s">
        <v>33</v>
      </c>
      <c r="C293" s="3" t="s">
        <v>71</v>
      </c>
      <c r="D293" s="3" t="s">
        <v>123</v>
      </c>
      <c r="E293" s="8" t="s">
        <v>215</v>
      </c>
      <c r="F293" s="8" t="s">
        <v>100</v>
      </c>
      <c r="G293" s="13" t="s">
        <v>85</v>
      </c>
      <c r="H293" s="3" t="s">
        <v>82</v>
      </c>
      <c r="I293" s="3" t="s">
        <v>241</v>
      </c>
      <c r="J293" s="3" t="s">
        <v>242</v>
      </c>
      <c r="K293" s="3" t="s">
        <v>68</v>
      </c>
      <c r="L293" s="5">
        <v>0.1</v>
      </c>
      <c r="M293" s="5">
        <v>0.08</v>
      </c>
      <c r="N293" s="5">
        <v>0.13</v>
      </c>
      <c r="O293" s="5">
        <v>0.1</v>
      </c>
      <c r="P293" s="5">
        <v>0.08</v>
      </c>
      <c r="Q293" s="5">
        <v>0.13</v>
      </c>
      <c r="R293" s="5">
        <v>0.1</v>
      </c>
      <c r="S293" s="5">
        <v>0.08</v>
      </c>
      <c r="T293" s="5">
        <v>0.13</v>
      </c>
      <c r="U293" s="5">
        <f t="shared" ref="U293:U298" si="247">R293*0.5</f>
        <v>0.05</v>
      </c>
      <c r="V293" s="5">
        <f t="shared" ref="V293:V298" si="248">U293*0.8</f>
        <v>4.0000000000000008E-2</v>
      </c>
      <c r="W293" s="5">
        <f t="shared" ref="W293:W298" si="249">U293*1.2</f>
        <v>0.06</v>
      </c>
      <c r="X293" s="5">
        <f t="shared" ref="X293:X298" si="250">U293*0.5</f>
        <v>2.5000000000000001E-2</v>
      </c>
      <c r="Y293" s="5">
        <f t="shared" ref="Y293:Y298" si="251">X293*0.8</f>
        <v>2.0000000000000004E-2</v>
      </c>
      <c r="Z293" s="5">
        <f t="shared" ref="Z293:Z298" si="252">X293*1.2</f>
        <v>0.03</v>
      </c>
      <c r="AA293" s="5">
        <v>0</v>
      </c>
      <c r="AB293" s="3">
        <v>0</v>
      </c>
      <c r="AC293" s="3">
        <v>0.05</v>
      </c>
      <c r="AE293" s="1" t="str">
        <f t="shared" si="240"/>
        <v/>
      </c>
    </row>
    <row r="294" spans="1:31" hidden="1" x14ac:dyDescent="0.2">
      <c r="A294" s="3" t="s">
        <v>27</v>
      </c>
      <c r="B294" s="3" t="s">
        <v>33</v>
      </c>
      <c r="C294" s="3" t="s">
        <v>72</v>
      </c>
      <c r="D294" s="3" t="s">
        <v>123</v>
      </c>
      <c r="E294" s="8" t="s">
        <v>215</v>
      </c>
      <c r="F294" s="8" t="s">
        <v>100</v>
      </c>
      <c r="G294" s="13" t="s">
        <v>85</v>
      </c>
      <c r="H294" s="3" t="s">
        <v>82</v>
      </c>
      <c r="I294" s="3" t="s">
        <v>241</v>
      </c>
      <c r="J294" s="3" t="s">
        <v>242</v>
      </c>
      <c r="K294" s="3" t="s">
        <v>68</v>
      </c>
      <c r="L294" s="5">
        <v>0.1</v>
      </c>
      <c r="M294" s="5">
        <v>0.08</v>
      </c>
      <c r="N294" s="5">
        <v>0.13</v>
      </c>
      <c r="O294" s="5">
        <v>0.1</v>
      </c>
      <c r="P294" s="5">
        <v>0.08</v>
      </c>
      <c r="Q294" s="5">
        <v>0.13</v>
      </c>
      <c r="R294" s="5">
        <v>0.1</v>
      </c>
      <c r="S294" s="5">
        <v>0.08</v>
      </c>
      <c r="T294" s="5">
        <v>0.13</v>
      </c>
      <c r="U294" s="5">
        <f t="shared" si="247"/>
        <v>0.05</v>
      </c>
      <c r="V294" s="5">
        <f t="shared" si="248"/>
        <v>4.0000000000000008E-2</v>
      </c>
      <c r="W294" s="5">
        <f t="shared" si="249"/>
        <v>0.06</v>
      </c>
      <c r="X294" s="5">
        <f t="shared" si="250"/>
        <v>2.5000000000000001E-2</v>
      </c>
      <c r="Y294" s="5">
        <f t="shared" si="251"/>
        <v>2.0000000000000004E-2</v>
      </c>
      <c r="Z294" s="5">
        <f t="shared" si="252"/>
        <v>0.03</v>
      </c>
      <c r="AA294" s="5">
        <v>0</v>
      </c>
      <c r="AB294" s="3">
        <v>0</v>
      </c>
      <c r="AC294" s="3">
        <v>0.05</v>
      </c>
      <c r="AE294" s="1" t="str">
        <f t="shared" si="240"/>
        <v/>
      </c>
    </row>
    <row r="295" spans="1:31" hidden="1" x14ac:dyDescent="0.2">
      <c r="A295" s="3" t="s">
        <v>27</v>
      </c>
      <c r="B295" s="3" t="s">
        <v>33</v>
      </c>
      <c r="C295" s="3" t="s">
        <v>121</v>
      </c>
      <c r="D295" s="3" t="s">
        <v>124</v>
      </c>
      <c r="E295" s="8" t="s">
        <v>215</v>
      </c>
      <c r="F295" s="8" t="s">
        <v>100</v>
      </c>
      <c r="G295" s="13" t="s">
        <v>85</v>
      </c>
      <c r="H295" s="3" t="s">
        <v>82</v>
      </c>
      <c r="I295" s="3" t="s">
        <v>241</v>
      </c>
      <c r="J295" s="3" t="s">
        <v>242</v>
      </c>
      <c r="K295" s="3" t="s">
        <v>68</v>
      </c>
      <c r="L295" s="5">
        <v>0.1</v>
      </c>
      <c r="M295" s="5">
        <v>0.08</v>
      </c>
      <c r="N295" s="5">
        <v>0.13</v>
      </c>
      <c r="O295" s="5">
        <v>0.1</v>
      </c>
      <c r="P295" s="5">
        <v>0.08</v>
      </c>
      <c r="Q295" s="5">
        <v>0.13</v>
      </c>
      <c r="R295" s="5">
        <v>0.1</v>
      </c>
      <c r="S295" s="5">
        <v>0.08</v>
      </c>
      <c r="T295" s="5">
        <v>0.13</v>
      </c>
      <c r="U295" s="5">
        <f t="shared" si="247"/>
        <v>0.05</v>
      </c>
      <c r="V295" s="5">
        <f t="shared" si="248"/>
        <v>4.0000000000000008E-2</v>
      </c>
      <c r="W295" s="5">
        <f t="shared" si="249"/>
        <v>0.06</v>
      </c>
      <c r="X295" s="5">
        <f t="shared" si="250"/>
        <v>2.5000000000000001E-2</v>
      </c>
      <c r="Y295" s="5">
        <f t="shared" si="251"/>
        <v>2.0000000000000004E-2</v>
      </c>
      <c r="Z295" s="5">
        <f t="shared" si="252"/>
        <v>0.03</v>
      </c>
      <c r="AA295" s="5">
        <v>0</v>
      </c>
      <c r="AB295" s="3">
        <v>0</v>
      </c>
      <c r="AC295" s="3">
        <v>0.05</v>
      </c>
      <c r="AE295" s="1" t="str">
        <f t="shared" si="240"/>
        <v/>
      </c>
    </row>
    <row r="296" spans="1:31" hidden="1" x14ac:dyDescent="0.2">
      <c r="A296" s="3" t="s">
        <v>27</v>
      </c>
      <c r="B296" s="3" t="s">
        <v>33</v>
      </c>
      <c r="C296" s="3" t="s">
        <v>210</v>
      </c>
      <c r="D296" s="3" t="s">
        <v>211</v>
      </c>
      <c r="E296" s="8" t="s">
        <v>215</v>
      </c>
      <c r="F296" s="8" t="s">
        <v>100</v>
      </c>
      <c r="G296" s="13" t="s">
        <v>85</v>
      </c>
      <c r="H296" s="3" t="s">
        <v>82</v>
      </c>
      <c r="I296" s="3" t="s">
        <v>241</v>
      </c>
      <c r="J296" s="3" t="s">
        <v>242</v>
      </c>
      <c r="K296" s="3" t="s">
        <v>68</v>
      </c>
      <c r="L296" s="5">
        <v>0.1</v>
      </c>
      <c r="M296" s="5">
        <v>0.08</v>
      </c>
      <c r="N296" s="5">
        <v>0.13</v>
      </c>
      <c r="O296" s="5">
        <v>0.1</v>
      </c>
      <c r="P296" s="5">
        <v>0.08</v>
      </c>
      <c r="Q296" s="5">
        <v>0.13</v>
      </c>
      <c r="R296" s="5">
        <v>0.1</v>
      </c>
      <c r="S296" s="5">
        <v>0.08</v>
      </c>
      <c r="T296" s="5">
        <v>0.13</v>
      </c>
      <c r="U296" s="5">
        <f t="shared" si="247"/>
        <v>0.05</v>
      </c>
      <c r="V296" s="5">
        <f t="shared" si="248"/>
        <v>4.0000000000000008E-2</v>
      </c>
      <c r="W296" s="5">
        <f t="shared" si="249"/>
        <v>0.06</v>
      </c>
      <c r="X296" s="5">
        <f t="shared" si="250"/>
        <v>2.5000000000000001E-2</v>
      </c>
      <c r="Y296" s="5">
        <f t="shared" si="251"/>
        <v>2.0000000000000004E-2</v>
      </c>
      <c r="Z296" s="5">
        <f t="shared" si="252"/>
        <v>0.03</v>
      </c>
      <c r="AA296" s="5">
        <v>0</v>
      </c>
      <c r="AB296" s="3">
        <v>0</v>
      </c>
      <c r="AC296" s="3">
        <v>0.05</v>
      </c>
      <c r="AE296" s="1" t="str">
        <f t="shared" si="240"/>
        <v/>
      </c>
    </row>
    <row r="297" spans="1:31" hidden="1" x14ac:dyDescent="0.2">
      <c r="A297" s="3" t="s">
        <v>27</v>
      </c>
      <c r="B297" s="3" t="s">
        <v>33</v>
      </c>
      <c r="C297" s="3" t="s">
        <v>73</v>
      </c>
      <c r="D297" s="3" t="s">
        <v>127</v>
      </c>
      <c r="E297" s="8" t="s">
        <v>215</v>
      </c>
      <c r="F297" s="8" t="s">
        <v>100</v>
      </c>
      <c r="G297" s="13" t="s">
        <v>85</v>
      </c>
      <c r="H297" s="3" t="s">
        <v>82</v>
      </c>
      <c r="I297" s="3" t="s">
        <v>241</v>
      </c>
      <c r="J297" s="3" t="s">
        <v>242</v>
      </c>
      <c r="K297" s="3" t="s">
        <v>68</v>
      </c>
      <c r="L297" s="5">
        <v>0.1</v>
      </c>
      <c r="M297" s="5">
        <v>0.08</v>
      </c>
      <c r="N297" s="5">
        <v>0.13</v>
      </c>
      <c r="O297" s="5">
        <v>0.1</v>
      </c>
      <c r="P297" s="5">
        <v>0.08</v>
      </c>
      <c r="Q297" s="5">
        <v>0.13</v>
      </c>
      <c r="R297" s="5">
        <v>0.1</v>
      </c>
      <c r="S297" s="5">
        <v>0.08</v>
      </c>
      <c r="T297" s="5">
        <v>0.13</v>
      </c>
      <c r="U297" s="5">
        <f t="shared" si="247"/>
        <v>0.05</v>
      </c>
      <c r="V297" s="5">
        <f t="shared" si="248"/>
        <v>4.0000000000000008E-2</v>
      </c>
      <c r="W297" s="5">
        <f t="shared" si="249"/>
        <v>0.06</v>
      </c>
      <c r="X297" s="5">
        <f t="shared" si="250"/>
        <v>2.5000000000000001E-2</v>
      </c>
      <c r="Y297" s="5">
        <f t="shared" si="251"/>
        <v>2.0000000000000004E-2</v>
      </c>
      <c r="Z297" s="5">
        <f t="shared" si="252"/>
        <v>0.03</v>
      </c>
      <c r="AA297" s="5">
        <v>0</v>
      </c>
      <c r="AB297" s="3">
        <v>0</v>
      </c>
      <c r="AC297" s="3">
        <v>0.05</v>
      </c>
      <c r="AE297" s="1" t="str">
        <f t="shared" si="240"/>
        <v/>
      </c>
    </row>
    <row r="298" spans="1:31" hidden="1" x14ac:dyDescent="0.2">
      <c r="A298" s="3" t="s">
        <v>27</v>
      </c>
      <c r="B298" s="3" t="s">
        <v>33</v>
      </c>
      <c r="C298" s="3" t="s">
        <v>125</v>
      </c>
      <c r="D298" s="3" t="s">
        <v>126</v>
      </c>
      <c r="E298" s="8" t="s">
        <v>215</v>
      </c>
      <c r="F298" s="8" t="s">
        <v>100</v>
      </c>
      <c r="G298" s="13" t="s">
        <v>85</v>
      </c>
      <c r="H298" s="3" t="s">
        <v>82</v>
      </c>
      <c r="I298" s="3" t="s">
        <v>241</v>
      </c>
      <c r="J298" s="3" t="s">
        <v>242</v>
      </c>
      <c r="K298" s="3" t="s">
        <v>68</v>
      </c>
      <c r="L298" s="5">
        <v>0.1</v>
      </c>
      <c r="M298" s="5">
        <v>0.08</v>
      </c>
      <c r="N298" s="5">
        <v>0.13</v>
      </c>
      <c r="O298" s="5">
        <v>0.1</v>
      </c>
      <c r="P298" s="5">
        <v>0.08</v>
      </c>
      <c r="Q298" s="5">
        <v>0.13</v>
      </c>
      <c r="R298" s="5">
        <v>0.1</v>
      </c>
      <c r="S298" s="5">
        <v>0.08</v>
      </c>
      <c r="T298" s="5">
        <v>0.13</v>
      </c>
      <c r="U298" s="5">
        <f t="shared" si="247"/>
        <v>0.05</v>
      </c>
      <c r="V298" s="5">
        <f t="shared" si="248"/>
        <v>4.0000000000000008E-2</v>
      </c>
      <c r="W298" s="5">
        <f t="shared" si="249"/>
        <v>0.06</v>
      </c>
      <c r="X298" s="5">
        <f t="shared" si="250"/>
        <v>2.5000000000000001E-2</v>
      </c>
      <c r="Y298" s="5">
        <f t="shared" si="251"/>
        <v>2.0000000000000004E-2</v>
      </c>
      <c r="Z298" s="5">
        <f t="shared" si="252"/>
        <v>0.03</v>
      </c>
      <c r="AA298" s="5">
        <v>0</v>
      </c>
      <c r="AB298" s="3">
        <v>0</v>
      </c>
      <c r="AC298" s="3">
        <v>0.05</v>
      </c>
      <c r="AE298" s="1" t="str">
        <f t="shared" si="240"/>
        <v/>
      </c>
    </row>
    <row r="299" spans="1:31" hidden="1" x14ac:dyDescent="0.2">
      <c r="A299" s="3" t="s">
        <v>27</v>
      </c>
      <c r="B299" s="3" t="s">
        <v>176</v>
      </c>
      <c r="C299" s="3" t="s">
        <v>70</v>
      </c>
      <c r="D299" s="3" t="s">
        <v>123</v>
      </c>
      <c r="E299" s="8" t="s">
        <v>214</v>
      </c>
      <c r="F299" s="8" t="s">
        <v>100</v>
      </c>
      <c r="G299" s="13" t="s">
        <v>85</v>
      </c>
      <c r="H299" s="3" t="s">
        <v>82</v>
      </c>
      <c r="I299" s="3" t="s">
        <v>262</v>
      </c>
      <c r="J299" s="3" t="s">
        <v>263</v>
      </c>
      <c r="K299" s="3" t="s">
        <v>68</v>
      </c>
      <c r="L299" s="5">
        <v>0.93</v>
      </c>
      <c r="M299" s="5">
        <f>L299*0.9</f>
        <v>0.83700000000000008</v>
      </c>
      <c r="N299" s="5">
        <v>0.95</v>
      </c>
      <c r="O299" s="5">
        <v>0.93</v>
      </c>
      <c r="P299" s="5">
        <f>O299*0.9</f>
        <v>0.83700000000000008</v>
      </c>
      <c r="Q299" s="5">
        <v>0.95</v>
      </c>
      <c r="R299" s="5">
        <v>0.93</v>
      </c>
      <c r="S299" s="5">
        <f>R299*0.9</f>
        <v>0.83700000000000008</v>
      </c>
      <c r="T299" s="5">
        <v>0.95</v>
      </c>
      <c r="U299" s="5">
        <v>0.93500000000000005</v>
      </c>
      <c r="V299" s="5">
        <f>U299*0.9</f>
        <v>0.84150000000000003</v>
      </c>
      <c r="W299" s="5">
        <v>0.95</v>
      </c>
      <c r="X299" s="5">
        <v>0.94</v>
      </c>
      <c r="Y299" s="5">
        <f>X299*0.9</f>
        <v>0.84599999999999997</v>
      </c>
      <c r="Z299" s="5">
        <v>0.96</v>
      </c>
      <c r="AA299" s="5">
        <v>0.94499999999999995</v>
      </c>
      <c r="AB299" s="5">
        <f>AA299*0.9</f>
        <v>0.85049999999999992</v>
      </c>
      <c r="AC299" s="5">
        <v>0.96</v>
      </c>
      <c r="AE299" s="1" t="str">
        <f t="shared" si="240"/>
        <v/>
      </c>
    </row>
    <row r="300" spans="1:31" hidden="1" x14ac:dyDescent="0.2">
      <c r="A300" s="3" t="s">
        <v>27</v>
      </c>
      <c r="B300" s="3" t="s">
        <v>176</v>
      </c>
      <c r="C300" s="3" t="s">
        <v>71</v>
      </c>
      <c r="D300" s="3" t="s">
        <v>123</v>
      </c>
      <c r="E300" s="8" t="s">
        <v>214</v>
      </c>
      <c r="F300" s="8" t="s">
        <v>100</v>
      </c>
      <c r="G300" s="13" t="s">
        <v>85</v>
      </c>
      <c r="H300" s="3" t="s">
        <v>82</v>
      </c>
      <c r="I300" s="3" t="s">
        <v>262</v>
      </c>
      <c r="J300" s="3" t="s">
        <v>263</v>
      </c>
      <c r="K300" s="3" t="s">
        <v>68</v>
      </c>
      <c r="L300" s="5">
        <v>0.93</v>
      </c>
      <c r="M300" s="5">
        <f t="shared" ref="M300:M305" si="253">L300*0.9</f>
        <v>0.83700000000000008</v>
      </c>
      <c r="N300" s="5">
        <v>0.95</v>
      </c>
      <c r="O300" s="5">
        <v>0.93</v>
      </c>
      <c r="P300" s="5">
        <f t="shared" ref="P300:P305" si="254">O300*0.9</f>
        <v>0.83700000000000008</v>
      </c>
      <c r="Q300" s="5">
        <v>0.95</v>
      </c>
      <c r="R300" s="5">
        <v>0.93</v>
      </c>
      <c r="S300" s="5">
        <f t="shared" ref="S300:S305" si="255">R300*0.9</f>
        <v>0.83700000000000008</v>
      </c>
      <c r="T300" s="5">
        <v>0.95</v>
      </c>
      <c r="U300" s="5">
        <v>0.93500000000000005</v>
      </c>
      <c r="V300" s="5">
        <f t="shared" ref="V300:V306" si="256">U300*0.9</f>
        <v>0.84150000000000003</v>
      </c>
      <c r="W300" s="5">
        <v>0.95</v>
      </c>
      <c r="X300" s="5">
        <v>0.94</v>
      </c>
      <c r="Y300" s="5">
        <f t="shared" ref="Y300:Y306" si="257">X300*0.9</f>
        <v>0.84599999999999997</v>
      </c>
      <c r="Z300" s="5">
        <v>0.96</v>
      </c>
      <c r="AA300" s="5">
        <v>0.94499999999999995</v>
      </c>
      <c r="AB300" s="5">
        <f t="shared" ref="AB300:AB305" si="258">AA300*0.9</f>
        <v>0.85049999999999992</v>
      </c>
      <c r="AC300" s="5">
        <v>0.96</v>
      </c>
      <c r="AE300" s="1" t="str">
        <f t="shared" si="240"/>
        <v/>
      </c>
    </row>
    <row r="301" spans="1:31" hidden="1" x14ac:dyDescent="0.2">
      <c r="A301" s="3" t="s">
        <v>27</v>
      </c>
      <c r="B301" s="3" t="s">
        <v>176</v>
      </c>
      <c r="C301" s="3" t="s">
        <v>72</v>
      </c>
      <c r="D301" s="3" t="s">
        <v>123</v>
      </c>
      <c r="E301" s="8" t="s">
        <v>214</v>
      </c>
      <c r="F301" s="8" t="s">
        <v>100</v>
      </c>
      <c r="G301" s="13" t="s">
        <v>85</v>
      </c>
      <c r="H301" s="3" t="s">
        <v>82</v>
      </c>
      <c r="I301" s="3" t="s">
        <v>262</v>
      </c>
      <c r="J301" s="3" t="s">
        <v>263</v>
      </c>
      <c r="K301" s="3" t="s">
        <v>68</v>
      </c>
      <c r="L301" s="5">
        <v>0.93</v>
      </c>
      <c r="M301" s="5">
        <f t="shared" si="253"/>
        <v>0.83700000000000008</v>
      </c>
      <c r="N301" s="5">
        <v>0.95</v>
      </c>
      <c r="O301" s="5">
        <v>0.93</v>
      </c>
      <c r="P301" s="5">
        <f t="shared" si="254"/>
        <v>0.83700000000000008</v>
      </c>
      <c r="Q301" s="5">
        <v>0.95</v>
      </c>
      <c r="R301" s="5">
        <v>0.93</v>
      </c>
      <c r="S301" s="5">
        <f t="shared" si="255"/>
        <v>0.83700000000000008</v>
      </c>
      <c r="T301" s="5">
        <v>0.95</v>
      </c>
      <c r="U301" s="5">
        <v>0.93500000000000005</v>
      </c>
      <c r="V301" s="5">
        <f t="shared" si="256"/>
        <v>0.84150000000000003</v>
      </c>
      <c r="W301" s="5">
        <v>0.95</v>
      </c>
      <c r="X301" s="5">
        <v>0.94</v>
      </c>
      <c r="Y301" s="5">
        <f t="shared" si="257"/>
        <v>0.84599999999999997</v>
      </c>
      <c r="Z301" s="5">
        <v>0.96</v>
      </c>
      <c r="AA301" s="5">
        <v>0.94499999999999995</v>
      </c>
      <c r="AB301" s="5">
        <f t="shared" si="258"/>
        <v>0.85049999999999992</v>
      </c>
      <c r="AC301" s="5">
        <v>0.96</v>
      </c>
      <c r="AE301" s="1" t="str">
        <f t="shared" si="240"/>
        <v/>
      </c>
    </row>
    <row r="302" spans="1:31" hidden="1" x14ac:dyDescent="0.2">
      <c r="A302" s="3" t="s">
        <v>27</v>
      </c>
      <c r="B302" s="3" t="s">
        <v>176</v>
      </c>
      <c r="C302" s="3" t="s">
        <v>121</v>
      </c>
      <c r="D302" s="3" t="s">
        <v>124</v>
      </c>
      <c r="E302" s="8" t="s">
        <v>214</v>
      </c>
      <c r="F302" s="8" t="s">
        <v>100</v>
      </c>
      <c r="G302" s="13" t="s">
        <v>85</v>
      </c>
      <c r="H302" s="3" t="s">
        <v>82</v>
      </c>
      <c r="I302" s="3" t="s">
        <v>262</v>
      </c>
      <c r="J302" s="3" t="s">
        <v>263</v>
      </c>
      <c r="K302" s="3" t="s">
        <v>68</v>
      </c>
      <c r="L302" s="5">
        <v>0.93</v>
      </c>
      <c r="M302" s="5">
        <f t="shared" si="253"/>
        <v>0.83700000000000008</v>
      </c>
      <c r="N302" s="5">
        <v>0.95</v>
      </c>
      <c r="O302" s="5">
        <v>0.93</v>
      </c>
      <c r="P302" s="5">
        <f t="shared" si="254"/>
        <v>0.83700000000000008</v>
      </c>
      <c r="Q302" s="5">
        <v>0.95</v>
      </c>
      <c r="R302" s="5">
        <v>0.93</v>
      </c>
      <c r="S302" s="5">
        <f t="shared" si="255"/>
        <v>0.83700000000000008</v>
      </c>
      <c r="T302" s="5">
        <v>0.95</v>
      </c>
      <c r="U302" s="5">
        <v>0.93500000000000005</v>
      </c>
      <c r="V302" s="5">
        <f t="shared" si="256"/>
        <v>0.84150000000000003</v>
      </c>
      <c r="W302" s="5">
        <v>0.95</v>
      </c>
      <c r="X302" s="5">
        <v>0.94</v>
      </c>
      <c r="Y302" s="5">
        <f t="shared" si="257"/>
        <v>0.84599999999999997</v>
      </c>
      <c r="Z302" s="5">
        <v>0.96</v>
      </c>
      <c r="AA302" s="5">
        <v>0.94499999999999995</v>
      </c>
      <c r="AB302" s="5">
        <f t="shared" si="258"/>
        <v>0.85049999999999992</v>
      </c>
      <c r="AC302" s="5">
        <v>0.96</v>
      </c>
      <c r="AE302" s="1" t="str">
        <f t="shared" si="240"/>
        <v/>
      </c>
    </row>
    <row r="303" spans="1:31" hidden="1" x14ac:dyDescent="0.2">
      <c r="A303" s="3" t="s">
        <v>27</v>
      </c>
      <c r="B303" s="3" t="s">
        <v>176</v>
      </c>
      <c r="C303" s="3" t="s">
        <v>210</v>
      </c>
      <c r="D303" s="3" t="s">
        <v>211</v>
      </c>
      <c r="E303" s="8" t="s">
        <v>214</v>
      </c>
      <c r="F303" s="8" t="s">
        <v>100</v>
      </c>
      <c r="G303" s="13" t="s">
        <v>85</v>
      </c>
      <c r="H303" s="3" t="s">
        <v>82</v>
      </c>
      <c r="I303" s="3" t="s">
        <v>262</v>
      </c>
      <c r="J303" s="3" t="s">
        <v>263</v>
      </c>
      <c r="K303" s="3" t="s">
        <v>68</v>
      </c>
      <c r="L303" s="5">
        <v>0.93</v>
      </c>
      <c r="M303" s="5">
        <f t="shared" si="253"/>
        <v>0.83700000000000008</v>
      </c>
      <c r="N303" s="5">
        <v>0.95</v>
      </c>
      <c r="O303" s="5">
        <v>0.93</v>
      </c>
      <c r="P303" s="5">
        <f t="shared" si="254"/>
        <v>0.83700000000000008</v>
      </c>
      <c r="Q303" s="5">
        <v>0.95</v>
      </c>
      <c r="R303" s="5">
        <v>0.93</v>
      </c>
      <c r="S303" s="5">
        <f t="shared" si="255"/>
        <v>0.83700000000000008</v>
      </c>
      <c r="T303" s="5">
        <v>0.95</v>
      </c>
      <c r="U303" s="5">
        <v>0.93500000000000005</v>
      </c>
      <c r="V303" s="5">
        <f t="shared" si="256"/>
        <v>0.84150000000000003</v>
      </c>
      <c r="W303" s="5">
        <v>0.95</v>
      </c>
      <c r="X303" s="5">
        <v>0.94</v>
      </c>
      <c r="Y303" s="5">
        <f t="shared" si="257"/>
        <v>0.84599999999999997</v>
      </c>
      <c r="Z303" s="5">
        <v>0.96</v>
      </c>
      <c r="AA303" s="5">
        <v>0.94499999999999995</v>
      </c>
      <c r="AB303" s="5">
        <f t="shared" si="258"/>
        <v>0.85049999999999992</v>
      </c>
      <c r="AC303" s="5">
        <v>0.96</v>
      </c>
      <c r="AE303" s="1" t="str">
        <f t="shared" si="240"/>
        <v/>
      </c>
    </row>
    <row r="304" spans="1:31" hidden="1" x14ac:dyDescent="0.2">
      <c r="A304" s="3" t="s">
        <v>27</v>
      </c>
      <c r="B304" s="3" t="s">
        <v>176</v>
      </c>
      <c r="C304" s="3" t="s">
        <v>73</v>
      </c>
      <c r="D304" s="3" t="s">
        <v>127</v>
      </c>
      <c r="E304" s="8" t="s">
        <v>214</v>
      </c>
      <c r="F304" s="8" t="s">
        <v>100</v>
      </c>
      <c r="G304" s="13" t="s">
        <v>85</v>
      </c>
      <c r="H304" s="3" t="s">
        <v>82</v>
      </c>
      <c r="I304" s="3" t="s">
        <v>262</v>
      </c>
      <c r="J304" s="3" t="s">
        <v>263</v>
      </c>
      <c r="K304" s="3" t="s">
        <v>68</v>
      </c>
      <c r="L304" s="5">
        <v>0.93</v>
      </c>
      <c r="M304" s="5">
        <f t="shared" si="253"/>
        <v>0.83700000000000008</v>
      </c>
      <c r="N304" s="5">
        <v>0.95</v>
      </c>
      <c r="O304" s="5">
        <v>0.93</v>
      </c>
      <c r="P304" s="5">
        <f t="shared" si="254"/>
        <v>0.83700000000000008</v>
      </c>
      <c r="Q304" s="5">
        <v>0.95</v>
      </c>
      <c r="R304" s="5">
        <v>0.93</v>
      </c>
      <c r="S304" s="5">
        <f t="shared" si="255"/>
        <v>0.83700000000000008</v>
      </c>
      <c r="T304" s="5">
        <v>0.95</v>
      </c>
      <c r="U304" s="5">
        <v>0.93500000000000005</v>
      </c>
      <c r="V304" s="5">
        <f t="shared" si="256"/>
        <v>0.84150000000000003</v>
      </c>
      <c r="W304" s="5">
        <v>0.95</v>
      </c>
      <c r="X304" s="5">
        <v>0.94</v>
      </c>
      <c r="Y304" s="5">
        <f t="shared" si="257"/>
        <v>0.84599999999999997</v>
      </c>
      <c r="Z304" s="5">
        <v>0.96</v>
      </c>
      <c r="AA304" s="5">
        <v>0.94499999999999995</v>
      </c>
      <c r="AB304" s="5">
        <f t="shared" si="258"/>
        <v>0.85049999999999992</v>
      </c>
      <c r="AC304" s="5">
        <v>0.96</v>
      </c>
      <c r="AE304" s="1" t="str">
        <f t="shared" si="240"/>
        <v/>
      </c>
    </row>
    <row r="305" spans="1:31" hidden="1" x14ac:dyDescent="0.2">
      <c r="A305" s="3" t="s">
        <v>27</v>
      </c>
      <c r="B305" s="3" t="s">
        <v>176</v>
      </c>
      <c r="C305" s="3" t="s">
        <v>125</v>
      </c>
      <c r="D305" s="3" t="s">
        <v>126</v>
      </c>
      <c r="E305" s="8" t="s">
        <v>214</v>
      </c>
      <c r="F305" s="8" t="s">
        <v>100</v>
      </c>
      <c r="G305" s="13" t="s">
        <v>85</v>
      </c>
      <c r="H305" s="3" t="s">
        <v>82</v>
      </c>
      <c r="I305" s="3" t="s">
        <v>262</v>
      </c>
      <c r="J305" s="3" t="s">
        <v>263</v>
      </c>
      <c r="K305" s="3" t="s">
        <v>68</v>
      </c>
      <c r="L305" s="5">
        <v>0.93</v>
      </c>
      <c r="M305" s="5">
        <f t="shared" si="253"/>
        <v>0.83700000000000008</v>
      </c>
      <c r="N305" s="5">
        <v>0.95</v>
      </c>
      <c r="O305" s="5">
        <v>0.93</v>
      </c>
      <c r="P305" s="5">
        <f t="shared" si="254"/>
        <v>0.83700000000000008</v>
      </c>
      <c r="Q305" s="5">
        <v>0.95</v>
      </c>
      <c r="R305" s="5">
        <v>0.93</v>
      </c>
      <c r="S305" s="5">
        <f t="shared" si="255"/>
        <v>0.83700000000000008</v>
      </c>
      <c r="T305" s="5">
        <v>0.95</v>
      </c>
      <c r="U305" s="5">
        <v>0.93500000000000005</v>
      </c>
      <c r="V305" s="5">
        <f t="shared" si="256"/>
        <v>0.84150000000000003</v>
      </c>
      <c r="W305" s="5">
        <v>0.95</v>
      </c>
      <c r="X305" s="5">
        <v>0.94</v>
      </c>
      <c r="Y305" s="5">
        <f t="shared" si="257"/>
        <v>0.84599999999999997</v>
      </c>
      <c r="Z305" s="5">
        <v>0.96</v>
      </c>
      <c r="AA305" s="5">
        <v>0.94499999999999995</v>
      </c>
      <c r="AB305" s="5">
        <f t="shared" si="258"/>
        <v>0.85049999999999992</v>
      </c>
      <c r="AC305" s="5">
        <v>0.96</v>
      </c>
      <c r="AE305" s="1" t="str">
        <f t="shared" si="240"/>
        <v/>
      </c>
    </row>
    <row r="306" spans="1:31" hidden="1" x14ac:dyDescent="0.2">
      <c r="A306" s="3" t="s">
        <v>27</v>
      </c>
      <c r="B306" s="3" t="s">
        <v>176</v>
      </c>
      <c r="C306" s="3" t="s">
        <v>20</v>
      </c>
      <c r="D306" s="3" t="s">
        <v>126</v>
      </c>
      <c r="E306" s="8" t="s">
        <v>261</v>
      </c>
      <c r="F306" s="8" t="s">
        <v>100</v>
      </c>
      <c r="G306" s="13" t="s">
        <v>85</v>
      </c>
      <c r="H306" s="3" t="s">
        <v>82</v>
      </c>
      <c r="I306" s="3" t="s">
        <v>262</v>
      </c>
      <c r="J306" s="3" t="s">
        <v>263</v>
      </c>
      <c r="K306" s="3" t="s">
        <v>68</v>
      </c>
      <c r="L306" s="5">
        <v>0.89</v>
      </c>
      <c r="M306" s="5">
        <f t="shared" ref="M306" si="259">L306*0.9</f>
        <v>0.80100000000000005</v>
      </c>
      <c r="N306" s="5">
        <v>0.95</v>
      </c>
      <c r="O306" s="5">
        <v>0.89</v>
      </c>
      <c r="P306" s="5">
        <f t="shared" ref="P306" si="260">O306*0.9</f>
        <v>0.80100000000000005</v>
      </c>
      <c r="Q306" s="5">
        <v>0.95</v>
      </c>
      <c r="R306" s="5">
        <v>0.89</v>
      </c>
      <c r="S306" s="5">
        <f t="shared" ref="S306" si="261">R306*0.9</f>
        <v>0.80100000000000005</v>
      </c>
      <c r="T306" s="5">
        <f>R306*1.1</f>
        <v>0.97900000000000009</v>
      </c>
      <c r="U306" s="5">
        <v>0.9</v>
      </c>
      <c r="V306" s="5">
        <f t="shared" si="256"/>
        <v>0.81</v>
      </c>
      <c r="W306" s="5">
        <f>U306*1.1</f>
        <v>0.9900000000000001</v>
      </c>
      <c r="X306" s="5">
        <v>0.91</v>
      </c>
      <c r="Y306" s="5">
        <f t="shared" si="257"/>
        <v>0.81900000000000006</v>
      </c>
      <c r="Z306" s="5">
        <v>0.96</v>
      </c>
      <c r="AA306" s="5">
        <v>0.92</v>
      </c>
      <c r="AB306" s="5">
        <f t="shared" ref="AB306" si="262">AA306*0.9</f>
        <v>0.82800000000000007</v>
      </c>
      <c r="AC306" s="5">
        <v>0.97</v>
      </c>
      <c r="AE306" s="1" t="str">
        <f t="shared" ref="AE306" si="263">IF(L306&lt;M306,"ISSUE","")</f>
        <v/>
      </c>
    </row>
    <row r="307" spans="1:31" ht="15" hidden="1" x14ac:dyDescent="0.2">
      <c r="A307" s="3" t="s">
        <v>27</v>
      </c>
      <c r="B307" s="3" t="s">
        <v>20</v>
      </c>
      <c r="C307" s="3" t="s">
        <v>20</v>
      </c>
      <c r="D307" s="3" t="s">
        <v>20</v>
      </c>
      <c r="E307" s="8" t="s">
        <v>8</v>
      </c>
      <c r="F307" s="8" t="s">
        <v>105</v>
      </c>
      <c r="G307" s="3" t="s">
        <v>87</v>
      </c>
      <c r="H307" s="6" t="s">
        <v>83</v>
      </c>
      <c r="I307" s="7" t="s">
        <v>97</v>
      </c>
      <c r="J307" s="3" t="s">
        <v>186</v>
      </c>
      <c r="K307" s="3" t="s">
        <v>68</v>
      </c>
      <c r="L307" s="5">
        <v>1.46</v>
      </c>
      <c r="M307" s="5">
        <v>1.4</v>
      </c>
      <c r="N307" s="5">
        <v>1.5</v>
      </c>
      <c r="O307" s="5">
        <v>1.46</v>
      </c>
      <c r="P307" s="5">
        <v>1.4</v>
      </c>
      <c r="Q307" s="5">
        <v>1.5</v>
      </c>
      <c r="R307" s="5">
        <v>1.46</v>
      </c>
      <c r="S307" s="5">
        <v>1.4</v>
      </c>
      <c r="T307" s="5">
        <v>1.5</v>
      </c>
      <c r="U307" s="5">
        <v>1.46</v>
      </c>
      <c r="V307" s="5">
        <v>1.4</v>
      </c>
      <c r="W307" s="5">
        <v>1.5</v>
      </c>
      <c r="X307" s="5">
        <v>1.46</v>
      </c>
      <c r="Y307" s="5">
        <v>1.4</v>
      </c>
      <c r="Z307" s="5">
        <v>1.5</v>
      </c>
      <c r="AA307" s="5">
        <v>1.46</v>
      </c>
      <c r="AB307" s="5">
        <v>1.4</v>
      </c>
      <c r="AC307" s="5">
        <v>1.5</v>
      </c>
      <c r="AE307" s="1" t="str">
        <f t="shared" si="240"/>
        <v/>
      </c>
    </row>
    <row r="308" spans="1:31" ht="15" hidden="1" x14ac:dyDescent="0.2">
      <c r="A308" s="3" t="s">
        <v>27</v>
      </c>
      <c r="B308" s="3" t="s">
        <v>20</v>
      </c>
      <c r="C308" s="3" t="s">
        <v>20</v>
      </c>
      <c r="D308" s="3" t="s">
        <v>20</v>
      </c>
      <c r="E308" s="8" t="s">
        <v>52</v>
      </c>
      <c r="F308" s="8" t="s">
        <v>99</v>
      </c>
      <c r="G308" s="3" t="s">
        <v>87</v>
      </c>
      <c r="H308" s="6" t="s">
        <v>83</v>
      </c>
      <c r="I308" s="7" t="s">
        <v>97</v>
      </c>
      <c r="J308" s="3" t="s">
        <v>186</v>
      </c>
      <c r="K308" s="3" t="s">
        <v>118</v>
      </c>
      <c r="L308" s="9">
        <v>-59</v>
      </c>
      <c r="M308" s="9"/>
      <c r="N308" s="9"/>
      <c r="O308" s="9">
        <v>-59</v>
      </c>
      <c r="P308" s="9"/>
      <c r="Q308" s="9"/>
      <c r="R308" s="9">
        <v>-59</v>
      </c>
      <c r="S308" s="5"/>
      <c r="T308" s="5"/>
      <c r="U308" s="9">
        <v>-59</v>
      </c>
      <c r="V308" s="5"/>
      <c r="W308" s="5"/>
      <c r="X308" s="9">
        <v>-59</v>
      </c>
      <c r="Y308" s="5"/>
      <c r="Z308" s="5"/>
      <c r="AA308" s="9">
        <v>-59</v>
      </c>
      <c r="AB308" s="5"/>
      <c r="AC308" s="5"/>
      <c r="AE308" s="1" t="str">
        <f t="shared" si="240"/>
        <v>ISSUE</v>
      </c>
    </row>
    <row r="309" spans="1:31" ht="15" hidden="1" x14ac:dyDescent="0.2">
      <c r="A309" s="3" t="s">
        <v>27</v>
      </c>
      <c r="B309" s="3" t="s">
        <v>176</v>
      </c>
      <c r="C309" s="3" t="s">
        <v>20</v>
      </c>
      <c r="D309" s="3" t="s">
        <v>20</v>
      </c>
      <c r="E309" s="8" t="s">
        <v>9</v>
      </c>
      <c r="F309" s="8" t="s">
        <v>99</v>
      </c>
      <c r="G309" s="3" t="s">
        <v>87</v>
      </c>
      <c r="H309" s="6" t="s">
        <v>83</v>
      </c>
      <c r="I309" s="7" t="s">
        <v>93</v>
      </c>
      <c r="J309" s="2" t="s">
        <v>94</v>
      </c>
      <c r="K309" s="3" t="s">
        <v>68</v>
      </c>
      <c r="L309" s="5">
        <v>35</v>
      </c>
      <c r="M309" s="5">
        <v>30</v>
      </c>
      <c r="N309" s="5">
        <v>40</v>
      </c>
      <c r="O309" s="5">
        <v>30</v>
      </c>
      <c r="P309" s="5">
        <v>25</v>
      </c>
      <c r="Q309" s="5">
        <v>35</v>
      </c>
      <c r="R309" s="5">
        <v>25</v>
      </c>
      <c r="S309" s="5">
        <v>20</v>
      </c>
      <c r="T309" s="5">
        <v>30</v>
      </c>
      <c r="U309" s="5">
        <v>25</v>
      </c>
      <c r="V309" s="5">
        <v>20</v>
      </c>
      <c r="W309" s="5">
        <v>30</v>
      </c>
      <c r="X309" s="5">
        <f>R309*0.95</f>
        <v>23.75</v>
      </c>
      <c r="Y309" s="5">
        <f>S309*0.9</f>
        <v>18</v>
      </c>
      <c r="Z309" s="5">
        <f>T309</f>
        <v>30</v>
      </c>
      <c r="AA309" s="9">
        <f>X309*0.95</f>
        <v>22.5625</v>
      </c>
      <c r="AB309" s="9">
        <f>Y309*0.95</f>
        <v>17.099999999999998</v>
      </c>
      <c r="AC309" s="9">
        <f>Z309*0.95</f>
        <v>28.5</v>
      </c>
      <c r="AE309" s="1" t="str">
        <f t="shared" si="240"/>
        <v/>
      </c>
    </row>
    <row r="310" spans="1:31" ht="15" hidden="1" x14ac:dyDescent="0.2">
      <c r="A310" s="3" t="s">
        <v>27</v>
      </c>
      <c r="B310" s="3" t="s">
        <v>150</v>
      </c>
      <c r="C310" s="3" t="s">
        <v>70</v>
      </c>
      <c r="D310" s="3" t="s">
        <v>123</v>
      </c>
      <c r="E310" s="8" t="s">
        <v>43</v>
      </c>
      <c r="F310" s="8" t="s">
        <v>100</v>
      </c>
      <c r="G310" s="3" t="s">
        <v>85</v>
      </c>
      <c r="H310" s="3" t="s">
        <v>82</v>
      </c>
      <c r="I310" s="7" t="s">
        <v>184</v>
      </c>
      <c r="J310" s="3" t="s">
        <v>185</v>
      </c>
      <c r="K310" s="3" t="s">
        <v>68</v>
      </c>
      <c r="L310" s="5">
        <v>0.67</v>
      </c>
      <c r="M310" s="5">
        <v>0.65</v>
      </c>
      <c r="N310" s="5">
        <v>0.75</v>
      </c>
      <c r="O310" s="5">
        <v>0.67</v>
      </c>
      <c r="P310" s="5">
        <v>0.65</v>
      </c>
      <c r="Q310" s="5">
        <v>0.75</v>
      </c>
      <c r="R310" s="5">
        <v>0.67</v>
      </c>
      <c r="S310" s="5">
        <v>0.65</v>
      </c>
      <c r="T310" s="5">
        <v>0.75</v>
      </c>
      <c r="U310" s="5">
        <v>0.67</v>
      </c>
      <c r="V310" s="5">
        <v>0.65</v>
      </c>
      <c r="W310" s="5">
        <v>0.75</v>
      </c>
      <c r="X310" s="5">
        <v>0.67</v>
      </c>
      <c r="Y310" s="5">
        <v>0.65</v>
      </c>
      <c r="Z310" s="5">
        <v>0.75</v>
      </c>
      <c r="AA310" s="5">
        <v>0.67</v>
      </c>
      <c r="AB310" s="5">
        <v>0.65</v>
      </c>
      <c r="AC310" s="5">
        <v>0.75</v>
      </c>
      <c r="AE310" s="1" t="str">
        <f t="shared" si="240"/>
        <v/>
      </c>
    </row>
    <row r="311" spans="1:31" ht="15" hidden="1" x14ac:dyDescent="0.2">
      <c r="A311" s="3" t="s">
        <v>27</v>
      </c>
      <c r="B311" s="3" t="s">
        <v>150</v>
      </c>
      <c r="C311" s="3" t="s">
        <v>71</v>
      </c>
      <c r="D311" s="3" t="s">
        <v>123</v>
      </c>
      <c r="E311" s="8" t="s">
        <v>43</v>
      </c>
      <c r="F311" s="8" t="s">
        <v>100</v>
      </c>
      <c r="G311" s="3" t="s">
        <v>85</v>
      </c>
      <c r="H311" s="3" t="s">
        <v>82</v>
      </c>
      <c r="I311" s="7" t="s">
        <v>184</v>
      </c>
      <c r="J311" s="3" t="s">
        <v>185</v>
      </c>
      <c r="K311" s="3" t="s">
        <v>68</v>
      </c>
      <c r="L311" s="5">
        <v>0.67</v>
      </c>
      <c r="M311" s="5">
        <v>0.65</v>
      </c>
      <c r="N311" s="5">
        <v>0.75</v>
      </c>
      <c r="O311" s="5">
        <v>0.67</v>
      </c>
      <c r="P311" s="5">
        <v>0.65</v>
      </c>
      <c r="Q311" s="5">
        <v>0.75</v>
      </c>
      <c r="R311" s="5">
        <v>0.67</v>
      </c>
      <c r="S311" s="5">
        <v>0.65</v>
      </c>
      <c r="T311" s="5">
        <v>0.75</v>
      </c>
      <c r="U311" s="5">
        <v>0.67</v>
      </c>
      <c r="V311" s="5">
        <v>0.65</v>
      </c>
      <c r="W311" s="5">
        <v>0.75</v>
      </c>
      <c r="X311" s="5">
        <v>0.67</v>
      </c>
      <c r="Y311" s="5">
        <v>0.65</v>
      </c>
      <c r="Z311" s="5">
        <v>0.75</v>
      </c>
      <c r="AA311" s="5">
        <v>0.67</v>
      </c>
      <c r="AB311" s="5">
        <v>0.65</v>
      </c>
      <c r="AC311" s="5">
        <v>0.75</v>
      </c>
      <c r="AE311" s="1" t="str">
        <f t="shared" si="240"/>
        <v/>
      </c>
    </row>
    <row r="312" spans="1:31" ht="15" hidden="1" x14ac:dyDescent="0.2">
      <c r="A312" s="3" t="s">
        <v>27</v>
      </c>
      <c r="B312" s="3" t="s">
        <v>150</v>
      </c>
      <c r="C312" s="3" t="s">
        <v>72</v>
      </c>
      <c r="D312" s="3" t="s">
        <v>123</v>
      </c>
      <c r="E312" s="8" t="s">
        <v>43</v>
      </c>
      <c r="F312" s="8" t="s">
        <v>100</v>
      </c>
      <c r="G312" s="3" t="s">
        <v>85</v>
      </c>
      <c r="H312" s="3" t="s">
        <v>82</v>
      </c>
      <c r="I312" s="7" t="s">
        <v>184</v>
      </c>
      <c r="J312" s="3" t="s">
        <v>185</v>
      </c>
      <c r="K312" s="3" t="s">
        <v>68</v>
      </c>
      <c r="L312" s="5">
        <v>0.69</v>
      </c>
      <c r="M312" s="5">
        <v>0.65</v>
      </c>
      <c r="N312" s="5">
        <v>0.75</v>
      </c>
      <c r="O312" s="5">
        <v>0.69</v>
      </c>
      <c r="P312" s="5">
        <v>0.65</v>
      </c>
      <c r="Q312" s="5">
        <v>0.75</v>
      </c>
      <c r="R312" s="5">
        <v>0.69</v>
      </c>
      <c r="S312" s="5">
        <v>0.65</v>
      </c>
      <c r="T312" s="5">
        <v>0.75</v>
      </c>
      <c r="U312" s="5">
        <v>0.69</v>
      </c>
      <c r="V312" s="5">
        <v>0.65</v>
      </c>
      <c r="W312" s="5">
        <v>0.75</v>
      </c>
      <c r="X312" s="5">
        <v>0.69</v>
      </c>
      <c r="Y312" s="5">
        <v>0.65</v>
      </c>
      <c r="Z312" s="5">
        <v>0.75</v>
      </c>
      <c r="AA312" s="5">
        <v>0.69</v>
      </c>
      <c r="AB312" s="5">
        <v>0.65</v>
      </c>
      <c r="AC312" s="5">
        <v>0.75</v>
      </c>
      <c r="AE312" s="1" t="str">
        <f t="shared" si="240"/>
        <v/>
      </c>
    </row>
    <row r="313" spans="1:31" ht="15" hidden="1" x14ac:dyDescent="0.2">
      <c r="A313" s="3" t="s">
        <v>27</v>
      </c>
      <c r="B313" s="3" t="s">
        <v>150</v>
      </c>
      <c r="C313" s="3" t="s">
        <v>121</v>
      </c>
      <c r="D313" s="3" t="s">
        <v>124</v>
      </c>
      <c r="E313" s="8" t="s">
        <v>43</v>
      </c>
      <c r="F313" s="8" t="s">
        <v>100</v>
      </c>
      <c r="G313" s="3" t="s">
        <v>85</v>
      </c>
      <c r="H313" s="3" t="s">
        <v>82</v>
      </c>
      <c r="I313" s="7" t="s">
        <v>184</v>
      </c>
      <c r="J313" s="3" t="s">
        <v>185</v>
      </c>
      <c r="K313" s="3" t="s">
        <v>68</v>
      </c>
      <c r="L313" s="5">
        <v>0.8</v>
      </c>
      <c r="M313" s="5">
        <v>0.75</v>
      </c>
      <c r="N313" s="5">
        <v>0.85</v>
      </c>
      <c r="O313" s="5">
        <v>0.8</v>
      </c>
      <c r="P313" s="5">
        <v>0.75</v>
      </c>
      <c r="Q313" s="5">
        <v>0.85</v>
      </c>
      <c r="R313" s="5">
        <v>0.8</v>
      </c>
      <c r="S313" s="5">
        <v>0.75</v>
      </c>
      <c r="T313" s="5">
        <v>0.85</v>
      </c>
      <c r="U313" s="5">
        <v>0.8</v>
      </c>
      <c r="V313" s="5">
        <v>0.75</v>
      </c>
      <c r="W313" s="5">
        <v>0.85</v>
      </c>
      <c r="X313" s="5">
        <v>0.8</v>
      </c>
      <c r="Y313" s="5">
        <v>0.75</v>
      </c>
      <c r="Z313" s="5">
        <v>0.85</v>
      </c>
      <c r="AA313" s="5">
        <v>0.8</v>
      </c>
      <c r="AB313" s="5">
        <v>0.75</v>
      </c>
      <c r="AC313" s="5">
        <v>0.85</v>
      </c>
      <c r="AE313" s="1" t="str">
        <f t="shared" si="240"/>
        <v/>
      </c>
    </row>
    <row r="314" spans="1:31" ht="15" hidden="1" x14ac:dyDescent="0.2">
      <c r="A314" s="3" t="s">
        <v>27</v>
      </c>
      <c r="B314" s="3" t="s">
        <v>150</v>
      </c>
      <c r="C314" s="3" t="s">
        <v>210</v>
      </c>
      <c r="D314" s="3" t="s">
        <v>211</v>
      </c>
      <c r="E314" s="8" t="s">
        <v>43</v>
      </c>
      <c r="F314" s="8" t="s">
        <v>100</v>
      </c>
      <c r="G314" s="3" t="s">
        <v>85</v>
      </c>
      <c r="H314" s="3" t="s">
        <v>82</v>
      </c>
      <c r="I314" s="7" t="s">
        <v>184</v>
      </c>
      <c r="J314" s="3" t="s">
        <v>185</v>
      </c>
      <c r="K314" s="3" t="s">
        <v>68</v>
      </c>
      <c r="L314" s="5">
        <v>0.77500000000000002</v>
      </c>
      <c r="M314" s="5">
        <v>0.75</v>
      </c>
      <c r="N314" s="5">
        <v>0.8</v>
      </c>
      <c r="O314" s="5">
        <v>0.77500000000000002</v>
      </c>
      <c r="P314" s="5">
        <v>0.75</v>
      </c>
      <c r="Q314" s="5">
        <v>0.8</v>
      </c>
      <c r="R314" s="5">
        <v>0.77500000000000002</v>
      </c>
      <c r="S314" s="5">
        <v>0.75</v>
      </c>
      <c r="T314" s="5">
        <v>0.8</v>
      </c>
      <c r="U314" s="5">
        <v>0.77500000000000002</v>
      </c>
      <c r="V314" s="5">
        <v>0.75</v>
      </c>
      <c r="W314" s="5">
        <v>0.8</v>
      </c>
      <c r="X314" s="5">
        <v>0.77500000000000002</v>
      </c>
      <c r="Y314" s="5">
        <v>0.75</v>
      </c>
      <c r="Z314" s="5">
        <v>0.8</v>
      </c>
      <c r="AA314" s="5">
        <v>0.77500000000000002</v>
      </c>
      <c r="AB314" s="5">
        <v>0.75</v>
      </c>
      <c r="AC314" s="5">
        <v>0.8</v>
      </c>
      <c r="AE314" s="1" t="str">
        <f t="shared" si="240"/>
        <v/>
      </c>
    </row>
    <row r="315" spans="1:31" ht="15" hidden="1" x14ac:dyDescent="0.2">
      <c r="A315" s="3" t="s">
        <v>27</v>
      </c>
      <c r="B315" s="3" t="s">
        <v>150</v>
      </c>
      <c r="C315" s="3" t="s">
        <v>73</v>
      </c>
      <c r="D315" s="3" t="s">
        <v>127</v>
      </c>
      <c r="E315" s="8" t="s">
        <v>43</v>
      </c>
      <c r="F315" s="8" t="s">
        <v>100</v>
      </c>
      <c r="G315" s="3" t="s">
        <v>85</v>
      </c>
      <c r="H315" s="3" t="s">
        <v>82</v>
      </c>
      <c r="I315" s="7" t="s">
        <v>184</v>
      </c>
      <c r="J315" s="3" t="s">
        <v>185</v>
      </c>
      <c r="K315" s="3" t="s">
        <v>68</v>
      </c>
      <c r="L315" s="5">
        <v>0.77500000000000002</v>
      </c>
      <c r="M315" s="5">
        <v>0.75</v>
      </c>
      <c r="N315" s="5">
        <v>0.8</v>
      </c>
      <c r="O315" s="5">
        <v>0.77500000000000002</v>
      </c>
      <c r="P315" s="5">
        <v>0.75</v>
      </c>
      <c r="Q315" s="5">
        <v>0.8</v>
      </c>
      <c r="R315" s="5">
        <v>0.77500000000000002</v>
      </c>
      <c r="S315" s="5">
        <v>0.75</v>
      </c>
      <c r="T315" s="5">
        <v>0.8</v>
      </c>
      <c r="U315" s="5">
        <v>0.77500000000000002</v>
      </c>
      <c r="V315" s="5">
        <v>0.75</v>
      </c>
      <c r="W315" s="5">
        <v>0.8</v>
      </c>
      <c r="X315" s="5">
        <v>0.77500000000000002</v>
      </c>
      <c r="Y315" s="5">
        <v>0.75</v>
      </c>
      <c r="Z315" s="5">
        <v>0.8</v>
      </c>
      <c r="AA315" s="5">
        <v>0.77500000000000002</v>
      </c>
      <c r="AB315" s="5">
        <v>0.75</v>
      </c>
      <c r="AC315" s="5">
        <v>0.8</v>
      </c>
      <c r="AE315" s="1" t="str">
        <f t="shared" si="240"/>
        <v/>
      </c>
    </row>
    <row r="316" spans="1:31" ht="15" hidden="1" x14ac:dyDescent="0.2">
      <c r="A316" s="3" t="s">
        <v>27</v>
      </c>
      <c r="B316" s="3" t="s">
        <v>150</v>
      </c>
      <c r="C316" s="3" t="s">
        <v>125</v>
      </c>
      <c r="D316" s="3" t="s">
        <v>126</v>
      </c>
      <c r="E316" s="8" t="s">
        <v>43</v>
      </c>
      <c r="F316" s="8" t="s">
        <v>100</v>
      </c>
      <c r="G316" s="3" t="s">
        <v>85</v>
      </c>
      <c r="H316" s="3" t="s">
        <v>82</v>
      </c>
      <c r="I316" s="7" t="s">
        <v>184</v>
      </c>
      <c r="J316" s="3" t="s">
        <v>185</v>
      </c>
      <c r="K316" s="3" t="s">
        <v>68</v>
      </c>
      <c r="L316" s="5">
        <v>0.77500000000000002</v>
      </c>
      <c r="M316" s="5">
        <v>0.75</v>
      </c>
      <c r="N316" s="5">
        <v>0.8</v>
      </c>
      <c r="O316" s="5">
        <v>0.77500000000000002</v>
      </c>
      <c r="P316" s="5">
        <v>0.75</v>
      </c>
      <c r="Q316" s="5">
        <v>0.8</v>
      </c>
      <c r="R316" s="5">
        <v>0.77500000000000002</v>
      </c>
      <c r="S316" s="5">
        <v>0.75</v>
      </c>
      <c r="T316" s="5">
        <v>0.8</v>
      </c>
      <c r="U316" s="5">
        <v>0.77500000000000002</v>
      </c>
      <c r="V316" s="5">
        <v>0.75</v>
      </c>
      <c r="W316" s="5">
        <v>0.8</v>
      </c>
      <c r="X316" s="5">
        <v>0.77500000000000002</v>
      </c>
      <c r="Y316" s="5">
        <v>0.75</v>
      </c>
      <c r="Z316" s="5">
        <v>0.8</v>
      </c>
      <c r="AA316" s="5">
        <v>0.77500000000000002</v>
      </c>
      <c r="AB316" s="5">
        <v>0.75</v>
      </c>
      <c r="AC316" s="5">
        <v>0.8</v>
      </c>
      <c r="AE316" s="1" t="str">
        <f t="shared" si="240"/>
        <v/>
      </c>
    </row>
    <row r="317" spans="1:31" hidden="1" x14ac:dyDescent="0.2">
      <c r="A317" s="3" t="s">
        <v>27</v>
      </c>
      <c r="B317" s="3" t="s">
        <v>149</v>
      </c>
      <c r="C317" s="3" t="s">
        <v>20</v>
      </c>
      <c r="D317" s="3" t="s">
        <v>20</v>
      </c>
      <c r="E317" s="8" t="s">
        <v>43</v>
      </c>
      <c r="F317" s="8" t="s">
        <v>100</v>
      </c>
      <c r="G317" s="3" t="s">
        <v>85</v>
      </c>
      <c r="H317" s="3" t="s">
        <v>81</v>
      </c>
      <c r="I317" s="3" t="s">
        <v>79</v>
      </c>
      <c r="J317" s="3" t="s">
        <v>80</v>
      </c>
      <c r="K317" s="3" t="s">
        <v>118</v>
      </c>
      <c r="L317" s="5">
        <v>1</v>
      </c>
      <c r="M317" s="5"/>
      <c r="N317" s="5"/>
      <c r="O317" s="5">
        <v>1</v>
      </c>
      <c r="P317" s="5"/>
      <c r="Q317" s="5"/>
      <c r="R317" s="5">
        <v>1</v>
      </c>
      <c r="S317" s="5"/>
      <c r="T317" s="5"/>
      <c r="U317" s="3">
        <v>0.95</v>
      </c>
      <c r="V317" s="3"/>
      <c r="W317" s="3"/>
      <c r="X317" s="5">
        <v>0.9</v>
      </c>
      <c r="Y317" s="5"/>
      <c r="Z317" s="5"/>
      <c r="AA317" s="3">
        <v>0.85</v>
      </c>
      <c r="AB317" s="3"/>
      <c r="AC317" s="3"/>
      <c r="AE317" s="1" t="str">
        <f t="shared" si="240"/>
        <v/>
      </c>
    </row>
    <row r="318" spans="1:31" hidden="1" x14ac:dyDescent="0.2">
      <c r="A318" s="3" t="s">
        <v>27</v>
      </c>
      <c r="B318" s="3" t="s">
        <v>170</v>
      </c>
      <c r="C318" s="3" t="s">
        <v>20</v>
      </c>
      <c r="D318" s="3" t="s">
        <v>20</v>
      </c>
      <c r="E318" s="8" t="s">
        <v>43</v>
      </c>
      <c r="F318" s="8" t="s">
        <v>100</v>
      </c>
      <c r="G318" s="3" t="s">
        <v>85</v>
      </c>
      <c r="H318" s="3" t="s">
        <v>81</v>
      </c>
      <c r="I318" s="3" t="s">
        <v>79</v>
      </c>
      <c r="J318" s="3" t="s">
        <v>80</v>
      </c>
      <c r="K318" s="3" t="s">
        <v>118</v>
      </c>
      <c r="L318" s="5">
        <v>1</v>
      </c>
      <c r="M318" s="5"/>
      <c r="N318" s="5"/>
      <c r="O318" s="5">
        <v>1</v>
      </c>
      <c r="P318" s="5"/>
      <c r="Q318" s="5"/>
      <c r="R318" s="5">
        <v>1</v>
      </c>
      <c r="S318" s="5"/>
      <c r="T318" s="5"/>
      <c r="U318" s="5">
        <v>1</v>
      </c>
      <c r="V318" s="5"/>
      <c r="W318" s="5"/>
      <c r="X318" s="5">
        <v>1</v>
      </c>
      <c r="Y318" s="5"/>
      <c r="Z318" s="5"/>
      <c r="AA318" s="5">
        <v>1</v>
      </c>
      <c r="AB318" s="5"/>
      <c r="AC318" s="5"/>
      <c r="AE318" s="1" t="str">
        <f t="shared" si="240"/>
        <v/>
      </c>
    </row>
    <row r="319" spans="1:31" hidden="1" x14ac:dyDescent="0.2">
      <c r="A319" s="3" t="s">
        <v>27</v>
      </c>
      <c r="B319" s="3" t="s">
        <v>41</v>
      </c>
      <c r="C319" s="3" t="s">
        <v>20</v>
      </c>
      <c r="D319" s="3" t="s">
        <v>20</v>
      </c>
      <c r="E319" s="8" t="s">
        <v>43</v>
      </c>
      <c r="F319" s="8" t="s">
        <v>100</v>
      </c>
      <c r="G319" s="3" t="s">
        <v>85</v>
      </c>
      <c r="H319" s="3" t="s">
        <v>81</v>
      </c>
      <c r="I319" s="3" t="s">
        <v>79</v>
      </c>
      <c r="J319" s="3" t="s">
        <v>80</v>
      </c>
      <c r="K319" s="3" t="s">
        <v>118</v>
      </c>
      <c r="L319" s="5">
        <v>0</v>
      </c>
      <c r="M319" s="5"/>
      <c r="N319" s="5"/>
      <c r="O319" s="5">
        <v>0</v>
      </c>
      <c r="P319" s="5"/>
      <c r="Q319" s="5"/>
      <c r="R319" s="5">
        <v>0</v>
      </c>
      <c r="S319" s="5"/>
      <c r="T319" s="5"/>
      <c r="U319" s="3">
        <v>0</v>
      </c>
      <c r="V319" s="3"/>
      <c r="W319" s="3"/>
      <c r="X319" s="5">
        <v>0</v>
      </c>
      <c r="Y319" s="5"/>
      <c r="Z319" s="5"/>
      <c r="AA319" s="3">
        <v>0</v>
      </c>
      <c r="AB319" s="3"/>
      <c r="AC319" s="3"/>
      <c r="AE319" s="1" t="str">
        <f t="shared" si="240"/>
        <v/>
      </c>
    </row>
    <row r="320" spans="1:31" hidden="1" x14ac:dyDescent="0.2">
      <c r="A320" s="3" t="s">
        <v>27</v>
      </c>
      <c r="B320" s="3" t="s">
        <v>45</v>
      </c>
      <c r="C320" s="3" t="s">
        <v>20</v>
      </c>
      <c r="D320" s="3" t="s">
        <v>20</v>
      </c>
      <c r="E320" s="8" t="s">
        <v>7</v>
      </c>
      <c r="F320" s="8" t="s">
        <v>99</v>
      </c>
      <c r="G320" s="3" t="s">
        <v>87</v>
      </c>
      <c r="H320" s="6" t="s">
        <v>83</v>
      </c>
      <c r="I320" s="3" t="s">
        <v>96</v>
      </c>
      <c r="J320" s="3" t="s">
        <v>95</v>
      </c>
      <c r="K320" s="3" t="s">
        <v>68</v>
      </c>
      <c r="L320" s="4">
        <f t="shared" ref="L320:Q320" si="264">O320*1.05</f>
        <v>39.690000000000005</v>
      </c>
      <c r="M320" s="4">
        <f t="shared" si="264"/>
        <v>33.075000000000003</v>
      </c>
      <c r="N320" s="4">
        <f t="shared" si="264"/>
        <v>44.1</v>
      </c>
      <c r="O320" s="4">
        <f t="shared" si="264"/>
        <v>37.800000000000004</v>
      </c>
      <c r="P320" s="4">
        <f t="shared" si="264"/>
        <v>31.5</v>
      </c>
      <c r="Q320" s="4">
        <f t="shared" si="264"/>
        <v>42</v>
      </c>
      <c r="R320" s="5">
        <v>36</v>
      </c>
      <c r="S320" s="5">
        <v>30</v>
      </c>
      <c r="T320" s="5">
        <v>40</v>
      </c>
      <c r="U320" s="5">
        <v>36</v>
      </c>
      <c r="V320" s="5">
        <v>30</v>
      </c>
      <c r="W320" s="5">
        <v>40</v>
      </c>
      <c r="X320" s="5">
        <f>R320*0.95</f>
        <v>34.199999999999996</v>
      </c>
      <c r="Y320" s="5">
        <f>S320*0.9</f>
        <v>27</v>
      </c>
      <c r="Z320" s="5">
        <f>T320</f>
        <v>40</v>
      </c>
      <c r="AA320" s="4">
        <f>X320*0.95</f>
        <v>32.489999999999995</v>
      </c>
      <c r="AB320" s="4">
        <f>Y320*0.95</f>
        <v>25.65</v>
      </c>
      <c r="AC320" s="4">
        <f>Z320*0.95</f>
        <v>38</v>
      </c>
      <c r="AE320" s="1" t="str">
        <f t="shared" si="240"/>
        <v/>
      </c>
    </row>
  </sheetData>
  <autoFilter ref="A2:AC320" xr:uid="{00000000-0009-0000-0000-000000000000}">
    <filterColumn colId="4">
      <filters>
        <filter val="battery cell energy density, LFP"/>
        <filter val="battery cell energy density, LTO"/>
        <filter val="battery cell energy density, NCA"/>
        <filter val="battery cell energy density, NMC"/>
      </filters>
    </filterColumn>
  </autoFilter>
  <phoneticPr fontId="10" type="noConversion"/>
  <hyperlinks>
    <hyperlink ref="I274" r:id="rId1" xr:uid="{00000000-0004-0000-0000-000000000000}"/>
    <hyperlink ref="I178" r:id="rId2" display="https://theicct.org/sites/default/files/publications/ICCT_EU-HDV-tech-2025-30_20180116.pdf" xr:uid="{00000000-0004-0000-0000-000001000000}"/>
    <hyperlink ref="I309" r:id="rId3" xr:uid="{00000000-0004-0000-0000-000002000000}"/>
    <hyperlink ref="I308" r:id="rId4" xr:uid="{00000000-0004-0000-0000-000003000000}"/>
    <hyperlink ref="I307" r:id="rId5" xr:uid="{00000000-0004-0000-0000-000004000000}"/>
    <hyperlink ref="I288" r:id="rId6" xr:uid="{00000000-0004-0000-0000-000005000000}"/>
    <hyperlink ref="I289" r:id="rId7" xr:uid="{00000000-0004-0000-0000-000006000000}"/>
    <hyperlink ref="I290" r:id="rId8" xr:uid="{00000000-0004-0000-0000-000007000000}"/>
    <hyperlink ref="I291" r:id="rId9" xr:uid="{00000000-0004-0000-0000-000008000000}"/>
    <hyperlink ref="I277" r:id="rId10" xr:uid="{00000000-0004-0000-0000-000009000000}"/>
    <hyperlink ref="I214" r:id="rId11" xr:uid="{00000000-0004-0000-0000-00000A000000}"/>
    <hyperlink ref="I215" r:id="rId12" xr:uid="{00000000-0004-0000-0000-00000B000000}"/>
    <hyperlink ref="I275" r:id="rId13" xr:uid="{00000000-0004-0000-0000-00000C000000}"/>
    <hyperlink ref="I230" r:id="rId14" xr:uid="{00000000-0004-0000-0000-00000D000000}"/>
    <hyperlink ref="I231" r:id="rId15" xr:uid="{00000000-0004-0000-0000-00000E000000}"/>
    <hyperlink ref="I232" r:id="rId16" xr:uid="{00000000-0004-0000-0000-00000F000000}"/>
    <hyperlink ref="I233" r:id="rId17" xr:uid="{00000000-0004-0000-0000-000010000000}"/>
    <hyperlink ref="I235" r:id="rId18" xr:uid="{00000000-0004-0000-0000-000011000000}"/>
    <hyperlink ref="I236" r:id="rId19" xr:uid="{00000000-0004-0000-0000-000012000000}"/>
    <hyperlink ref="I171" r:id="rId20" xr:uid="{00000000-0004-0000-0000-000013000000}"/>
    <hyperlink ref="I172" r:id="rId21" xr:uid="{00000000-0004-0000-0000-000014000000}"/>
    <hyperlink ref="I173" r:id="rId22" xr:uid="{00000000-0004-0000-0000-000015000000}"/>
    <hyperlink ref="I174" r:id="rId23" xr:uid="{00000000-0004-0000-0000-000016000000}"/>
    <hyperlink ref="I176" r:id="rId24" xr:uid="{00000000-0004-0000-0000-000017000000}"/>
    <hyperlink ref="I177" r:id="rId25" xr:uid="{00000000-0004-0000-0000-000018000000}"/>
    <hyperlink ref="I265" r:id="rId26" xr:uid="{00000000-0004-0000-0000-000019000000}"/>
    <hyperlink ref="I266" r:id="rId27" xr:uid="{00000000-0004-0000-0000-00001A000000}"/>
    <hyperlink ref="I267" r:id="rId28" xr:uid="{00000000-0004-0000-0000-00001B000000}"/>
    <hyperlink ref="I268" r:id="rId29" xr:uid="{00000000-0004-0000-0000-00001C000000}"/>
    <hyperlink ref="I270" r:id="rId30" xr:uid="{00000000-0004-0000-0000-00001D000000}"/>
    <hyperlink ref="I271" r:id="rId31" xr:uid="{00000000-0004-0000-0000-00001E000000}"/>
    <hyperlink ref="I164" r:id="rId32" xr:uid="{00000000-0004-0000-0000-00001F000000}"/>
    <hyperlink ref="I165" r:id="rId33" xr:uid="{00000000-0004-0000-0000-000020000000}"/>
    <hyperlink ref="I166" r:id="rId34" xr:uid="{00000000-0004-0000-0000-000021000000}"/>
    <hyperlink ref="I167" r:id="rId35" xr:uid="{00000000-0004-0000-0000-000022000000}"/>
    <hyperlink ref="I169" r:id="rId36" xr:uid="{00000000-0004-0000-0000-000023000000}"/>
    <hyperlink ref="I170" r:id="rId37" xr:uid="{00000000-0004-0000-0000-000024000000}"/>
    <hyperlink ref="I258" r:id="rId38" xr:uid="{00000000-0004-0000-0000-000025000000}"/>
    <hyperlink ref="I259" r:id="rId39" xr:uid="{00000000-0004-0000-0000-000026000000}"/>
    <hyperlink ref="I260" r:id="rId40" xr:uid="{00000000-0004-0000-0000-000027000000}"/>
    <hyperlink ref="I261" r:id="rId41" xr:uid="{00000000-0004-0000-0000-000028000000}"/>
    <hyperlink ref="I263" r:id="rId42" xr:uid="{00000000-0004-0000-0000-000029000000}"/>
    <hyperlink ref="I264" r:id="rId43" xr:uid="{00000000-0004-0000-0000-00002A000000}"/>
    <hyperlink ref="I244" r:id="rId44" xr:uid="{00000000-0004-0000-0000-00002B000000}"/>
    <hyperlink ref="I245" r:id="rId45" xr:uid="{00000000-0004-0000-0000-00002C000000}"/>
    <hyperlink ref="I246" r:id="rId46" xr:uid="{00000000-0004-0000-0000-00002D000000}"/>
    <hyperlink ref="I247" r:id="rId47" xr:uid="{00000000-0004-0000-0000-00002E000000}"/>
    <hyperlink ref="I249" r:id="rId48" xr:uid="{00000000-0004-0000-0000-00002F000000}"/>
    <hyperlink ref="I250" r:id="rId49" xr:uid="{00000000-0004-0000-0000-000030000000}"/>
    <hyperlink ref="I251" r:id="rId50" xr:uid="{00000000-0004-0000-0000-000031000000}"/>
    <hyperlink ref="I252" r:id="rId51" xr:uid="{00000000-0004-0000-0000-000032000000}"/>
    <hyperlink ref="I253" r:id="rId52" xr:uid="{00000000-0004-0000-0000-000033000000}"/>
    <hyperlink ref="I254" r:id="rId53" xr:uid="{00000000-0004-0000-0000-000034000000}"/>
    <hyperlink ref="I256" r:id="rId54" xr:uid="{00000000-0004-0000-0000-000035000000}"/>
    <hyperlink ref="I257" r:id="rId55" xr:uid="{00000000-0004-0000-0000-000036000000}"/>
    <hyperlink ref="I200" r:id="rId56" xr:uid="{00000000-0004-0000-0000-000037000000}"/>
    <hyperlink ref="I201" r:id="rId57" xr:uid="{00000000-0004-0000-0000-000038000000}"/>
    <hyperlink ref="I202" r:id="rId58" xr:uid="{00000000-0004-0000-0000-000039000000}"/>
    <hyperlink ref="I203" r:id="rId59" xr:uid="{00000000-0004-0000-0000-00003A000000}"/>
    <hyperlink ref="I205" r:id="rId60" xr:uid="{00000000-0004-0000-0000-00003B000000}"/>
    <hyperlink ref="I206" r:id="rId61" xr:uid="{00000000-0004-0000-0000-00003C000000}"/>
    <hyperlink ref="I121" r:id="rId62" xr:uid="{00000000-0004-0000-0000-00003D000000}"/>
    <hyperlink ref="I310" r:id="rId63" xr:uid="{00000000-0004-0000-0000-00003E000000}"/>
    <hyperlink ref="I240:I243" r:id="rId64" display="https://www.mdpi.com/2032-6653/11/1/12/pdf" xr:uid="{00000000-0004-0000-0000-00003F000000}"/>
    <hyperlink ref="I87" r:id="rId65" xr:uid="{00000000-0004-0000-0000-000040000000}"/>
    <hyperlink ref="I74" r:id="rId66" xr:uid="{00000000-0004-0000-0000-000041000000}"/>
    <hyperlink ref="I234" r:id="rId67" xr:uid="{00000000-0004-0000-0000-000042000000}"/>
    <hyperlink ref="I175" r:id="rId68" xr:uid="{00000000-0004-0000-0000-000043000000}"/>
    <hyperlink ref="I269" r:id="rId69" xr:uid="{00000000-0004-0000-0000-000044000000}"/>
    <hyperlink ref="I168" r:id="rId70" xr:uid="{00000000-0004-0000-0000-000045000000}"/>
    <hyperlink ref="I262" r:id="rId71" xr:uid="{00000000-0004-0000-0000-000046000000}"/>
    <hyperlink ref="I248" r:id="rId72" xr:uid="{00000000-0004-0000-0000-000047000000}"/>
    <hyperlink ref="I255" r:id="rId73" xr:uid="{00000000-0004-0000-0000-000048000000}"/>
    <hyperlink ref="I204" r:id="rId74" xr:uid="{00000000-0004-0000-0000-000049000000}"/>
    <hyperlink ref="I314" r:id="rId75" xr:uid="{00000000-0004-0000-0000-00004A000000}"/>
    <hyperlink ref="I90" r:id="rId76" xr:uid="{00000000-0004-0000-0000-00004B000000}"/>
    <hyperlink ref="I146:I148" r:id="rId77" display="https://pubs.acs.org/doi/pdf/10.1021/acsenergylett.7b00432" xr:uid="{00000000-0004-0000-0000-00004C000000}"/>
    <hyperlink ref="I276" r:id="rId78" xr:uid="{00000000-0004-0000-0000-00004D000000}"/>
    <hyperlink ref="I148" r:id="rId79" display="https://pubs.acs.org/doi/pdf/10.1021/acsenergylett.7b00432" xr:uid="{690FC430-A4EA-C04A-9847-9A789052BC15}"/>
  </hyperlinks>
  <pageMargins left="0.7" right="0.7" top="0.75" bottom="0.75" header="0.3" footer="0.3"/>
  <pageSetup paperSize="9" orientation="portrait" r:id="rId8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Microsoft Office User</cp:lastModifiedBy>
  <cp:lastPrinted>2018-04-03T10:01:03Z</cp:lastPrinted>
  <dcterms:created xsi:type="dcterms:W3CDTF">2015-02-02T14:11:12Z</dcterms:created>
  <dcterms:modified xsi:type="dcterms:W3CDTF">2022-05-18T11:35:56Z</dcterms:modified>
</cp:coreProperties>
</file>