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cchi_r\Documents\GitHub\carculator_truck\dev\"/>
    </mc:Choice>
  </mc:AlternateContent>
  <bookViews>
    <workbookView xWindow="38280" yWindow="-120" windowWidth="29040" windowHeight="15840" tabRatio="518"/>
  </bookViews>
  <sheets>
    <sheet name="Vehicle parameters" sheetId="22" r:id="rId1"/>
  </sheets>
  <definedNames>
    <definedName name="_xlnm._FilterDatabase" localSheetId="0" hidden="1">'Vehicle parameters'!$A$2:$AC$379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75" i="22" l="1"/>
  <c r="N375" i="22"/>
  <c r="O375" i="22"/>
  <c r="P375" i="22"/>
  <c r="M375" i="22" s="1"/>
  <c r="Q375" i="22"/>
  <c r="V375" i="22"/>
  <c r="Y375" i="22" s="1"/>
  <c r="AB375" i="22" s="1"/>
  <c r="W375" i="22"/>
  <c r="X375" i="22"/>
  <c r="Z375" i="22"/>
  <c r="AA375" i="22"/>
  <c r="AC375" i="22"/>
  <c r="U375" i="22"/>
  <c r="T375" i="22"/>
  <c r="S375" i="22"/>
  <c r="R375" i="22"/>
  <c r="AC368" i="22" l="1"/>
  <c r="AB368" i="22"/>
  <c r="Z368" i="22"/>
  <c r="Y368" i="22"/>
  <c r="W368" i="22"/>
  <c r="V368" i="22"/>
  <c r="AC367" i="22"/>
  <c r="AB367" i="22"/>
  <c r="Z367" i="22"/>
  <c r="Y367" i="22"/>
  <c r="W367" i="22"/>
  <c r="V367" i="22"/>
  <c r="AC366" i="22"/>
  <c r="AB366" i="22"/>
  <c r="Z366" i="22"/>
  <c r="Y366" i="22"/>
  <c r="W366" i="22"/>
  <c r="V366" i="22"/>
  <c r="AC365" i="22"/>
  <c r="AB365" i="22"/>
  <c r="Z365" i="22"/>
  <c r="Y365" i="22"/>
  <c r="W365" i="22"/>
  <c r="V365" i="22"/>
  <c r="AC364" i="22"/>
  <c r="AB364" i="22"/>
  <c r="Z364" i="22"/>
  <c r="Y364" i="22"/>
  <c r="W364" i="22"/>
  <c r="V364" i="22"/>
  <c r="T368" i="22"/>
  <c r="S368" i="22"/>
  <c r="T367" i="22"/>
  <c r="S367" i="22"/>
  <c r="T366" i="22"/>
  <c r="S366" i="22"/>
  <c r="T365" i="22"/>
  <c r="S365" i="22"/>
  <c r="T364" i="22"/>
  <c r="S364" i="22"/>
  <c r="Q368" i="22"/>
  <c r="P368" i="22"/>
  <c r="Q367" i="22"/>
  <c r="P367" i="22"/>
  <c r="Q366" i="22"/>
  <c r="P366" i="22"/>
  <c r="Q365" i="22"/>
  <c r="P365" i="22"/>
  <c r="Q364" i="22"/>
  <c r="P364" i="22"/>
  <c r="AC98" i="22"/>
  <c r="AB98" i="22"/>
  <c r="Z98" i="22"/>
  <c r="Y98" i="22"/>
  <c r="W98" i="22"/>
  <c r="V98" i="22"/>
  <c r="T98" i="22"/>
  <c r="S98" i="22"/>
  <c r="Q98" i="22"/>
  <c r="P98" i="22"/>
  <c r="AC97" i="22"/>
  <c r="AB97" i="22"/>
  <c r="Z97" i="22"/>
  <c r="Y97" i="22"/>
  <c r="W97" i="22"/>
  <c r="V97" i="22"/>
  <c r="T97" i="22"/>
  <c r="S97" i="22"/>
  <c r="Q97" i="22"/>
  <c r="P97" i="22"/>
  <c r="AC96" i="22"/>
  <c r="AB96" i="22"/>
  <c r="Z96" i="22"/>
  <c r="Y96" i="22"/>
  <c r="W96" i="22"/>
  <c r="V96" i="22"/>
  <c r="T96" i="22"/>
  <c r="S96" i="22"/>
  <c r="Q96" i="22"/>
  <c r="P96" i="22"/>
  <c r="AC95" i="22"/>
  <c r="AB95" i="22"/>
  <c r="Z95" i="22"/>
  <c r="Y95" i="22"/>
  <c r="W95" i="22"/>
  <c r="V95" i="22"/>
  <c r="T95" i="22"/>
  <c r="S95" i="22"/>
  <c r="Q95" i="22"/>
  <c r="P95" i="22"/>
  <c r="AC94" i="22"/>
  <c r="AB94" i="22"/>
  <c r="Z94" i="22"/>
  <c r="Y94" i="22"/>
  <c r="W94" i="22"/>
  <c r="V94" i="22"/>
  <c r="T94" i="22"/>
  <c r="S94" i="22"/>
  <c r="Q94" i="22"/>
  <c r="P94" i="22"/>
  <c r="AC93" i="22"/>
  <c r="AB93" i="22"/>
  <c r="Z93" i="22"/>
  <c r="Y93" i="22"/>
  <c r="W93" i="22"/>
  <c r="V93" i="22"/>
  <c r="T93" i="22"/>
  <c r="S93" i="22"/>
  <c r="Q93" i="22"/>
  <c r="P93" i="22"/>
  <c r="M94" i="22"/>
  <c r="N94" i="22"/>
  <c r="M95" i="22"/>
  <c r="N95" i="22"/>
  <c r="M96" i="22"/>
  <c r="N96" i="22"/>
  <c r="M97" i="22"/>
  <c r="N97" i="22"/>
  <c r="M98" i="22"/>
  <c r="N98" i="22"/>
  <c r="N93" i="22"/>
  <c r="M93" i="22"/>
  <c r="AC355" i="22"/>
  <c r="AB355" i="22"/>
  <c r="Z355" i="22"/>
  <c r="Y355" i="22"/>
  <c r="W355" i="22"/>
  <c r="V355" i="22"/>
  <c r="T355" i="22"/>
  <c r="S355" i="22"/>
  <c r="Q355" i="22"/>
  <c r="P355" i="22"/>
  <c r="AC354" i="22"/>
  <c r="AB354" i="22"/>
  <c r="Z354" i="22"/>
  <c r="Y354" i="22"/>
  <c r="W354" i="22"/>
  <c r="V354" i="22"/>
  <c r="T354" i="22"/>
  <c r="S354" i="22"/>
  <c r="Q354" i="22"/>
  <c r="P354" i="22"/>
  <c r="AC353" i="22"/>
  <c r="AB353" i="22"/>
  <c r="Z353" i="22"/>
  <c r="Y353" i="22"/>
  <c r="W353" i="22"/>
  <c r="V353" i="22"/>
  <c r="T353" i="22"/>
  <c r="S353" i="22"/>
  <c r="Q353" i="22"/>
  <c r="P353" i="22"/>
  <c r="AC352" i="22"/>
  <c r="AB352" i="22"/>
  <c r="Z352" i="22"/>
  <c r="Y352" i="22"/>
  <c r="W352" i="22"/>
  <c r="V352" i="22"/>
  <c r="T352" i="22"/>
  <c r="S352" i="22"/>
  <c r="Q352" i="22"/>
  <c r="P352" i="22"/>
  <c r="AC351" i="22"/>
  <c r="AB351" i="22"/>
  <c r="Z351" i="22"/>
  <c r="Y351" i="22"/>
  <c r="W351" i="22"/>
  <c r="V351" i="22"/>
  <c r="T351" i="22"/>
  <c r="S351" i="22"/>
  <c r="Q351" i="22"/>
  <c r="P351" i="22"/>
  <c r="AC350" i="22"/>
  <c r="AB350" i="22"/>
  <c r="Z350" i="22"/>
  <c r="Y350" i="22"/>
  <c r="W350" i="22"/>
  <c r="V350" i="22"/>
  <c r="T350" i="22"/>
  <c r="S350" i="22"/>
  <c r="Q350" i="22"/>
  <c r="P350" i="22"/>
  <c r="N355" i="22"/>
  <c r="M355" i="22"/>
  <c r="N354" i="22"/>
  <c r="M354" i="22"/>
  <c r="N353" i="22"/>
  <c r="M353" i="22"/>
  <c r="N352" i="22"/>
  <c r="M352" i="22"/>
  <c r="N351" i="22"/>
  <c r="M351" i="22"/>
  <c r="N350" i="22"/>
  <c r="M350" i="22"/>
  <c r="M332" i="22"/>
  <c r="N332" i="22"/>
  <c r="O332" i="22"/>
  <c r="P332" i="22"/>
  <c r="Q332" i="22"/>
  <c r="R332" i="22"/>
  <c r="S332" i="22"/>
  <c r="T332" i="22"/>
  <c r="U332" i="22"/>
  <c r="V332" i="22"/>
  <c r="W332" i="22"/>
  <c r="X332" i="22"/>
  <c r="Y332" i="22"/>
  <c r="Z332" i="22"/>
  <c r="AA332" i="22"/>
  <c r="AB332" i="22"/>
  <c r="AC332" i="22"/>
  <c r="M333" i="22"/>
  <c r="N333" i="22"/>
  <c r="O333" i="22"/>
  <c r="P333" i="22"/>
  <c r="Q333" i="22"/>
  <c r="R333" i="22"/>
  <c r="S333" i="22"/>
  <c r="T333" i="22"/>
  <c r="U333" i="22"/>
  <c r="V333" i="22"/>
  <c r="W333" i="22"/>
  <c r="X333" i="22"/>
  <c r="Y333" i="22"/>
  <c r="Z333" i="22"/>
  <c r="AA333" i="22"/>
  <c r="AB333" i="22"/>
  <c r="AC333" i="22"/>
  <c r="M334" i="22"/>
  <c r="N334" i="22"/>
  <c r="O334" i="22"/>
  <c r="P334" i="22"/>
  <c r="Q334" i="22"/>
  <c r="R334" i="22"/>
  <c r="S334" i="22"/>
  <c r="T334" i="22"/>
  <c r="U334" i="22"/>
  <c r="V334" i="22"/>
  <c r="W334" i="22"/>
  <c r="X334" i="22"/>
  <c r="Y334" i="22"/>
  <c r="Z334" i="22"/>
  <c r="AA334" i="22"/>
  <c r="AB334" i="22"/>
  <c r="AC334" i="22"/>
  <c r="M335" i="22"/>
  <c r="N335" i="22"/>
  <c r="O335" i="22"/>
  <c r="P335" i="22"/>
  <c r="Q335" i="22"/>
  <c r="R335" i="22"/>
  <c r="S335" i="22"/>
  <c r="T335" i="22"/>
  <c r="U335" i="22"/>
  <c r="V335" i="22"/>
  <c r="W335" i="22"/>
  <c r="X335" i="22"/>
  <c r="Y335" i="22"/>
  <c r="Z335" i="22"/>
  <c r="AA335" i="22"/>
  <c r="AB335" i="22"/>
  <c r="AC335" i="22"/>
  <c r="M336" i="22"/>
  <c r="N336" i="22"/>
  <c r="O336" i="22"/>
  <c r="P336" i="22"/>
  <c r="Q336" i="22"/>
  <c r="R336" i="22"/>
  <c r="S336" i="22"/>
  <c r="T336" i="22"/>
  <c r="U336" i="22"/>
  <c r="V336" i="22"/>
  <c r="W336" i="22"/>
  <c r="X336" i="22"/>
  <c r="Y336" i="22"/>
  <c r="Z336" i="22"/>
  <c r="AA336" i="22"/>
  <c r="AB336" i="22"/>
  <c r="AC336" i="22"/>
  <c r="M337" i="22"/>
  <c r="N337" i="22"/>
  <c r="O337" i="22"/>
  <c r="P337" i="22"/>
  <c r="Q337" i="22"/>
  <c r="R337" i="22"/>
  <c r="S337" i="22"/>
  <c r="T337" i="22"/>
  <c r="U337" i="22"/>
  <c r="V337" i="22"/>
  <c r="W337" i="22"/>
  <c r="X337" i="22"/>
  <c r="Y337" i="22"/>
  <c r="Z337" i="22"/>
  <c r="AA337" i="22"/>
  <c r="AB337" i="22"/>
  <c r="AC337" i="22"/>
  <c r="L333" i="22"/>
  <c r="L334" i="22"/>
  <c r="L335" i="22"/>
  <c r="L336" i="22"/>
  <c r="L337" i="22"/>
  <c r="L332" i="22"/>
  <c r="M326" i="22"/>
  <c r="N326" i="22"/>
  <c r="O326" i="22"/>
  <c r="P326" i="22"/>
  <c r="Q326" i="22"/>
  <c r="R326" i="22"/>
  <c r="S326" i="22"/>
  <c r="T326" i="22"/>
  <c r="U326" i="22"/>
  <c r="V326" i="22"/>
  <c r="W326" i="22"/>
  <c r="X326" i="22"/>
  <c r="Y326" i="22"/>
  <c r="Z326" i="22"/>
  <c r="AA326" i="22"/>
  <c r="AB326" i="22"/>
  <c r="AC326" i="22"/>
  <c r="M327" i="22"/>
  <c r="N327" i="22"/>
  <c r="O327" i="22"/>
  <c r="P327" i="22"/>
  <c r="Q327" i="22"/>
  <c r="R327" i="22"/>
  <c r="S327" i="22"/>
  <c r="T327" i="22"/>
  <c r="U327" i="22"/>
  <c r="V327" i="22"/>
  <c r="W327" i="22"/>
  <c r="X327" i="22"/>
  <c r="Y327" i="22"/>
  <c r="Z327" i="22"/>
  <c r="AA327" i="22"/>
  <c r="AB327" i="22"/>
  <c r="AC327" i="22"/>
  <c r="M328" i="22"/>
  <c r="N328" i="22"/>
  <c r="O328" i="22"/>
  <c r="P328" i="22"/>
  <c r="Q328" i="22"/>
  <c r="R328" i="22"/>
  <c r="S328" i="22"/>
  <c r="T328" i="22"/>
  <c r="U328" i="22"/>
  <c r="V328" i="22"/>
  <c r="W328" i="22"/>
  <c r="X328" i="22"/>
  <c r="Y328" i="22"/>
  <c r="Z328" i="22"/>
  <c r="AA328" i="22"/>
  <c r="AB328" i="22"/>
  <c r="AC328" i="22"/>
  <c r="M329" i="22"/>
  <c r="N329" i="22"/>
  <c r="O329" i="22"/>
  <c r="P329" i="22"/>
  <c r="Q329" i="22"/>
  <c r="R329" i="22"/>
  <c r="S329" i="22"/>
  <c r="T329" i="22"/>
  <c r="U329" i="22"/>
  <c r="V329" i="22"/>
  <c r="W329" i="22"/>
  <c r="X329" i="22"/>
  <c r="Y329" i="22"/>
  <c r="Z329" i="22"/>
  <c r="AA329" i="22"/>
  <c r="AB329" i="22"/>
  <c r="AC329" i="22"/>
  <c r="M330" i="22"/>
  <c r="N330" i="22"/>
  <c r="O330" i="22"/>
  <c r="P330" i="22"/>
  <c r="Q330" i="22"/>
  <c r="R330" i="22"/>
  <c r="S330" i="22"/>
  <c r="T330" i="22"/>
  <c r="U330" i="22"/>
  <c r="V330" i="22"/>
  <c r="W330" i="22"/>
  <c r="X330" i="22"/>
  <c r="Y330" i="22"/>
  <c r="Z330" i="22"/>
  <c r="AA330" i="22"/>
  <c r="AB330" i="22"/>
  <c r="AC330" i="22"/>
  <c r="M331" i="22"/>
  <c r="N331" i="22"/>
  <c r="O331" i="22"/>
  <c r="P331" i="22"/>
  <c r="Q331" i="22"/>
  <c r="R331" i="22"/>
  <c r="S331" i="22"/>
  <c r="T331" i="22"/>
  <c r="U331" i="22"/>
  <c r="V331" i="22"/>
  <c r="W331" i="22"/>
  <c r="X331" i="22"/>
  <c r="Y331" i="22"/>
  <c r="Z331" i="22"/>
  <c r="AA331" i="22"/>
  <c r="AB331" i="22"/>
  <c r="AC331" i="22"/>
  <c r="L327" i="22"/>
  <c r="L328" i="22"/>
  <c r="L329" i="22"/>
  <c r="L330" i="22"/>
  <c r="L331" i="22"/>
  <c r="L326" i="22"/>
  <c r="AC230" i="22" l="1"/>
  <c r="AB230" i="22"/>
  <c r="AA230" i="22"/>
  <c r="U230" i="22"/>
  <c r="T230" i="22"/>
  <c r="W230" i="22" s="1"/>
  <c r="S230" i="22"/>
  <c r="V230" i="22" s="1"/>
  <c r="O230" i="22"/>
  <c r="L230" i="22" s="1"/>
  <c r="AC229" i="22"/>
  <c r="AB229" i="22"/>
  <c r="AA229" i="22"/>
  <c r="U229" i="22"/>
  <c r="T229" i="22"/>
  <c r="Q229" i="22" s="1"/>
  <c r="N229" i="22" s="1"/>
  <c r="S229" i="22"/>
  <c r="V229" i="22" s="1"/>
  <c r="O229" i="22"/>
  <c r="L229" i="22" s="1"/>
  <c r="AC228" i="22"/>
  <c r="AB228" i="22"/>
  <c r="AA228" i="22"/>
  <c r="U228" i="22"/>
  <c r="T228" i="22"/>
  <c r="Q228" i="22" s="1"/>
  <c r="N228" i="22" s="1"/>
  <c r="S228" i="22"/>
  <c r="V228" i="22" s="1"/>
  <c r="O228" i="22"/>
  <c r="L228" i="22" s="1"/>
  <c r="AC227" i="22"/>
  <c r="AC226" i="22" s="1"/>
  <c r="AB227" i="22"/>
  <c r="AB226" i="22" s="1"/>
  <c r="AA227" i="22"/>
  <c r="AA226" i="22" s="1"/>
  <c r="U227" i="22"/>
  <c r="U225" i="22" s="1"/>
  <c r="T227" i="22"/>
  <c r="T225" i="22" s="1"/>
  <c r="S227" i="22"/>
  <c r="P227" i="22" s="1"/>
  <c r="O227" i="22"/>
  <c r="L227" i="22" s="1"/>
  <c r="Z226" i="22"/>
  <c r="Y226" i="22"/>
  <c r="X226" i="22"/>
  <c r="R226" i="22"/>
  <c r="Z225" i="22"/>
  <c r="Y225" i="22"/>
  <c r="X225" i="22"/>
  <c r="R225" i="22"/>
  <c r="O225" i="22"/>
  <c r="AC212" i="22"/>
  <c r="AB212" i="22"/>
  <c r="AA212" i="22"/>
  <c r="U212" i="22"/>
  <c r="T212" i="22"/>
  <c r="Q212" i="22" s="1"/>
  <c r="N212" i="22" s="1"/>
  <c r="S212" i="22"/>
  <c r="P212" i="22" s="1"/>
  <c r="M212" i="22" s="1"/>
  <c r="O212" i="22"/>
  <c r="L212" i="22" s="1"/>
  <c r="AC211" i="22"/>
  <c r="AB211" i="22"/>
  <c r="AA211" i="22"/>
  <c r="U211" i="22"/>
  <c r="T211" i="22"/>
  <c r="W211" i="22" s="1"/>
  <c r="S211" i="22"/>
  <c r="V211" i="22" s="1"/>
  <c r="O211" i="22"/>
  <c r="L211" i="22" s="1"/>
  <c r="AC210" i="22"/>
  <c r="AB210" i="22"/>
  <c r="AA210" i="22"/>
  <c r="U210" i="22"/>
  <c r="T210" i="22"/>
  <c r="Q210" i="22" s="1"/>
  <c r="N210" i="22" s="1"/>
  <c r="S210" i="22"/>
  <c r="V210" i="22" s="1"/>
  <c r="O210" i="22"/>
  <c r="L210" i="22" s="1"/>
  <c r="AC209" i="22"/>
  <c r="AC208" i="22" s="1"/>
  <c r="AB209" i="22"/>
  <c r="AB208" i="22" s="1"/>
  <c r="AA209" i="22"/>
  <c r="AA208" i="22" s="1"/>
  <c r="U209" i="22"/>
  <c r="U208" i="22" s="1"/>
  <c r="T209" i="22"/>
  <c r="Q209" i="22" s="1"/>
  <c r="S209" i="22"/>
  <c r="S208" i="22" s="1"/>
  <c r="O209" i="22"/>
  <c r="O207" i="22" s="1"/>
  <c r="Z208" i="22"/>
  <c r="Y208" i="22"/>
  <c r="X208" i="22"/>
  <c r="R208" i="22"/>
  <c r="Z207" i="22"/>
  <c r="Y207" i="22"/>
  <c r="X207" i="22"/>
  <c r="R207" i="22"/>
  <c r="AC182" i="22"/>
  <c r="AB182" i="22"/>
  <c r="AA182" i="22"/>
  <c r="U182" i="22"/>
  <c r="T182" i="22"/>
  <c r="W182" i="22" s="1"/>
  <c r="S182" i="22"/>
  <c r="V182" i="22" s="1"/>
  <c r="O182" i="22"/>
  <c r="L182" i="22" s="1"/>
  <c r="AC181" i="22"/>
  <c r="AB181" i="22"/>
  <c r="AA181" i="22"/>
  <c r="U181" i="22"/>
  <c r="T181" i="22"/>
  <c r="Q181" i="22" s="1"/>
  <c r="N181" i="22" s="1"/>
  <c r="S181" i="22"/>
  <c r="V181" i="22" s="1"/>
  <c r="O181" i="22"/>
  <c r="L181" i="22" s="1"/>
  <c r="AC180" i="22"/>
  <c r="AB180" i="22"/>
  <c r="AA180" i="22"/>
  <c r="U180" i="22"/>
  <c r="T180" i="22"/>
  <c r="Q180" i="22" s="1"/>
  <c r="N180" i="22" s="1"/>
  <c r="S180" i="22"/>
  <c r="P180" i="22" s="1"/>
  <c r="M180" i="22" s="1"/>
  <c r="O180" i="22"/>
  <c r="L180" i="22" s="1"/>
  <c r="AC179" i="22"/>
  <c r="AC178" i="22" s="1"/>
  <c r="AB179" i="22"/>
  <c r="AB177" i="22" s="1"/>
  <c r="AA179" i="22"/>
  <c r="AA178" i="22" s="1"/>
  <c r="U179" i="22"/>
  <c r="U177" i="22" s="1"/>
  <c r="T179" i="22"/>
  <c r="Q179" i="22" s="1"/>
  <c r="S179" i="22"/>
  <c r="S178" i="22" s="1"/>
  <c r="O179" i="22"/>
  <c r="O178" i="22" s="1"/>
  <c r="Z178" i="22"/>
  <c r="Y178" i="22"/>
  <c r="X178" i="22"/>
  <c r="R178" i="22"/>
  <c r="Z177" i="22"/>
  <c r="Y177" i="22"/>
  <c r="X177" i="22"/>
  <c r="R177" i="22"/>
  <c r="AC164" i="22"/>
  <c r="AB164" i="22"/>
  <c r="AA164" i="22"/>
  <c r="U164" i="22"/>
  <c r="T164" i="22"/>
  <c r="W164" i="22" s="1"/>
  <c r="S164" i="22"/>
  <c r="P164" i="22" s="1"/>
  <c r="M164" i="22" s="1"/>
  <c r="O164" i="22"/>
  <c r="L164" i="22" s="1"/>
  <c r="AC163" i="22"/>
  <c r="AB163" i="22"/>
  <c r="AA163" i="22"/>
  <c r="U163" i="22"/>
  <c r="T163" i="22"/>
  <c r="W163" i="22" s="1"/>
  <c r="S163" i="22"/>
  <c r="V163" i="22" s="1"/>
  <c r="O163" i="22"/>
  <c r="L163" i="22" s="1"/>
  <c r="AC162" i="22"/>
  <c r="AB162" i="22"/>
  <c r="AA162" i="22"/>
  <c r="U162" i="22"/>
  <c r="T162" i="22"/>
  <c r="Q162" i="22" s="1"/>
  <c r="N162" i="22" s="1"/>
  <c r="S162" i="22"/>
  <c r="P162" i="22" s="1"/>
  <c r="M162" i="22" s="1"/>
  <c r="O162" i="22"/>
  <c r="L162" i="22" s="1"/>
  <c r="AC161" i="22"/>
  <c r="AC160" i="22" s="1"/>
  <c r="AB161" i="22"/>
  <c r="AB160" i="22" s="1"/>
  <c r="AA161" i="22"/>
  <c r="AA160" i="22" s="1"/>
  <c r="U161" i="22"/>
  <c r="U159" i="22" s="1"/>
  <c r="T161" i="22"/>
  <c r="T160" i="22" s="1"/>
  <c r="S161" i="22"/>
  <c r="S160" i="22" s="1"/>
  <c r="O161" i="22"/>
  <c r="O160" i="22" s="1"/>
  <c r="Z160" i="22"/>
  <c r="Y160" i="22"/>
  <c r="X160" i="22"/>
  <c r="R160" i="22"/>
  <c r="Z159" i="22"/>
  <c r="Y159" i="22"/>
  <c r="X159" i="22"/>
  <c r="R159" i="22"/>
  <c r="AC134" i="22"/>
  <c r="AB134" i="22"/>
  <c r="AA134" i="22"/>
  <c r="U134" i="22"/>
  <c r="T134" i="22"/>
  <c r="W134" i="22" s="1"/>
  <c r="S134" i="22"/>
  <c r="V134" i="22" s="1"/>
  <c r="O134" i="22"/>
  <c r="L134" i="22" s="1"/>
  <c r="AC133" i="22"/>
  <c r="AB133" i="22"/>
  <c r="AA133" i="22"/>
  <c r="U133" i="22"/>
  <c r="T133" i="22"/>
  <c r="Q133" i="22" s="1"/>
  <c r="N133" i="22" s="1"/>
  <c r="S133" i="22"/>
  <c r="V133" i="22" s="1"/>
  <c r="O133" i="22"/>
  <c r="L133" i="22" s="1"/>
  <c r="AC132" i="22"/>
  <c r="AB132" i="22"/>
  <c r="AA132" i="22"/>
  <c r="U132" i="22"/>
  <c r="T132" i="22"/>
  <c r="W132" i="22" s="1"/>
  <c r="S132" i="22"/>
  <c r="V132" i="22" s="1"/>
  <c r="O132" i="22"/>
  <c r="L132" i="22" s="1"/>
  <c r="AC131" i="22"/>
  <c r="AC130" i="22" s="1"/>
  <c r="AB131" i="22"/>
  <c r="AB129" i="22" s="1"/>
  <c r="AA131" i="22"/>
  <c r="AA130" i="22" s="1"/>
  <c r="U131" i="22"/>
  <c r="U129" i="22" s="1"/>
  <c r="T131" i="22"/>
  <c r="Q131" i="22" s="1"/>
  <c r="S131" i="22"/>
  <c r="S130" i="22" s="1"/>
  <c r="O131" i="22"/>
  <c r="O130" i="22" s="1"/>
  <c r="Z130" i="22"/>
  <c r="Y130" i="22"/>
  <c r="X130" i="22"/>
  <c r="R130" i="22"/>
  <c r="Z129" i="22"/>
  <c r="Y129" i="22"/>
  <c r="X129" i="22"/>
  <c r="R129" i="22"/>
  <c r="R111" i="22"/>
  <c r="X111" i="22"/>
  <c r="Y111" i="22"/>
  <c r="Z111" i="22"/>
  <c r="R112" i="22"/>
  <c r="X112" i="22"/>
  <c r="Y112" i="22"/>
  <c r="Z112" i="22"/>
  <c r="AC116" i="22"/>
  <c r="AB116" i="22"/>
  <c r="AA116" i="22"/>
  <c r="U116" i="22"/>
  <c r="T116" i="22"/>
  <c r="W116" i="22" s="1"/>
  <c r="S116" i="22"/>
  <c r="P116" i="22" s="1"/>
  <c r="M116" i="22" s="1"/>
  <c r="O116" i="22"/>
  <c r="L116" i="22" s="1"/>
  <c r="AC115" i="22"/>
  <c r="AB115" i="22"/>
  <c r="AA115" i="22"/>
  <c r="U115" i="22"/>
  <c r="T115" i="22"/>
  <c r="W115" i="22" s="1"/>
  <c r="S115" i="22"/>
  <c r="V115" i="22" s="1"/>
  <c r="O115" i="22"/>
  <c r="L115" i="22" s="1"/>
  <c r="AC114" i="22"/>
  <c r="AB114" i="22"/>
  <c r="AA114" i="22"/>
  <c r="U114" i="22"/>
  <c r="T114" i="22"/>
  <c r="W114" i="22" s="1"/>
  <c r="S114" i="22"/>
  <c r="V114" i="22" s="1"/>
  <c r="O114" i="22"/>
  <c r="L114" i="22" s="1"/>
  <c r="AC113" i="22"/>
  <c r="AC111" i="22" s="1"/>
  <c r="AB113" i="22"/>
  <c r="AB111" i="22" s="1"/>
  <c r="AA113" i="22"/>
  <c r="AA111" i="22" s="1"/>
  <c r="U113" i="22"/>
  <c r="U112" i="22" s="1"/>
  <c r="T113" i="22"/>
  <c r="W113" i="22" s="1"/>
  <c r="W111" i="22" s="1"/>
  <c r="S113" i="22"/>
  <c r="P113" i="22" s="1"/>
  <c r="O113" i="22"/>
  <c r="O111" i="22" s="1"/>
  <c r="T226" i="22" l="1"/>
  <c r="U226" i="22"/>
  <c r="Q132" i="22"/>
  <c r="N132" i="22" s="1"/>
  <c r="T178" i="22"/>
  <c r="V180" i="22"/>
  <c r="P229" i="22"/>
  <c r="M229" i="22" s="1"/>
  <c r="O159" i="22"/>
  <c r="P132" i="22"/>
  <c r="M132" i="22" s="1"/>
  <c r="Q134" i="22"/>
  <c r="N134" i="22" s="1"/>
  <c r="L161" i="22"/>
  <c r="L160" i="22" s="1"/>
  <c r="P163" i="22"/>
  <c r="M163" i="22" s="1"/>
  <c r="Q163" i="22"/>
  <c r="N163" i="22" s="1"/>
  <c r="AA225" i="22"/>
  <c r="AB225" i="22"/>
  <c r="W229" i="22"/>
  <c r="AC207" i="22"/>
  <c r="AC225" i="22"/>
  <c r="Q227" i="22"/>
  <c r="Q226" i="22" s="1"/>
  <c r="P228" i="22"/>
  <c r="M228" i="22" s="1"/>
  <c r="T207" i="22"/>
  <c r="P230" i="22"/>
  <c r="M230" i="22" s="1"/>
  <c r="W209" i="22"/>
  <c r="W207" i="22" s="1"/>
  <c r="Q114" i="22"/>
  <c r="N114" i="22" s="1"/>
  <c r="P209" i="22"/>
  <c r="P207" i="22" s="1"/>
  <c r="Q211" i="22"/>
  <c r="N211" i="22" s="1"/>
  <c r="S226" i="22"/>
  <c r="Q230" i="22"/>
  <c r="N230" i="22" s="1"/>
  <c r="T208" i="22"/>
  <c r="L225" i="22"/>
  <c r="L226" i="22"/>
  <c r="P226" i="22"/>
  <c r="P225" i="22"/>
  <c r="M227" i="22"/>
  <c r="W228" i="22"/>
  <c r="O226" i="22"/>
  <c r="V227" i="22"/>
  <c r="L209" i="22"/>
  <c r="L208" i="22" s="1"/>
  <c r="W227" i="22"/>
  <c r="S225" i="22"/>
  <c r="P208" i="22"/>
  <c r="T112" i="22"/>
  <c r="AB178" i="22"/>
  <c r="W210" i="22"/>
  <c r="AA207" i="22"/>
  <c r="P182" i="22"/>
  <c r="M182" i="22" s="1"/>
  <c r="AB207" i="22"/>
  <c r="Q182" i="22"/>
  <c r="N182" i="22" s="1"/>
  <c r="P210" i="22"/>
  <c r="M210" i="22" s="1"/>
  <c r="S207" i="22"/>
  <c r="O208" i="22"/>
  <c r="V209" i="22"/>
  <c r="N209" i="22"/>
  <c r="Q208" i="22"/>
  <c r="Q207" i="22"/>
  <c r="P211" i="22"/>
  <c r="M211" i="22" s="1"/>
  <c r="V212" i="22"/>
  <c r="W212" i="22"/>
  <c r="U207" i="22"/>
  <c r="O177" i="22"/>
  <c r="AC177" i="22"/>
  <c r="T130" i="22"/>
  <c r="Q164" i="22"/>
  <c r="N164" i="22" s="1"/>
  <c r="W180" i="22"/>
  <c r="W181" i="22"/>
  <c r="U130" i="22"/>
  <c r="U178" i="22"/>
  <c r="L113" i="22"/>
  <c r="L111" i="22" s="1"/>
  <c r="AA177" i="22"/>
  <c r="Q178" i="22"/>
  <c r="N179" i="22"/>
  <c r="Q177" i="22"/>
  <c r="L179" i="22"/>
  <c r="P181" i="22"/>
  <c r="M181" i="22" s="1"/>
  <c r="V179" i="22"/>
  <c r="W179" i="22"/>
  <c r="S177" i="22"/>
  <c r="T177" i="22"/>
  <c r="P179" i="22"/>
  <c r="AC129" i="22"/>
  <c r="P114" i="22"/>
  <c r="M114" i="22" s="1"/>
  <c r="U160" i="22"/>
  <c r="P115" i="22"/>
  <c r="M115" i="22" s="1"/>
  <c r="AA159" i="22"/>
  <c r="P161" i="22"/>
  <c r="V162" i="22"/>
  <c r="P134" i="22"/>
  <c r="M134" i="22" s="1"/>
  <c r="AB159" i="22"/>
  <c r="W162" i="22"/>
  <c r="V113" i="22"/>
  <c r="V112" i="22" s="1"/>
  <c r="W112" i="22"/>
  <c r="AC159" i="22"/>
  <c r="S159" i="22"/>
  <c r="V161" i="22"/>
  <c r="W161" i="22"/>
  <c r="AB130" i="22"/>
  <c r="V164" i="22"/>
  <c r="T159" i="22"/>
  <c r="L131" i="22"/>
  <c r="L129" i="22" s="1"/>
  <c r="Q161" i="22"/>
  <c r="AA129" i="22"/>
  <c r="P111" i="22"/>
  <c r="P112" i="22"/>
  <c r="M113" i="22"/>
  <c r="M112" i="22" s="1"/>
  <c r="U111" i="22"/>
  <c r="S112" i="22"/>
  <c r="T111" i="22"/>
  <c r="Q115" i="22"/>
  <c r="N115" i="22" s="1"/>
  <c r="AC112" i="22"/>
  <c r="S111" i="22"/>
  <c r="Q116" i="22"/>
  <c r="N116" i="22" s="1"/>
  <c r="W133" i="22"/>
  <c r="O129" i="22"/>
  <c r="Q130" i="22"/>
  <c r="N131" i="22"/>
  <c r="Q129" i="22"/>
  <c r="O112" i="22"/>
  <c r="P133" i="22"/>
  <c r="M133" i="22" s="1"/>
  <c r="V131" i="22"/>
  <c r="AB112" i="22"/>
  <c r="S129" i="22"/>
  <c r="AA112" i="22"/>
  <c r="T129" i="22"/>
  <c r="P131" i="22"/>
  <c r="W131" i="22"/>
  <c r="V116" i="22"/>
  <c r="Q113" i="22"/>
  <c r="V77" i="22"/>
  <c r="Y77" i="22" s="1"/>
  <c r="AB77" i="22" s="1"/>
  <c r="W77" i="22"/>
  <c r="Z77" i="22" s="1"/>
  <c r="AC77" i="22" s="1"/>
  <c r="V78" i="22"/>
  <c r="Y78" i="22" s="1"/>
  <c r="AB78" i="22" s="1"/>
  <c r="W78" i="22"/>
  <c r="Z78" i="22" s="1"/>
  <c r="AC78" i="22" s="1"/>
  <c r="V79" i="22"/>
  <c r="Y79" i="22" s="1"/>
  <c r="AB79" i="22" s="1"/>
  <c r="W79" i="22"/>
  <c r="Z79" i="22" s="1"/>
  <c r="AC79" i="22" s="1"/>
  <c r="V80" i="22"/>
  <c r="Y80" i="22" s="1"/>
  <c r="AB80" i="22" s="1"/>
  <c r="W80" i="22"/>
  <c r="Z80" i="22" s="1"/>
  <c r="AC80" i="22" s="1"/>
  <c r="V81" i="22"/>
  <c r="Y81" i="22" s="1"/>
  <c r="AB81" i="22" s="1"/>
  <c r="W81" i="22"/>
  <c r="Z81" i="22" s="1"/>
  <c r="AC81" i="22" s="1"/>
  <c r="V82" i="22"/>
  <c r="Y82" i="22" s="1"/>
  <c r="AB82" i="22" s="1"/>
  <c r="W82" i="22"/>
  <c r="Z82" i="22" s="1"/>
  <c r="AC82" i="22" s="1"/>
  <c r="U78" i="22"/>
  <c r="X78" i="22" s="1"/>
  <c r="AA78" i="22" s="1"/>
  <c r="U79" i="22"/>
  <c r="X79" i="22" s="1"/>
  <c r="AA79" i="22" s="1"/>
  <c r="U80" i="22"/>
  <c r="X80" i="22" s="1"/>
  <c r="AA80" i="22" s="1"/>
  <c r="U81" i="22"/>
  <c r="X81" i="22" s="1"/>
  <c r="AA81" i="22" s="1"/>
  <c r="U82" i="22"/>
  <c r="X82" i="22" s="1"/>
  <c r="AA82" i="22" s="1"/>
  <c r="U77" i="22"/>
  <c r="X77" i="22" s="1"/>
  <c r="AA77" i="22" s="1"/>
  <c r="M209" i="22" l="1"/>
  <c r="M208" i="22" s="1"/>
  <c r="L159" i="22"/>
  <c r="Q225" i="22"/>
  <c r="L112" i="22"/>
  <c r="N227" i="22"/>
  <c r="N225" i="22" s="1"/>
  <c r="W208" i="22"/>
  <c r="M226" i="22"/>
  <c r="M225" i="22"/>
  <c r="W225" i="22"/>
  <c r="W226" i="22"/>
  <c r="M207" i="22"/>
  <c r="L207" i="22"/>
  <c r="V226" i="22"/>
  <c r="V225" i="22"/>
  <c r="V207" i="22"/>
  <c r="V208" i="22"/>
  <c r="N207" i="22"/>
  <c r="N208" i="22"/>
  <c r="L130" i="22"/>
  <c r="W178" i="22"/>
  <c r="W177" i="22"/>
  <c r="L177" i="22"/>
  <c r="L178" i="22"/>
  <c r="V177" i="22"/>
  <c r="V178" i="22"/>
  <c r="V111" i="22"/>
  <c r="P178" i="22"/>
  <c r="M179" i="22"/>
  <c r="P177" i="22"/>
  <c r="N178" i="22"/>
  <c r="N177" i="22"/>
  <c r="V159" i="22"/>
  <c r="V160" i="22"/>
  <c r="M111" i="22"/>
  <c r="P160" i="22"/>
  <c r="P159" i="22"/>
  <c r="M161" i="22"/>
  <c r="Q160" i="22"/>
  <c r="Q159" i="22"/>
  <c r="N161" i="22"/>
  <c r="W159" i="22"/>
  <c r="W160" i="22"/>
  <c r="N113" i="22"/>
  <c r="Q112" i="22"/>
  <c r="Q111" i="22"/>
  <c r="V130" i="22"/>
  <c r="V129" i="22"/>
  <c r="W130" i="22"/>
  <c r="W129" i="22"/>
  <c r="P130" i="22"/>
  <c r="M131" i="22"/>
  <c r="P129" i="22"/>
  <c r="N129" i="22"/>
  <c r="N130" i="22"/>
  <c r="N226" i="22" l="1"/>
  <c r="M177" i="22"/>
  <c r="M178" i="22"/>
  <c r="M159" i="22"/>
  <c r="M160" i="22"/>
  <c r="N159" i="22"/>
  <c r="N160" i="22"/>
  <c r="M129" i="22"/>
  <c r="M130" i="22"/>
  <c r="N111" i="22"/>
  <c r="N112" i="22"/>
  <c r="T146" i="22"/>
  <c r="W146" i="22" s="1"/>
  <c r="Z146" i="22" s="1"/>
  <c r="AC146" i="22" s="1"/>
  <c r="S146" i="22"/>
  <c r="V146" i="22" s="1"/>
  <c r="Y146" i="22" s="1"/>
  <c r="AB146" i="22" s="1"/>
  <c r="R146" i="22"/>
  <c r="U146" i="22" s="1"/>
  <c r="X146" i="22" s="1"/>
  <c r="AA146" i="22" s="1"/>
  <c r="T145" i="22"/>
  <c r="W145" i="22" s="1"/>
  <c r="Z145" i="22" s="1"/>
  <c r="AC145" i="22" s="1"/>
  <c r="S145" i="22"/>
  <c r="R145" i="22"/>
  <c r="O145" i="22" s="1"/>
  <c r="L145" i="22" s="1"/>
  <c r="T144" i="22"/>
  <c r="W144" i="22" s="1"/>
  <c r="Z144" i="22" s="1"/>
  <c r="AC144" i="22" s="1"/>
  <c r="S144" i="22"/>
  <c r="V144" i="22" s="1"/>
  <c r="Y144" i="22" s="1"/>
  <c r="AB144" i="22" s="1"/>
  <c r="R144" i="22"/>
  <c r="U144" i="22" s="1"/>
  <c r="X144" i="22" s="1"/>
  <c r="AA144" i="22" s="1"/>
  <c r="T143" i="22"/>
  <c r="W143" i="22" s="1"/>
  <c r="Z143" i="22" s="1"/>
  <c r="AC143" i="22" s="1"/>
  <c r="S143" i="22"/>
  <c r="V143" i="22" s="1"/>
  <c r="Y143" i="22" s="1"/>
  <c r="AB143" i="22" s="1"/>
  <c r="R143" i="22"/>
  <c r="O143" i="22" s="1"/>
  <c r="L143" i="22" s="1"/>
  <c r="T142" i="22"/>
  <c r="W142" i="22" s="1"/>
  <c r="Z142" i="22" s="1"/>
  <c r="AC142" i="22" s="1"/>
  <c r="S142" i="22"/>
  <c r="V142" i="22" s="1"/>
  <c r="Y142" i="22" s="1"/>
  <c r="AB142" i="22" s="1"/>
  <c r="R142" i="22"/>
  <c r="U142" i="22" s="1"/>
  <c r="X142" i="22" s="1"/>
  <c r="AA142" i="22" s="1"/>
  <c r="T141" i="22"/>
  <c r="W141" i="22" s="1"/>
  <c r="Z141" i="22" s="1"/>
  <c r="AC141" i="22" s="1"/>
  <c r="S141" i="22"/>
  <c r="V141" i="22" s="1"/>
  <c r="Y141" i="22" s="1"/>
  <c r="AB141" i="22" s="1"/>
  <c r="R141" i="22"/>
  <c r="O141" i="22" s="1"/>
  <c r="L141" i="22" s="1"/>
  <c r="T128" i="22"/>
  <c r="Q128" i="22" s="1"/>
  <c r="N128" i="22" s="1"/>
  <c r="S128" i="22"/>
  <c r="V128" i="22" s="1"/>
  <c r="Y128" i="22" s="1"/>
  <c r="AB128" i="22" s="1"/>
  <c r="R128" i="22"/>
  <c r="U128" i="22" s="1"/>
  <c r="X128" i="22" s="1"/>
  <c r="AA128" i="22" s="1"/>
  <c r="T127" i="22"/>
  <c r="W127" i="22" s="1"/>
  <c r="Z127" i="22" s="1"/>
  <c r="AC127" i="22" s="1"/>
  <c r="S127" i="22"/>
  <c r="V127" i="22" s="1"/>
  <c r="Y127" i="22" s="1"/>
  <c r="AB127" i="22" s="1"/>
  <c r="R127" i="22"/>
  <c r="U127" i="22" s="1"/>
  <c r="X127" i="22" s="1"/>
  <c r="AA127" i="22" s="1"/>
  <c r="T126" i="22"/>
  <c r="W126" i="22" s="1"/>
  <c r="Z126" i="22" s="1"/>
  <c r="AC126" i="22" s="1"/>
  <c r="S126" i="22"/>
  <c r="P126" i="22" s="1"/>
  <c r="M126" i="22" s="1"/>
  <c r="R126" i="22"/>
  <c r="U126" i="22" s="1"/>
  <c r="X126" i="22" s="1"/>
  <c r="AA126" i="22" s="1"/>
  <c r="T125" i="22"/>
  <c r="W125" i="22" s="1"/>
  <c r="Z125" i="22" s="1"/>
  <c r="AC125" i="22" s="1"/>
  <c r="S125" i="22"/>
  <c r="V125" i="22" s="1"/>
  <c r="Y125" i="22" s="1"/>
  <c r="AB125" i="22" s="1"/>
  <c r="R125" i="22"/>
  <c r="O125" i="22" s="1"/>
  <c r="L125" i="22" s="1"/>
  <c r="T124" i="22"/>
  <c r="Q124" i="22" s="1"/>
  <c r="N124" i="22" s="1"/>
  <c r="S124" i="22"/>
  <c r="V124" i="22" s="1"/>
  <c r="Y124" i="22" s="1"/>
  <c r="AB124" i="22" s="1"/>
  <c r="R124" i="22"/>
  <c r="U124" i="22" s="1"/>
  <c r="X124" i="22" s="1"/>
  <c r="AA124" i="22" s="1"/>
  <c r="T123" i="22"/>
  <c r="W123" i="22" s="1"/>
  <c r="Z123" i="22" s="1"/>
  <c r="AC123" i="22" s="1"/>
  <c r="S123" i="22"/>
  <c r="V123" i="22" s="1"/>
  <c r="Y123" i="22" s="1"/>
  <c r="AB123" i="22" s="1"/>
  <c r="R123" i="22"/>
  <c r="U123" i="22" s="1"/>
  <c r="X123" i="22" s="1"/>
  <c r="AA123" i="22" s="1"/>
  <c r="V145" i="22"/>
  <c r="Y145" i="22" s="1"/>
  <c r="AB145" i="22" s="1"/>
  <c r="T242" i="22"/>
  <c r="W242" i="22" s="1"/>
  <c r="Z242" i="22" s="1"/>
  <c r="AC242" i="22" s="1"/>
  <c r="S242" i="22"/>
  <c r="V242" i="22" s="1"/>
  <c r="Y242" i="22" s="1"/>
  <c r="AB242" i="22" s="1"/>
  <c r="R242" i="22"/>
  <c r="U242" i="22" s="1"/>
  <c r="X242" i="22" s="1"/>
  <c r="AA242" i="22" s="1"/>
  <c r="T241" i="22"/>
  <c r="W241" i="22" s="1"/>
  <c r="Z241" i="22" s="1"/>
  <c r="AC241" i="22" s="1"/>
  <c r="S241" i="22"/>
  <c r="V241" i="22" s="1"/>
  <c r="Y241" i="22" s="1"/>
  <c r="AB241" i="22" s="1"/>
  <c r="R241" i="22"/>
  <c r="U241" i="22" s="1"/>
  <c r="X241" i="22" s="1"/>
  <c r="AA241" i="22" s="1"/>
  <c r="T240" i="22"/>
  <c r="W240" i="22" s="1"/>
  <c r="Z240" i="22" s="1"/>
  <c r="AC240" i="22" s="1"/>
  <c r="S240" i="22"/>
  <c r="V240" i="22" s="1"/>
  <c r="Y240" i="22" s="1"/>
  <c r="AB240" i="22" s="1"/>
  <c r="R240" i="22"/>
  <c r="O240" i="22" s="1"/>
  <c r="L240" i="22" s="1"/>
  <c r="T239" i="22"/>
  <c r="W239" i="22" s="1"/>
  <c r="Z239" i="22" s="1"/>
  <c r="AC239" i="22" s="1"/>
  <c r="S239" i="22"/>
  <c r="P239" i="22" s="1"/>
  <c r="M239" i="22" s="1"/>
  <c r="R239" i="22"/>
  <c r="U239" i="22" s="1"/>
  <c r="X239" i="22" s="1"/>
  <c r="AA239" i="22" s="1"/>
  <c r="T238" i="22"/>
  <c r="W238" i="22" s="1"/>
  <c r="Z238" i="22" s="1"/>
  <c r="AC238" i="22" s="1"/>
  <c r="S238" i="22"/>
  <c r="V238" i="22" s="1"/>
  <c r="Y238" i="22" s="1"/>
  <c r="AB238" i="22" s="1"/>
  <c r="R238" i="22"/>
  <c r="U238" i="22" s="1"/>
  <c r="X238" i="22" s="1"/>
  <c r="AA238" i="22" s="1"/>
  <c r="T237" i="22"/>
  <c r="Q237" i="22" s="1"/>
  <c r="N237" i="22" s="1"/>
  <c r="S237" i="22"/>
  <c r="V237" i="22" s="1"/>
  <c r="Y237" i="22" s="1"/>
  <c r="AB237" i="22" s="1"/>
  <c r="R237" i="22"/>
  <c r="O237" i="22" s="1"/>
  <c r="L237" i="22" s="1"/>
  <c r="T224" i="22"/>
  <c r="W224" i="22" s="1"/>
  <c r="Z224" i="22" s="1"/>
  <c r="AC224" i="22" s="1"/>
  <c r="S224" i="22"/>
  <c r="V224" i="22" s="1"/>
  <c r="Y224" i="22" s="1"/>
  <c r="AB224" i="22" s="1"/>
  <c r="R224" i="22"/>
  <c r="U224" i="22" s="1"/>
  <c r="X224" i="22" s="1"/>
  <c r="AA224" i="22" s="1"/>
  <c r="T223" i="22"/>
  <c r="Q223" i="22" s="1"/>
  <c r="N223" i="22" s="1"/>
  <c r="S223" i="22"/>
  <c r="V223" i="22" s="1"/>
  <c r="R223" i="22"/>
  <c r="O223" i="22" s="1"/>
  <c r="L223" i="22" s="1"/>
  <c r="T222" i="22"/>
  <c r="W222" i="22" s="1"/>
  <c r="Z222" i="22" s="1"/>
  <c r="AC222" i="22" s="1"/>
  <c r="S222" i="22"/>
  <c r="V222" i="22" s="1"/>
  <c r="R222" i="22"/>
  <c r="U222" i="22" s="1"/>
  <c r="X222" i="22" s="1"/>
  <c r="AA222" i="22" s="1"/>
  <c r="T221" i="22"/>
  <c r="Q221" i="22" s="1"/>
  <c r="N221" i="22" s="1"/>
  <c r="S221" i="22"/>
  <c r="V221" i="22" s="1"/>
  <c r="Y221" i="22" s="1"/>
  <c r="AB221" i="22" s="1"/>
  <c r="R221" i="22"/>
  <c r="U221" i="22" s="1"/>
  <c r="X221" i="22" s="1"/>
  <c r="AA221" i="22" s="1"/>
  <c r="T220" i="22"/>
  <c r="W220" i="22" s="1"/>
  <c r="Z220" i="22" s="1"/>
  <c r="AC220" i="22" s="1"/>
  <c r="S220" i="22"/>
  <c r="V220" i="22" s="1"/>
  <c r="R220" i="22"/>
  <c r="U220" i="22" s="1"/>
  <c r="X220" i="22" s="1"/>
  <c r="AA220" i="22" s="1"/>
  <c r="T219" i="22"/>
  <c r="Q219" i="22" s="1"/>
  <c r="N219" i="22" s="1"/>
  <c r="S219" i="22"/>
  <c r="V219" i="22" s="1"/>
  <c r="Y219" i="22" s="1"/>
  <c r="AB219" i="22" s="1"/>
  <c r="R219" i="22"/>
  <c r="U219" i="22" s="1"/>
  <c r="X219" i="22" s="1"/>
  <c r="AA219" i="22" s="1"/>
  <c r="T194" i="22"/>
  <c r="W194" i="22" s="1"/>
  <c r="Z194" i="22" s="1"/>
  <c r="AC194" i="22" s="1"/>
  <c r="S194" i="22"/>
  <c r="V194" i="22" s="1"/>
  <c r="Y194" i="22" s="1"/>
  <c r="AB194" i="22" s="1"/>
  <c r="R194" i="22"/>
  <c r="U194" i="22" s="1"/>
  <c r="X194" i="22" s="1"/>
  <c r="AA194" i="22" s="1"/>
  <c r="T193" i="22"/>
  <c r="Q193" i="22" s="1"/>
  <c r="N193" i="22" s="1"/>
  <c r="S193" i="22"/>
  <c r="V193" i="22" s="1"/>
  <c r="Y193" i="22" s="1"/>
  <c r="AB193" i="22" s="1"/>
  <c r="R193" i="22"/>
  <c r="O193" i="22" s="1"/>
  <c r="L193" i="22" s="1"/>
  <c r="T192" i="22"/>
  <c r="W192" i="22" s="1"/>
  <c r="Z192" i="22" s="1"/>
  <c r="AC192" i="22" s="1"/>
  <c r="S192" i="22"/>
  <c r="V192" i="22" s="1"/>
  <c r="Y192" i="22" s="1"/>
  <c r="AB192" i="22" s="1"/>
  <c r="R192" i="22"/>
  <c r="U192" i="22" s="1"/>
  <c r="X192" i="22" s="1"/>
  <c r="AA192" i="22" s="1"/>
  <c r="T191" i="22"/>
  <c r="W191" i="22" s="1"/>
  <c r="Z191" i="22" s="1"/>
  <c r="AC191" i="22" s="1"/>
  <c r="S191" i="22"/>
  <c r="V191" i="22" s="1"/>
  <c r="Y191" i="22" s="1"/>
  <c r="AB191" i="22" s="1"/>
  <c r="R191" i="22"/>
  <c r="U191" i="22" s="1"/>
  <c r="X191" i="22" s="1"/>
  <c r="AA191" i="22" s="1"/>
  <c r="T190" i="22"/>
  <c r="Q190" i="22" s="1"/>
  <c r="N190" i="22" s="1"/>
  <c r="S190" i="22"/>
  <c r="V190" i="22" s="1"/>
  <c r="Y190" i="22" s="1"/>
  <c r="AB190" i="22" s="1"/>
  <c r="R190" i="22"/>
  <c r="U190" i="22" s="1"/>
  <c r="X190" i="22" s="1"/>
  <c r="AA190" i="22" s="1"/>
  <c r="T189" i="22"/>
  <c r="Q189" i="22" s="1"/>
  <c r="N189" i="22" s="1"/>
  <c r="S189" i="22"/>
  <c r="V189" i="22" s="1"/>
  <c r="Y189" i="22" s="1"/>
  <c r="AB189" i="22" s="1"/>
  <c r="R189" i="22"/>
  <c r="U189" i="22" s="1"/>
  <c r="X189" i="22" s="1"/>
  <c r="AA189" i="22" s="1"/>
  <c r="S172" i="22"/>
  <c r="V172" i="22" s="1"/>
  <c r="Y172" i="22" s="1"/>
  <c r="AB172" i="22" s="1"/>
  <c r="T172" i="22"/>
  <c r="W172" i="22" s="1"/>
  <c r="Z172" i="22" s="1"/>
  <c r="AC172" i="22" s="1"/>
  <c r="S173" i="22"/>
  <c r="V173" i="22" s="1"/>
  <c r="Y173" i="22" s="1"/>
  <c r="AB173" i="22" s="1"/>
  <c r="T173" i="22"/>
  <c r="W173" i="22" s="1"/>
  <c r="Z173" i="22" s="1"/>
  <c r="AC173" i="22" s="1"/>
  <c r="S174" i="22"/>
  <c r="V174" i="22" s="1"/>
  <c r="Y174" i="22" s="1"/>
  <c r="AB174" i="22" s="1"/>
  <c r="T174" i="22"/>
  <c r="Q174" i="22" s="1"/>
  <c r="N174" i="22" s="1"/>
  <c r="S175" i="22"/>
  <c r="T175" i="22"/>
  <c r="S176" i="22"/>
  <c r="V176" i="22" s="1"/>
  <c r="Y176" i="22" s="1"/>
  <c r="AB176" i="22" s="1"/>
  <c r="T176" i="22"/>
  <c r="W176" i="22" s="1"/>
  <c r="Z176" i="22" s="1"/>
  <c r="AC176" i="22" s="1"/>
  <c r="T171" i="22"/>
  <c r="W171" i="22" s="1"/>
  <c r="Z171" i="22" s="1"/>
  <c r="AC171" i="22" s="1"/>
  <c r="S171" i="22"/>
  <c r="P171" i="22" s="1"/>
  <c r="M171" i="22" s="1"/>
  <c r="R176" i="22"/>
  <c r="U176" i="22" s="1"/>
  <c r="X176" i="22" s="1"/>
  <c r="AA176" i="22" s="1"/>
  <c r="R172" i="22"/>
  <c r="O172" i="22" s="1"/>
  <c r="L172" i="22" s="1"/>
  <c r="R173" i="22"/>
  <c r="U173" i="22" s="1"/>
  <c r="X173" i="22" s="1"/>
  <c r="AA173" i="22" s="1"/>
  <c r="R174" i="22"/>
  <c r="U174" i="22" s="1"/>
  <c r="X174" i="22" s="1"/>
  <c r="AA174" i="22" s="1"/>
  <c r="R175" i="22"/>
  <c r="U175" i="22" s="1"/>
  <c r="X175" i="22" s="1"/>
  <c r="AA175" i="22" s="1"/>
  <c r="R171" i="22"/>
  <c r="U171" i="22" s="1"/>
  <c r="X171" i="22" s="1"/>
  <c r="AA171" i="22" s="1"/>
  <c r="O224" i="22"/>
  <c r="L224" i="22" s="1"/>
  <c r="O128" i="22" l="1"/>
  <c r="L128" i="22" s="1"/>
  <c r="P143" i="22"/>
  <c r="M143" i="22" s="1"/>
  <c r="O189" i="22"/>
  <c r="L189" i="22" s="1"/>
  <c r="O174" i="22"/>
  <c r="L174" i="22" s="1"/>
  <c r="P194" i="22"/>
  <c r="M194" i="22" s="1"/>
  <c r="P224" i="22"/>
  <c r="M224" i="22" s="1"/>
  <c r="U237" i="22"/>
  <c r="X237" i="22" s="1"/>
  <c r="AA237" i="22" s="1"/>
  <c r="W124" i="22"/>
  <c r="Z124" i="22" s="1"/>
  <c r="AC124" i="22" s="1"/>
  <c r="Q142" i="22"/>
  <c r="N142" i="22" s="1"/>
  <c r="U141" i="22"/>
  <c r="X141" i="22" s="1"/>
  <c r="AA141" i="22" s="1"/>
  <c r="U172" i="22"/>
  <c r="X172" i="22" s="1"/>
  <c r="AA172" i="22" s="1"/>
  <c r="Q143" i="22"/>
  <c r="N143" i="22" s="1"/>
  <c r="O142" i="22"/>
  <c r="L142" i="22" s="1"/>
  <c r="U145" i="22"/>
  <c r="X145" i="22" s="1"/>
  <c r="AA145" i="22" s="1"/>
  <c r="P142" i="22"/>
  <c r="M142" i="22" s="1"/>
  <c r="O123" i="22"/>
  <c r="L123" i="22" s="1"/>
  <c r="U143" i="22"/>
  <c r="X143" i="22" s="1"/>
  <c r="AA143" i="22" s="1"/>
  <c r="O242" i="22"/>
  <c r="L242" i="22" s="1"/>
  <c r="O124" i="22"/>
  <c r="L124" i="22" s="1"/>
  <c r="Q145" i="22"/>
  <c r="N145" i="22" s="1"/>
  <c r="V239" i="22"/>
  <c r="Y239" i="22" s="1"/>
  <c r="AB239" i="22" s="1"/>
  <c r="Q125" i="22"/>
  <c r="N125" i="22" s="1"/>
  <c r="P125" i="22"/>
  <c r="M125" i="22" s="1"/>
  <c r="O126" i="22"/>
  <c r="L126" i="22" s="1"/>
  <c r="Q126" i="22"/>
  <c r="N126" i="22" s="1"/>
  <c r="O221" i="22"/>
  <c r="L221" i="22" s="1"/>
  <c r="P238" i="22"/>
  <c r="M238" i="22" s="1"/>
  <c r="Q241" i="22"/>
  <c r="N241" i="22" s="1"/>
  <c r="O146" i="22"/>
  <c r="L146" i="22" s="1"/>
  <c r="O219" i="22"/>
  <c r="L219" i="22" s="1"/>
  <c r="O241" i="22"/>
  <c r="L241" i="22" s="1"/>
  <c r="U193" i="22"/>
  <c r="X193" i="22" s="1"/>
  <c r="AA193" i="22" s="1"/>
  <c r="W223" i="22"/>
  <c r="Z223" i="22" s="1"/>
  <c r="AC223" i="22" s="1"/>
  <c r="O239" i="22"/>
  <c r="L239" i="22" s="1"/>
  <c r="Q146" i="22"/>
  <c r="N146" i="22" s="1"/>
  <c r="O171" i="22"/>
  <c r="L171" i="22" s="1"/>
  <c r="O222" i="22"/>
  <c r="L222" i="22" s="1"/>
  <c r="O194" i="22"/>
  <c r="L194" i="22" s="1"/>
  <c r="P123" i="22"/>
  <c r="M123" i="22" s="1"/>
  <c r="O144" i="22"/>
  <c r="L144" i="22" s="1"/>
  <c r="O238" i="22"/>
  <c r="L238" i="22" s="1"/>
  <c r="U240" i="22"/>
  <c r="X240" i="22" s="1"/>
  <c r="AA240" i="22" s="1"/>
  <c r="Q141" i="22"/>
  <c r="N141" i="22" s="1"/>
  <c r="P144" i="22"/>
  <c r="M144" i="22" s="1"/>
  <c r="O190" i="22"/>
  <c r="L190" i="22" s="1"/>
  <c r="O127" i="22"/>
  <c r="L127" i="22" s="1"/>
  <c r="Q242" i="22"/>
  <c r="N242" i="22" s="1"/>
  <c r="O176" i="22"/>
  <c r="L176" i="22" s="1"/>
  <c r="O220" i="22"/>
  <c r="L220" i="22" s="1"/>
  <c r="P146" i="22"/>
  <c r="M146" i="22" s="1"/>
  <c r="P220" i="22"/>
  <c r="M220" i="22" s="1"/>
  <c r="W237" i="22"/>
  <c r="Z237" i="22" s="1"/>
  <c r="AC237" i="22" s="1"/>
  <c r="U223" i="22"/>
  <c r="X223" i="22" s="1"/>
  <c r="AA223" i="22" s="1"/>
  <c r="W190" i="22"/>
  <c r="Z190" i="22" s="1"/>
  <c r="AC190" i="22" s="1"/>
  <c r="P221" i="22"/>
  <c r="M221" i="22" s="1"/>
  <c r="O173" i="22"/>
  <c r="L173" i="22" s="1"/>
  <c r="P242" i="22"/>
  <c r="M242" i="22" s="1"/>
  <c r="O175" i="22"/>
  <c r="L175" i="22" s="1"/>
  <c r="O192" i="22"/>
  <c r="L192" i="22" s="1"/>
  <c r="Q238" i="22"/>
  <c r="N238" i="22" s="1"/>
  <c r="Q194" i="22"/>
  <c r="N194" i="22" s="1"/>
  <c r="O191" i="22"/>
  <c r="L191" i="22" s="1"/>
  <c r="W193" i="22"/>
  <c r="Z193" i="22" s="1"/>
  <c r="AC193" i="22" s="1"/>
  <c r="U125" i="22"/>
  <c r="X125" i="22" s="1"/>
  <c r="AA125" i="22" s="1"/>
  <c r="V126" i="22"/>
  <c r="Y126" i="22" s="1"/>
  <c r="AB126" i="22" s="1"/>
  <c r="P141" i="22"/>
  <c r="M141" i="22" s="1"/>
  <c r="Q144" i="22"/>
  <c r="N144" i="22" s="1"/>
  <c r="P145" i="22"/>
  <c r="M145" i="22" s="1"/>
  <c r="P127" i="22"/>
  <c r="M127" i="22" s="1"/>
  <c r="W128" i="22"/>
  <c r="Z128" i="22" s="1"/>
  <c r="AC128" i="22" s="1"/>
  <c r="Q123" i="22"/>
  <c r="N123" i="22" s="1"/>
  <c r="P124" i="22"/>
  <c r="M124" i="22" s="1"/>
  <c r="Q127" i="22"/>
  <c r="N127" i="22" s="1"/>
  <c r="P128" i="22"/>
  <c r="M128" i="22" s="1"/>
  <c r="Y222" i="22"/>
  <c r="AB222" i="22" s="1"/>
  <c r="W221" i="22"/>
  <c r="Z221" i="22" s="1"/>
  <c r="AC221" i="22" s="1"/>
  <c r="Y223" i="22"/>
  <c r="AB223" i="22" s="1"/>
  <c r="W189" i="22"/>
  <c r="Z189" i="22" s="1"/>
  <c r="AC189" i="22" s="1"/>
  <c r="W175" i="22"/>
  <c r="Z175" i="22" s="1"/>
  <c r="AC175" i="22" s="1"/>
  <c r="Q175" i="22"/>
  <c r="N175" i="22" s="1"/>
  <c r="V175" i="22"/>
  <c r="Y175" i="22" s="1"/>
  <c r="AB175" i="22" s="1"/>
  <c r="P176" i="22"/>
  <c r="M176" i="22" s="1"/>
  <c r="P191" i="22"/>
  <c r="M191" i="22" s="1"/>
  <c r="W219" i="22"/>
  <c r="Z219" i="22" s="1"/>
  <c r="AC219" i="22" s="1"/>
  <c r="Q224" i="22"/>
  <c r="N224" i="22" s="1"/>
  <c r="Q239" i="22"/>
  <c r="N239" i="22" s="1"/>
  <c r="P240" i="22"/>
  <c r="M240" i="22" s="1"/>
  <c r="Q172" i="22"/>
  <c r="N172" i="22" s="1"/>
  <c r="W174" i="22"/>
  <c r="Z174" i="22" s="1"/>
  <c r="AC174" i="22" s="1"/>
  <c r="P190" i="22"/>
  <c r="M190" i="22" s="1"/>
  <c r="Q220" i="22"/>
  <c r="N220" i="22" s="1"/>
  <c r="Y220" i="22"/>
  <c r="AB220" i="22" s="1"/>
  <c r="P237" i="22"/>
  <c r="M237" i="22" s="1"/>
  <c r="Q240" i="22"/>
  <c r="N240" i="22" s="1"/>
  <c r="P241" i="22"/>
  <c r="M241" i="22" s="1"/>
  <c r="P222" i="22"/>
  <c r="M222" i="22" s="1"/>
  <c r="V171" i="22"/>
  <c r="Y171" i="22" s="1"/>
  <c r="AB171" i="22" s="1"/>
  <c r="P219" i="22"/>
  <c r="M219" i="22" s="1"/>
  <c r="Q222" i="22"/>
  <c r="N222" i="22" s="1"/>
  <c r="P223" i="22"/>
  <c r="M223" i="22" s="1"/>
  <c r="Q176" i="22"/>
  <c r="N176" i="22" s="1"/>
  <c r="Q191" i="22"/>
  <c r="N191" i="22" s="1"/>
  <c r="P192" i="22"/>
  <c r="M192" i="22" s="1"/>
  <c r="Q171" i="22"/>
  <c r="N171" i="22" s="1"/>
  <c r="P172" i="22"/>
  <c r="M172" i="22" s="1"/>
  <c r="P173" i="22"/>
  <c r="M173" i="22" s="1"/>
  <c r="P189" i="22"/>
  <c r="M189" i="22" s="1"/>
  <c r="Q192" i="22"/>
  <c r="N192" i="22" s="1"/>
  <c r="P193" i="22"/>
  <c r="M193" i="22" s="1"/>
  <c r="Q173" i="22"/>
  <c r="N173" i="22" s="1"/>
  <c r="P174" i="22"/>
  <c r="M174" i="22" s="1"/>
  <c r="S117" i="22"/>
  <c r="T117" i="22"/>
  <c r="S118" i="22"/>
  <c r="T118" i="22"/>
  <c r="S119" i="22"/>
  <c r="T119" i="22"/>
  <c r="S120" i="22"/>
  <c r="T120" i="22"/>
  <c r="S121" i="22"/>
  <c r="T121" i="22"/>
  <c r="S122" i="22"/>
  <c r="T122" i="22"/>
  <c r="S135" i="22"/>
  <c r="T135" i="22"/>
  <c r="S136" i="22"/>
  <c r="T136" i="22"/>
  <c r="S137" i="22"/>
  <c r="T137" i="22"/>
  <c r="S138" i="22"/>
  <c r="T138" i="22"/>
  <c r="S139" i="22"/>
  <c r="T139" i="22"/>
  <c r="S140" i="22"/>
  <c r="T140" i="22"/>
  <c r="S147" i="22"/>
  <c r="T147" i="22"/>
  <c r="S148" i="22"/>
  <c r="T148" i="22"/>
  <c r="S149" i="22"/>
  <c r="T149" i="22"/>
  <c r="S150" i="22"/>
  <c r="T150" i="22"/>
  <c r="S151" i="22"/>
  <c r="T151" i="22"/>
  <c r="S152" i="22"/>
  <c r="T152" i="22"/>
  <c r="S153" i="22"/>
  <c r="T153" i="22"/>
  <c r="S154" i="22"/>
  <c r="T154" i="22"/>
  <c r="S155" i="22"/>
  <c r="T155" i="22"/>
  <c r="S156" i="22"/>
  <c r="T156" i="22"/>
  <c r="S157" i="22"/>
  <c r="T157" i="22"/>
  <c r="S158" i="22"/>
  <c r="T158" i="22"/>
  <c r="S165" i="22"/>
  <c r="T165" i="22"/>
  <c r="S166" i="22"/>
  <c r="T166" i="22"/>
  <c r="S167" i="22"/>
  <c r="T167" i="22"/>
  <c r="S168" i="22"/>
  <c r="T168" i="22"/>
  <c r="S169" i="22"/>
  <c r="T169" i="22"/>
  <c r="S170" i="22"/>
  <c r="T170" i="22"/>
  <c r="S183" i="22"/>
  <c r="T183" i="22"/>
  <c r="S184" i="22"/>
  <c r="T184" i="22"/>
  <c r="S185" i="22"/>
  <c r="T185" i="22"/>
  <c r="S186" i="22"/>
  <c r="T186" i="22"/>
  <c r="S187" i="22"/>
  <c r="T187" i="22"/>
  <c r="S188" i="22"/>
  <c r="T188" i="22"/>
  <c r="S195" i="22"/>
  <c r="T195" i="22"/>
  <c r="S196" i="22"/>
  <c r="T196" i="22"/>
  <c r="S197" i="22"/>
  <c r="T197" i="22"/>
  <c r="S198" i="22"/>
  <c r="T198" i="22"/>
  <c r="S199" i="22"/>
  <c r="T199" i="22"/>
  <c r="S200" i="22"/>
  <c r="T200" i="22"/>
  <c r="S201" i="22"/>
  <c r="T201" i="22"/>
  <c r="S202" i="22"/>
  <c r="T202" i="22"/>
  <c r="S203" i="22"/>
  <c r="T203" i="22"/>
  <c r="S204" i="22"/>
  <c r="T204" i="22"/>
  <c r="S205" i="22"/>
  <c r="T205" i="22"/>
  <c r="S206" i="22"/>
  <c r="T206" i="22"/>
  <c r="S213" i="22"/>
  <c r="T213" i="22"/>
  <c r="S214" i="22"/>
  <c r="T214" i="22"/>
  <c r="S215" i="22"/>
  <c r="T215" i="22"/>
  <c r="S216" i="22"/>
  <c r="T216" i="22"/>
  <c r="S217" i="22"/>
  <c r="T217" i="22"/>
  <c r="S218" i="22"/>
  <c r="T218" i="22"/>
  <c r="S231" i="22"/>
  <c r="T231" i="22"/>
  <c r="S232" i="22"/>
  <c r="T232" i="22"/>
  <c r="S233" i="22"/>
  <c r="T233" i="22"/>
  <c r="S234" i="22"/>
  <c r="T234" i="22"/>
  <c r="S235" i="22"/>
  <c r="T235" i="22"/>
  <c r="S236" i="22"/>
  <c r="T236" i="22"/>
  <c r="P175" i="22" l="1"/>
  <c r="M175" i="22" s="1"/>
  <c r="Q236" i="22" l="1"/>
  <c r="N236" i="22" s="1"/>
  <c r="P236" i="22"/>
  <c r="M236" i="22" s="1"/>
  <c r="O236" i="22"/>
  <c r="L236" i="22" s="1"/>
  <c r="Q235" i="22"/>
  <c r="N235" i="22" s="1"/>
  <c r="P235" i="22"/>
  <c r="M235" i="22" s="1"/>
  <c r="O235" i="22"/>
  <c r="L235" i="22" s="1"/>
  <c r="Q234" i="22"/>
  <c r="N234" i="22" s="1"/>
  <c r="P234" i="22"/>
  <c r="M234" i="22" s="1"/>
  <c r="O234" i="22"/>
  <c r="L234" i="22" s="1"/>
  <c r="Q233" i="22"/>
  <c r="N233" i="22" s="1"/>
  <c r="P233" i="22"/>
  <c r="M233" i="22" s="1"/>
  <c r="O233" i="22"/>
  <c r="L233" i="22" s="1"/>
  <c r="Q232" i="22"/>
  <c r="N232" i="22" s="1"/>
  <c r="P232" i="22"/>
  <c r="M232" i="22" s="1"/>
  <c r="O232" i="22"/>
  <c r="L232" i="22" s="1"/>
  <c r="Q231" i="22"/>
  <c r="N231" i="22" s="1"/>
  <c r="P231" i="22"/>
  <c r="M231" i="22" s="1"/>
  <c r="O231" i="22"/>
  <c r="L231" i="22" s="1"/>
  <c r="Q218" i="22"/>
  <c r="N218" i="22" s="1"/>
  <c r="P218" i="22"/>
  <c r="M218" i="22" s="1"/>
  <c r="O218" i="22"/>
  <c r="L218" i="22" s="1"/>
  <c r="Q217" i="22"/>
  <c r="N217" i="22" s="1"/>
  <c r="P217" i="22"/>
  <c r="M217" i="22" s="1"/>
  <c r="O217" i="22"/>
  <c r="L217" i="22" s="1"/>
  <c r="Q216" i="22"/>
  <c r="N216" i="22" s="1"/>
  <c r="P216" i="22"/>
  <c r="M216" i="22" s="1"/>
  <c r="O216" i="22"/>
  <c r="L216" i="22" s="1"/>
  <c r="Q215" i="22"/>
  <c r="N215" i="22" s="1"/>
  <c r="P215" i="22"/>
  <c r="M215" i="22" s="1"/>
  <c r="O215" i="22"/>
  <c r="L215" i="22" s="1"/>
  <c r="Q214" i="22"/>
  <c r="N214" i="22" s="1"/>
  <c r="P214" i="22"/>
  <c r="M214" i="22" s="1"/>
  <c r="O214" i="22"/>
  <c r="L214" i="22" s="1"/>
  <c r="Q213" i="22"/>
  <c r="N213" i="22" s="1"/>
  <c r="P213" i="22"/>
  <c r="M213" i="22" s="1"/>
  <c r="O213" i="22"/>
  <c r="L213" i="22" s="1"/>
  <c r="Q188" i="22"/>
  <c r="N188" i="22" s="1"/>
  <c r="P188" i="22"/>
  <c r="M188" i="22" s="1"/>
  <c r="O188" i="22"/>
  <c r="L188" i="22" s="1"/>
  <c r="Q187" i="22"/>
  <c r="N187" i="22" s="1"/>
  <c r="P187" i="22"/>
  <c r="M187" i="22" s="1"/>
  <c r="O187" i="22"/>
  <c r="L187" i="22" s="1"/>
  <c r="Q186" i="22"/>
  <c r="N186" i="22" s="1"/>
  <c r="P186" i="22"/>
  <c r="M186" i="22" s="1"/>
  <c r="O186" i="22"/>
  <c r="L186" i="22" s="1"/>
  <c r="Q185" i="22"/>
  <c r="N185" i="22" s="1"/>
  <c r="P185" i="22"/>
  <c r="M185" i="22" s="1"/>
  <c r="O185" i="22"/>
  <c r="L185" i="22" s="1"/>
  <c r="Q184" i="22"/>
  <c r="N184" i="22" s="1"/>
  <c r="P184" i="22"/>
  <c r="M184" i="22" s="1"/>
  <c r="O184" i="22"/>
  <c r="L184" i="22" s="1"/>
  <c r="Q183" i="22"/>
  <c r="N183" i="22" s="1"/>
  <c r="P183" i="22"/>
  <c r="M183" i="22" s="1"/>
  <c r="O183" i="22"/>
  <c r="L183" i="22" s="1"/>
  <c r="Q170" i="22"/>
  <c r="N170" i="22" s="1"/>
  <c r="P170" i="22"/>
  <c r="M170" i="22" s="1"/>
  <c r="O170" i="22"/>
  <c r="L170" i="22" s="1"/>
  <c r="Q169" i="22"/>
  <c r="N169" i="22" s="1"/>
  <c r="P169" i="22"/>
  <c r="M169" i="22" s="1"/>
  <c r="O169" i="22"/>
  <c r="L169" i="22" s="1"/>
  <c r="Q168" i="22"/>
  <c r="N168" i="22" s="1"/>
  <c r="P168" i="22"/>
  <c r="M168" i="22" s="1"/>
  <c r="O168" i="22"/>
  <c r="L168" i="22" s="1"/>
  <c r="Q167" i="22"/>
  <c r="N167" i="22" s="1"/>
  <c r="P167" i="22"/>
  <c r="M167" i="22" s="1"/>
  <c r="O167" i="22"/>
  <c r="L167" i="22" s="1"/>
  <c r="Q166" i="22"/>
  <c r="N166" i="22" s="1"/>
  <c r="P166" i="22"/>
  <c r="M166" i="22" s="1"/>
  <c r="O166" i="22"/>
  <c r="L166" i="22" s="1"/>
  <c r="Q165" i="22"/>
  <c r="N165" i="22" s="1"/>
  <c r="P165" i="22"/>
  <c r="M165" i="22" s="1"/>
  <c r="O165" i="22"/>
  <c r="L165" i="22" s="1"/>
  <c r="Q140" i="22"/>
  <c r="N140" i="22" s="1"/>
  <c r="P140" i="22"/>
  <c r="M140" i="22" s="1"/>
  <c r="O140" i="22"/>
  <c r="L140" i="22" s="1"/>
  <c r="Q139" i="22"/>
  <c r="N139" i="22" s="1"/>
  <c r="P139" i="22"/>
  <c r="M139" i="22" s="1"/>
  <c r="O139" i="22"/>
  <c r="L139" i="22" s="1"/>
  <c r="Q138" i="22"/>
  <c r="N138" i="22" s="1"/>
  <c r="P138" i="22"/>
  <c r="M138" i="22" s="1"/>
  <c r="O138" i="22"/>
  <c r="L138" i="22" s="1"/>
  <c r="Q137" i="22"/>
  <c r="N137" i="22" s="1"/>
  <c r="P137" i="22"/>
  <c r="M137" i="22" s="1"/>
  <c r="O137" i="22"/>
  <c r="L137" i="22" s="1"/>
  <c r="Q136" i="22"/>
  <c r="N136" i="22" s="1"/>
  <c r="P136" i="22"/>
  <c r="M136" i="22" s="1"/>
  <c r="O136" i="22"/>
  <c r="L136" i="22" s="1"/>
  <c r="Q135" i="22"/>
  <c r="N135" i="22" s="1"/>
  <c r="P135" i="22"/>
  <c r="M135" i="22" s="1"/>
  <c r="O135" i="22"/>
  <c r="L135" i="22" s="1"/>
  <c r="Q122" i="22"/>
  <c r="N122" i="22" s="1"/>
  <c r="P122" i="22"/>
  <c r="M122" i="22" s="1"/>
  <c r="O122" i="22"/>
  <c r="L122" i="22" s="1"/>
  <c r="Q121" i="22"/>
  <c r="N121" i="22" s="1"/>
  <c r="P121" i="22"/>
  <c r="M121" i="22" s="1"/>
  <c r="O121" i="22"/>
  <c r="L121" i="22" s="1"/>
  <c r="Q120" i="22"/>
  <c r="N120" i="22" s="1"/>
  <c r="P120" i="22"/>
  <c r="M120" i="22" s="1"/>
  <c r="O120" i="22"/>
  <c r="L120" i="22" s="1"/>
  <c r="Q119" i="22"/>
  <c r="N119" i="22" s="1"/>
  <c r="P119" i="22"/>
  <c r="M119" i="22" s="1"/>
  <c r="O119" i="22"/>
  <c r="L119" i="22" s="1"/>
  <c r="Q118" i="22"/>
  <c r="N118" i="22" s="1"/>
  <c r="P118" i="22"/>
  <c r="M118" i="22" s="1"/>
  <c r="O118" i="22"/>
  <c r="L118" i="22" s="1"/>
  <c r="Q117" i="22"/>
  <c r="N117" i="22" s="1"/>
  <c r="P117" i="22"/>
  <c r="M117" i="22" s="1"/>
  <c r="O117" i="22"/>
  <c r="L117" i="22" s="1"/>
  <c r="W236" i="22" l="1"/>
  <c r="Z236" i="22" s="1"/>
  <c r="AC236" i="22" s="1"/>
  <c r="V236" i="22"/>
  <c r="Y236" i="22" s="1"/>
  <c r="AB236" i="22" s="1"/>
  <c r="U236" i="22"/>
  <c r="X236" i="22" s="1"/>
  <c r="AA236" i="22" s="1"/>
  <c r="W235" i="22"/>
  <c r="Z235" i="22" s="1"/>
  <c r="AC235" i="22" s="1"/>
  <c r="V235" i="22"/>
  <c r="Y235" i="22" s="1"/>
  <c r="AB235" i="22" s="1"/>
  <c r="U235" i="22"/>
  <c r="X235" i="22" s="1"/>
  <c r="AA235" i="22" s="1"/>
  <c r="W234" i="22"/>
  <c r="Z234" i="22" s="1"/>
  <c r="AC234" i="22" s="1"/>
  <c r="V234" i="22"/>
  <c r="Y234" i="22" s="1"/>
  <c r="AB234" i="22" s="1"/>
  <c r="U234" i="22"/>
  <c r="X234" i="22" s="1"/>
  <c r="AA234" i="22" s="1"/>
  <c r="W233" i="22"/>
  <c r="Z233" i="22" s="1"/>
  <c r="AC233" i="22" s="1"/>
  <c r="V233" i="22"/>
  <c r="Y233" i="22" s="1"/>
  <c r="AB233" i="22" s="1"/>
  <c r="U233" i="22"/>
  <c r="X233" i="22" s="1"/>
  <c r="AA233" i="22" s="1"/>
  <c r="W232" i="22"/>
  <c r="Z232" i="22" s="1"/>
  <c r="AC232" i="22" s="1"/>
  <c r="V232" i="22"/>
  <c r="Y232" i="22" s="1"/>
  <c r="AB232" i="22" s="1"/>
  <c r="U232" i="22"/>
  <c r="X232" i="22" s="1"/>
  <c r="AA232" i="22" s="1"/>
  <c r="W231" i="22"/>
  <c r="Z231" i="22" s="1"/>
  <c r="AC231" i="22" s="1"/>
  <c r="V231" i="22"/>
  <c r="Y231" i="22" s="1"/>
  <c r="AB231" i="22" s="1"/>
  <c r="U231" i="22"/>
  <c r="X231" i="22" s="1"/>
  <c r="AA231" i="22" s="1"/>
  <c r="W218" i="22"/>
  <c r="Z218" i="22" s="1"/>
  <c r="AC218" i="22" s="1"/>
  <c r="V218" i="22"/>
  <c r="Y218" i="22" s="1"/>
  <c r="AB218" i="22" s="1"/>
  <c r="U218" i="22"/>
  <c r="X218" i="22" s="1"/>
  <c r="AA218" i="22" s="1"/>
  <c r="W217" i="22"/>
  <c r="Z217" i="22" s="1"/>
  <c r="AC217" i="22" s="1"/>
  <c r="V217" i="22"/>
  <c r="Y217" i="22" s="1"/>
  <c r="AB217" i="22" s="1"/>
  <c r="U217" i="22"/>
  <c r="X217" i="22" s="1"/>
  <c r="AA217" i="22" s="1"/>
  <c r="W216" i="22"/>
  <c r="Z216" i="22" s="1"/>
  <c r="AC216" i="22" s="1"/>
  <c r="V216" i="22"/>
  <c r="Y216" i="22" s="1"/>
  <c r="AB216" i="22" s="1"/>
  <c r="U216" i="22"/>
  <c r="X216" i="22" s="1"/>
  <c r="AA216" i="22" s="1"/>
  <c r="W215" i="22"/>
  <c r="Z215" i="22" s="1"/>
  <c r="AC215" i="22" s="1"/>
  <c r="V215" i="22"/>
  <c r="Y215" i="22" s="1"/>
  <c r="AB215" i="22" s="1"/>
  <c r="U215" i="22"/>
  <c r="X215" i="22" s="1"/>
  <c r="AA215" i="22" s="1"/>
  <c r="W214" i="22"/>
  <c r="Z214" i="22" s="1"/>
  <c r="AC214" i="22" s="1"/>
  <c r="V214" i="22"/>
  <c r="Y214" i="22" s="1"/>
  <c r="AB214" i="22" s="1"/>
  <c r="U214" i="22"/>
  <c r="X214" i="22" s="1"/>
  <c r="AA214" i="22" s="1"/>
  <c r="W213" i="22"/>
  <c r="Z213" i="22" s="1"/>
  <c r="AC213" i="22" s="1"/>
  <c r="V213" i="22"/>
  <c r="Y213" i="22" s="1"/>
  <c r="AB213" i="22" s="1"/>
  <c r="U213" i="22"/>
  <c r="X213" i="22" s="1"/>
  <c r="AA213" i="22" s="1"/>
  <c r="U206" i="22"/>
  <c r="X206" i="22" s="1"/>
  <c r="AA206" i="22" s="1"/>
  <c r="W206" i="22"/>
  <c r="Z206" i="22" s="1"/>
  <c r="AC206" i="22" s="1"/>
  <c r="V206" i="22"/>
  <c r="Y206" i="22" s="1"/>
  <c r="AB206" i="22" s="1"/>
  <c r="O206" i="22"/>
  <c r="L206" i="22" s="1"/>
  <c r="U205" i="22"/>
  <c r="X205" i="22" s="1"/>
  <c r="AA205" i="22" s="1"/>
  <c r="W205" i="22"/>
  <c r="Z205" i="22" s="1"/>
  <c r="AC205" i="22" s="1"/>
  <c r="P205" i="22"/>
  <c r="M205" i="22" s="1"/>
  <c r="O205" i="22"/>
  <c r="L205" i="22" s="1"/>
  <c r="U204" i="22"/>
  <c r="X204" i="22" s="1"/>
  <c r="AA204" i="22" s="1"/>
  <c r="Q204" i="22"/>
  <c r="N204" i="22" s="1"/>
  <c r="P204" i="22"/>
  <c r="M204" i="22" s="1"/>
  <c r="O204" i="22"/>
  <c r="L204" i="22" s="1"/>
  <c r="U203" i="22"/>
  <c r="X203" i="22" s="1"/>
  <c r="AA203" i="22" s="1"/>
  <c r="Q203" i="22"/>
  <c r="N203" i="22" s="1"/>
  <c r="P203" i="22"/>
  <c r="M203" i="22" s="1"/>
  <c r="O203" i="22"/>
  <c r="L203" i="22" s="1"/>
  <c r="U202" i="22"/>
  <c r="X202" i="22" s="1"/>
  <c r="AA202" i="22" s="1"/>
  <c r="Q202" i="22"/>
  <c r="N202" i="22" s="1"/>
  <c r="V202" i="22"/>
  <c r="Y202" i="22" s="1"/>
  <c r="AB202" i="22" s="1"/>
  <c r="O202" i="22"/>
  <c r="L202" i="22" s="1"/>
  <c r="U201" i="22"/>
  <c r="X201" i="22" s="1"/>
  <c r="AA201" i="22" s="1"/>
  <c r="W201" i="22"/>
  <c r="Z201" i="22" s="1"/>
  <c r="AC201" i="22" s="1"/>
  <c r="V201" i="22"/>
  <c r="Y201" i="22" s="1"/>
  <c r="AB201" i="22" s="1"/>
  <c r="Q201" i="22"/>
  <c r="N201" i="22" s="1"/>
  <c r="P201" i="22"/>
  <c r="M201" i="22" s="1"/>
  <c r="O201" i="22"/>
  <c r="L201" i="22" s="1"/>
  <c r="U200" i="22"/>
  <c r="X200" i="22" s="1"/>
  <c r="AA200" i="22" s="1"/>
  <c r="Q200" i="22"/>
  <c r="N200" i="22" s="1"/>
  <c r="V200" i="22"/>
  <c r="Y200" i="22" s="1"/>
  <c r="AB200" i="22" s="1"/>
  <c r="O200" i="22"/>
  <c r="L200" i="22" s="1"/>
  <c r="U199" i="22"/>
  <c r="X199" i="22" s="1"/>
  <c r="AA199" i="22" s="1"/>
  <c r="W199" i="22"/>
  <c r="Z199" i="22" s="1"/>
  <c r="AC199" i="22" s="1"/>
  <c r="V199" i="22"/>
  <c r="Y199" i="22" s="1"/>
  <c r="AB199" i="22" s="1"/>
  <c r="O199" i="22"/>
  <c r="L199" i="22" s="1"/>
  <c r="U198" i="22"/>
  <c r="X198" i="22" s="1"/>
  <c r="AA198" i="22" s="1"/>
  <c r="W198" i="22"/>
  <c r="Z198" i="22" s="1"/>
  <c r="AC198" i="22" s="1"/>
  <c r="P198" i="22"/>
  <c r="M198" i="22" s="1"/>
  <c r="O198" i="22"/>
  <c r="L198" i="22" s="1"/>
  <c r="U197" i="22"/>
  <c r="X197" i="22" s="1"/>
  <c r="AA197" i="22" s="1"/>
  <c r="Q197" i="22"/>
  <c r="N197" i="22" s="1"/>
  <c r="P197" i="22"/>
  <c r="M197" i="22" s="1"/>
  <c r="O197" i="22"/>
  <c r="L197" i="22" s="1"/>
  <c r="U196" i="22"/>
  <c r="X196" i="22" s="1"/>
  <c r="AA196" i="22" s="1"/>
  <c r="Q196" i="22"/>
  <c r="N196" i="22" s="1"/>
  <c r="P196" i="22"/>
  <c r="M196" i="22" s="1"/>
  <c r="O196" i="22"/>
  <c r="L196" i="22" s="1"/>
  <c r="U195" i="22"/>
  <c r="X195" i="22" s="1"/>
  <c r="AA195" i="22" s="1"/>
  <c r="Q195" i="22"/>
  <c r="N195" i="22" s="1"/>
  <c r="V195" i="22"/>
  <c r="Y195" i="22" s="1"/>
  <c r="AB195" i="22" s="1"/>
  <c r="P195" i="22"/>
  <c r="M195" i="22" s="1"/>
  <c r="O195" i="22"/>
  <c r="L195" i="22" s="1"/>
  <c r="W188" i="22"/>
  <c r="Z188" i="22" s="1"/>
  <c r="AC188" i="22" s="1"/>
  <c r="V188" i="22"/>
  <c r="Y188" i="22" s="1"/>
  <c r="AB188" i="22" s="1"/>
  <c r="U188" i="22"/>
  <c r="X188" i="22" s="1"/>
  <c r="AA188" i="22" s="1"/>
  <c r="W187" i="22"/>
  <c r="Z187" i="22" s="1"/>
  <c r="AC187" i="22" s="1"/>
  <c r="V187" i="22"/>
  <c r="Y187" i="22" s="1"/>
  <c r="AB187" i="22" s="1"/>
  <c r="U187" i="22"/>
  <c r="X187" i="22" s="1"/>
  <c r="AA187" i="22" s="1"/>
  <c r="W186" i="22"/>
  <c r="Z186" i="22" s="1"/>
  <c r="AC186" i="22" s="1"/>
  <c r="V186" i="22"/>
  <c r="Y186" i="22" s="1"/>
  <c r="AB186" i="22" s="1"/>
  <c r="U186" i="22"/>
  <c r="X186" i="22" s="1"/>
  <c r="AA186" i="22" s="1"/>
  <c r="W185" i="22"/>
  <c r="Z185" i="22" s="1"/>
  <c r="AC185" i="22" s="1"/>
  <c r="V185" i="22"/>
  <c r="Y185" i="22" s="1"/>
  <c r="AB185" i="22" s="1"/>
  <c r="U185" i="22"/>
  <c r="X185" i="22" s="1"/>
  <c r="AA185" i="22" s="1"/>
  <c r="W184" i="22"/>
  <c r="Z184" i="22" s="1"/>
  <c r="AC184" i="22" s="1"/>
  <c r="V184" i="22"/>
  <c r="Y184" i="22" s="1"/>
  <c r="AB184" i="22" s="1"/>
  <c r="U184" i="22"/>
  <c r="X184" i="22" s="1"/>
  <c r="AA184" i="22" s="1"/>
  <c r="W183" i="22"/>
  <c r="Z183" i="22" s="1"/>
  <c r="AC183" i="22" s="1"/>
  <c r="V183" i="22"/>
  <c r="Y183" i="22" s="1"/>
  <c r="AB183" i="22" s="1"/>
  <c r="U183" i="22"/>
  <c r="X183" i="22" s="1"/>
  <c r="AA183" i="22" s="1"/>
  <c r="W170" i="22"/>
  <c r="Z170" i="22" s="1"/>
  <c r="AC170" i="22" s="1"/>
  <c r="V170" i="22"/>
  <c r="Y170" i="22" s="1"/>
  <c r="AB170" i="22" s="1"/>
  <c r="U170" i="22"/>
  <c r="X170" i="22" s="1"/>
  <c r="AA170" i="22" s="1"/>
  <c r="W169" i="22"/>
  <c r="Z169" i="22" s="1"/>
  <c r="AC169" i="22" s="1"/>
  <c r="V169" i="22"/>
  <c r="Y169" i="22" s="1"/>
  <c r="AB169" i="22" s="1"/>
  <c r="U169" i="22"/>
  <c r="X169" i="22" s="1"/>
  <c r="AA169" i="22" s="1"/>
  <c r="W168" i="22"/>
  <c r="Z168" i="22" s="1"/>
  <c r="AC168" i="22" s="1"/>
  <c r="V168" i="22"/>
  <c r="Y168" i="22" s="1"/>
  <c r="AB168" i="22" s="1"/>
  <c r="U168" i="22"/>
  <c r="X168" i="22" s="1"/>
  <c r="AA168" i="22" s="1"/>
  <c r="W167" i="22"/>
  <c r="Z167" i="22" s="1"/>
  <c r="AC167" i="22" s="1"/>
  <c r="V167" i="22"/>
  <c r="Y167" i="22" s="1"/>
  <c r="AB167" i="22" s="1"/>
  <c r="U167" i="22"/>
  <c r="X167" i="22" s="1"/>
  <c r="AA167" i="22" s="1"/>
  <c r="W166" i="22"/>
  <c r="Z166" i="22" s="1"/>
  <c r="AC166" i="22" s="1"/>
  <c r="V166" i="22"/>
  <c r="Y166" i="22" s="1"/>
  <c r="AB166" i="22" s="1"/>
  <c r="U166" i="22"/>
  <c r="X166" i="22" s="1"/>
  <c r="AA166" i="22" s="1"/>
  <c r="W165" i="22"/>
  <c r="Z165" i="22" s="1"/>
  <c r="AC165" i="22" s="1"/>
  <c r="V165" i="22"/>
  <c r="Y165" i="22" s="1"/>
  <c r="AB165" i="22" s="1"/>
  <c r="U165" i="22"/>
  <c r="X165" i="22" s="1"/>
  <c r="AA165" i="22" s="1"/>
  <c r="U158" i="22"/>
  <c r="X158" i="22" s="1"/>
  <c r="AA158" i="22" s="1"/>
  <c r="W158" i="22"/>
  <c r="Z158" i="22" s="1"/>
  <c r="AC158" i="22" s="1"/>
  <c r="V158" i="22"/>
  <c r="Y158" i="22" s="1"/>
  <c r="AB158" i="22" s="1"/>
  <c r="O158" i="22"/>
  <c r="L158" i="22" s="1"/>
  <c r="U157" i="22"/>
  <c r="X157" i="22" s="1"/>
  <c r="AA157" i="22" s="1"/>
  <c r="W157" i="22"/>
  <c r="Z157" i="22" s="1"/>
  <c r="AC157" i="22" s="1"/>
  <c r="P157" i="22"/>
  <c r="M157" i="22" s="1"/>
  <c r="O157" i="22"/>
  <c r="L157" i="22" s="1"/>
  <c r="U156" i="22"/>
  <c r="X156" i="22" s="1"/>
  <c r="AA156" i="22" s="1"/>
  <c r="Q156" i="22"/>
  <c r="N156" i="22" s="1"/>
  <c r="V156" i="22"/>
  <c r="Y156" i="22" s="1"/>
  <c r="AB156" i="22" s="1"/>
  <c r="O156" i="22"/>
  <c r="L156" i="22" s="1"/>
  <c r="U155" i="22"/>
  <c r="X155" i="22" s="1"/>
  <c r="AA155" i="22" s="1"/>
  <c r="W155" i="22"/>
  <c r="Z155" i="22" s="1"/>
  <c r="AC155" i="22" s="1"/>
  <c r="V155" i="22"/>
  <c r="Y155" i="22" s="1"/>
  <c r="AB155" i="22" s="1"/>
  <c r="O155" i="22"/>
  <c r="L155" i="22" s="1"/>
  <c r="U154" i="22"/>
  <c r="X154" i="22" s="1"/>
  <c r="AA154" i="22" s="1"/>
  <c r="W154" i="22"/>
  <c r="Z154" i="22" s="1"/>
  <c r="AC154" i="22" s="1"/>
  <c r="P154" i="22"/>
  <c r="M154" i="22" s="1"/>
  <c r="O154" i="22"/>
  <c r="L154" i="22" s="1"/>
  <c r="U153" i="22"/>
  <c r="X153" i="22" s="1"/>
  <c r="AA153" i="22" s="1"/>
  <c r="Q153" i="22"/>
  <c r="N153" i="22" s="1"/>
  <c r="V153" i="22"/>
  <c r="Y153" i="22" s="1"/>
  <c r="AB153" i="22" s="1"/>
  <c r="O153" i="22"/>
  <c r="L153" i="22" s="1"/>
  <c r="U152" i="22"/>
  <c r="X152" i="22" s="1"/>
  <c r="AA152" i="22" s="1"/>
  <c r="W152" i="22"/>
  <c r="Z152" i="22" s="1"/>
  <c r="AC152" i="22" s="1"/>
  <c r="V152" i="22"/>
  <c r="Y152" i="22" s="1"/>
  <c r="AB152" i="22" s="1"/>
  <c r="O152" i="22"/>
  <c r="L152" i="22" s="1"/>
  <c r="U151" i="22"/>
  <c r="X151" i="22" s="1"/>
  <c r="AA151" i="22" s="1"/>
  <c r="W151" i="22"/>
  <c r="Z151" i="22" s="1"/>
  <c r="AC151" i="22" s="1"/>
  <c r="V151" i="22"/>
  <c r="Y151" i="22" s="1"/>
  <c r="AB151" i="22" s="1"/>
  <c r="O151" i="22"/>
  <c r="L151" i="22" s="1"/>
  <c r="U150" i="22"/>
  <c r="X150" i="22" s="1"/>
  <c r="AA150" i="22" s="1"/>
  <c r="W150" i="22"/>
  <c r="Z150" i="22" s="1"/>
  <c r="AC150" i="22" s="1"/>
  <c r="P150" i="22"/>
  <c r="M150" i="22" s="1"/>
  <c r="O150" i="22"/>
  <c r="L150" i="22" s="1"/>
  <c r="U149" i="22"/>
  <c r="X149" i="22" s="1"/>
  <c r="AA149" i="22" s="1"/>
  <c r="Q149" i="22"/>
  <c r="N149" i="22" s="1"/>
  <c r="P149" i="22"/>
  <c r="M149" i="22" s="1"/>
  <c r="O149" i="22"/>
  <c r="L149" i="22" s="1"/>
  <c r="U148" i="22"/>
  <c r="X148" i="22" s="1"/>
  <c r="AA148" i="22" s="1"/>
  <c r="Q148" i="22"/>
  <c r="N148" i="22" s="1"/>
  <c r="V148" i="22"/>
  <c r="Y148" i="22" s="1"/>
  <c r="AB148" i="22" s="1"/>
  <c r="O148" i="22"/>
  <c r="L148" i="22" s="1"/>
  <c r="V147" i="22"/>
  <c r="Y147" i="22" s="1"/>
  <c r="AB147" i="22" s="1"/>
  <c r="U147" i="22"/>
  <c r="X147" i="22" s="1"/>
  <c r="AA147" i="22" s="1"/>
  <c r="Q147" i="22"/>
  <c r="N147" i="22" s="1"/>
  <c r="P147" i="22"/>
  <c r="M147" i="22" s="1"/>
  <c r="O147" i="22"/>
  <c r="L147" i="22" s="1"/>
  <c r="P199" i="22" l="1"/>
  <c r="M199" i="22" s="1"/>
  <c r="P202" i="22"/>
  <c r="M202" i="22" s="1"/>
  <c r="W204" i="22"/>
  <c r="Z204" i="22" s="1"/>
  <c r="AC204" i="22" s="1"/>
  <c r="W147" i="22"/>
  <c r="Z147" i="22" s="1"/>
  <c r="AC147" i="22" s="1"/>
  <c r="Q198" i="22"/>
  <c r="N198" i="22" s="1"/>
  <c r="Q155" i="22"/>
  <c r="N155" i="22" s="1"/>
  <c r="Q154" i="22"/>
  <c r="N154" i="22" s="1"/>
  <c r="W202" i="22"/>
  <c r="Z202" i="22" s="1"/>
  <c r="AC202" i="22" s="1"/>
  <c r="V205" i="22"/>
  <c r="Y205" i="22" s="1"/>
  <c r="AB205" i="22" s="1"/>
  <c r="V203" i="22"/>
  <c r="Y203" i="22" s="1"/>
  <c r="AB203" i="22" s="1"/>
  <c r="Q206" i="22"/>
  <c r="N206" i="22" s="1"/>
  <c r="W153" i="22"/>
  <c r="Z153" i="22" s="1"/>
  <c r="AC153" i="22" s="1"/>
  <c r="P155" i="22"/>
  <c r="M155" i="22" s="1"/>
  <c r="Q157" i="22"/>
  <c r="N157" i="22" s="1"/>
  <c r="V154" i="22"/>
  <c r="Y154" i="22" s="1"/>
  <c r="AB154" i="22" s="1"/>
  <c r="P152" i="22"/>
  <c r="M152" i="22" s="1"/>
  <c r="W200" i="22"/>
  <c r="Z200" i="22" s="1"/>
  <c r="AC200" i="22" s="1"/>
  <c r="P200" i="22"/>
  <c r="M200" i="22" s="1"/>
  <c r="Q199" i="22"/>
  <c r="N199" i="22" s="1"/>
  <c r="P151" i="22"/>
  <c r="M151" i="22" s="1"/>
  <c r="Q151" i="22"/>
  <c r="N151" i="22" s="1"/>
  <c r="V150" i="22"/>
  <c r="Y150" i="22" s="1"/>
  <c r="AB150" i="22" s="1"/>
  <c r="Q150" i="22"/>
  <c r="N150" i="22" s="1"/>
  <c r="V197" i="22"/>
  <c r="Y197" i="22" s="1"/>
  <c r="AB197" i="22" s="1"/>
  <c r="W196" i="22"/>
  <c r="Z196" i="22" s="1"/>
  <c r="AC196" i="22" s="1"/>
  <c r="Q205" i="22"/>
  <c r="N205" i="22" s="1"/>
  <c r="P206" i="22"/>
  <c r="M206" i="22" s="1"/>
  <c r="P156" i="22"/>
  <c r="M156" i="22" s="1"/>
  <c r="P158" i="22"/>
  <c r="M158" i="22" s="1"/>
  <c r="P148" i="22"/>
  <c r="M148" i="22" s="1"/>
  <c r="W195" i="22"/>
  <c r="Z195" i="22" s="1"/>
  <c r="AC195" i="22" s="1"/>
  <c r="V196" i="22"/>
  <c r="Y196" i="22" s="1"/>
  <c r="AB196" i="22" s="1"/>
  <c r="W203" i="22"/>
  <c r="Z203" i="22" s="1"/>
  <c r="AC203" i="22" s="1"/>
  <c r="V204" i="22"/>
  <c r="Y204" i="22" s="1"/>
  <c r="AB204" i="22" s="1"/>
  <c r="W197" i="22"/>
  <c r="Z197" i="22" s="1"/>
  <c r="AC197" i="22" s="1"/>
  <c r="V198" i="22"/>
  <c r="Y198" i="22" s="1"/>
  <c r="AB198" i="22" s="1"/>
  <c r="W149" i="22"/>
  <c r="Z149" i="22" s="1"/>
  <c r="AC149" i="22" s="1"/>
  <c r="Q158" i="22"/>
  <c r="N158" i="22" s="1"/>
  <c r="Q152" i="22"/>
  <c r="N152" i="22" s="1"/>
  <c r="P153" i="22"/>
  <c r="M153" i="22" s="1"/>
  <c r="W148" i="22"/>
  <c r="Z148" i="22" s="1"/>
  <c r="AC148" i="22" s="1"/>
  <c r="V149" i="22"/>
  <c r="Y149" i="22" s="1"/>
  <c r="AB149" i="22" s="1"/>
  <c r="W156" i="22"/>
  <c r="Z156" i="22" s="1"/>
  <c r="AC156" i="22" s="1"/>
  <c r="V157" i="22"/>
  <c r="Y157" i="22" s="1"/>
  <c r="AB157" i="22" s="1"/>
  <c r="W140" i="22"/>
  <c r="Z140" i="22" s="1"/>
  <c r="AC140" i="22" s="1"/>
  <c r="V140" i="22"/>
  <c r="Y140" i="22" s="1"/>
  <c r="AB140" i="22" s="1"/>
  <c r="U140" i="22"/>
  <c r="X140" i="22" s="1"/>
  <c r="AA140" i="22" s="1"/>
  <c r="W139" i="22"/>
  <c r="Z139" i="22" s="1"/>
  <c r="AC139" i="22" s="1"/>
  <c r="V139" i="22"/>
  <c r="Y139" i="22" s="1"/>
  <c r="AB139" i="22" s="1"/>
  <c r="U139" i="22"/>
  <c r="X139" i="22" s="1"/>
  <c r="AA139" i="22" s="1"/>
  <c r="W138" i="22"/>
  <c r="Z138" i="22" s="1"/>
  <c r="AC138" i="22" s="1"/>
  <c r="V138" i="22"/>
  <c r="Y138" i="22" s="1"/>
  <c r="AB138" i="22" s="1"/>
  <c r="U138" i="22"/>
  <c r="X138" i="22" s="1"/>
  <c r="AA138" i="22" s="1"/>
  <c r="W137" i="22"/>
  <c r="Z137" i="22" s="1"/>
  <c r="AC137" i="22" s="1"/>
  <c r="V137" i="22"/>
  <c r="Y137" i="22" s="1"/>
  <c r="AB137" i="22" s="1"/>
  <c r="U137" i="22"/>
  <c r="X137" i="22" s="1"/>
  <c r="AA137" i="22" s="1"/>
  <c r="W136" i="22"/>
  <c r="Z136" i="22" s="1"/>
  <c r="AC136" i="22" s="1"/>
  <c r="V136" i="22"/>
  <c r="Y136" i="22" s="1"/>
  <c r="AB136" i="22" s="1"/>
  <c r="U136" i="22"/>
  <c r="X136" i="22" s="1"/>
  <c r="AA136" i="22" s="1"/>
  <c r="W135" i="22"/>
  <c r="Z135" i="22" s="1"/>
  <c r="AC135" i="22" s="1"/>
  <c r="V135" i="22"/>
  <c r="Y135" i="22" s="1"/>
  <c r="AB135" i="22" s="1"/>
  <c r="U135" i="22"/>
  <c r="X135" i="22" s="1"/>
  <c r="AA135" i="22" s="1"/>
  <c r="U110" i="22"/>
  <c r="X110" i="22" s="1"/>
  <c r="AA110" i="22" s="1"/>
  <c r="T110" i="22"/>
  <c r="Q110" i="22" s="1"/>
  <c r="N110" i="22" s="1"/>
  <c r="S110" i="22"/>
  <c r="P110" i="22" s="1"/>
  <c r="M110" i="22" s="1"/>
  <c r="O110" i="22"/>
  <c r="L110" i="22" s="1"/>
  <c r="U109" i="22"/>
  <c r="X109" i="22" s="1"/>
  <c r="AA109" i="22" s="1"/>
  <c r="T109" i="22"/>
  <c r="Q109" i="22" s="1"/>
  <c r="N109" i="22" s="1"/>
  <c r="S109" i="22"/>
  <c r="V109" i="22" s="1"/>
  <c r="Y109" i="22" s="1"/>
  <c r="AB109" i="22" s="1"/>
  <c r="O109" i="22"/>
  <c r="L109" i="22" s="1"/>
  <c r="U108" i="22"/>
  <c r="X108" i="22" s="1"/>
  <c r="AA108" i="22" s="1"/>
  <c r="T108" i="22"/>
  <c r="W108" i="22" s="1"/>
  <c r="Z108" i="22" s="1"/>
  <c r="AC108" i="22" s="1"/>
  <c r="S108" i="22"/>
  <c r="V108" i="22" s="1"/>
  <c r="Y108" i="22" s="1"/>
  <c r="AB108" i="22" s="1"/>
  <c r="O108" i="22"/>
  <c r="L108" i="22" s="1"/>
  <c r="U107" i="22"/>
  <c r="X107" i="22" s="1"/>
  <c r="AA107" i="22" s="1"/>
  <c r="T107" i="22"/>
  <c r="W107" i="22" s="1"/>
  <c r="Z107" i="22" s="1"/>
  <c r="AC107" i="22" s="1"/>
  <c r="S107" i="22"/>
  <c r="P107" i="22" s="1"/>
  <c r="M107" i="22" s="1"/>
  <c r="O107" i="22"/>
  <c r="L107" i="22" s="1"/>
  <c r="U106" i="22"/>
  <c r="X106" i="22" s="1"/>
  <c r="AA106" i="22" s="1"/>
  <c r="T106" i="22"/>
  <c r="Q106" i="22" s="1"/>
  <c r="N106" i="22" s="1"/>
  <c r="S106" i="22"/>
  <c r="P106" i="22" s="1"/>
  <c r="M106" i="22" s="1"/>
  <c r="O106" i="22"/>
  <c r="L106" i="22" s="1"/>
  <c r="U105" i="22"/>
  <c r="X105" i="22" s="1"/>
  <c r="AA105" i="22" s="1"/>
  <c r="T105" i="22"/>
  <c r="Q105" i="22" s="1"/>
  <c r="N105" i="22" s="1"/>
  <c r="S105" i="22"/>
  <c r="V105" i="22" s="1"/>
  <c r="Y105" i="22" s="1"/>
  <c r="AB105" i="22" s="1"/>
  <c r="O105" i="22"/>
  <c r="L105" i="22" s="1"/>
  <c r="T100" i="22"/>
  <c r="T101" i="22"/>
  <c r="T102" i="22"/>
  <c r="T103" i="22"/>
  <c r="T104" i="22"/>
  <c r="S100" i="22"/>
  <c r="S101" i="22"/>
  <c r="S102" i="22"/>
  <c r="S103" i="22"/>
  <c r="S104" i="22"/>
  <c r="T99" i="22"/>
  <c r="S99" i="22"/>
  <c r="P108" i="22" l="1"/>
  <c r="M108" i="22" s="1"/>
  <c r="V107" i="22"/>
  <c r="Y107" i="22" s="1"/>
  <c r="AB107" i="22" s="1"/>
  <c r="W110" i="22"/>
  <c r="Z110" i="22" s="1"/>
  <c r="AC110" i="22" s="1"/>
  <c r="W105" i="22"/>
  <c r="Z105" i="22" s="1"/>
  <c r="AC105" i="22" s="1"/>
  <c r="V110" i="22"/>
  <c r="Y110" i="22" s="1"/>
  <c r="AB110" i="22" s="1"/>
  <c r="W106" i="22"/>
  <c r="Z106" i="22" s="1"/>
  <c r="AC106" i="22" s="1"/>
  <c r="W109" i="22"/>
  <c r="Z109" i="22" s="1"/>
  <c r="AC109" i="22" s="1"/>
  <c r="Q107" i="22"/>
  <c r="N107" i="22" s="1"/>
  <c r="V106" i="22"/>
  <c r="Y106" i="22" s="1"/>
  <c r="AB106" i="22" s="1"/>
  <c r="P105" i="22"/>
  <c r="M105" i="22" s="1"/>
  <c r="Q108" i="22"/>
  <c r="N108" i="22" s="1"/>
  <c r="P109" i="22"/>
  <c r="M109" i="22" s="1"/>
  <c r="AC68" i="22"/>
  <c r="AB68" i="22"/>
  <c r="AC67" i="22"/>
  <c r="AB67" i="22"/>
  <c r="AC66" i="22"/>
  <c r="AB66" i="22"/>
  <c r="AC65" i="22"/>
  <c r="AB65" i="22"/>
  <c r="AC64" i="22"/>
  <c r="AB64" i="22"/>
  <c r="AC63" i="22"/>
  <c r="AB63" i="22"/>
  <c r="Z68" i="22"/>
  <c r="Y68" i="22"/>
  <c r="Z67" i="22"/>
  <c r="Y67" i="22"/>
  <c r="Z66" i="22"/>
  <c r="Y66" i="22"/>
  <c r="Z65" i="22"/>
  <c r="Y65" i="22"/>
  <c r="Z64" i="22"/>
  <c r="Y64" i="22"/>
  <c r="Z63" i="22"/>
  <c r="Y63" i="22"/>
  <c r="W68" i="22"/>
  <c r="V68" i="22"/>
  <c r="W67" i="22"/>
  <c r="V67" i="22"/>
  <c r="W66" i="22"/>
  <c r="V66" i="22"/>
  <c r="W65" i="22"/>
  <c r="V65" i="22"/>
  <c r="W64" i="22"/>
  <c r="V64" i="22"/>
  <c r="W63" i="22"/>
  <c r="V63" i="22"/>
  <c r="T68" i="22"/>
  <c r="S68" i="22"/>
  <c r="T67" i="22"/>
  <c r="S67" i="22"/>
  <c r="T66" i="22"/>
  <c r="S66" i="22"/>
  <c r="T65" i="22"/>
  <c r="S65" i="22"/>
  <c r="T64" i="22"/>
  <c r="S64" i="22"/>
  <c r="T63" i="22"/>
  <c r="S63" i="22"/>
  <c r="Q68" i="22"/>
  <c r="P68" i="22"/>
  <c r="Q67" i="22"/>
  <c r="P67" i="22"/>
  <c r="Q66" i="22"/>
  <c r="P66" i="22"/>
  <c r="Q65" i="22"/>
  <c r="P65" i="22"/>
  <c r="Q64" i="22"/>
  <c r="P64" i="22"/>
  <c r="Q63" i="22"/>
  <c r="P63" i="22"/>
  <c r="M68" i="22"/>
  <c r="N68" i="22"/>
  <c r="M67" i="22"/>
  <c r="N67" i="22"/>
  <c r="M66" i="22"/>
  <c r="N66" i="22"/>
  <c r="M65" i="22"/>
  <c r="N65" i="22"/>
  <c r="M64" i="22"/>
  <c r="N64" i="22"/>
  <c r="M63" i="22"/>
  <c r="N63" i="22"/>
  <c r="AC260" i="22"/>
  <c r="AB260" i="22"/>
  <c r="Z260" i="22"/>
  <c r="Y260" i="22"/>
  <c r="W260" i="22"/>
  <c r="V260" i="22"/>
  <c r="T260" i="22"/>
  <c r="S260" i="22"/>
  <c r="Q260" i="22"/>
  <c r="P260" i="22"/>
  <c r="N260" i="22"/>
  <c r="M260" i="22"/>
  <c r="AC62" i="22"/>
  <c r="AB62" i="22"/>
  <c r="Z62" i="22"/>
  <c r="Y62" i="22"/>
  <c r="W62" i="22"/>
  <c r="V62" i="22"/>
  <c r="T62" i="22"/>
  <c r="S62" i="22"/>
  <c r="Q62" i="22"/>
  <c r="P62" i="22"/>
  <c r="N62" i="22"/>
  <c r="M62" i="22"/>
  <c r="AC61" i="22"/>
  <c r="AB61" i="22"/>
  <c r="Z61" i="22"/>
  <c r="Y61" i="22"/>
  <c r="W61" i="22"/>
  <c r="V61" i="22"/>
  <c r="T61" i="22"/>
  <c r="S61" i="22"/>
  <c r="Q61" i="22"/>
  <c r="P61" i="22"/>
  <c r="N61" i="22"/>
  <c r="M61" i="22"/>
  <c r="AC60" i="22"/>
  <c r="AB60" i="22"/>
  <c r="Z60" i="22"/>
  <c r="Y60" i="22"/>
  <c r="W60" i="22"/>
  <c r="V60" i="22"/>
  <c r="T60" i="22"/>
  <c r="S60" i="22"/>
  <c r="Q60" i="22"/>
  <c r="P60" i="22"/>
  <c r="N60" i="22"/>
  <c r="M60" i="22"/>
  <c r="AC59" i="22"/>
  <c r="AB59" i="22"/>
  <c r="Z59" i="22"/>
  <c r="Y59" i="22"/>
  <c r="W59" i="22"/>
  <c r="V59" i="22"/>
  <c r="T59" i="22"/>
  <c r="S59" i="22"/>
  <c r="Q59" i="22"/>
  <c r="P59" i="22"/>
  <c r="N59" i="22"/>
  <c r="M59" i="22"/>
  <c r="AC58" i="22"/>
  <c r="AB58" i="22"/>
  <c r="Z58" i="22"/>
  <c r="Y58" i="22"/>
  <c r="W58" i="22"/>
  <c r="V58" i="22"/>
  <c r="T58" i="22"/>
  <c r="S58" i="22"/>
  <c r="Q58" i="22"/>
  <c r="P58" i="22"/>
  <c r="N58" i="22"/>
  <c r="M58" i="22"/>
  <c r="AC57" i="22"/>
  <c r="AB57" i="22"/>
  <c r="Z57" i="22"/>
  <c r="Y57" i="22"/>
  <c r="W57" i="22"/>
  <c r="V57" i="22"/>
  <c r="T57" i="22"/>
  <c r="S57" i="22"/>
  <c r="Q57" i="22"/>
  <c r="P57" i="22"/>
  <c r="N57" i="22"/>
  <c r="M57" i="22"/>
  <c r="AC56" i="22"/>
  <c r="AB56" i="22"/>
  <c r="Z56" i="22"/>
  <c r="Y56" i="22"/>
  <c r="W56" i="22"/>
  <c r="V56" i="22"/>
  <c r="T56" i="22"/>
  <c r="S56" i="22"/>
  <c r="Q56" i="22"/>
  <c r="P56" i="22"/>
  <c r="N56" i="22"/>
  <c r="M56" i="22"/>
  <c r="AC55" i="22"/>
  <c r="AB55" i="22"/>
  <c r="Z55" i="22"/>
  <c r="Y55" i="22"/>
  <c r="W55" i="22"/>
  <c r="V55" i="22"/>
  <c r="T55" i="22"/>
  <c r="S55" i="22"/>
  <c r="Q55" i="22"/>
  <c r="P55" i="22"/>
  <c r="N55" i="22"/>
  <c r="M55" i="22"/>
  <c r="AC54" i="22"/>
  <c r="AB54" i="22"/>
  <c r="Z54" i="22"/>
  <c r="Y54" i="22"/>
  <c r="W54" i="22"/>
  <c r="V54" i="22"/>
  <c r="T54" i="22"/>
  <c r="S54" i="22"/>
  <c r="Q54" i="22"/>
  <c r="P54" i="22"/>
  <c r="N54" i="22"/>
  <c r="M54" i="22"/>
  <c r="AC53" i="22"/>
  <c r="AB53" i="22"/>
  <c r="Z53" i="22"/>
  <c r="Y53" i="22"/>
  <c r="W53" i="22"/>
  <c r="V53" i="22"/>
  <c r="T53" i="22"/>
  <c r="S53" i="22"/>
  <c r="Q53" i="22"/>
  <c r="P53" i="22"/>
  <c r="N53" i="22"/>
  <c r="M53" i="22"/>
  <c r="AC52" i="22"/>
  <c r="AB52" i="22"/>
  <c r="Z52" i="22"/>
  <c r="Y52" i="22"/>
  <c r="W52" i="22"/>
  <c r="V52" i="22"/>
  <c r="T52" i="22"/>
  <c r="S52" i="22"/>
  <c r="Q52" i="22"/>
  <c r="P52" i="22"/>
  <c r="N52" i="22"/>
  <c r="M52" i="22"/>
  <c r="AC51" i="22"/>
  <c r="AB51" i="22"/>
  <c r="Z51" i="22"/>
  <c r="Y51" i="22"/>
  <c r="W51" i="22"/>
  <c r="V51" i="22"/>
  <c r="T51" i="22"/>
  <c r="S51" i="22"/>
  <c r="Q51" i="22"/>
  <c r="P51" i="22"/>
  <c r="N51" i="22"/>
  <c r="M51" i="22"/>
  <c r="AC50" i="22"/>
  <c r="AB50" i="22"/>
  <c r="Z50" i="22"/>
  <c r="Y50" i="22"/>
  <c r="W50" i="22"/>
  <c r="V50" i="22"/>
  <c r="T50" i="22"/>
  <c r="S50" i="22"/>
  <c r="Q50" i="22"/>
  <c r="P50" i="22"/>
  <c r="N50" i="22"/>
  <c r="M50" i="22"/>
  <c r="AC49" i="22"/>
  <c r="AB49" i="22"/>
  <c r="Z49" i="22"/>
  <c r="Y49" i="22"/>
  <c r="W49" i="22"/>
  <c r="V49" i="22"/>
  <c r="T49" i="22"/>
  <c r="S49" i="22"/>
  <c r="Q49" i="22"/>
  <c r="P49" i="22"/>
  <c r="N49" i="22"/>
  <c r="M49" i="22"/>
  <c r="AC48" i="22"/>
  <c r="AB48" i="22"/>
  <c r="Z48" i="22"/>
  <c r="Y48" i="22"/>
  <c r="W48" i="22"/>
  <c r="V48" i="22"/>
  <c r="T48" i="22"/>
  <c r="S48" i="22"/>
  <c r="Q48" i="22"/>
  <c r="P48" i="22"/>
  <c r="N48" i="22"/>
  <c r="M48" i="22"/>
  <c r="AC47" i="22"/>
  <c r="AB47" i="22"/>
  <c r="Z47" i="22"/>
  <c r="Y47" i="22"/>
  <c r="W47" i="22"/>
  <c r="V47" i="22"/>
  <c r="T47" i="22"/>
  <c r="S47" i="22"/>
  <c r="Q47" i="22"/>
  <c r="P47" i="22"/>
  <c r="N47" i="22"/>
  <c r="M47" i="22"/>
  <c r="AC46" i="22"/>
  <c r="AB46" i="22"/>
  <c r="Z46" i="22"/>
  <c r="Y46" i="22"/>
  <c r="W46" i="22"/>
  <c r="V46" i="22"/>
  <c r="T46" i="22"/>
  <c r="S46" i="22"/>
  <c r="Q46" i="22"/>
  <c r="P46" i="22"/>
  <c r="N46" i="22"/>
  <c r="M46" i="22"/>
  <c r="AC45" i="22"/>
  <c r="AB45" i="22"/>
  <c r="Z45" i="22"/>
  <c r="Y45" i="22"/>
  <c r="W45" i="22"/>
  <c r="V45" i="22"/>
  <c r="T45" i="22"/>
  <c r="S45" i="22"/>
  <c r="Q45" i="22"/>
  <c r="P45" i="22"/>
  <c r="N45" i="22"/>
  <c r="M45" i="22"/>
  <c r="AC44" i="22"/>
  <c r="AB44" i="22"/>
  <c r="Z44" i="22"/>
  <c r="Y44" i="22"/>
  <c r="W44" i="22"/>
  <c r="V44" i="22"/>
  <c r="T44" i="22"/>
  <c r="S44" i="22"/>
  <c r="Q44" i="22"/>
  <c r="P44" i="22"/>
  <c r="N44" i="22"/>
  <c r="M44" i="22"/>
  <c r="AC43" i="22"/>
  <c r="AB43" i="22"/>
  <c r="Z43" i="22"/>
  <c r="Y43" i="22"/>
  <c r="W43" i="22"/>
  <c r="V43" i="22"/>
  <c r="T43" i="22"/>
  <c r="S43" i="22"/>
  <c r="Q43" i="22"/>
  <c r="P43" i="22"/>
  <c r="N43" i="22"/>
  <c r="M43" i="22"/>
  <c r="AC42" i="22"/>
  <c r="AB42" i="22"/>
  <c r="Z42" i="22"/>
  <c r="Y42" i="22"/>
  <c r="W42" i="22"/>
  <c r="V42" i="22"/>
  <c r="T42" i="22"/>
  <c r="S42" i="22"/>
  <c r="Q42" i="22"/>
  <c r="P42" i="22"/>
  <c r="N42" i="22"/>
  <c r="M42" i="22"/>
  <c r="AC41" i="22"/>
  <c r="AB41" i="22"/>
  <c r="Z41" i="22"/>
  <c r="Y41" i="22"/>
  <c r="W41" i="22"/>
  <c r="V41" i="22"/>
  <c r="T41" i="22"/>
  <c r="S41" i="22"/>
  <c r="Q41" i="22"/>
  <c r="P41" i="22"/>
  <c r="N41" i="22"/>
  <c r="M41" i="22"/>
  <c r="AC40" i="22"/>
  <c r="AB40" i="22"/>
  <c r="Z40" i="22"/>
  <c r="Y40" i="22"/>
  <c r="W40" i="22"/>
  <c r="V40" i="22"/>
  <c r="T40" i="22"/>
  <c r="S40" i="22"/>
  <c r="Q40" i="22"/>
  <c r="P40" i="22"/>
  <c r="N40" i="22"/>
  <c r="M40" i="22"/>
  <c r="AC39" i="22"/>
  <c r="AB39" i="22"/>
  <c r="Z39" i="22"/>
  <c r="Y39" i="22"/>
  <c r="W39" i="22"/>
  <c r="V39" i="22"/>
  <c r="T39" i="22"/>
  <c r="S39" i="22"/>
  <c r="Q39" i="22"/>
  <c r="P39" i="22"/>
  <c r="N39" i="22"/>
  <c r="M39" i="22"/>
  <c r="AC38" i="22"/>
  <c r="AB38" i="22"/>
  <c r="Z38" i="22"/>
  <c r="Y38" i="22"/>
  <c r="W38" i="22"/>
  <c r="V38" i="22"/>
  <c r="T38" i="22"/>
  <c r="S38" i="22"/>
  <c r="Q38" i="22"/>
  <c r="P38" i="22"/>
  <c r="N38" i="22"/>
  <c r="M38" i="22"/>
  <c r="AC37" i="22"/>
  <c r="AB37" i="22"/>
  <c r="Z37" i="22"/>
  <c r="Y37" i="22"/>
  <c r="W37" i="22"/>
  <c r="V37" i="22"/>
  <c r="T37" i="22"/>
  <c r="S37" i="22"/>
  <c r="Q37" i="22"/>
  <c r="P37" i="22"/>
  <c r="N37" i="22"/>
  <c r="M37" i="22"/>
  <c r="AC36" i="22"/>
  <c r="AB36" i="22"/>
  <c r="Z36" i="22"/>
  <c r="Y36" i="22"/>
  <c r="W36" i="22"/>
  <c r="V36" i="22"/>
  <c r="T36" i="22"/>
  <c r="S36" i="22"/>
  <c r="Q36" i="22"/>
  <c r="P36" i="22"/>
  <c r="N36" i="22"/>
  <c r="M36" i="22"/>
  <c r="AC35" i="22"/>
  <c r="AB35" i="22"/>
  <c r="Z35" i="22"/>
  <c r="Y35" i="22"/>
  <c r="W35" i="22"/>
  <c r="V35" i="22"/>
  <c r="T35" i="22"/>
  <c r="S35" i="22"/>
  <c r="Q35" i="22"/>
  <c r="P35" i="22"/>
  <c r="N35" i="22"/>
  <c r="M35" i="22"/>
  <c r="AC34" i="22"/>
  <c r="AB34" i="22"/>
  <c r="Z34" i="22"/>
  <c r="Y34" i="22"/>
  <c r="W34" i="22"/>
  <c r="V34" i="22"/>
  <c r="T34" i="22"/>
  <c r="S34" i="22"/>
  <c r="Q34" i="22"/>
  <c r="P34" i="22"/>
  <c r="N34" i="22"/>
  <c r="M34" i="22"/>
  <c r="AC33" i="22"/>
  <c r="AB33" i="22"/>
  <c r="Z33" i="22"/>
  <c r="Y33" i="22"/>
  <c r="W33" i="22"/>
  <c r="V33" i="22"/>
  <c r="T33" i="22"/>
  <c r="S33" i="22"/>
  <c r="Q33" i="22"/>
  <c r="P33" i="22"/>
  <c r="N33" i="22"/>
  <c r="M33" i="22"/>
  <c r="AC32" i="22"/>
  <c r="AB32" i="22"/>
  <c r="Z32" i="22"/>
  <c r="Y32" i="22"/>
  <c r="W32" i="22"/>
  <c r="V32" i="22"/>
  <c r="T32" i="22"/>
  <c r="S32" i="22"/>
  <c r="Q32" i="22"/>
  <c r="P32" i="22"/>
  <c r="N32" i="22"/>
  <c r="M32" i="22"/>
  <c r="AC31" i="22"/>
  <c r="AB31" i="22"/>
  <c r="Z31" i="22"/>
  <c r="Y31" i="22"/>
  <c r="W31" i="22"/>
  <c r="V31" i="22"/>
  <c r="T31" i="22"/>
  <c r="S31" i="22"/>
  <c r="Q31" i="22"/>
  <c r="P31" i="22"/>
  <c r="N31" i="22"/>
  <c r="M31" i="22"/>
  <c r="AC30" i="22"/>
  <c r="AB30" i="22"/>
  <c r="Z30" i="22"/>
  <c r="Y30" i="22"/>
  <c r="W30" i="22"/>
  <c r="V30" i="22"/>
  <c r="T30" i="22"/>
  <c r="S30" i="22"/>
  <c r="Q30" i="22"/>
  <c r="P30" i="22"/>
  <c r="N30" i="22"/>
  <c r="M30" i="22"/>
  <c r="AC29" i="22"/>
  <c r="AB29" i="22"/>
  <c r="Z29" i="22"/>
  <c r="Y29" i="22"/>
  <c r="W29" i="22"/>
  <c r="V29" i="22"/>
  <c r="T29" i="22"/>
  <c r="S29" i="22"/>
  <c r="Q29" i="22"/>
  <c r="P29" i="22"/>
  <c r="N29" i="22"/>
  <c r="M29" i="22"/>
  <c r="AC28" i="22"/>
  <c r="AB28" i="22"/>
  <c r="Z28" i="22"/>
  <c r="Y28" i="22"/>
  <c r="W28" i="22"/>
  <c r="V28" i="22"/>
  <c r="T28" i="22"/>
  <c r="S28" i="22"/>
  <c r="Q28" i="22"/>
  <c r="P28" i="22"/>
  <c r="N28" i="22"/>
  <c r="M28" i="22"/>
  <c r="AC27" i="22"/>
  <c r="AB27" i="22"/>
  <c r="Z27" i="22"/>
  <c r="Y27" i="22"/>
  <c r="W27" i="22"/>
  <c r="V27" i="22"/>
  <c r="T27" i="22"/>
  <c r="S27" i="22"/>
  <c r="Q27" i="22"/>
  <c r="P27" i="22"/>
  <c r="N27" i="22"/>
  <c r="M27" i="22"/>
  <c r="AC26" i="22"/>
  <c r="AB26" i="22"/>
  <c r="Z26" i="22"/>
  <c r="Y26" i="22"/>
  <c r="W26" i="22"/>
  <c r="V26" i="22"/>
  <c r="T26" i="22"/>
  <c r="S26" i="22"/>
  <c r="Q26" i="22"/>
  <c r="P26" i="22"/>
  <c r="N26" i="22"/>
  <c r="M26" i="22"/>
  <c r="AC25" i="22"/>
  <c r="AB25" i="22"/>
  <c r="Z25" i="22"/>
  <c r="Y25" i="22"/>
  <c r="W25" i="22"/>
  <c r="V25" i="22"/>
  <c r="T25" i="22"/>
  <c r="S25" i="22"/>
  <c r="Q25" i="22"/>
  <c r="P25" i="22"/>
  <c r="N25" i="22"/>
  <c r="M25" i="22"/>
  <c r="AC24" i="22"/>
  <c r="AB24" i="22"/>
  <c r="Z24" i="22"/>
  <c r="Y24" i="22"/>
  <c r="W24" i="22"/>
  <c r="V24" i="22"/>
  <c r="T24" i="22"/>
  <c r="S24" i="22"/>
  <c r="Q24" i="22"/>
  <c r="P24" i="22"/>
  <c r="N24" i="22"/>
  <c r="M24" i="22"/>
  <c r="AC23" i="22"/>
  <c r="AB23" i="22"/>
  <c r="Z23" i="22"/>
  <c r="Y23" i="22"/>
  <c r="W23" i="22"/>
  <c r="V23" i="22"/>
  <c r="T23" i="22"/>
  <c r="S23" i="22"/>
  <c r="Q23" i="22"/>
  <c r="P23" i="22"/>
  <c r="N23" i="22"/>
  <c r="M23" i="22"/>
  <c r="AC22" i="22"/>
  <c r="AB22" i="22"/>
  <c r="Z22" i="22"/>
  <c r="Y22" i="22"/>
  <c r="W22" i="22"/>
  <c r="V22" i="22"/>
  <c r="T22" i="22"/>
  <c r="S22" i="22"/>
  <c r="Q22" i="22"/>
  <c r="P22" i="22"/>
  <c r="N22" i="22"/>
  <c r="M22" i="22"/>
  <c r="AC21" i="22"/>
  <c r="AB21" i="22"/>
  <c r="Z21" i="22"/>
  <c r="Y21" i="22"/>
  <c r="W21" i="22"/>
  <c r="V21" i="22"/>
  <c r="T21" i="22"/>
  <c r="S21" i="22"/>
  <c r="Q21" i="22"/>
  <c r="P21" i="22"/>
  <c r="N21" i="22"/>
  <c r="M21" i="22"/>
  <c r="V117" i="22" l="1"/>
  <c r="Y117" i="22" s="1"/>
  <c r="AB117" i="22" s="1"/>
  <c r="W117" i="22"/>
  <c r="Z117" i="22" s="1"/>
  <c r="AC117" i="22" s="1"/>
  <c r="V118" i="22"/>
  <c r="Y118" i="22" s="1"/>
  <c r="AB118" i="22" s="1"/>
  <c r="W118" i="22"/>
  <c r="Z118" i="22" s="1"/>
  <c r="AC118" i="22" s="1"/>
  <c r="V119" i="22"/>
  <c r="Y119" i="22" s="1"/>
  <c r="AB119" i="22" s="1"/>
  <c r="W119" i="22"/>
  <c r="Z119" i="22" s="1"/>
  <c r="AC119" i="22" s="1"/>
  <c r="V120" i="22"/>
  <c r="Y120" i="22" s="1"/>
  <c r="AB120" i="22" s="1"/>
  <c r="W120" i="22"/>
  <c r="Z120" i="22" s="1"/>
  <c r="AC120" i="22" s="1"/>
  <c r="V121" i="22"/>
  <c r="Y121" i="22" s="1"/>
  <c r="AB121" i="22" s="1"/>
  <c r="W121" i="22"/>
  <c r="Z121" i="22" s="1"/>
  <c r="AC121" i="22" s="1"/>
  <c r="V122" i="22"/>
  <c r="Y122" i="22" s="1"/>
  <c r="AB122" i="22" s="1"/>
  <c r="W122" i="22"/>
  <c r="Z122" i="22" s="1"/>
  <c r="AC122" i="22" s="1"/>
  <c r="U118" i="22"/>
  <c r="X118" i="22" s="1"/>
  <c r="AA118" i="22" s="1"/>
  <c r="U119" i="22"/>
  <c r="X119" i="22" s="1"/>
  <c r="AA119" i="22" s="1"/>
  <c r="U120" i="22"/>
  <c r="X120" i="22" s="1"/>
  <c r="AA120" i="22" s="1"/>
  <c r="U121" i="22"/>
  <c r="X121" i="22" s="1"/>
  <c r="AA121" i="22" s="1"/>
  <c r="U122" i="22"/>
  <c r="X122" i="22" s="1"/>
  <c r="AA122" i="22" s="1"/>
  <c r="U117" i="22"/>
  <c r="X117" i="22" s="1"/>
  <c r="AA117" i="22" s="1"/>
  <c r="V271" i="22"/>
  <c r="Y271" i="22" s="1"/>
  <c r="AB271" i="22" s="1"/>
  <c r="W271" i="22"/>
  <c r="Z271" i="22" s="1"/>
  <c r="AC271" i="22" s="1"/>
  <c r="V272" i="22"/>
  <c r="Y272" i="22" s="1"/>
  <c r="AB272" i="22" s="1"/>
  <c r="W272" i="22"/>
  <c r="Z272" i="22" s="1"/>
  <c r="AC272" i="22" s="1"/>
  <c r="V273" i="22"/>
  <c r="Y273" i="22" s="1"/>
  <c r="AB273" i="22" s="1"/>
  <c r="W273" i="22"/>
  <c r="Z273" i="22" s="1"/>
  <c r="AC273" i="22" s="1"/>
  <c r="V274" i="22"/>
  <c r="Y274" i="22" s="1"/>
  <c r="AB274" i="22" s="1"/>
  <c r="W274" i="22"/>
  <c r="Z274" i="22" s="1"/>
  <c r="AC274" i="22" s="1"/>
  <c r="V275" i="22"/>
  <c r="Y275" i="22" s="1"/>
  <c r="AB275" i="22" s="1"/>
  <c r="W275" i="22"/>
  <c r="Z275" i="22" s="1"/>
  <c r="AC275" i="22" s="1"/>
  <c r="V276" i="22"/>
  <c r="Y276" i="22" s="1"/>
  <c r="AB276" i="22" s="1"/>
  <c r="W276" i="22"/>
  <c r="Z276" i="22" s="1"/>
  <c r="AC276" i="22" s="1"/>
  <c r="U272" i="22"/>
  <c r="X272" i="22" s="1"/>
  <c r="AA272" i="22" s="1"/>
  <c r="U273" i="22"/>
  <c r="X273" i="22" s="1"/>
  <c r="AA273" i="22" s="1"/>
  <c r="U274" i="22"/>
  <c r="X274" i="22" s="1"/>
  <c r="AA274" i="22" s="1"/>
  <c r="U275" i="22"/>
  <c r="X275" i="22" s="1"/>
  <c r="AA275" i="22" s="1"/>
  <c r="U276" i="22"/>
  <c r="X276" i="22" s="1"/>
  <c r="AA276" i="22" s="1"/>
  <c r="U271" i="22"/>
  <c r="X271" i="22" s="1"/>
  <c r="AA271" i="22" s="1"/>
  <c r="O271" i="22"/>
  <c r="L271" i="22" s="1"/>
  <c r="P271" i="22"/>
  <c r="M271" i="22" s="1"/>
  <c r="O272" i="22"/>
  <c r="L272" i="22" s="1"/>
  <c r="P272" i="22"/>
  <c r="M272" i="22" s="1"/>
  <c r="O273" i="22"/>
  <c r="L273" i="22" s="1"/>
  <c r="P273" i="22"/>
  <c r="M273" i="22" s="1"/>
  <c r="O274" i="22"/>
  <c r="L274" i="22" s="1"/>
  <c r="P274" i="22"/>
  <c r="M274" i="22" s="1"/>
  <c r="O275" i="22"/>
  <c r="L275" i="22" s="1"/>
  <c r="P275" i="22"/>
  <c r="M275" i="22" s="1"/>
  <c r="O276" i="22"/>
  <c r="L276" i="22" s="1"/>
  <c r="P276" i="22"/>
  <c r="M276" i="22" s="1"/>
  <c r="Q272" i="22"/>
  <c r="N272" i="22" s="1"/>
  <c r="Q273" i="22"/>
  <c r="N273" i="22" s="1"/>
  <c r="Q274" i="22"/>
  <c r="N274" i="22" s="1"/>
  <c r="Q275" i="22"/>
  <c r="N275" i="22" s="1"/>
  <c r="Q276" i="22"/>
  <c r="N276" i="22" s="1"/>
  <c r="Q271" i="22"/>
  <c r="N271" i="22" s="1"/>
  <c r="V99" i="22" l="1"/>
  <c r="Y99" i="22" s="1"/>
  <c r="AB99" i="22" s="1"/>
  <c r="W99" i="22"/>
  <c r="Z99" i="22" s="1"/>
  <c r="AC99" i="22" s="1"/>
  <c r="V100" i="22"/>
  <c r="Y100" i="22" s="1"/>
  <c r="AB100" i="22" s="1"/>
  <c r="W100" i="22"/>
  <c r="Z100" i="22" s="1"/>
  <c r="AC100" i="22" s="1"/>
  <c r="V101" i="22"/>
  <c r="Y101" i="22" s="1"/>
  <c r="AB101" i="22" s="1"/>
  <c r="W101" i="22"/>
  <c r="Z101" i="22" s="1"/>
  <c r="AC101" i="22" s="1"/>
  <c r="V102" i="22"/>
  <c r="Y102" i="22" s="1"/>
  <c r="AB102" i="22" s="1"/>
  <c r="W102" i="22"/>
  <c r="Z102" i="22" s="1"/>
  <c r="AC102" i="22" s="1"/>
  <c r="V103" i="22"/>
  <c r="Y103" i="22" s="1"/>
  <c r="AB103" i="22" s="1"/>
  <c r="W103" i="22"/>
  <c r="Z103" i="22" s="1"/>
  <c r="AC103" i="22" s="1"/>
  <c r="V104" i="22"/>
  <c r="Y104" i="22" s="1"/>
  <c r="AB104" i="22" s="1"/>
  <c r="W104" i="22"/>
  <c r="Z104" i="22" s="1"/>
  <c r="AC104" i="22" s="1"/>
  <c r="U100" i="22"/>
  <c r="X100" i="22" s="1"/>
  <c r="AA100" i="22" s="1"/>
  <c r="U101" i="22"/>
  <c r="X101" i="22" s="1"/>
  <c r="AA101" i="22" s="1"/>
  <c r="U102" i="22"/>
  <c r="X102" i="22" s="1"/>
  <c r="AA102" i="22" s="1"/>
  <c r="U103" i="22"/>
  <c r="X103" i="22" s="1"/>
  <c r="AA103" i="22" s="1"/>
  <c r="U104" i="22"/>
  <c r="X104" i="22" s="1"/>
  <c r="AA104" i="22" s="1"/>
  <c r="U99" i="22"/>
  <c r="X99" i="22" s="1"/>
  <c r="AA99" i="22" s="1"/>
  <c r="P99" i="22"/>
  <c r="M99" i="22" s="1"/>
  <c r="Q99" i="22"/>
  <c r="N99" i="22" s="1"/>
  <c r="P100" i="22"/>
  <c r="M100" i="22" s="1"/>
  <c r="Q100" i="22"/>
  <c r="N100" i="22" s="1"/>
  <c r="P101" i="22"/>
  <c r="M101" i="22" s="1"/>
  <c r="Q101" i="22"/>
  <c r="N101" i="22" s="1"/>
  <c r="P102" i="22"/>
  <c r="M102" i="22" s="1"/>
  <c r="Q102" i="22"/>
  <c r="N102" i="22" s="1"/>
  <c r="P103" i="22"/>
  <c r="M103" i="22" s="1"/>
  <c r="Q103" i="22"/>
  <c r="N103" i="22" s="1"/>
  <c r="P104" i="22"/>
  <c r="M104" i="22" s="1"/>
  <c r="Q104" i="22"/>
  <c r="N104" i="22" s="1"/>
  <c r="O100" i="22"/>
  <c r="L100" i="22" s="1"/>
  <c r="O101" i="22"/>
  <c r="L101" i="22" s="1"/>
  <c r="O102" i="22"/>
  <c r="L102" i="22" s="1"/>
  <c r="O103" i="22"/>
  <c r="L103" i="22" s="1"/>
  <c r="O104" i="22"/>
  <c r="L104" i="22" s="1"/>
  <c r="O99" i="22"/>
  <c r="L99" i="22" s="1"/>
  <c r="V255" i="22" l="1"/>
  <c r="Y255" i="22" s="1"/>
  <c r="AB255" i="22" s="1"/>
  <c r="W255" i="22"/>
  <c r="Z255" i="22" s="1"/>
  <c r="AC255" i="22" s="1"/>
  <c r="V256" i="22"/>
  <c r="Y256" i="22" s="1"/>
  <c r="AB256" i="22" s="1"/>
  <c r="W256" i="22"/>
  <c r="Z256" i="22" s="1"/>
  <c r="AC256" i="22" s="1"/>
  <c r="U256" i="22"/>
  <c r="X256" i="22" s="1"/>
  <c r="AA256" i="22" s="1"/>
  <c r="U255" i="22"/>
  <c r="X255" i="22" s="1"/>
  <c r="AA255" i="22" s="1"/>
  <c r="Q255" i="22"/>
  <c r="N255" i="22" s="1"/>
  <c r="Q256" i="22"/>
  <c r="N256" i="22" s="1"/>
  <c r="P256" i="22"/>
  <c r="M256" i="22" s="1"/>
  <c r="P255" i="22"/>
  <c r="M255" i="22" s="1"/>
  <c r="O256" i="22"/>
  <c r="L256" i="22" s="1"/>
  <c r="O255" i="22"/>
  <c r="L255" i="22" s="1"/>
  <c r="P245" i="22" l="1"/>
  <c r="M245" i="22" s="1"/>
  <c r="Q245" i="22"/>
  <c r="N245" i="22" s="1"/>
  <c r="P246" i="22"/>
  <c r="M246" i="22" s="1"/>
  <c r="Q246" i="22"/>
  <c r="N246" i="22" s="1"/>
  <c r="O246" i="22"/>
  <c r="L246" i="22" s="1"/>
  <c r="O245" i="22"/>
  <c r="L245" i="22" s="1"/>
  <c r="AB245" i="22"/>
  <c r="AC245" i="22"/>
  <c r="AB246" i="22"/>
  <c r="AC246" i="22"/>
  <c r="AA246" i="22"/>
  <c r="AA245" i="22"/>
  <c r="P251" i="22"/>
  <c r="M251" i="22" s="1"/>
  <c r="Q251" i="22"/>
  <c r="N251" i="22" s="1"/>
  <c r="P252" i="22"/>
  <c r="M252" i="22" s="1"/>
  <c r="Q252" i="22"/>
  <c r="N252" i="22" s="1"/>
  <c r="O252" i="22"/>
  <c r="L252" i="22" s="1"/>
  <c r="O251" i="22"/>
  <c r="L251" i="22" s="1"/>
  <c r="AB249" i="22"/>
  <c r="AC249" i="22"/>
  <c r="AC250" i="22"/>
  <c r="AB250" i="22"/>
  <c r="AA250" i="22"/>
  <c r="AB70" i="22"/>
  <c r="AC70" i="22"/>
  <c r="Y70" i="22"/>
  <c r="Z70" i="22"/>
  <c r="V70" i="22"/>
  <c r="W70" i="22"/>
  <c r="S70" i="22"/>
  <c r="T70" i="22"/>
  <c r="AB69" i="22"/>
  <c r="AC69" i="22"/>
  <c r="Y69" i="22"/>
  <c r="Z69" i="22"/>
  <c r="V69" i="22"/>
  <c r="W69" i="22"/>
  <c r="S69" i="22"/>
  <c r="T69" i="22"/>
  <c r="L315" i="22" l="1"/>
  <c r="N288" i="22"/>
  <c r="M288" i="22"/>
  <c r="N287" i="22"/>
  <c r="N286" i="22" s="1"/>
  <c r="M287" i="22"/>
  <c r="M285" i="22" s="1"/>
  <c r="L286" i="22"/>
  <c r="L285" i="22"/>
  <c r="L284" i="22"/>
  <c r="L283" i="22"/>
  <c r="N282" i="22"/>
  <c r="M282" i="22"/>
  <c r="N281" i="22"/>
  <c r="N280" i="22" s="1"/>
  <c r="M281" i="22"/>
  <c r="M279" i="22" s="1"/>
  <c r="L280" i="22"/>
  <c r="L279" i="22"/>
  <c r="L278" i="22"/>
  <c r="L277" i="22"/>
  <c r="N14" i="22"/>
  <c r="M14" i="22"/>
  <c r="N13" i="22"/>
  <c r="M13" i="22"/>
  <c r="N12" i="22"/>
  <c r="M12" i="22"/>
  <c r="N11" i="22"/>
  <c r="M11" i="22"/>
  <c r="N10" i="22"/>
  <c r="M10" i="22"/>
  <c r="N9" i="22"/>
  <c r="M9" i="22"/>
  <c r="O315" i="22"/>
  <c r="Q288" i="22"/>
  <c r="P288" i="22"/>
  <c r="Q287" i="22"/>
  <c r="Q286" i="22" s="1"/>
  <c r="P287" i="22"/>
  <c r="P285" i="22" s="1"/>
  <c r="O286" i="22"/>
  <c r="O285" i="22"/>
  <c r="O284" i="22"/>
  <c r="O283" i="22"/>
  <c r="Q282" i="22"/>
  <c r="P282" i="22"/>
  <c r="Q281" i="22"/>
  <c r="Q280" i="22" s="1"/>
  <c r="P281" i="22"/>
  <c r="P279" i="22" s="1"/>
  <c r="O280" i="22"/>
  <c r="O279" i="22"/>
  <c r="O278" i="22"/>
  <c r="O277" i="22"/>
  <c r="Q14" i="22"/>
  <c r="P14" i="22"/>
  <c r="Q13" i="22"/>
  <c r="P13" i="22"/>
  <c r="Q12" i="22"/>
  <c r="P12" i="22"/>
  <c r="Q11" i="22"/>
  <c r="P11" i="22"/>
  <c r="Q10" i="22"/>
  <c r="P10" i="22"/>
  <c r="Q9" i="22"/>
  <c r="P9" i="22"/>
  <c r="AA288" i="22"/>
  <c r="X288" i="22"/>
  <c r="W288" i="22"/>
  <c r="AC288" i="22" s="1"/>
  <c r="V288" i="22"/>
  <c r="AB288" i="22" s="1"/>
  <c r="T288" i="22"/>
  <c r="Z288" i="22" s="1"/>
  <c r="S288" i="22"/>
  <c r="Y288" i="22" s="1"/>
  <c r="AA282" i="22"/>
  <c r="X282" i="22"/>
  <c r="W282" i="22"/>
  <c r="AC282" i="22" s="1"/>
  <c r="V282" i="22"/>
  <c r="AB282" i="22" s="1"/>
  <c r="T282" i="22"/>
  <c r="Z282" i="22" s="1"/>
  <c r="S282" i="22"/>
  <c r="Y282" i="22" s="1"/>
  <c r="N279" i="22" l="1"/>
  <c r="N285" i="22"/>
  <c r="N283" i="22"/>
  <c r="N277" i="22"/>
  <c r="N284" i="22"/>
  <c r="N278" i="22"/>
  <c r="M284" i="22"/>
  <c r="Q279" i="22"/>
  <c r="P284" i="22"/>
  <c r="Q278" i="22"/>
  <c r="Q285" i="22"/>
  <c r="M278" i="22"/>
  <c r="P278" i="22"/>
  <c r="Q284" i="22"/>
  <c r="M277" i="22"/>
  <c r="M283" i="22"/>
  <c r="M280" i="22"/>
  <c r="M286" i="22"/>
  <c r="P277" i="22"/>
  <c r="P283" i="22"/>
  <c r="Q277" i="22"/>
  <c r="P280" i="22"/>
  <c r="Q283" i="22"/>
  <c r="P286" i="22"/>
  <c r="AC14" i="22" l="1"/>
  <c r="AB14" i="22"/>
  <c r="Z14" i="22"/>
  <c r="Y14" i="22"/>
  <c r="W14" i="22"/>
  <c r="V14" i="22"/>
  <c r="T14" i="22"/>
  <c r="S14" i="22"/>
  <c r="U280" i="22"/>
  <c r="R280" i="22"/>
  <c r="U279" i="22"/>
  <c r="R279" i="22"/>
  <c r="U278" i="22"/>
  <c r="R278" i="22"/>
  <c r="U277" i="22"/>
  <c r="R277" i="22"/>
  <c r="U283" i="22"/>
  <c r="U284" i="22"/>
  <c r="U285" i="22"/>
  <c r="U286" i="22"/>
  <c r="R283" i="22"/>
  <c r="R284" i="22"/>
  <c r="R285" i="22"/>
  <c r="R286" i="22"/>
  <c r="X249" i="22" l="1"/>
  <c r="AA249" i="22" s="1"/>
  <c r="AC13" i="22" l="1"/>
  <c r="AB13" i="22"/>
  <c r="AC12" i="22"/>
  <c r="AB12" i="22"/>
  <c r="AC11" i="22"/>
  <c r="AB11" i="22"/>
  <c r="AC10" i="22"/>
  <c r="AB10" i="22"/>
  <c r="AC9" i="22"/>
  <c r="AB9" i="22"/>
  <c r="Z13" i="22"/>
  <c r="Y13" i="22"/>
  <c r="Z12" i="22"/>
  <c r="Y12" i="22"/>
  <c r="Z11" i="22"/>
  <c r="Y11" i="22"/>
  <c r="Z10" i="22"/>
  <c r="Y10" i="22"/>
  <c r="Z9" i="22"/>
  <c r="Y9" i="22"/>
  <c r="W13" i="22"/>
  <c r="V13" i="22"/>
  <c r="W12" i="22"/>
  <c r="V12" i="22"/>
  <c r="W11" i="22"/>
  <c r="V11" i="22"/>
  <c r="W10" i="22"/>
  <c r="V10" i="22"/>
  <c r="W9" i="22"/>
  <c r="V9" i="22"/>
  <c r="T10" i="22"/>
  <c r="T11" i="22"/>
  <c r="T12" i="22"/>
  <c r="T13" i="22"/>
  <c r="T9" i="22"/>
  <c r="S10" i="22"/>
  <c r="S11" i="22"/>
  <c r="S12" i="22"/>
  <c r="S13" i="22"/>
  <c r="S9" i="22"/>
  <c r="AC296" i="22" l="1"/>
  <c r="AB296" i="22"/>
  <c r="AA296" i="22"/>
  <c r="AC293" i="22"/>
  <c r="AB293" i="22"/>
  <c r="AA293" i="22"/>
  <c r="AC292" i="22"/>
  <c r="AB292" i="22"/>
  <c r="AA292" i="22"/>
  <c r="AA287" i="22"/>
  <c r="AA281" i="22"/>
  <c r="W287" i="22"/>
  <c r="V287" i="22"/>
  <c r="W281" i="22"/>
  <c r="V281" i="22"/>
  <c r="T281" i="22"/>
  <c r="S281" i="22"/>
  <c r="AB243" i="22"/>
  <c r="AC243" i="22"/>
  <c r="AA243" i="22"/>
  <c r="V243" i="22"/>
  <c r="W243" i="22"/>
  <c r="U243" i="22"/>
  <c r="AA315" i="22"/>
  <c r="X315" i="22"/>
  <c r="U315" i="22"/>
  <c r="T280" i="22" l="1"/>
  <c r="T279" i="22"/>
  <c r="T278" i="22"/>
  <c r="T277" i="22"/>
  <c r="AB281" i="22"/>
  <c r="V280" i="22"/>
  <c r="V279" i="22"/>
  <c r="V278" i="22"/>
  <c r="V277" i="22"/>
  <c r="AA280" i="22"/>
  <c r="AA279" i="22"/>
  <c r="AA278" i="22"/>
  <c r="AA277" i="22"/>
  <c r="AC281" i="22"/>
  <c r="W280" i="22"/>
  <c r="W279" i="22"/>
  <c r="W278" i="22"/>
  <c r="W277" i="22"/>
  <c r="AA286" i="22"/>
  <c r="AA285" i="22"/>
  <c r="AA284" i="22"/>
  <c r="AA283" i="22"/>
  <c r="S280" i="22"/>
  <c r="S279" i="22"/>
  <c r="S278" i="22"/>
  <c r="S277" i="22"/>
  <c r="AB287" i="22"/>
  <c r="V285" i="22"/>
  <c r="V284" i="22"/>
  <c r="V283" i="22"/>
  <c r="V286" i="22"/>
  <c r="AC287" i="22"/>
  <c r="W286" i="22"/>
  <c r="W285" i="22"/>
  <c r="W284" i="22"/>
  <c r="W283" i="22"/>
  <c r="AC284" i="22" l="1"/>
  <c r="AC283" i="22"/>
  <c r="AC286" i="22"/>
  <c r="AC285" i="22"/>
  <c r="AB283" i="22"/>
  <c r="AB286" i="22"/>
  <c r="AB285" i="22"/>
  <c r="AB284" i="22"/>
  <c r="AC280" i="22"/>
  <c r="AC279" i="22"/>
  <c r="AC278" i="22"/>
  <c r="AC277" i="22"/>
  <c r="AB280" i="22"/>
  <c r="AB279" i="22"/>
  <c r="AB278" i="22"/>
  <c r="AB277" i="22"/>
  <c r="Y296" i="22"/>
  <c r="Z296" i="22"/>
  <c r="X296" i="22"/>
  <c r="T287" i="22" l="1"/>
  <c r="S287" i="22"/>
  <c r="Y281" i="22"/>
  <c r="Z281" i="22"/>
  <c r="X287" i="22"/>
  <c r="X281" i="22"/>
  <c r="R315" i="22"/>
  <c r="Z293" i="22"/>
  <c r="Y293" i="22"/>
  <c r="X293" i="22"/>
  <c r="Z292" i="22"/>
  <c r="Y292" i="22"/>
  <c r="X292" i="22"/>
  <c r="Z252" i="22"/>
  <c r="AC252" i="22" s="1"/>
  <c r="Y252" i="22"/>
  <c r="AB252" i="22" s="1"/>
  <c r="X252" i="22"/>
  <c r="AA252" i="22" s="1"/>
  <c r="Z251" i="22"/>
  <c r="AC251" i="22" s="1"/>
  <c r="Y251" i="22"/>
  <c r="AB251" i="22" s="1"/>
  <c r="X251" i="22"/>
  <c r="AA251" i="22" s="1"/>
  <c r="Z250" i="22"/>
  <c r="Y250" i="22"/>
  <c r="X250" i="22"/>
  <c r="Z248" i="22"/>
  <c r="AC248" i="22" s="1"/>
  <c r="Y248" i="22"/>
  <c r="AB248" i="22" s="1"/>
  <c r="X248" i="22"/>
  <c r="AA248" i="22" s="1"/>
  <c r="Z287" i="22" l="1"/>
  <c r="Z286" i="22" s="1"/>
  <c r="T286" i="22"/>
  <c r="T283" i="22"/>
  <c r="T285" i="22"/>
  <c r="T284" i="22"/>
  <c r="Y287" i="22"/>
  <c r="Y286" i="22" s="1"/>
  <c r="S285" i="22"/>
  <c r="S286" i="22"/>
  <c r="S284" i="22"/>
  <c r="S283" i="22"/>
  <c r="Y280" i="22"/>
  <c r="Y279" i="22"/>
  <c r="Y278" i="22"/>
  <c r="Y277" i="22"/>
  <c r="Z280" i="22"/>
  <c r="Z279" i="22"/>
  <c r="Z278" i="22"/>
  <c r="Z277" i="22"/>
  <c r="X280" i="22"/>
  <c r="X279" i="22"/>
  <c r="X278" i="22"/>
  <c r="X277" i="22"/>
  <c r="X283" i="22"/>
  <c r="X286" i="22"/>
  <c r="X285" i="22"/>
  <c r="X284" i="22"/>
  <c r="Z283" i="22" l="1"/>
  <c r="Z284" i="22"/>
  <c r="Z285" i="22"/>
  <c r="Y283" i="22"/>
  <c r="Y284" i="22"/>
  <c r="Y285" i="22"/>
</calcChain>
</file>

<file path=xl/sharedStrings.xml><?xml version="1.0" encoding="utf-8"?>
<sst xmlns="http://schemas.openxmlformats.org/spreadsheetml/2006/main" count="3993" uniqueCount="255">
  <si>
    <t>power to mass ratio</t>
  </si>
  <si>
    <t>aerodynamic drag coefficient</t>
  </si>
  <si>
    <t>lifetime kilometers</t>
  </si>
  <si>
    <t>average passengers</t>
  </si>
  <si>
    <t>average passenger mass</t>
  </si>
  <si>
    <t>rolling resistance coefficient</t>
  </si>
  <si>
    <t>battery DoD</t>
  </si>
  <si>
    <t>charger mass</t>
  </si>
  <si>
    <t>emotor mass per power</t>
  </si>
  <si>
    <t>converter mass</t>
  </si>
  <si>
    <t>power distribution unit mass</t>
  </si>
  <si>
    <t>battery lifetime kilometers</t>
  </si>
  <si>
    <t>parameter</t>
  </si>
  <si>
    <t>base</t>
  </si>
  <si>
    <t>low</t>
  </si>
  <si>
    <t>high</t>
  </si>
  <si>
    <t>battery discharge efficiency</t>
  </si>
  <si>
    <t>battery charge efficiency</t>
  </si>
  <si>
    <t>glider base mass</t>
  </si>
  <si>
    <t>battery cell energy density</t>
  </si>
  <si>
    <t>battery cell mass share</t>
  </si>
  <si>
    <t>BEV</t>
  </si>
  <si>
    <t>powertrain</t>
  </si>
  <si>
    <t>all</t>
  </si>
  <si>
    <t>auxilliary power base demand</t>
  </si>
  <si>
    <t>heating thermal demand</t>
  </si>
  <si>
    <t>cooling thermal demand</t>
  </si>
  <si>
    <t>heating energy consumption</t>
  </si>
  <si>
    <t>cooling energy consumption</t>
  </si>
  <si>
    <t>Glider</t>
  </si>
  <si>
    <t>Powertrain</t>
  </si>
  <si>
    <t>Auxiliaries</t>
  </si>
  <si>
    <t>Energy Storage</t>
  </si>
  <si>
    <t>fuel cell stack efficiency</t>
  </si>
  <si>
    <t>fuel cell own consumption</t>
  </si>
  <si>
    <t>ICEV-d</t>
  </si>
  <si>
    <t>ICEV-g</t>
  </si>
  <si>
    <t>Driving</t>
  </si>
  <si>
    <t>lightweighting</t>
  </si>
  <si>
    <t>Emissions</t>
  </si>
  <si>
    <t>fuel cell power area density</t>
  </si>
  <si>
    <t>fuel cell ancillary BoP mass per power</t>
  </si>
  <si>
    <t>fuel cell essential BoP mass per power</t>
  </si>
  <si>
    <t>FCEV</t>
  </si>
  <si>
    <t>BEV, FCEV, PHEV-e</t>
  </si>
  <si>
    <t>engine mass per power</t>
  </si>
  <si>
    <t>combustion power share</t>
  </si>
  <si>
    <t>fuel cell power share</t>
  </si>
  <si>
    <t>BEV, PHEV-e</t>
  </si>
  <si>
    <t>battery cell power density</t>
  </si>
  <si>
    <t>fuel tank mass per energy</t>
  </si>
  <si>
    <t>CNG tank mass slope</t>
  </si>
  <si>
    <t>CNG tank mass intercept</t>
  </si>
  <si>
    <t>CO2 per kg fuel</t>
  </si>
  <si>
    <t>engine fixed mass</t>
  </si>
  <si>
    <t>emotor fixed mass</t>
  </si>
  <si>
    <t>combustion exhaust treatment cost</t>
  </si>
  <si>
    <t>heat pump cost</t>
  </si>
  <si>
    <t>battery onboard charging infrastructure cost</t>
  </si>
  <si>
    <t>Costs</t>
  </si>
  <si>
    <t>glider lightweighting cost per kg</t>
  </si>
  <si>
    <t>electric powertrain cost per kW</t>
  </si>
  <si>
    <t>combustion powertrain cost per kW</t>
  </si>
  <si>
    <t>fuel tank cost per kg</t>
  </si>
  <si>
    <t>energy cost per kWh</t>
  </si>
  <si>
    <t>interest rate</t>
  </si>
  <si>
    <t>kilometers per year</t>
  </si>
  <si>
    <t>markup factor</t>
  </si>
  <si>
    <t>battery cell production energy electricity share</t>
  </si>
  <si>
    <t>battery cell production energy</t>
  </si>
  <si>
    <t>uncertainty distribution</t>
  </si>
  <si>
    <t>triangular</t>
  </si>
  <si>
    <t>frontal area</t>
  </si>
  <si>
    <t>3.5t</t>
  </si>
  <si>
    <t>7.5t</t>
  </si>
  <si>
    <t>18t</t>
  </si>
  <si>
    <t>40t</t>
  </si>
  <si>
    <t>car2db - truck</t>
  </si>
  <si>
    <t>capacity utilization</t>
  </si>
  <si>
    <t>own assumption</t>
  </si>
  <si>
    <t>https://pubs.acs.org/doi/pdf/10.1021/acsenergylett.7b00432</t>
  </si>
  <si>
    <t>assumed to be width * height</t>
  </si>
  <si>
    <t>calculated as power / curb mass</t>
  </si>
  <si>
    <t>https://theicct.org/sites/default/files/publications/ICCT_EU-HDV-tech-2025-30_20180116.pdf</t>
  </si>
  <si>
    <t>MOFIS / HBEFA 4.1</t>
  </si>
  <si>
    <t>Cox et al. 2020</t>
  </si>
  <si>
    <t>Same as for passenger vehicles.</t>
  </si>
  <si>
    <t>Good</t>
  </si>
  <si>
    <t>To be improved</t>
  </si>
  <si>
    <t>Acceptable</t>
  </si>
  <si>
    <t>maximum theoretical payload</t>
  </si>
  <si>
    <t>Critical</t>
  </si>
  <si>
    <t>Limited</t>
  </si>
  <si>
    <t>Moderate</t>
  </si>
  <si>
    <t>Unknown</t>
  </si>
  <si>
    <t>https://www.businessinsider.com/catl-claims-battery-1-million-miles-2020-6?IR=T</t>
  </si>
  <si>
    <t>For smaller trucks with a lifetime inferior to the battery lifetime, 100% of the battery burden should be considered.</t>
  </si>
  <si>
    <t>Average payload for ICEV trucks. Will be further reduced by battery management system for BEVs.</t>
  </si>
  <si>
    <t>ecoinvent 3.6, Brusa</t>
  </si>
  <si>
    <t>9.5 kg inverter of manufacturer Brusa for 100kW electric drivetrain. 15.5kg for 220 kW.</t>
  </si>
  <si>
    <t>inverter fix mass</t>
  </si>
  <si>
    <t>https://www.brusa.biz/en/products/dcdc-converter/hvhv-800-v/bdc546.html</t>
  </si>
  <si>
    <t>Fit BEV and FCEV buses.</t>
  </si>
  <si>
    <t>Assumes three 22kW chargers connected in parallel, to charge a 1000 kWh battery in 16 hours.</t>
  </si>
  <si>
    <t>Brusa, https://www.brusa.biz/fileadmin/template/Support-Center/Datenbl%C3%A4tter/BRUSA_DB_EN_NLG664.pdf</t>
  </si>
  <si>
    <t>https://www.brusa.biz/en/products/drive/motor-400-v/hsm1-101822.html</t>
  </si>
  <si>
    <t>km</t>
  </si>
  <si>
    <t>kg</t>
  </si>
  <si>
    <t>unitless</t>
  </si>
  <si>
    <t>W/kg</t>
  </si>
  <si>
    <t>m2</t>
  </si>
  <si>
    <t>unit</t>
  </si>
  <si>
    <t>mW/cm2</t>
  </si>
  <si>
    <t>kg/kW</t>
  </si>
  <si>
    <t>kW/kW</t>
  </si>
  <si>
    <t>inverter mass per power</t>
  </si>
  <si>
    <t>W</t>
  </si>
  <si>
    <t>kWh/kg</t>
  </si>
  <si>
    <t>kW/kg</t>
  </si>
  <si>
    <t>kg/kWh</t>
  </si>
  <si>
    <t>kg/kg</t>
  </si>
  <si>
    <t>€/kg</t>
  </si>
  <si>
    <t>€/kW</t>
  </si>
  <si>
    <t>€/vehicle</t>
  </si>
  <si>
    <t>€/kWh</t>
  </si>
  <si>
    <t>https://www.cervusequipment.com/peterbilt/new-trucks/engines/</t>
  </si>
  <si>
    <t>None</t>
  </si>
  <si>
    <t>https://www.brusa.biz/_files/drive/05_Sales/Datasheets/BRUSA_DB_EN_PDU254.pdf</t>
  </si>
  <si>
    <t>Assumed the same as for passenger vehicles.</t>
  </si>
  <si>
    <t>http://appsso.eurostat.ec.europa.eu/nui/show.do?dataset=road_go_ta_lc&amp;lang=en</t>
  </si>
  <si>
    <t>26t</t>
  </si>
  <si>
    <t>type</t>
  </si>
  <si>
    <t>rigid, 2 axles, box body</t>
  </si>
  <si>
    <t>rigid, 3 axles, box body</t>
  </si>
  <si>
    <t>60t</t>
  </si>
  <si>
    <t>semi-trailer + trailer, 2+4+2 axles, curtain-sider</t>
  </si>
  <si>
    <t>semi-trailer, 2+4 axles, curtain-sider</t>
  </si>
  <si>
    <t>assumed same as 40t truck</t>
  </si>
  <si>
    <t>assumed to be width * height, assumed same as 40t truck</t>
  </si>
  <si>
    <t>Eurostat data: Tkm / (vkm * average cap.), based on &lt;9.5t GWC</t>
  </si>
  <si>
    <t>Eurostat data: Tkm / (vkm * average cap.), based on 15.6-20.5 GWC</t>
  </si>
  <si>
    <t>Eurostat data: Tkm / (vkm * average cap.), based on 20.6-25.5 GWC</t>
  </si>
  <si>
    <t>Assumed same as 40t truck, since same tractor</t>
  </si>
  <si>
    <t>own assumption, assumed same as 40t truck</t>
  </si>
  <si>
    <t>category</t>
  </si>
  <si>
    <t>importance</t>
  </si>
  <si>
    <t>status</t>
  </si>
  <si>
    <t>source</t>
  </si>
  <si>
    <t>comment</t>
  </si>
  <si>
    <t>rigid</t>
  </si>
  <si>
    <t>semi-trailer</t>
  </si>
  <si>
    <t>3.5t, 7.5t, 18t, 26t</t>
  </si>
  <si>
    <t>40t, 60t</t>
  </si>
  <si>
    <t>https://ec.europa.eu/clima/sites/clima/files/transport/vehicles/heavy/docs/hdv_lightweighting_en.pdf</t>
  </si>
  <si>
    <t>kg/t</t>
  </si>
  <si>
    <t>Based on seven heavy duty combustion engines (3 Cummins, 1 Isuzu, 3 Peterbilt), from 220 to 400kW</t>
  </si>
  <si>
    <t>EU study. Based on a 12t and 40t truck.</t>
  </si>
  <si>
    <t>EU study, baseline in 2010. Based on a 12t and 40t truck.</t>
  </si>
  <si>
    <t>own assumption for 2000, 2010, 2050. Cox et al. 2020 for 2020, 2040.</t>
  </si>
  <si>
    <t>sizes</t>
  </si>
  <si>
    <t>ICEV-d, HEV-d, PHEV-c-d</t>
  </si>
  <si>
    <t>LHV fuel MJ per kg</t>
  </si>
  <si>
    <t>MJ/kg</t>
  </si>
  <si>
    <t>gross mass</t>
  </si>
  <si>
    <t>VECTO 3.3.7</t>
  </si>
  <si>
    <t>Calculated from simulation.</t>
  </si>
  <si>
    <t>Weller, K., Emission Models for Heavy Duty Vehicles Based on On-road Measurements, 2020</t>
  </si>
  <si>
    <t>VECTO 3.3.7 for efficiencies.
Past efficiency factors relative to current efficiency from Weller, K., PhD thesis, 2020.</t>
  </si>
  <si>
    <t xml:space="preserve"> ICEV-d, ICEV-g</t>
  </si>
  <si>
    <t xml:space="preserve"> HEV-d</t>
  </si>
  <si>
    <t xml:space="preserve"> FCEV, HEV-d</t>
  </si>
  <si>
    <t xml:space="preserve"> ICEV-d, ICEV-g,  PHEV-c-d</t>
  </si>
  <si>
    <t>BEV, PHEV-e,  PHEV-c-d,  FCEV, HEV-d</t>
  </si>
  <si>
    <t xml:space="preserve"> ICEV-d, ICEV-g, FCEV,   PHEV-c-d, HEV-d</t>
  </si>
  <si>
    <t xml:space="preserve"> ICEV-d, ICEV-g,  FCEV, HEV-d,  PHEV-c-d</t>
  </si>
  <si>
    <t xml:space="preserve">   PHEV-c-d, HEV-d</t>
  </si>
  <si>
    <t>FCEV, PHEV-e,  PHEV-c-d,  HEV-d</t>
  </si>
  <si>
    <t>emission factor</t>
  </si>
  <si>
    <t>Uncertainty factor for hot pollutant emissions</t>
  </si>
  <si>
    <t>energy battery cost per kWh</t>
  </si>
  <si>
    <t>suspension mass</t>
  </si>
  <si>
    <t>braking system mass</t>
  </si>
  <si>
    <t>wheels and tires mass</t>
  </si>
  <si>
    <t>cabin mass</t>
  </si>
  <si>
    <t>ICEV-d, HEV-d, ICEV-g, PHEV-c-d</t>
  </si>
  <si>
    <t>exhaust system mass</t>
  </si>
  <si>
    <t>electrical system mass</t>
  </si>
  <si>
    <t>transmission mass per ton of gross weight</t>
  </si>
  <si>
    <t>transmission fixed mass</t>
  </si>
  <si>
    <t>other components mass</t>
  </si>
  <si>
    <t xml:space="preserve"> PHEV-c-d</t>
  </si>
  <si>
    <t>ICEV-d, PHEV-c-d, HEV-d</t>
  </si>
  <si>
    <t>PHEV-c-d, ICEV-d, ICEV-g, HEV-d</t>
  </si>
  <si>
    <t>PHEV-c-d, HEV-d</t>
  </si>
  <si>
    <t>BEV, PHEV-e, PHEV-c-d</t>
  </si>
  <si>
    <t xml:space="preserve"> ICEV-d, PHEV-c-d,  HEV-d</t>
  </si>
  <si>
    <t>BEV, PHEV-e, FCEV</t>
  </si>
  <si>
    <t>BEV, FCEV, PHEV-e, HEV-d</t>
  </si>
  <si>
    <t>BEV, PHEV-e, FCEV,  HEV-d</t>
  </si>
  <si>
    <t xml:space="preserve"> ICEV-d, PHEV-c-d, HEV-d</t>
  </si>
  <si>
    <t>drivetrain efficiency, empty, urban delivery</t>
  </si>
  <si>
    <t>drivetrain efficiency, full, urban delivery</t>
  </si>
  <si>
    <t>engine efficiency, empty, urban delivery</t>
  </si>
  <si>
    <t>engine efficiency, full, urban delivery</t>
  </si>
  <si>
    <t>drivetrain efficiency, empty, regional delivery</t>
  </si>
  <si>
    <t>drivetrain efficiency, full, regional delivery</t>
  </si>
  <si>
    <t>engine efficiency, empty, regional delivery</t>
  </si>
  <si>
    <t>engine efficiency, full, regional delivery</t>
  </si>
  <si>
    <t>drivetrain efficiency, empty, long haul</t>
  </si>
  <si>
    <t>drivetrain efficiency, full, long haul</t>
  </si>
  <si>
    <t>engine efficiency, empty, long haul</t>
  </si>
  <si>
    <t>engine efficiency, full, long haul</t>
  </si>
  <si>
    <t>Weller, K., Emission Models for Heavy Duty Vehicles Based on On-road Measurements, 2020
Delgado, O.; Rodríguez, F.; Muncrief, R.; Berlin, B. |; Brussels, |; San, |; Washington, F. |; Rexeis, M.; Williams, P.; Dorobantu, M.; Laferriere, M.; Boenning, M. Fuel EFFiciency Technology in European Heavy-DuTy Vehicles: Baseline anD PoTenTial For The 2020-2030 Time Frame; 2017.</t>
  </si>
  <si>
    <t>2020 efficiencies calculated from simulation.
No future efficiency improvement considered.
Improvement will go through hybridization of powertrain.</t>
  </si>
  <si>
    <t>2021 efficiencies calculated from simulation.
No future efficiency improvement considered.
Improvement will go through hybridization of powertrain.</t>
  </si>
  <si>
    <t>2022 efficiencies calculated from simulation.
No future efficiency improvement considered.
Improvement will go through hybridization of powertrain.</t>
  </si>
  <si>
    <t>2023 efficiencies calculated from simulation.
No future efficiency improvement considered.
Improvement will go through hybridization of powertrain.</t>
  </si>
  <si>
    <t>2024 efficiencies calculated from simulation.
No future efficiency improvement considered.
Improvement will go through hybridization of powertrain.</t>
  </si>
  <si>
    <t>2025 efficiencies calculated from simulation.
No future efficiency improvement considered.
Improvement will go through hybridization of powertrain.</t>
  </si>
  <si>
    <t>Sclaed on diesel efficiency + 17%, as reported by https://iopscience.iop.org/article/10.1088/2516-1083/ab56af/pdf</t>
  </si>
  <si>
    <t xml:space="preserve">VECTO 3.3.7 for efficiencies of diesel trucks.
Correction factor for CNG from https://iopscience.iop.org/article/10.1088/2516-1083/ab56af/pdf
</t>
  </si>
  <si>
    <t>CNG pump-to-tank leakage</t>
  </si>
  <si>
    <t>https://iopscience.iop.org/article/10.1088/2516-1083/ab56af/pdf</t>
  </si>
  <si>
    <t>Leakage represented as a fraction of CNG input.
Includes leakage from Delivery, Station tank, Continuous leaks at stations, Fuelling nozzle, Vehicle fuel tank and Vehicle manual vent.</t>
  </si>
  <si>
    <t>https://www.mdpi.com/2032-6653/11/1/12/pdf</t>
  </si>
  <si>
    <t>Based on US trucks</t>
  </si>
  <si>
    <t>Based on four Brusa motors: 28kW, 70kW, 93kW and 145kW
And a 400kW motor from Wolff et al. 2020</t>
  </si>
  <si>
    <t>From manufacturer data</t>
  </si>
  <si>
    <t>Fitted based on manufacturer data</t>
  </si>
  <si>
    <t>maintenance cost per km</t>
  </si>
  <si>
    <t>€/km</t>
  </si>
  <si>
    <t>Assumed to be 80% of ICEV-d maintenance cost.</t>
  </si>
  <si>
    <t>Assumed to be 150% of ICEV-d maintenance cost.</t>
  </si>
  <si>
    <t>Maintenance costs increase over time. Here, we use the maintenance cost for a 5 year old vehicle.</t>
  </si>
  <si>
    <t>Maintenance costs increase over time. Here, we use the maintenance cost for a 5 year old vehicle.
Min and max represent maintenance cost at year 1 and year 20.</t>
  </si>
  <si>
    <t>TRACCS</t>
  </si>
  <si>
    <t>Main source: TRACCS https://traccs.emisia.com/index.php
Secondary source: 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</si>
  <si>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TRACCS https://traccs.emisia.com/index.php</t>
  </si>
  <si>
    <t>Insurance cost for BEVs and FCEVs assumed similar to ICEV-d.
Min-max values represent insurance cost at year 15 and year 1</t>
  </si>
  <si>
    <t>toll cost per km</t>
  </si>
  <si>
    <t>Toll cost for BEVs and FCEVs assumed similar to ICEV-d. Representative of Switzerland.</t>
  </si>
  <si>
    <t>insurance cost per year</t>
  </si>
  <si>
    <t>€/year</t>
  </si>
  <si>
    <t>PHEV-c-d, ICEV-d, HEV-d</t>
  </si>
  <si>
    <t>Adblue is consumed as a percentage of diesel consumption.</t>
  </si>
  <si>
    <t>adblue cost per kg</t>
  </si>
  <si>
    <t>https://theicct.org/sites/default/files/publications/ICCT_costs-emission-reduction-tech-HDV_20160229.pdf</t>
  </si>
  <si>
    <t>Vanadium and zeolite-based SCR system for EURO IV, V and VI trucks. Consumption of Adblue considered separately.</t>
  </si>
  <si>
    <t>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</si>
  <si>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https://www.osti.gov/servlets/purl/1343975</t>
  </si>
  <si>
    <t>3272 USD for a 71kg CNG tank</t>
  </si>
  <si>
    <t>https://batteryuniversity.com/learn/article/fuel_cell_technology</t>
  </si>
  <si>
    <t>hours</t>
  </si>
  <si>
    <t>fuel cell lifetime hours</t>
  </si>
  <si>
    <t>Between 2000 and 4000 hours for passenger cars.
For MDV and HDV, FC are assumed to be sturdier and used at lower intenisty.
Hence, around 5000 hours in 2020, 7000 hours in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</si>
</sst>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000"/>
  </numFmts>
  <fonts count="12" x14ac:knownFonts="1">
    <font>
      <sz val="11"/>
      <color theme="1"/>
      <name val="Calibri"/>
      <family val="2"/>
      <scheme val="minor"/>
    </font>
    <font>
      <sz val="10"/>
      <name val="Arial"/>
      <family val="2"/>
    </font>
    <font>
      <sz val="11"/>
      <color theme="1"/>
      <name val="Calibri"/>
      <family val="2"/>
      <scheme val="minor"/>
    </font>
    <font>
      <sz val="10"/>
      <color theme="1"/>
      <name val="Calibri"/>
      <family val="2"/>
      <scheme val="minor"/>
    </font>
    <font>
      <sz val="10"/>
      <name val="Calibri"/>
      <family val="2"/>
      <scheme val="minor"/>
    </font>
    <font>
      <sz val="12"/>
      <color theme="1"/>
      <name val="Calibri"/>
      <family val="2"/>
      <scheme val="minor"/>
    </font>
    <font>
      <sz val="11"/>
      <color indexed="8"/>
      <name val="Calibri"/>
      <family val="2"/>
    </font>
    <font>
      <sz val="8"/>
      <color theme="1"/>
      <name val="Arial"/>
      <family val="2"/>
    </font>
    <font>
      <sz val="8"/>
      <name val="Arial"/>
      <family val="2"/>
    </font>
    <font>
      <u/>
      <sz val="11"/>
      <color theme="10"/>
      <name val="Calibri"/>
      <family val="2"/>
      <scheme val="minor"/>
    </font>
    <font>
      <sz val="8"/>
      <name val="Calibri"/>
      <family val="2"/>
      <scheme val="minor"/>
    </font>
    <font>
      <u/>
      <sz val="10"/>
      <color theme="1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0">
    <xf numFmtId="0" fontId="0" fillId="0" borderId="0"/>
    <xf numFmtId="9" fontId="2" fillId="0" borderId="0" applyFont="0" applyFill="0" applyBorder="0" applyAlignment="0" applyProtection="0"/>
    <xf numFmtId="0" fontId="1" fillId="0" borderId="0"/>
    <xf numFmtId="0" fontId="5" fillId="0" borderId="0"/>
    <xf numFmtId="0" fontId="6" fillId="0" borderId="0"/>
    <xf numFmtId="9" fontId="2" fillId="0" borderId="0" applyFont="0" applyFill="0" applyBorder="0" applyAlignment="0" applyProtection="0"/>
    <xf numFmtId="0" fontId="2" fillId="0" borderId="0"/>
    <xf numFmtId="0" fontId="7" fillId="0" borderId="0"/>
    <xf numFmtId="0" fontId="8" fillId="0" borderId="0"/>
    <xf numFmtId="0" fontId="9" fillId="0" borderId="0" applyNumberFormat="0" applyFill="0" applyBorder="0" applyAlignment="0" applyProtection="0"/>
  </cellStyleXfs>
  <cellXfs count="39">
    <xf numFmtId="0" fontId="0" fillId="0" borderId="0" xfId="0"/>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center" vertical="center"/>
    </xf>
    <xf numFmtId="0" fontId="3" fillId="0" borderId="0" xfId="0" applyFont="1" applyFill="1" applyAlignment="1">
      <alignment horizontal="center" vertical="center" wrapText="1"/>
    </xf>
    <xf numFmtId="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9" fontId="3" fillId="0" borderId="0" xfId="1" applyFont="1" applyFill="1" applyAlignment="1">
      <alignment horizontal="center" vertical="center"/>
    </xf>
    <xf numFmtId="0" fontId="9" fillId="0" borderId="0" xfId="9" applyFill="1" applyAlignment="1">
      <alignment horizontal="center" vertical="center"/>
    </xf>
    <xf numFmtId="0" fontId="3" fillId="0" borderId="0" xfId="0" applyFont="1" applyFill="1" applyBorder="1" applyAlignment="1">
      <alignment horizontal="center" vertical="center"/>
    </xf>
    <xf numFmtId="165" fontId="3"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9" fontId="3" fillId="0" borderId="0" xfId="1"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0" fontId="4" fillId="0" borderId="0" xfId="0" applyFont="1" applyFill="1" applyAlignment="1">
      <alignment horizontal="center" vertical="center" wrapText="1"/>
    </xf>
    <xf numFmtId="1" fontId="3" fillId="0" borderId="0" xfId="0" applyNumberFormat="1" applyFont="1" applyFill="1" applyAlignment="1">
      <alignment horizontal="center" vertical="center"/>
    </xf>
    <xf numFmtId="164" fontId="4" fillId="0" borderId="0" xfId="0" applyNumberFormat="1" applyFont="1" applyFill="1" applyAlignment="1">
      <alignment horizontal="center" vertical="center" wrapText="1"/>
    </xf>
    <xf numFmtId="2" fontId="4" fillId="0" borderId="0" xfId="0" applyNumberFormat="1" applyFont="1" applyFill="1" applyBorder="1" applyAlignment="1">
      <alignment horizontal="center" vertical="center" wrapText="1"/>
    </xf>
    <xf numFmtId="1" fontId="4" fillId="0" borderId="0" xfId="0" applyNumberFormat="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2" fontId="3" fillId="0" borderId="0" xfId="0" applyNumberFormat="1" applyFont="1" applyFill="1" applyAlignment="1">
      <alignment horizontal="center" vertical="center"/>
    </xf>
    <xf numFmtId="0" fontId="11" fillId="0" borderId="0" xfId="9" applyFont="1" applyFill="1" applyAlignment="1">
      <alignment horizontal="center" vertical="center"/>
    </xf>
    <xf numFmtId="0" fontId="3" fillId="0" borderId="0" xfId="0" applyFont="1" applyFill="1" applyAlignment="1">
      <alignment horizontal="center" vertical="center" wrapText="1"/>
    </xf>
    <xf numFmtId="0" fontId="3" fillId="0" borderId="0" xfId="0" applyFont="1" applyFill="1" applyAlignment="1"/>
    <xf numFmtId="165" fontId="3" fillId="0" borderId="0" xfId="0" applyNumberFormat="1" applyFont="1" applyFill="1" applyAlignment="1">
      <alignment horizontal="center" vertical="center"/>
    </xf>
    <xf numFmtId="0" fontId="3" fillId="0" borderId="0" xfId="0" applyFont="1" applyAlignment="1">
      <alignment horizontal="center" vertical="center" wrapText="1"/>
    </xf>
    <xf numFmtId="1" fontId="3" fillId="0" borderId="0" xfId="0" applyNumberFormat="1" applyFont="1" applyAlignment="1">
      <alignment horizontal="center" vertical="center"/>
    </xf>
    <xf numFmtId="0" fontId="3" fillId="0" borderId="0" xfId="0" applyFont="1" applyAlignment="1">
      <alignment horizontal="center" vertical="center"/>
    </xf>
    <xf numFmtId="1" fontId="3" fillId="2" borderId="0" xfId="0" applyNumberFormat="1" applyFont="1" applyFill="1" applyAlignment="1">
      <alignment horizontal="center" vertical="center"/>
    </xf>
    <xf numFmtId="0" fontId="3" fillId="0" borderId="0" xfId="0" applyFont="1"/>
    <xf numFmtId="1" fontId="3" fillId="0" borderId="0" xfId="0" applyNumberFormat="1" applyFont="1" applyAlignment="1">
      <alignment horizontal="center" vertical="center" wrapText="1"/>
    </xf>
    <xf numFmtId="0" fontId="0" fillId="0" borderId="0" xfId="0" applyAlignment="1"/>
    <xf numFmtId="1" fontId="3" fillId="0" borderId="0" xfId="0" applyNumberFormat="1" applyFont="1" applyFill="1" applyAlignment="1">
      <alignment horizontal="center" vertical="center" wrapText="1"/>
    </xf>
    <xf numFmtId="1" fontId="3" fillId="0" borderId="0" xfId="0" applyNumberFormat="1" applyFont="1" applyFill="1"/>
    <xf numFmtId="165" fontId="4" fillId="0" borderId="0" xfId="0" applyNumberFormat="1" applyFont="1" applyFill="1" applyBorder="1" applyAlignment="1">
      <alignment horizontal="center" vertical="center" wrapText="1"/>
    </xf>
    <xf numFmtId="0" fontId="9" fillId="0" borderId="0" xfId="9" applyAlignment="1"/>
    <xf numFmtId="0" fontId="4" fillId="0" borderId="0" xfId="0" applyFont="1" applyFill="1" applyAlignment="1">
      <alignment horizontal="center" vertical="center"/>
    </xf>
    <xf numFmtId="2" fontId="3" fillId="0" borderId="0" xfId="0" applyNumberFormat="1" applyFont="1" applyFill="1" applyBorder="1" applyAlignment="1">
      <alignment horizontal="center" vertical="center"/>
    </xf>
  </cellXfs>
  <cellStyles count="10">
    <cellStyle name="Hyperlink" xfId="9" builtinId="8"/>
    <cellStyle name="Normal" xfId="0" builtinId="0"/>
    <cellStyle name="Normal 2" xfId="2"/>
    <cellStyle name="Normal 2 2" xfId="6"/>
    <cellStyle name="Normal 2 2 2" xfId="8"/>
    <cellStyle name="Normal 2 3" xfId="7"/>
    <cellStyle name="Normal 3" xfId="4"/>
    <cellStyle name="Percent" xfId="1" builtinId="5"/>
    <cellStyle name="Percent 2" xfId="5"/>
    <cellStyle name="Standard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rusa.biz/_files/drive/05_Sales/Datasheets/BRUSA_DB_EN_PDU254.pdf" TargetMode="External"/><Relationship Id="rId18" Type="http://schemas.openxmlformats.org/officeDocument/2006/relationships/hyperlink" Target="http://appsso.eurostat.ec.europa.eu/nui/show.do?dataset=road_go_ta_lc&amp;lang=en" TargetMode="External"/><Relationship Id="rId26" Type="http://schemas.openxmlformats.org/officeDocument/2006/relationships/hyperlink" Target="https://ec.europa.eu/clima/sites/clima/files/transport/vehicles/heavy/docs/hdv_lightweighting_en.pdf" TargetMode="External"/><Relationship Id="rId39" Type="http://schemas.openxmlformats.org/officeDocument/2006/relationships/hyperlink" Target="https://ec.europa.eu/clima/sites/clima/files/transport/vehicles/heavy/docs/hdv_lightweighting_en.pdf" TargetMode="External"/><Relationship Id="rId21" Type="http://schemas.openxmlformats.org/officeDocument/2006/relationships/hyperlink" Target="https://ec.europa.eu/clima/sites/clima/files/transport/vehicles/heavy/docs/hdv_lightweighting_en.pdf" TargetMode="External"/><Relationship Id="rId34" Type="http://schemas.openxmlformats.org/officeDocument/2006/relationships/hyperlink" Target="https://ec.europa.eu/clima/sites/clima/files/transport/vehicles/heavy/docs/hdv_lightweighting_en.pdf" TargetMode="External"/><Relationship Id="rId42" Type="http://schemas.openxmlformats.org/officeDocument/2006/relationships/hyperlink" Target="https://ec.europa.eu/clima/sites/clima/files/transport/vehicles/heavy/docs/hdv_lightweighting_en.pdf" TargetMode="External"/><Relationship Id="rId47" Type="http://schemas.openxmlformats.org/officeDocument/2006/relationships/hyperlink" Target="https://ec.europa.eu/clima/sites/clima/files/transport/vehicles/heavy/docs/hdv_lightweighting_en.pdf" TargetMode="External"/><Relationship Id="rId50" Type="http://schemas.openxmlformats.org/officeDocument/2006/relationships/hyperlink" Target="https://ec.europa.eu/clima/sites/clima/files/transport/vehicles/heavy/docs/hdv_lightweighting_en.pdf" TargetMode="External"/><Relationship Id="rId55" Type="http://schemas.openxmlformats.org/officeDocument/2006/relationships/hyperlink" Target="https://ec.europa.eu/clima/sites/clima/files/transport/vehicles/heavy/docs/hdv_lightweighting_en.pdf" TargetMode="External"/><Relationship Id="rId63" Type="http://schemas.openxmlformats.org/officeDocument/2006/relationships/hyperlink" Target="https://ec.europa.eu/clima/sites/clima/files/transport/vehicles/heavy/docs/hdv_lightweighting_en.pdf" TargetMode="External"/><Relationship Id="rId68" Type="http://schemas.openxmlformats.org/officeDocument/2006/relationships/hyperlink" Target="https://ec.europa.eu/clima/sites/clima/files/transport/vehicles/heavy/docs/hdv_lightweighting_en.pdf" TargetMode="External"/><Relationship Id="rId76" Type="http://schemas.openxmlformats.org/officeDocument/2006/relationships/hyperlink" Target="https://theicct.org/sites/default/files/publications/ICCT_costs-emission-reduction-tech-HDV_20160229.pdf" TargetMode="External"/><Relationship Id="rId7" Type="http://schemas.openxmlformats.org/officeDocument/2006/relationships/hyperlink" Target="https://www.brusa.biz/en/products/drive/motor-400-v/hsm1-101822.html" TargetMode="External"/><Relationship Id="rId71" Type="http://schemas.openxmlformats.org/officeDocument/2006/relationships/hyperlink" Target="https://ec.europa.eu/clima/sites/clima/files/transport/vehicles/heavy/docs/hdv_lightweighting_en.pdf" TargetMode="External"/><Relationship Id="rId2" Type="http://schemas.openxmlformats.org/officeDocument/2006/relationships/hyperlink" Target="https://theicct.org/sites/default/files/publications/ICCT_EU-HDV-tech-2025-30_20180116.pdf" TargetMode="External"/><Relationship Id="rId16" Type="http://schemas.openxmlformats.org/officeDocument/2006/relationships/hyperlink" Target="http://appsso.eurostat.ec.europa.eu/nui/show.do?dataset=road_go_ta_lc&amp;lang=en" TargetMode="External"/><Relationship Id="rId29" Type="http://schemas.openxmlformats.org/officeDocument/2006/relationships/hyperlink" Target="https://ec.europa.eu/clima/sites/clima/files/transport/vehicles/heavy/docs/hdv_lightweighting_en.pdf" TargetMode="External"/><Relationship Id="rId11" Type="http://schemas.openxmlformats.org/officeDocument/2006/relationships/hyperlink" Target="https://www.cervusequipment.com/peterbilt/new-trucks/engines/" TargetMode="External"/><Relationship Id="rId24" Type="http://schemas.openxmlformats.org/officeDocument/2006/relationships/hyperlink" Target="https://ec.europa.eu/clima/sites/clima/files/transport/vehicles/heavy/docs/hdv_lightweighting_en.pdf" TargetMode="External"/><Relationship Id="rId32" Type="http://schemas.openxmlformats.org/officeDocument/2006/relationships/hyperlink" Target="https://ec.europa.eu/clima/sites/clima/files/transport/vehicles/heavy/docs/hdv_lightweighting_en.pdf" TargetMode="External"/><Relationship Id="rId37" Type="http://schemas.openxmlformats.org/officeDocument/2006/relationships/hyperlink" Target="https://ec.europa.eu/clima/sites/clima/files/transport/vehicles/heavy/docs/hdv_lightweighting_en.pdf" TargetMode="External"/><Relationship Id="rId40" Type="http://schemas.openxmlformats.org/officeDocument/2006/relationships/hyperlink" Target="https://ec.europa.eu/clima/sites/clima/files/transport/vehicles/heavy/docs/hdv_lightweighting_en.pdf" TargetMode="External"/><Relationship Id="rId45" Type="http://schemas.openxmlformats.org/officeDocument/2006/relationships/hyperlink" Target="https://ec.europa.eu/clima/sites/clima/files/transport/vehicles/heavy/docs/hdv_lightweighting_en.pdf" TargetMode="External"/><Relationship Id="rId53" Type="http://schemas.openxmlformats.org/officeDocument/2006/relationships/hyperlink" Target="https://ec.europa.eu/clima/sites/clima/files/transport/vehicles/heavy/docs/hdv_lightweighting_en.pdf" TargetMode="External"/><Relationship Id="rId58" Type="http://schemas.openxmlformats.org/officeDocument/2006/relationships/hyperlink" Target="https://ec.europa.eu/clima/sites/clima/files/transport/vehicles/heavy/docs/hdv_lightweighting_en.pdf" TargetMode="External"/><Relationship Id="rId66" Type="http://schemas.openxmlformats.org/officeDocument/2006/relationships/hyperlink" Target="https://ec.europa.eu/clima/sites/clima/files/transport/vehicles/heavy/docs/hdv_lightweighting_en.pdf" TargetMode="External"/><Relationship Id="rId74" Type="http://schemas.openxmlformats.org/officeDocument/2006/relationships/hyperlink" Target="https://www.mdpi.com/2032-6653/11/1/12/pdf" TargetMode="External"/><Relationship Id="rId5" Type="http://schemas.openxmlformats.org/officeDocument/2006/relationships/hyperlink" Target="https://batteryuniversity.com/learn/article/fuel_cell_technology" TargetMode="External"/><Relationship Id="rId15" Type="http://schemas.openxmlformats.org/officeDocument/2006/relationships/hyperlink" Target="http://appsso.eurostat.ec.europa.eu/nui/show.do?dataset=road_go_ta_lc&amp;lang=en" TargetMode="External"/><Relationship Id="rId23" Type="http://schemas.openxmlformats.org/officeDocument/2006/relationships/hyperlink" Target="https://ec.europa.eu/clima/sites/clima/files/transport/vehicles/heavy/docs/hdv_lightweighting_en.pdf" TargetMode="External"/><Relationship Id="rId28" Type="http://schemas.openxmlformats.org/officeDocument/2006/relationships/hyperlink" Target="https://ec.europa.eu/clima/sites/clima/files/transport/vehicles/heavy/docs/hdv_lightweighting_en.pdf" TargetMode="External"/><Relationship Id="rId36" Type="http://schemas.openxmlformats.org/officeDocument/2006/relationships/hyperlink" Target="https://ec.europa.eu/clima/sites/clima/files/transport/vehicles/heavy/docs/hdv_lightweighting_en.pdf" TargetMode="External"/><Relationship Id="rId49" Type="http://schemas.openxmlformats.org/officeDocument/2006/relationships/hyperlink" Target="https://ec.europa.eu/clima/sites/clima/files/transport/vehicles/heavy/docs/hdv_lightweighting_en.pdf" TargetMode="External"/><Relationship Id="rId57" Type="http://schemas.openxmlformats.org/officeDocument/2006/relationships/hyperlink" Target="https://ec.europa.eu/clima/sites/clima/files/transport/vehicles/heavy/docs/hdv_lightweighting_en.pdf" TargetMode="External"/><Relationship Id="rId61" Type="http://schemas.openxmlformats.org/officeDocument/2006/relationships/hyperlink" Target="https://ec.europa.eu/clima/sites/clima/files/transport/vehicles/heavy/docs/hdv_lightweighting_en.pdf" TargetMode="External"/><Relationship Id="rId10" Type="http://schemas.openxmlformats.org/officeDocument/2006/relationships/hyperlink" Target="https://www.cervusequipment.com/peterbilt/new-trucks/engines/" TargetMode="External"/><Relationship Id="rId19" Type="http://schemas.openxmlformats.org/officeDocument/2006/relationships/hyperlink" Target="http://appsso.eurostat.ec.europa.eu/nui/show.do?dataset=road_go_ta_lc&amp;lang=en" TargetMode="External"/><Relationship Id="rId31" Type="http://schemas.openxmlformats.org/officeDocument/2006/relationships/hyperlink" Target="https://ec.europa.eu/clima/sites/clima/files/transport/vehicles/heavy/docs/hdv_lightweighting_en.pdf" TargetMode="External"/><Relationship Id="rId44" Type="http://schemas.openxmlformats.org/officeDocument/2006/relationships/hyperlink" Target="https://ec.europa.eu/clima/sites/clima/files/transport/vehicles/heavy/docs/hdv_lightweighting_en.pdf" TargetMode="External"/><Relationship Id="rId52" Type="http://schemas.openxmlformats.org/officeDocument/2006/relationships/hyperlink" Target="https://ec.europa.eu/clima/sites/clima/files/transport/vehicles/heavy/docs/hdv_lightweighting_en.pdf" TargetMode="External"/><Relationship Id="rId60" Type="http://schemas.openxmlformats.org/officeDocument/2006/relationships/hyperlink" Target="https://ec.europa.eu/clima/sites/clima/files/transport/vehicles/heavy/docs/hdv_lightweighting_en.pdf" TargetMode="External"/><Relationship Id="rId65" Type="http://schemas.openxmlformats.org/officeDocument/2006/relationships/hyperlink" Target="https://ec.europa.eu/clima/sites/clima/files/transport/vehicles/heavy/docs/hdv_lightweighting_en.pdf" TargetMode="External"/><Relationship Id="rId73" Type="http://schemas.openxmlformats.org/officeDocument/2006/relationships/hyperlink" Target="https://www.mdpi.com/2032-6653/11/1/12/pdf" TargetMode="External"/><Relationship Id="rId78" Type="http://schemas.openxmlformats.org/officeDocument/2006/relationships/printerSettings" Target="../printerSettings/printerSettings1.bin"/><Relationship Id="rId4" Type="http://schemas.openxmlformats.org/officeDocument/2006/relationships/hyperlink" Target="https://www.businessinsider.com/catl-claims-battery-1-million-miles-2020-6?IR=T" TargetMode="External"/><Relationship Id="rId9" Type="http://schemas.openxmlformats.org/officeDocument/2006/relationships/hyperlink" Target="https://www.cervusequipment.com/peterbilt/new-trucks/engines/" TargetMode="External"/><Relationship Id="rId14" Type="http://schemas.openxmlformats.org/officeDocument/2006/relationships/hyperlink" Target="http://appsso.eurostat.ec.europa.eu/nui/show.do?dataset=road_go_ta_lc&amp;lang=en" TargetMode="External"/><Relationship Id="rId22" Type="http://schemas.openxmlformats.org/officeDocument/2006/relationships/hyperlink" Target="https://ec.europa.eu/clima/sites/clima/files/transport/vehicles/heavy/docs/hdv_lightweighting_en.pdf" TargetMode="External"/><Relationship Id="rId27" Type="http://schemas.openxmlformats.org/officeDocument/2006/relationships/hyperlink" Target="https://ec.europa.eu/clima/sites/clima/files/transport/vehicles/heavy/docs/hdv_lightweighting_en.pdf" TargetMode="External"/><Relationship Id="rId30" Type="http://schemas.openxmlformats.org/officeDocument/2006/relationships/hyperlink" Target="https://ec.europa.eu/clima/sites/clima/files/transport/vehicles/heavy/docs/hdv_lightweighting_en.pdf" TargetMode="External"/><Relationship Id="rId35" Type="http://schemas.openxmlformats.org/officeDocument/2006/relationships/hyperlink" Target="https://ec.europa.eu/clima/sites/clima/files/transport/vehicles/heavy/docs/hdv_lightweighting_en.pdf" TargetMode="External"/><Relationship Id="rId43" Type="http://schemas.openxmlformats.org/officeDocument/2006/relationships/hyperlink" Target="https://ec.europa.eu/clima/sites/clima/files/transport/vehicles/heavy/docs/hdv_lightweighting_en.pdf" TargetMode="External"/><Relationship Id="rId48" Type="http://schemas.openxmlformats.org/officeDocument/2006/relationships/hyperlink" Target="https://ec.europa.eu/clima/sites/clima/files/transport/vehicles/heavy/docs/hdv_lightweighting_en.pdf" TargetMode="External"/><Relationship Id="rId56" Type="http://schemas.openxmlformats.org/officeDocument/2006/relationships/hyperlink" Target="https://ec.europa.eu/clima/sites/clima/files/transport/vehicles/heavy/docs/hdv_lightweighting_en.pdf" TargetMode="External"/><Relationship Id="rId64" Type="http://schemas.openxmlformats.org/officeDocument/2006/relationships/hyperlink" Target="https://ec.europa.eu/clima/sites/clima/files/transport/vehicles/heavy/docs/hdv_lightweighting_en.pdf" TargetMode="External"/><Relationship Id="rId69" Type="http://schemas.openxmlformats.org/officeDocument/2006/relationships/hyperlink" Target="https://ec.europa.eu/clima/sites/clima/files/transport/vehicles/heavy/docs/hdv_lightweighting_en.pdf" TargetMode="External"/><Relationship Id="rId77" Type="http://schemas.openxmlformats.org/officeDocument/2006/relationships/hyperlink" Target="https://www.osti.gov/servlets/purl/1343975" TargetMode="External"/><Relationship Id="rId8" Type="http://schemas.openxmlformats.org/officeDocument/2006/relationships/hyperlink" Target="https://www.brusa.biz/en/products/drive/motor-400-v/hsm1-101822.html" TargetMode="External"/><Relationship Id="rId51" Type="http://schemas.openxmlformats.org/officeDocument/2006/relationships/hyperlink" Target="https://ec.europa.eu/clima/sites/clima/files/transport/vehicles/heavy/docs/hdv_lightweighting_en.pdf" TargetMode="External"/><Relationship Id="rId72" Type="http://schemas.openxmlformats.org/officeDocument/2006/relationships/hyperlink" Target="https://iopscience.iop.org/article/10.1088/2516-1083/ab56af/pdf" TargetMode="External"/><Relationship Id="rId3" Type="http://schemas.openxmlformats.org/officeDocument/2006/relationships/hyperlink" Target="https://theicct.org/sites/default/files/publications/ICCT_EU-HDV-tech-2025-30_20180116.pdf" TargetMode="External"/><Relationship Id="rId12" Type="http://schemas.openxmlformats.org/officeDocument/2006/relationships/hyperlink" Target="https://www.cervusequipment.com/peterbilt/new-trucks/engines/" TargetMode="External"/><Relationship Id="rId17" Type="http://schemas.openxmlformats.org/officeDocument/2006/relationships/hyperlink" Target="http://appsso.eurostat.ec.europa.eu/nui/show.do?dataset=road_go_ta_lc&amp;lang=en" TargetMode="External"/><Relationship Id="rId25" Type="http://schemas.openxmlformats.org/officeDocument/2006/relationships/hyperlink" Target="https://ec.europa.eu/clima/sites/clima/files/transport/vehicles/heavy/docs/hdv_lightweighting_en.pdf" TargetMode="External"/><Relationship Id="rId33" Type="http://schemas.openxmlformats.org/officeDocument/2006/relationships/hyperlink" Target="https://ec.europa.eu/clima/sites/clima/files/transport/vehicles/heavy/docs/hdv_lightweighting_en.pdf" TargetMode="External"/><Relationship Id="rId38" Type="http://schemas.openxmlformats.org/officeDocument/2006/relationships/hyperlink" Target="https://ec.europa.eu/clima/sites/clima/files/transport/vehicles/heavy/docs/hdv_lightweighting_en.pdf" TargetMode="External"/><Relationship Id="rId46" Type="http://schemas.openxmlformats.org/officeDocument/2006/relationships/hyperlink" Target="https://ec.europa.eu/clima/sites/clima/files/transport/vehicles/heavy/docs/hdv_lightweighting_en.pdf" TargetMode="External"/><Relationship Id="rId59" Type="http://schemas.openxmlformats.org/officeDocument/2006/relationships/hyperlink" Target="https://ec.europa.eu/clima/sites/clima/files/transport/vehicles/heavy/docs/hdv_lightweighting_en.pdf" TargetMode="External"/><Relationship Id="rId67" Type="http://schemas.openxmlformats.org/officeDocument/2006/relationships/hyperlink" Target="https://ec.europa.eu/clima/sites/clima/files/transport/vehicles/heavy/docs/hdv_lightweighting_en.pdf" TargetMode="External"/><Relationship Id="rId20" Type="http://schemas.openxmlformats.org/officeDocument/2006/relationships/hyperlink" Target="https://ec.europa.eu/clima/sites/clima/files/transport/vehicles/heavy/docs/hdv_lightweighting_en.pdf" TargetMode="External"/><Relationship Id="rId41" Type="http://schemas.openxmlformats.org/officeDocument/2006/relationships/hyperlink" Target="https://ec.europa.eu/clima/sites/clima/files/transport/vehicles/heavy/docs/hdv_lightweighting_en.pdf" TargetMode="External"/><Relationship Id="rId54" Type="http://schemas.openxmlformats.org/officeDocument/2006/relationships/hyperlink" Target="https://ec.europa.eu/clima/sites/clima/files/transport/vehicles/heavy/docs/hdv_lightweighting_en.pdf" TargetMode="External"/><Relationship Id="rId62" Type="http://schemas.openxmlformats.org/officeDocument/2006/relationships/hyperlink" Target="https://ec.europa.eu/clima/sites/clima/files/transport/vehicles/heavy/docs/hdv_lightweighting_en.pdf" TargetMode="External"/><Relationship Id="rId70" Type="http://schemas.openxmlformats.org/officeDocument/2006/relationships/hyperlink" Target="https://ec.europa.eu/clima/sites/clima/files/transport/vehicles/heavy/docs/hdv_lightweighting_en.pdf" TargetMode="External"/><Relationship Id="rId75" Type="http://schemas.openxmlformats.org/officeDocument/2006/relationships/hyperlink" Target="https://theicct.org/sites/default/files/publications/ICCT_costs-emission-reduction-tech-HDV_20160229.pdf" TargetMode="External"/><Relationship Id="rId1" Type="http://schemas.openxmlformats.org/officeDocument/2006/relationships/hyperlink" Target="https://pubs.acs.org/doi/pdf/10.1021/acsenergylett.7b00432" TargetMode="External"/><Relationship Id="rId6" Type="http://schemas.openxmlformats.org/officeDocument/2006/relationships/hyperlink" Target="https://www.brusa.biz/en/products/dcdc-converter/hvhv-800-v/bdc54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9"/>
  <sheetViews>
    <sheetView tabSelected="1" zoomScale="70" zoomScaleNormal="70" workbookViewId="0">
      <pane xSplit="11" ySplit="2" topLeftCell="Y284" activePane="bottomRight" state="frozen"/>
      <selection pane="topRight" activeCell="F1" sqref="F1"/>
      <selection pane="bottomLeft" activeCell="A3" sqref="A3"/>
      <selection pane="bottomRight" activeCell="AD306" sqref="AD306"/>
    </sheetView>
  </sheetViews>
  <sheetFormatPr defaultColWidth="9.21875" defaultRowHeight="13.8" x14ac:dyDescent="0.3"/>
  <cols>
    <col min="1" max="1" width="13.5546875" style="1" bestFit="1" customWidth="1"/>
    <col min="2" max="2" width="43.21875" style="24" customWidth="1"/>
    <col min="3" max="3" width="8.21875" style="1" customWidth="1"/>
    <col min="4" max="4" width="37.77734375" style="24" customWidth="1"/>
    <col min="5" max="5" width="38.44140625" style="1" bestFit="1" customWidth="1"/>
    <col min="6" max="6" width="9.77734375" style="1" customWidth="1"/>
    <col min="7" max="7" width="9.5546875" style="2" bestFit="1" customWidth="1"/>
    <col min="8" max="8" width="14.5546875" style="2" bestFit="1" customWidth="1"/>
    <col min="9" max="9" width="19" style="2" customWidth="1"/>
    <col min="10" max="10" width="33.5546875" style="2" customWidth="1"/>
    <col min="11" max="11" width="10.44140625" style="1" bestFit="1" customWidth="1"/>
    <col min="12" max="18" width="9.21875" style="1" bestFit="1" customWidth="1"/>
    <col min="19" max="20" width="7.77734375" style="1" bestFit="1" customWidth="1"/>
    <col min="21" max="21" width="9" style="1" bestFit="1" customWidth="1"/>
    <col min="22" max="23" width="7.77734375" style="1" bestFit="1" customWidth="1"/>
    <col min="24" max="16384" width="9.21875" style="1"/>
  </cols>
  <sheetData>
    <row r="1" spans="1:29" ht="27.6" x14ac:dyDescent="0.3">
      <c r="A1" s="4" t="s">
        <v>144</v>
      </c>
      <c r="B1" s="3" t="s">
        <v>22</v>
      </c>
      <c r="C1" s="4" t="s">
        <v>159</v>
      </c>
      <c r="D1" s="3" t="s">
        <v>131</v>
      </c>
      <c r="E1" s="4" t="s">
        <v>12</v>
      </c>
      <c r="F1" s="12" t="s">
        <v>111</v>
      </c>
      <c r="G1" s="4" t="s">
        <v>145</v>
      </c>
      <c r="H1" s="3" t="s">
        <v>146</v>
      </c>
      <c r="I1" s="3" t="s">
        <v>147</v>
      </c>
      <c r="J1" s="3" t="s">
        <v>148</v>
      </c>
      <c r="K1" s="4" t="s">
        <v>70</v>
      </c>
      <c r="L1" s="24">
        <v>2000</v>
      </c>
      <c r="M1" s="24">
        <v>2000</v>
      </c>
      <c r="N1" s="24">
        <v>2000</v>
      </c>
      <c r="O1" s="24">
        <v>2010</v>
      </c>
      <c r="P1" s="24">
        <v>2010</v>
      </c>
      <c r="Q1" s="24">
        <v>2010</v>
      </c>
      <c r="R1" s="24">
        <v>2020</v>
      </c>
      <c r="S1" s="24">
        <v>2020</v>
      </c>
      <c r="T1" s="24">
        <v>2020</v>
      </c>
      <c r="U1" s="24">
        <v>2030</v>
      </c>
      <c r="V1" s="24">
        <v>2030</v>
      </c>
      <c r="W1" s="24">
        <v>2030</v>
      </c>
      <c r="X1" s="24">
        <v>2040</v>
      </c>
      <c r="Y1" s="24">
        <v>2040</v>
      </c>
      <c r="Z1" s="24">
        <v>2040</v>
      </c>
      <c r="AA1" s="24">
        <v>2050</v>
      </c>
      <c r="AB1" s="24">
        <v>2050</v>
      </c>
      <c r="AC1" s="24">
        <v>2050</v>
      </c>
    </row>
    <row r="2" spans="1:29" x14ac:dyDescent="0.3">
      <c r="L2" s="23" t="s">
        <v>13</v>
      </c>
      <c r="M2" s="23" t="s">
        <v>14</v>
      </c>
      <c r="N2" s="23" t="s">
        <v>15</v>
      </c>
      <c r="O2" s="23" t="s">
        <v>13</v>
      </c>
      <c r="P2" s="23" t="s">
        <v>14</v>
      </c>
      <c r="Q2" s="23" t="s">
        <v>15</v>
      </c>
      <c r="R2" s="23" t="s">
        <v>13</v>
      </c>
      <c r="S2" s="23" t="s">
        <v>14</v>
      </c>
      <c r="T2" s="23" t="s">
        <v>15</v>
      </c>
      <c r="U2" s="23" t="s">
        <v>13</v>
      </c>
      <c r="V2" s="23" t="s">
        <v>14</v>
      </c>
      <c r="W2" s="23" t="s">
        <v>15</v>
      </c>
      <c r="X2" s="23" t="s">
        <v>13</v>
      </c>
      <c r="Y2" s="23" t="s">
        <v>14</v>
      </c>
      <c r="Z2" s="23" t="s">
        <v>15</v>
      </c>
      <c r="AA2" s="23" t="s">
        <v>13</v>
      </c>
      <c r="AB2" s="23" t="s">
        <v>14</v>
      </c>
      <c r="AC2" s="23" t="s">
        <v>15</v>
      </c>
    </row>
    <row r="3" spans="1:29" ht="12.6" customHeight="1" x14ac:dyDescent="0.3">
      <c r="A3" s="4" t="s">
        <v>37</v>
      </c>
      <c r="B3" s="3" t="s">
        <v>23</v>
      </c>
      <c r="C3" s="4" t="s">
        <v>73</v>
      </c>
      <c r="D3" s="3" t="s">
        <v>132</v>
      </c>
      <c r="E3" s="4" t="s">
        <v>2</v>
      </c>
      <c r="F3" s="12" t="s">
        <v>106</v>
      </c>
      <c r="G3" s="3" t="s">
        <v>91</v>
      </c>
      <c r="H3" s="3" t="s">
        <v>87</v>
      </c>
      <c r="I3" s="3" t="s">
        <v>84</v>
      </c>
      <c r="J3" s="3"/>
      <c r="K3" s="4" t="s">
        <v>71</v>
      </c>
      <c r="L3" s="3">
        <v>220000</v>
      </c>
      <c r="M3" s="5">
        <v>110000</v>
      </c>
      <c r="N3" s="5">
        <v>330000</v>
      </c>
      <c r="O3" s="3">
        <v>220000</v>
      </c>
      <c r="P3" s="5">
        <v>110000</v>
      </c>
      <c r="Q3" s="5">
        <v>330000</v>
      </c>
      <c r="R3" s="3">
        <v>220000</v>
      </c>
      <c r="S3" s="5">
        <v>110000</v>
      </c>
      <c r="T3" s="5">
        <v>330000</v>
      </c>
      <c r="U3" s="3">
        <v>220000</v>
      </c>
      <c r="V3" s="5">
        <v>110000</v>
      </c>
      <c r="W3" s="5">
        <v>330000</v>
      </c>
      <c r="X3" s="3">
        <v>220000</v>
      </c>
      <c r="Y3" s="3">
        <v>110000</v>
      </c>
      <c r="Z3" s="3">
        <v>330000</v>
      </c>
      <c r="AA3" s="3">
        <v>220000</v>
      </c>
      <c r="AB3" s="3">
        <v>110000</v>
      </c>
      <c r="AC3" s="3">
        <v>330000</v>
      </c>
    </row>
    <row r="4" spans="1:29" x14ac:dyDescent="0.3">
      <c r="A4" s="23" t="s">
        <v>37</v>
      </c>
      <c r="B4" s="3" t="s">
        <v>23</v>
      </c>
      <c r="C4" s="4" t="s">
        <v>74</v>
      </c>
      <c r="D4" s="3" t="s">
        <v>132</v>
      </c>
      <c r="E4" s="4" t="s">
        <v>2</v>
      </c>
      <c r="F4" s="12" t="s">
        <v>106</v>
      </c>
      <c r="G4" s="3" t="s">
        <v>91</v>
      </c>
      <c r="H4" s="3" t="s">
        <v>87</v>
      </c>
      <c r="I4" s="3" t="s">
        <v>84</v>
      </c>
      <c r="J4" s="3"/>
      <c r="K4" s="4" t="s">
        <v>71</v>
      </c>
      <c r="L4" s="3">
        <v>650000</v>
      </c>
      <c r="M4" s="5">
        <v>325000</v>
      </c>
      <c r="N4" s="5">
        <v>975000</v>
      </c>
      <c r="O4" s="3">
        <v>650000</v>
      </c>
      <c r="P4" s="5">
        <v>325000</v>
      </c>
      <c r="Q4" s="5">
        <v>975000</v>
      </c>
      <c r="R4" s="3">
        <v>650000</v>
      </c>
      <c r="S4" s="5">
        <v>325000</v>
      </c>
      <c r="T4" s="5">
        <v>975000</v>
      </c>
      <c r="U4" s="3">
        <v>650000</v>
      </c>
      <c r="V4" s="5">
        <v>325000</v>
      </c>
      <c r="W4" s="5">
        <v>975000</v>
      </c>
      <c r="X4" s="3">
        <v>650000</v>
      </c>
      <c r="Y4" s="3">
        <v>325000</v>
      </c>
      <c r="Z4" s="3">
        <v>975000</v>
      </c>
      <c r="AA4" s="3">
        <v>650000</v>
      </c>
      <c r="AB4" s="3">
        <v>325000</v>
      </c>
      <c r="AC4" s="3">
        <v>975000</v>
      </c>
    </row>
    <row r="5" spans="1:29" x14ac:dyDescent="0.3">
      <c r="A5" s="23" t="s">
        <v>37</v>
      </c>
      <c r="B5" s="3" t="s">
        <v>23</v>
      </c>
      <c r="C5" s="4" t="s">
        <v>75</v>
      </c>
      <c r="D5" s="3" t="s">
        <v>132</v>
      </c>
      <c r="E5" s="4" t="s">
        <v>2</v>
      </c>
      <c r="F5" s="12" t="s">
        <v>106</v>
      </c>
      <c r="G5" s="3" t="s">
        <v>91</v>
      </c>
      <c r="H5" s="3" t="s">
        <v>87</v>
      </c>
      <c r="I5" s="3" t="s">
        <v>84</v>
      </c>
      <c r="J5" s="3"/>
      <c r="K5" s="4" t="s">
        <v>71</v>
      </c>
      <c r="L5" s="3">
        <v>400000</v>
      </c>
      <c r="M5" s="5">
        <v>200000</v>
      </c>
      <c r="N5" s="5">
        <v>600000</v>
      </c>
      <c r="O5" s="3">
        <v>400000</v>
      </c>
      <c r="P5" s="5">
        <v>200000</v>
      </c>
      <c r="Q5" s="5">
        <v>600000</v>
      </c>
      <c r="R5" s="3">
        <v>400000</v>
      </c>
      <c r="S5" s="5">
        <v>200000</v>
      </c>
      <c r="T5" s="5">
        <v>600000</v>
      </c>
      <c r="U5" s="3">
        <v>400000</v>
      </c>
      <c r="V5" s="5">
        <v>200000</v>
      </c>
      <c r="W5" s="5">
        <v>600000</v>
      </c>
      <c r="X5" s="3">
        <v>400000</v>
      </c>
      <c r="Y5" s="3">
        <v>200000</v>
      </c>
      <c r="Z5" s="3">
        <v>600000</v>
      </c>
      <c r="AA5" s="3">
        <v>400000</v>
      </c>
      <c r="AB5" s="3">
        <v>200000</v>
      </c>
      <c r="AC5" s="3">
        <v>600000</v>
      </c>
    </row>
    <row r="6" spans="1:29" x14ac:dyDescent="0.3">
      <c r="A6" s="23" t="s">
        <v>37</v>
      </c>
      <c r="B6" s="3" t="s">
        <v>23</v>
      </c>
      <c r="C6" s="4" t="s">
        <v>130</v>
      </c>
      <c r="D6" s="3" t="s">
        <v>133</v>
      </c>
      <c r="E6" s="4" t="s">
        <v>2</v>
      </c>
      <c r="F6" s="12" t="s">
        <v>106</v>
      </c>
      <c r="G6" s="3" t="s">
        <v>91</v>
      </c>
      <c r="H6" s="3" t="s">
        <v>87</v>
      </c>
      <c r="I6" s="3" t="s">
        <v>84</v>
      </c>
      <c r="J6" s="3"/>
      <c r="K6" s="4" t="s">
        <v>71</v>
      </c>
      <c r="L6" s="3">
        <v>560000</v>
      </c>
      <c r="M6" s="5">
        <v>280000</v>
      </c>
      <c r="N6" s="5">
        <v>840000</v>
      </c>
      <c r="O6" s="3">
        <v>560000</v>
      </c>
      <c r="P6" s="5">
        <v>280000</v>
      </c>
      <c r="Q6" s="5">
        <v>840000</v>
      </c>
      <c r="R6" s="3">
        <v>560000</v>
      </c>
      <c r="S6" s="5">
        <v>280000</v>
      </c>
      <c r="T6" s="5">
        <v>840000</v>
      </c>
      <c r="U6" s="3">
        <v>560000</v>
      </c>
      <c r="V6" s="5">
        <v>280000</v>
      </c>
      <c r="W6" s="5">
        <v>840000</v>
      </c>
      <c r="X6" s="3">
        <v>560000</v>
      </c>
      <c r="Y6" s="3">
        <v>280000</v>
      </c>
      <c r="Z6" s="3">
        <v>840000</v>
      </c>
      <c r="AA6" s="3">
        <v>560000</v>
      </c>
      <c r="AB6" s="3">
        <v>280000</v>
      </c>
      <c r="AC6" s="3">
        <v>840000</v>
      </c>
    </row>
    <row r="7" spans="1:29" ht="14.7" customHeight="1" x14ac:dyDescent="0.3">
      <c r="A7" s="23" t="s">
        <v>37</v>
      </c>
      <c r="B7" s="3" t="s">
        <v>23</v>
      </c>
      <c r="C7" s="4" t="s">
        <v>76</v>
      </c>
      <c r="D7" s="3" t="s">
        <v>136</v>
      </c>
      <c r="E7" s="4" t="s">
        <v>2</v>
      </c>
      <c r="F7" s="12" t="s">
        <v>106</v>
      </c>
      <c r="G7" s="3" t="s">
        <v>91</v>
      </c>
      <c r="H7" s="3" t="s">
        <v>87</v>
      </c>
      <c r="I7" s="3" t="s">
        <v>84</v>
      </c>
      <c r="J7" s="3"/>
      <c r="K7" s="4" t="s">
        <v>71</v>
      </c>
      <c r="L7" s="3">
        <v>1050000</v>
      </c>
      <c r="M7" s="5">
        <v>1000000</v>
      </c>
      <c r="N7" s="5">
        <v>1500000</v>
      </c>
      <c r="O7" s="3">
        <v>1050000</v>
      </c>
      <c r="P7" s="5">
        <v>1000000</v>
      </c>
      <c r="Q7" s="5">
        <v>1500000</v>
      </c>
      <c r="R7" s="3">
        <v>1050000</v>
      </c>
      <c r="S7" s="5">
        <v>1000000</v>
      </c>
      <c r="T7" s="5">
        <v>1500000</v>
      </c>
      <c r="U7" s="3">
        <v>1050000</v>
      </c>
      <c r="V7" s="5">
        <v>1000000</v>
      </c>
      <c r="W7" s="5">
        <v>1500000</v>
      </c>
      <c r="X7" s="3">
        <v>1050000</v>
      </c>
      <c r="Y7" s="5">
        <v>1000000</v>
      </c>
      <c r="Z7" s="5">
        <v>1500000</v>
      </c>
      <c r="AA7" s="3">
        <v>1050000</v>
      </c>
      <c r="AB7" s="5">
        <v>1000000</v>
      </c>
      <c r="AC7" s="5">
        <v>1500000</v>
      </c>
    </row>
    <row r="8" spans="1:29" ht="14.7" customHeight="1" x14ac:dyDescent="0.3">
      <c r="A8" s="23" t="s">
        <v>37</v>
      </c>
      <c r="B8" s="3" t="s">
        <v>23</v>
      </c>
      <c r="C8" s="23" t="s">
        <v>134</v>
      </c>
      <c r="D8" s="3" t="s">
        <v>135</v>
      </c>
      <c r="E8" s="23" t="s">
        <v>2</v>
      </c>
      <c r="F8" s="23" t="s">
        <v>106</v>
      </c>
      <c r="G8" s="3" t="s">
        <v>91</v>
      </c>
      <c r="H8" s="3" t="s">
        <v>87</v>
      </c>
      <c r="I8" s="3" t="s">
        <v>84</v>
      </c>
      <c r="J8" s="3" t="s">
        <v>137</v>
      </c>
      <c r="K8" s="23" t="s">
        <v>71</v>
      </c>
      <c r="L8" s="3">
        <v>1050000</v>
      </c>
      <c r="M8" s="5">
        <v>1000000</v>
      </c>
      <c r="N8" s="5">
        <v>1500000</v>
      </c>
      <c r="O8" s="3">
        <v>1050000</v>
      </c>
      <c r="P8" s="5">
        <v>1000000</v>
      </c>
      <c r="Q8" s="5">
        <v>1500000</v>
      </c>
      <c r="R8" s="3">
        <v>1050000</v>
      </c>
      <c r="S8" s="5">
        <v>1000000</v>
      </c>
      <c r="T8" s="5">
        <v>1500000</v>
      </c>
      <c r="U8" s="3">
        <v>1050000</v>
      </c>
      <c r="V8" s="5">
        <v>1000000</v>
      </c>
      <c r="W8" s="5">
        <v>1500000</v>
      </c>
      <c r="X8" s="3">
        <v>1050000</v>
      </c>
      <c r="Y8" s="5">
        <v>1000000</v>
      </c>
      <c r="Z8" s="5">
        <v>1500000</v>
      </c>
      <c r="AA8" s="3">
        <v>1050000</v>
      </c>
      <c r="AB8" s="5">
        <v>1000000</v>
      </c>
      <c r="AC8" s="5">
        <v>1500000</v>
      </c>
    </row>
    <row r="9" spans="1:29" x14ac:dyDescent="0.3">
      <c r="A9" s="23" t="s">
        <v>37</v>
      </c>
      <c r="B9" s="3" t="s">
        <v>23</v>
      </c>
      <c r="C9" s="4" t="s">
        <v>73</v>
      </c>
      <c r="D9" s="3" t="s">
        <v>132</v>
      </c>
      <c r="E9" s="4" t="s">
        <v>66</v>
      </c>
      <c r="F9" s="12" t="s">
        <v>106</v>
      </c>
      <c r="G9" s="5" t="s">
        <v>92</v>
      </c>
      <c r="H9" s="3" t="s">
        <v>87</v>
      </c>
      <c r="I9" s="3" t="s">
        <v>84</v>
      </c>
      <c r="J9" s="3"/>
      <c r="K9" s="4" t="s">
        <v>71</v>
      </c>
      <c r="L9" s="5">
        <v>18333.333333333332</v>
      </c>
      <c r="M9" s="5">
        <f t="shared" ref="M9:M14" si="0">L9*0.5</f>
        <v>9166.6666666666661</v>
      </c>
      <c r="N9" s="5">
        <f t="shared" ref="N9:N14" si="1">L9*1.5</f>
        <v>27500</v>
      </c>
      <c r="O9" s="5">
        <v>18333.333333333332</v>
      </c>
      <c r="P9" s="5">
        <f t="shared" ref="P9:P14" si="2">O9*0.5</f>
        <v>9166.6666666666661</v>
      </c>
      <c r="Q9" s="5">
        <f t="shared" ref="Q9:Q14" si="3">O9*1.5</f>
        <v>27500</v>
      </c>
      <c r="R9" s="5">
        <v>18333.333333333332</v>
      </c>
      <c r="S9" s="5">
        <f t="shared" ref="S9:S14" si="4">R9*0.5</f>
        <v>9166.6666666666661</v>
      </c>
      <c r="T9" s="5">
        <f t="shared" ref="T9:T14" si="5">R9*1.5</f>
        <v>27500</v>
      </c>
      <c r="U9" s="5">
        <v>18333.333333333332</v>
      </c>
      <c r="V9" s="5">
        <f t="shared" ref="V9:V14" si="6">U9*0.5</f>
        <v>9166.6666666666661</v>
      </c>
      <c r="W9" s="5">
        <f t="shared" ref="W9:W14" si="7">U9*1.5</f>
        <v>27500</v>
      </c>
      <c r="X9" s="5">
        <v>18333.333333333332</v>
      </c>
      <c r="Y9" s="5">
        <f t="shared" ref="Y9:Y14" si="8">X9*0.5</f>
        <v>9166.6666666666661</v>
      </c>
      <c r="Z9" s="5">
        <f t="shared" ref="Z9:Z14" si="9">X9*1.5</f>
        <v>27500</v>
      </c>
      <c r="AA9" s="5">
        <v>18333.333333333332</v>
      </c>
      <c r="AB9" s="5">
        <f t="shared" ref="AB9:AB14" si="10">AA9*0.5</f>
        <v>9166.6666666666661</v>
      </c>
      <c r="AC9" s="5">
        <f t="shared" ref="AC9:AC14" si="11">AA9*1.5</f>
        <v>27500</v>
      </c>
    </row>
    <row r="10" spans="1:29" x14ac:dyDescent="0.3">
      <c r="A10" s="23" t="s">
        <v>37</v>
      </c>
      <c r="B10" s="3" t="s">
        <v>23</v>
      </c>
      <c r="C10" s="4" t="s">
        <v>74</v>
      </c>
      <c r="D10" s="3" t="s">
        <v>132</v>
      </c>
      <c r="E10" s="4" t="s">
        <v>66</v>
      </c>
      <c r="F10" s="12" t="s">
        <v>106</v>
      </c>
      <c r="G10" s="5" t="s">
        <v>92</v>
      </c>
      <c r="H10" s="3" t="s">
        <v>87</v>
      </c>
      <c r="I10" s="3" t="s">
        <v>84</v>
      </c>
      <c r="J10" s="3"/>
      <c r="K10" s="4" t="s">
        <v>71</v>
      </c>
      <c r="L10" s="16">
        <v>54166.666666666664</v>
      </c>
      <c r="M10" s="5">
        <f t="shared" si="0"/>
        <v>27083.333333333332</v>
      </c>
      <c r="N10" s="5">
        <f t="shared" si="1"/>
        <v>81250</v>
      </c>
      <c r="O10" s="16">
        <v>54166.666666666664</v>
      </c>
      <c r="P10" s="5">
        <f t="shared" si="2"/>
        <v>27083.333333333332</v>
      </c>
      <c r="Q10" s="5">
        <f t="shared" si="3"/>
        <v>81250</v>
      </c>
      <c r="R10" s="16">
        <v>54166.666666666664</v>
      </c>
      <c r="S10" s="5">
        <f t="shared" si="4"/>
        <v>27083.333333333332</v>
      </c>
      <c r="T10" s="5">
        <f t="shared" si="5"/>
        <v>81250</v>
      </c>
      <c r="U10" s="16">
        <v>54166.666666666664</v>
      </c>
      <c r="V10" s="5">
        <f t="shared" si="6"/>
        <v>27083.333333333332</v>
      </c>
      <c r="W10" s="5">
        <f t="shared" si="7"/>
        <v>81250</v>
      </c>
      <c r="X10" s="16">
        <v>54166.666666666664</v>
      </c>
      <c r="Y10" s="5">
        <f t="shared" si="8"/>
        <v>27083.333333333332</v>
      </c>
      <c r="Z10" s="5">
        <f t="shared" si="9"/>
        <v>81250</v>
      </c>
      <c r="AA10" s="16">
        <v>54166.666666666664</v>
      </c>
      <c r="AB10" s="5">
        <f t="shared" si="10"/>
        <v>27083.333333333332</v>
      </c>
      <c r="AC10" s="5">
        <f t="shared" si="11"/>
        <v>81250</v>
      </c>
    </row>
    <row r="11" spans="1:29" x14ac:dyDescent="0.3">
      <c r="A11" s="23" t="s">
        <v>37</v>
      </c>
      <c r="B11" s="3" t="s">
        <v>23</v>
      </c>
      <c r="C11" s="4" t="s">
        <v>75</v>
      </c>
      <c r="D11" s="3" t="s">
        <v>132</v>
      </c>
      <c r="E11" s="4" t="s">
        <v>66</v>
      </c>
      <c r="F11" s="12" t="s">
        <v>106</v>
      </c>
      <c r="G11" s="5" t="s">
        <v>92</v>
      </c>
      <c r="H11" s="3" t="s">
        <v>87</v>
      </c>
      <c r="I11" s="3" t="s">
        <v>84</v>
      </c>
      <c r="J11" s="3"/>
      <c r="K11" s="4" t="s">
        <v>71</v>
      </c>
      <c r="L11" s="5">
        <v>33333.333333333336</v>
      </c>
      <c r="M11" s="5">
        <f t="shared" si="0"/>
        <v>16666.666666666668</v>
      </c>
      <c r="N11" s="5">
        <f t="shared" si="1"/>
        <v>50000</v>
      </c>
      <c r="O11" s="5">
        <v>33333.333333333336</v>
      </c>
      <c r="P11" s="5">
        <f t="shared" si="2"/>
        <v>16666.666666666668</v>
      </c>
      <c r="Q11" s="5">
        <f t="shared" si="3"/>
        <v>50000</v>
      </c>
      <c r="R11" s="5">
        <v>33333.333333333336</v>
      </c>
      <c r="S11" s="5">
        <f t="shared" si="4"/>
        <v>16666.666666666668</v>
      </c>
      <c r="T11" s="5">
        <f t="shared" si="5"/>
        <v>50000</v>
      </c>
      <c r="U11" s="5">
        <v>33333.333333333336</v>
      </c>
      <c r="V11" s="5">
        <f t="shared" si="6"/>
        <v>16666.666666666668</v>
      </c>
      <c r="W11" s="5">
        <f t="shared" si="7"/>
        <v>50000</v>
      </c>
      <c r="X11" s="5">
        <v>33333.333333333336</v>
      </c>
      <c r="Y11" s="5">
        <f t="shared" si="8"/>
        <v>16666.666666666668</v>
      </c>
      <c r="Z11" s="5">
        <f t="shared" si="9"/>
        <v>50000</v>
      </c>
      <c r="AA11" s="5">
        <v>33333.333333333336</v>
      </c>
      <c r="AB11" s="5">
        <f t="shared" si="10"/>
        <v>16666.666666666668</v>
      </c>
      <c r="AC11" s="5">
        <f t="shared" si="11"/>
        <v>50000</v>
      </c>
    </row>
    <row r="12" spans="1:29" x14ac:dyDescent="0.3">
      <c r="A12" s="23" t="s">
        <v>37</v>
      </c>
      <c r="B12" s="3" t="s">
        <v>23</v>
      </c>
      <c r="C12" s="4" t="s">
        <v>130</v>
      </c>
      <c r="D12" s="3" t="s">
        <v>133</v>
      </c>
      <c r="E12" s="4" t="s">
        <v>66</v>
      </c>
      <c r="F12" s="12" t="s">
        <v>106</v>
      </c>
      <c r="G12" s="5" t="s">
        <v>92</v>
      </c>
      <c r="H12" s="3" t="s">
        <v>87</v>
      </c>
      <c r="I12" s="3" t="s">
        <v>84</v>
      </c>
      <c r="J12" s="3"/>
      <c r="K12" s="4" t="s">
        <v>71</v>
      </c>
      <c r="L12" s="5">
        <v>46666.666666666664</v>
      </c>
      <c r="M12" s="5">
        <f t="shared" si="0"/>
        <v>23333.333333333332</v>
      </c>
      <c r="N12" s="5">
        <f t="shared" si="1"/>
        <v>70000</v>
      </c>
      <c r="O12" s="5">
        <v>46666.666666666664</v>
      </c>
      <c r="P12" s="5">
        <f t="shared" si="2"/>
        <v>23333.333333333332</v>
      </c>
      <c r="Q12" s="5">
        <f t="shared" si="3"/>
        <v>70000</v>
      </c>
      <c r="R12" s="5">
        <v>46666.666666666664</v>
      </c>
      <c r="S12" s="5">
        <f t="shared" si="4"/>
        <v>23333.333333333332</v>
      </c>
      <c r="T12" s="5">
        <f t="shared" si="5"/>
        <v>70000</v>
      </c>
      <c r="U12" s="5">
        <v>46666.666666666664</v>
      </c>
      <c r="V12" s="5">
        <f t="shared" si="6"/>
        <v>23333.333333333332</v>
      </c>
      <c r="W12" s="5">
        <f t="shared" si="7"/>
        <v>70000</v>
      </c>
      <c r="X12" s="5">
        <v>46666.666666666664</v>
      </c>
      <c r="Y12" s="5">
        <f t="shared" si="8"/>
        <v>23333.333333333332</v>
      </c>
      <c r="Z12" s="5">
        <f t="shared" si="9"/>
        <v>70000</v>
      </c>
      <c r="AA12" s="5">
        <v>46666.666666666664</v>
      </c>
      <c r="AB12" s="5">
        <f t="shared" si="10"/>
        <v>23333.333333333332</v>
      </c>
      <c r="AC12" s="5">
        <f t="shared" si="11"/>
        <v>70000</v>
      </c>
    </row>
    <row r="13" spans="1:29" x14ac:dyDescent="0.3">
      <c r="A13" s="23" t="s">
        <v>37</v>
      </c>
      <c r="B13" s="3" t="s">
        <v>23</v>
      </c>
      <c r="C13" s="4" t="s">
        <v>76</v>
      </c>
      <c r="D13" s="3" t="s">
        <v>136</v>
      </c>
      <c r="E13" s="4" t="s">
        <v>66</v>
      </c>
      <c r="F13" s="12" t="s">
        <v>106</v>
      </c>
      <c r="G13" s="5" t="s">
        <v>92</v>
      </c>
      <c r="H13" s="3" t="s">
        <v>87</v>
      </c>
      <c r="I13" s="3" t="s">
        <v>84</v>
      </c>
      <c r="J13" s="3"/>
      <c r="K13" s="4" t="s">
        <v>71</v>
      </c>
      <c r="L13" s="5">
        <v>83333.333333333328</v>
      </c>
      <c r="M13" s="5">
        <f t="shared" si="0"/>
        <v>41666.666666666664</v>
      </c>
      <c r="N13" s="5">
        <f t="shared" si="1"/>
        <v>125000</v>
      </c>
      <c r="O13" s="5">
        <v>83333.333333333328</v>
      </c>
      <c r="P13" s="5">
        <f t="shared" si="2"/>
        <v>41666.666666666664</v>
      </c>
      <c r="Q13" s="5">
        <f t="shared" si="3"/>
        <v>125000</v>
      </c>
      <c r="R13" s="5">
        <v>83333.333333333328</v>
      </c>
      <c r="S13" s="5">
        <f t="shared" si="4"/>
        <v>41666.666666666664</v>
      </c>
      <c r="T13" s="5">
        <f t="shared" si="5"/>
        <v>125000</v>
      </c>
      <c r="U13" s="5">
        <v>83333.333333333328</v>
      </c>
      <c r="V13" s="5">
        <f t="shared" si="6"/>
        <v>41666.666666666664</v>
      </c>
      <c r="W13" s="5">
        <f t="shared" si="7"/>
        <v>125000</v>
      </c>
      <c r="X13" s="5">
        <v>83333.333333333328</v>
      </c>
      <c r="Y13" s="5">
        <f t="shared" si="8"/>
        <v>41666.666666666664</v>
      </c>
      <c r="Z13" s="5">
        <f t="shared" si="9"/>
        <v>125000</v>
      </c>
      <c r="AA13" s="5">
        <v>83333.333333333328</v>
      </c>
      <c r="AB13" s="5">
        <f t="shared" si="10"/>
        <v>41666.666666666664</v>
      </c>
      <c r="AC13" s="5">
        <f t="shared" si="11"/>
        <v>125000</v>
      </c>
    </row>
    <row r="14" spans="1:29" x14ac:dyDescent="0.3">
      <c r="A14" s="23" t="s">
        <v>37</v>
      </c>
      <c r="B14" s="3" t="s">
        <v>23</v>
      </c>
      <c r="C14" s="23" t="s">
        <v>134</v>
      </c>
      <c r="D14" s="3" t="s">
        <v>135</v>
      </c>
      <c r="E14" s="23" t="s">
        <v>66</v>
      </c>
      <c r="F14" s="23" t="s">
        <v>106</v>
      </c>
      <c r="G14" s="5" t="s">
        <v>92</v>
      </c>
      <c r="H14" s="3" t="s">
        <v>87</v>
      </c>
      <c r="I14" s="3" t="s">
        <v>84</v>
      </c>
      <c r="J14" s="3" t="s">
        <v>137</v>
      </c>
      <c r="K14" s="23" t="s">
        <v>71</v>
      </c>
      <c r="L14" s="5">
        <v>83333.333333333328</v>
      </c>
      <c r="M14" s="5">
        <f t="shared" si="0"/>
        <v>41666.666666666664</v>
      </c>
      <c r="N14" s="5">
        <f t="shared" si="1"/>
        <v>125000</v>
      </c>
      <c r="O14" s="5">
        <v>83333.333333333328</v>
      </c>
      <c r="P14" s="5">
        <f t="shared" si="2"/>
        <v>41666.666666666664</v>
      </c>
      <c r="Q14" s="5">
        <f t="shared" si="3"/>
        <v>125000</v>
      </c>
      <c r="R14" s="5">
        <v>83333.333333333328</v>
      </c>
      <c r="S14" s="5">
        <f t="shared" si="4"/>
        <v>41666.666666666664</v>
      </c>
      <c r="T14" s="5">
        <f t="shared" si="5"/>
        <v>125000</v>
      </c>
      <c r="U14" s="5">
        <v>83333.333333333328</v>
      </c>
      <c r="V14" s="5">
        <f t="shared" si="6"/>
        <v>41666.666666666664</v>
      </c>
      <c r="W14" s="5">
        <f t="shared" si="7"/>
        <v>125000</v>
      </c>
      <c r="X14" s="5">
        <v>83333.333333333328</v>
      </c>
      <c r="Y14" s="5">
        <f t="shared" si="8"/>
        <v>41666.666666666664</v>
      </c>
      <c r="Z14" s="5">
        <f t="shared" si="9"/>
        <v>125000</v>
      </c>
      <c r="AA14" s="5">
        <v>83333.333333333328</v>
      </c>
      <c r="AB14" s="5">
        <f t="shared" si="10"/>
        <v>41666.666666666664</v>
      </c>
      <c r="AC14" s="5">
        <f t="shared" si="11"/>
        <v>125000</v>
      </c>
    </row>
    <row r="15" spans="1:29" x14ac:dyDescent="0.3">
      <c r="A15" s="23" t="s">
        <v>29</v>
      </c>
      <c r="B15" s="3" t="s">
        <v>23</v>
      </c>
      <c r="C15" s="23" t="s">
        <v>73</v>
      </c>
      <c r="D15" s="3" t="s">
        <v>132</v>
      </c>
      <c r="E15" s="23" t="s">
        <v>163</v>
      </c>
      <c r="F15" s="6" t="s">
        <v>107</v>
      </c>
      <c r="G15" s="3" t="s">
        <v>91</v>
      </c>
      <c r="H15" s="3" t="s">
        <v>87</v>
      </c>
      <c r="I15" s="3"/>
      <c r="J15" s="3"/>
      <c r="K15" s="23" t="s">
        <v>126</v>
      </c>
      <c r="L15" s="5">
        <v>3500</v>
      </c>
      <c r="M15" s="5"/>
      <c r="N15" s="5"/>
      <c r="O15" s="5">
        <v>3500</v>
      </c>
      <c r="P15" s="5"/>
      <c r="Q15" s="5"/>
      <c r="R15" s="5">
        <v>3500</v>
      </c>
      <c r="S15" s="5"/>
      <c r="T15" s="5"/>
      <c r="U15" s="5">
        <v>3500</v>
      </c>
      <c r="V15" s="5"/>
      <c r="W15" s="5"/>
      <c r="X15" s="5">
        <v>3500</v>
      </c>
      <c r="Y15" s="5"/>
      <c r="Z15" s="5"/>
      <c r="AA15" s="5">
        <v>3500</v>
      </c>
      <c r="AB15" s="5"/>
      <c r="AC15" s="5"/>
    </row>
    <row r="16" spans="1:29" x14ac:dyDescent="0.3">
      <c r="A16" s="23" t="s">
        <v>29</v>
      </c>
      <c r="B16" s="3" t="s">
        <v>23</v>
      </c>
      <c r="C16" s="23" t="s">
        <v>74</v>
      </c>
      <c r="D16" s="3" t="s">
        <v>132</v>
      </c>
      <c r="E16" s="23" t="s">
        <v>163</v>
      </c>
      <c r="F16" s="6" t="s">
        <v>107</v>
      </c>
      <c r="G16" s="3" t="s">
        <v>91</v>
      </c>
      <c r="H16" s="3" t="s">
        <v>87</v>
      </c>
      <c r="I16" s="3"/>
      <c r="J16" s="3"/>
      <c r="K16" s="23" t="s">
        <v>126</v>
      </c>
      <c r="L16" s="5">
        <v>7500</v>
      </c>
      <c r="M16" s="5"/>
      <c r="N16" s="5"/>
      <c r="O16" s="5">
        <v>7500</v>
      </c>
      <c r="P16" s="5"/>
      <c r="Q16" s="5"/>
      <c r="R16" s="5">
        <v>7500</v>
      </c>
      <c r="S16" s="5"/>
      <c r="T16" s="5"/>
      <c r="U16" s="5">
        <v>7500</v>
      </c>
      <c r="V16" s="5"/>
      <c r="W16" s="5"/>
      <c r="X16" s="5">
        <v>7500</v>
      </c>
      <c r="Y16" s="5"/>
      <c r="Z16" s="5"/>
      <c r="AA16" s="5">
        <v>7500</v>
      </c>
      <c r="AB16" s="5"/>
      <c r="AC16" s="5"/>
    </row>
    <row r="17" spans="1:30" x14ac:dyDescent="0.3">
      <c r="A17" s="23" t="s">
        <v>29</v>
      </c>
      <c r="B17" s="3" t="s">
        <v>23</v>
      </c>
      <c r="C17" s="23" t="s">
        <v>75</v>
      </c>
      <c r="D17" s="3" t="s">
        <v>132</v>
      </c>
      <c r="E17" s="23" t="s">
        <v>163</v>
      </c>
      <c r="F17" s="6" t="s">
        <v>107</v>
      </c>
      <c r="G17" s="3" t="s">
        <v>91</v>
      </c>
      <c r="H17" s="3" t="s">
        <v>87</v>
      </c>
      <c r="I17" s="3"/>
      <c r="J17" s="3"/>
      <c r="K17" s="23" t="s">
        <v>126</v>
      </c>
      <c r="L17" s="5">
        <v>18000</v>
      </c>
      <c r="M17" s="5"/>
      <c r="N17" s="5"/>
      <c r="O17" s="5">
        <v>18000</v>
      </c>
      <c r="P17" s="5"/>
      <c r="Q17" s="5"/>
      <c r="R17" s="5">
        <v>18000</v>
      </c>
      <c r="S17" s="5"/>
      <c r="T17" s="5"/>
      <c r="U17" s="5">
        <v>18000</v>
      </c>
      <c r="V17" s="5"/>
      <c r="W17" s="5"/>
      <c r="X17" s="5">
        <v>18000</v>
      </c>
      <c r="Y17" s="5"/>
      <c r="Z17" s="5"/>
      <c r="AA17" s="5">
        <v>18000</v>
      </c>
      <c r="AB17" s="5"/>
      <c r="AC17" s="5"/>
    </row>
    <row r="18" spans="1:30" x14ac:dyDescent="0.3">
      <c r="A18" s="23" t="s">
        <v>29</v>
      </c>
      <c r="B18" s="3" t="s">
        <v>23</v>
      </c>
      <c r="C18" s="23" t="s">
        <v>130</v>
      </c>
      <c r="D18" s="3" t="s">
        <v>133</v>
      </c>
      <c r="E18" s="23" t="s">
        <v>163</v>
      </c>
      <c r="F18" s="6" t="s">
        <v>107</v>
      </c>
      <c r="G18" s="3" t="s">
        <v>91</v>
      </c>
      <c r="H18" s="3" t="s">
        <v>87</v>
      </c>
      <c r="I18" s="3"/>
      <c r="J18" s="3"/>
      <c r="K18" s="23" t="s">
        <v>126</v>
      </c>
      <c r="L18" s="5">
        <v>26000</v>
      </c>
      <c r="M18" s="5"/>
      <c r="N18" s="5"/>
      <c r="O18" s="5">
        <v>26000</v>
      </c>
      <c r="P18" s="5"/>
      <c r="Q18" s="5"/>
      <c r="R18" s="5">
        <v>26000</v>
      </c>
      <c r="S18" s="5"/>
      <c r="T18" s="5"/>
      <c r="U18" s="5">
        <v>26000</v>
      </c>
      <c r="V18" s="5"/>
      <c r="W18" s="5"/>
      <c r="X18" s="5">
        <v>26000</v>
      </c>
      <c r="Y18" s="5"/>
      <c r="Z18" s="5"/>
      <c r="AA18" s="5">
        <v>26000</v>
      </c>
      <c r="AB18" s="5"/>
      <c r="AC18" s="5"/>
    </row>
    <row r="19" spans="1:30" x14ac:dyDescent="0.3">
      <c r="A19" s="23" t="s">
        <v>29</v>
      </c>
      <c r="B19" s="3" t="s">
        <v>23</v>
      </c>
      <c r="C19" s="23" t="s">
        <v>76</v>
      </c>
      <c r="D19" s="3" t="s">
        <v>136</v>
      </c>
      <c r="E19" s="23" t="s">
        <v>163</v>
      </c>
      <c r="F19" s="6" t="s">
        <v>107</v>
      </c>
      <c r="G19" s="3" t="s">
        <v>91</v>
      </c>
      <c r="H19" s="3" t="s">
        <v>87</v>
      </c>
      <c r="I19" s="3"/>
      <c r="J19" s="3"/>
      <c r="K19" s="23" t="s">
        <v>126</v>
      </c>
      <c r="L19" s="5">
        <v>40000</v>
      </c>
      <c r="M19" s="5"/>
      <c r="N19" s="5"/>
      <c r="O19" s="5">
        <v>40000</v>
      </c>
      <c r="P19" s="5"/>
      <c r="Q19" s="5"/>
      <c r="R19" s="5">
        <v>40000</v>
      </c>
      <c r="S19" s="5"/>
      <c r="T19" s="5"/>
      <c r="U19" s="5">
        <v>40000</v>
      </c>
      <c r="V19" s="5"/>
      <c r="W19" s="5"/>
      <c r="X19" s="5">
        <v>40000</v>
      </c>
      <c r="Y19" s="5"/>
      <c r="Z19" s="5"/>
      <c r="AA19" s="5">
        <v>40000</v>
      </c>
      <c r="AB19" s="5"/>
      <c r="AC19" s="5"/>
    </row>
    <row r="20" spans="1:30" x14ac:dyDescent="0.3">
      <c r="A20" s="23" t="s">
        <v>29</v>
      </c>
      <c r="B20" s="3" t="s">
        <v>23</v>
      </c>
      <c r="C20" s="23" t="s">
        <v>134</v>
      </c>
      <c r="D20" s="3" t="s">
        <v>135</v>
      </c>
      <c r="E20" s="23" t="s">
        <v>163</v>
      </c>
      <c r="F20" s="6" t="s">
        <v>107</v>
      </c>
      <c r="G20" s="3" t="s">
        <v>91</v>
      </c>
      <c r="H20" s="3" t="s">
        <v>87</v>
      </c>
      <c r="I20" s="3"/>
      <c r="J20" s="3"/>
      <c r="K20" s="23" t="s">
        <v>126</v>
      </c>
      <c r="L20" s="5">
        <v>60000</v>
      </c>
      <c r="M20" s="5"/>
      <c r="N20" s="5"/>
      <c r="O20" s="5">
        <v>60000</v>
      </c>
      <c r="P20" s="5"/>
      <c r="Q20" s="5"/>
      <c r="R20" s="5">
        <v>60000</v>
      </c>
      <c r="S20" s="5"/>
      <c r="T20" s="5"/>
      <c r="U20" s="5">
        <v>60000</v>
      </c>
      <c r="V20" s="5"/>
      <c r="W20" s="5"/>
      <c r="X20" s="5">
        <v>60000</v>
      </c>
      <c r="Y20" s="5"/>
      <c r="Z20" s="5"/>
      <c r="AA20" s="5">
        <v>60000</v>
      </c>
      <c r="AB20" s="5"/>
      <c r="AC20" s="5"/>
    </row>
    <row r="21" spans="1:30" s="30" customFormat="1" ht="14.4" x14ac:dyDescent="0.3">
      <c r="A21" s="26" t="s">
        <v>29</v>
      </c>
      <c r="B21" s="28" t="s">
        <v>23</v>
      </c>
      <c r="C21" s="26" t="s">
        <v>73</v>
      </c>
      <c r="D21" s="28" t="s">
        <v>132</v>
      </c>
      <c r="E21" s="26" t="s">
        <v>18</v>
      </c>
      <c r="F21" s="26" t="s">
        <v>107</v>
      </c>
      <c r="G21" s="27" t="s">
        <v>91</v>
      </c>
      <c r="H21" s="28" t="s">
        <v>89</v>
      </c>
      <c r="I21" s="36" t="s">
        <v>153</v>
      </c>
      <c r="J21" s="28" t="s">
        <v>157</v>
      </c>
      <c r="K21" s="26" t="s">
        <v>71</v>
      </c>
      <c r="L21" s="29">
        <v>120</v>
      </c>
      <c r="M21" s="27">
        <f>L21*0.75</f>
        <v>90</v>
      </c>
      <c r="N21" s="27">
        <f>L21*1.25</f>
        <v>150</v>
      </c>
      <c r="O21" s="29">
        <v>120</v>
      </c>
      <c r="P21" s="16">
        <f>O21*0.75</f>
        <v>90</v>
      </c>
      <c r="Q21" s="16">
        <f>O21*1.25</f>
        <v>150</v>
      </c>
      <c r="R21" s="16">
        <v>120</v>
      </c>
      <c r="S21" s="16">
        <f>R21*0.75</f>
        <v>90</v>
      </c>
      <c r="T21" s="16">
        <f>R21*1.25</f>
        <v>150</v>
      </c>
      <c r="U21" s="16">
        <v>120</v>
      </c>
      <c r="V21" s="16">
        <f>U21*0.75</f>
        <v>90</v>
      </c>
      <c r="W21" s="16">
        <f>U21*1.25</f>
        <v>150</v>
      </c>
      <c r="X21" s="16">
        <v>120</v>
      </c>
      <c r="Y21" s="16">
        <f>X21*0.75</f>
        <v>90</v>
      </c>
      <c r="Z21" s="16">
        <f>X21*1.25</f>
        <v>150</v>
      </c>
      <c r="AA21" s="16">
        <v>120</v>
      </c>
      <c r="AB21" s="16">
        <f>AA21*0.75</f>
        <v>90</v>
      </c>
      <c r="AC21" s="16">
        <f>AA21*1.25</f>
        <v>150</v>
      </c>
      <c r="AD21" s="1"/>
    </row>
    <row r="22" spans="1:30" s="30" customFormat="1" ht="14.4" x14ac:dyDescent="0.3">
      <c r="A22" s="26" t="s">
        <v>29</v>
      </c>
      <c r="B22" s="28" t="s">
        <v>23</v>
      </c>
      <c r="C22" s="26" t="s">
        <v>74</v>
      </c>
      <c r="D22" s="28" t="s">
        <v>132</v>
      </c>
      <c r="E22" s="26" t="s">
        <v>18</v>
      </c>
      <c r="F22" s="26" t="s">
        <v>107</v>
      </c>
      <c r="G22" s="27" t="s">
        <v>91</v>
      </c>
      <c r="H22" s="28" t="s">
        <v>89</v>
      </c>
      <c r="I22" s="36" t="s">
        <v>153</v>
      </c>
      <c r="J22" s="28" t="s">
        <v>157</v>
      </c>
      <c r="K22" s="26" t="s">
        <v>71</v>
      </c>
      <c r="L22" s="29">
        <v>256</v>
      </c>
      <c r="M22" s="27">
        <f t="shared" ref="M22:M68" si="12">L22*0.75</f>
        <v>192</v>
      </c>
      <c r="N22" s="27">
        <f t="shared" ref="N22:N68" si="13">L22*1.25</f>
        <v>320</v>
      </c>
      <c r="O22" s="29">
        <v>256</v>
      </c>
      <c r="P22" s="16">
        <f t="shared" ref="P22:P68" si="14">O22*0.75</f>
        <v>192</v>
      </c>
      <c r="Q22" s="16">
        <f t="shared" ref="Q22:Q68" si="15">O22*1.25</f>
        <v>320</v>
      </c>
      <c r="R22" s="16">
        <v>256</v>
      </c>
      <c r="S22" s="16">
        <f t="shared" ref="S22:S68" si="16">R22*0.75</f>
        <v>192</v>
      </c>
      <c r="T22" s="16">
        <f t="shared" ref="T22:T68" si="17">R22*1.25</f>
        <v>320</v>
      </c>
      <c r="U22" s="16">
        <v>256</v>
      </c>
      <c r="V22" s="16">
        <f t="shared" ref="V22:V68" si="18">U22*0.75</f>
        <v>192</v>
      </c>
      <c r="W22" s="16">
        <f t="shared" ref="W22:W68" si="19">U22*1.25</f>
        <v>320</v>
      </c>
      <c r="X22" s="16">
        <v>256</v>
      </c>
      <c r="Y22" s="16">
        <f t="shared" ref="Y22:Y68" si="20">X22*0.75</f>
        <v>192</v>
      </c>
      <c r="Z22" s="16">
        <f t="shared" ref="Z22:Z68" si="21">X22*1.25</f>
        <v>320</v>
      </c>
      <c r="AA22" s="16">
        <v>256</v>
      </c>
      <c r="AB22" s="16">
        <f t="shared" ref="AB22:AB68" si="22">AA22*0.75</f>
        <v>192</v>
      </c>
      <c r="AC22" s="16">
        <f t="shared" ref="AC22:AC68" si="23">AA22*1.25</f>
        <v>320</v>
      </c>
      <c r="AD22" s="1"/>
    </row>
    <row r="23" spans="1:30" s="30" customFormat="1" ht="14.4" x14ac:dyDescent="0.3">
      <c r="A23" s="26" t="s">
        <v>29</v>
      </c>
      <c r="B23" s="28" t="s">
        <v>23</v>
      </c>
      <c r="C23" s="26" t="s">
        <v>75</v>
      </c>
      <c r="D23" s="28" t="s">
        <v>132</v>
      </c>
      <c r="E23" s="26" t="s">
        <v>18</v>
      </c>
      <c r="F23" s="26" t="s">
        <v>107</v>
      </c>
      <c r="G23" s="27" t="s">
        <v>91</v>
      </c>
      <c r="H23" s="28" t="s">
        <v>89</v>
      </c>
      <c r="I23" s="36" t="s">
        <v>153</v>
      </c>
      <c r="J23" s="28" t="s">
        <v>157</v>
      </c>
      <c r="K23" s="26" t="s">
        <v>71</v>
      </c>
      <c r="L23" s="29">
        <v>615</v>
      </c>
      <c r="M23" s="27">
        <f t="shared" si="12"/>
        <v>461.25</v>
      </c>
      <c r="N23" s="27">
        <f t="shared" si="13"/>
        <v>768.75</v>
      </c>
      <c r="O23" s="29">
        <v>615</v>
      </c>
      <c r="P23" s="16">
        <f t="shared" si="14"/>
        <v>461.25</v>
      </c>
      <c r="Q23" s="16">
        <f t="shared" si="15"/>
        <v>768.75</v>
      </c>
      <c r="R23" s="16">
        <v>615</v>
      </c>
      <c r="S23" s="16">
        <f t="shared" si="16"/>
        <v>461.25</v>
      </c>
      <c r="T23" s="16">
        <f t="shared" si="17"/>
        <v>768.75</v>
      </c>
      <c r="U23" s="16">
        <v>615</v>
      </c>
      <c r="V23" s="16">
        <f t="shared" si="18"/>
        <v>461.25</v>
      </c>
      <c r="W23" s="16">
        <f t="shared" si="19"/>
        <v>768.75</v>
      </c>
      <c r="X23" s="16">
        <v>615</v>
      </c>
      <c r="Y23" s="16">
        <f t="shared" si="20"/>
        <v>461.25</v>
      </c>
      <c r="Z23" s="16">
        <f t="shared" si="21"/>
        <v>768.75</v>
      </c>
      <c r="AA23" s="16">
        <v>615</v>
      </c>
      <c r="AB23" s="16">
        <f t="shared" si="22"/>
        <v>461.25</v>
      </c>
      <c r="AC23" s="16">
        <f t="shared" si="23"/>
        <v>768.75</v>
      </c>
      <c r="AD23" s="1"/>
    </row>
    <row r="24" spans="1:30" s="30" customFormat="1" ht="14.4" x14ac:dyDescent="0.3">
      <c r="A24" s="26" t="s">
        <v>29</v>
      </c>
      <c r="B24" s="28" t="s">
        <v>23</v>
      </c>
      <c r="C24" s="26" t="s">
        <v>130</v>
      </c>
      <c r="D24" s="28" t="s">
        <v>133</v>
      </c>
      <c r="E24" s="26" t="s">
        <v>18</v>
      </c>
      <c r="F24" s="26" t="s">
        <v>107</v>
      </c>
      <c r="G24" s="27" t="s">
        <v>91</v>
      </c>
      <c r="H24" s="28" t="s">
        <v>89</v>
      </c>
      <c r="I24" s="36" t="s">
        <v>153</v>
      </c>
      <c r="J24" s="28" t="s">
        <v>157</v>
      </c>
      <c r="K24" s="26" t="s">
        <v>71</v>
      </c>
      <c r="L24" s="29">
        <v>888</v>
      </c>
      <c r="M24" s="27">
        <f t="shared" si="12"/>
        <v>666</v>
      </c>
      <c r="N24" s="27">
        <f t="shared" si="13"/>
        <v>1110</v>
      </c>
      <c r="O24" s="29">
        <v>888</v>
      </c>
      <c r="P24" s="16">
        <f t="shared" si="14"/>
        <v>666</v>
      </c>
      <c r="Q24" s="16">
        <f t="shared" si="15"/>
        <v>1110</v>
      </c>
      <c r="R24" s="16">
        <v>888</v>
      </c>
      <c r="S24" s="16">
        <f t="shared" si="16"/>
        <v>666</v>
      </c>
      <c r="T24" s="16">
        <f t="shared" si="17"/>
        <v>1110</v>
      </c>
      <c r="U24" s="16">
        <v>888</v>
      </c>
      <c r="V24" s="16">
        <f t="shared" si="18"/>
        <v>666</v>
      </c>
      <c r="W24" s="16">
        <f t="shared" si="19"/>
        <v>1110</v>
      </c>
      <c r="X24" s="16">
        <v>888</v>
      </c>
      <c r="Y24" s="16">
        <f t="shared" si="20"/>
        <v>666</v>
      </c>
      <c r="Z24" s="16">
        <f t="shared" si="21"/>
        <v>1110</v>
      </c>
      <c r="AA24" s="16">
        <v>888</v>
      </c>
      <c r="AB24" s="16">
        <f t="shared" si="22"/>
        <v>666</v>
      </c>
      <c r="AC24" s="16">
        <f t="shared" si="23"/>
        <v>1110</v>
      </c>
      <c r="AD24" s="1"/>
    </row>
    <row r="25" spans="1:30" s="30" customFormat="1" ht="14.4" x14ac:dyDescent="0.3">
      <c r="A25" s="26" t="s">
        <v>29</v>
      </c>
      <c r="B25" s="28" t="s">
        <v>23</v>
      </c>
      <c r="C25" s="26" t="s">
        <v>76</v>
      </c>
      <c r="D25" s="28" t="s">
        <v>136</v>
      </c>
      <c r="E25" s="26" t="s">
        <v>18</v>
      </c>
      <c r="F25" s="26" t="s">
        <v>107</v>
      </c>
      <c r="G25" s="27" t="s">
        <v>91</v>
      </c>
      <c r="H25" s="28" t="s">
        <v>89</v>
      </c>
      <c r="I25" s="36" t="s">
        <v>153</v>
      </c>
      <c r="J25" s="28" t="s">
        <v>157</v>
      </c>
      <c r="K25" s="26" t="s">
        <v>71</v>
      </c>
      <c r="L25" s="29">
        <v>3439</v>
      </c>
      <c r="M25" s="27">
        <f t="shared" si="12"/>
        <v>2579.25</v>
      </c>
      <c r="N25" s="27">
        <f t="shared" si="13"/>
        <v>4298.75</v>
      </c>
      <c r="O25" s="29">
        <v>3439</v>
      </c>
      <c r="P25" s="16">
        <f t="shared" si="14"/>
        <v>2579.25</v>
      </c>
      <c r="Q25" s="16">
        <f t="shared" si="15"/>
        <v>4298.75</v>
      </c>
      <c r="R25" s="16">
        <v>3439</v>
      </c>
      <c r="S25" s="16">
        <f t="shared" si="16"/>
        <v>2579.25</v>
      </c>
      <c r="T25" s="16">
        <f t="shared" si="17"/>
        <v>4298.75</v>
      </c>
      <c r="U25" s="16">
        <v>3439</v>
      </c>
      <c r="V25" s="16">
        <f t="shared" si="18"/>
        <v>2579.25</v>
      </c>
      <c r="W25" s="16">
        <f t="shared" si="19"/>
        <v>4298.75</v>
      </c>
      <c r="X25" s="16">
        <v>3439</v>
      </c>
      <c r="Y25" s="16">
        <f t="shared" si="20"/>
        <v>2579.25</v>
      </c>
      <c r="Z25" s="16">
        <f t="shared" si="21"/>
        <v>4298.75</v>
      </c>
      <c r="AA25" s="16">
        <v>3439</v>
      </c>
      <c r="AB25" s="16">
        <f t="shared" si="22"/>
        <v>2579.25</v>
      </c>
      <c r="AC25" s="16">
        <f t="shared" si="23"/>
        <v>4298.75</v>
      </c>
      <c r="AD25" s="1"/>
    </row>
    <row r="26" spans="1:30" s="30" customFormat="1" ht="14.4" x14ac:dyDescent="0.3">
      <c r="A26" s="26" t="s">
        <v>29</v>
      </c>
      <c r="B26" s="28" t="s">
        <v>23</v>
      </c>
      <c r="C26" s="26" t="s">
        <v>134</v>
      </c>
      <c r="D26" s="28" t="s">
        <v>135</v>
      </c>
      <c r="E26" s="26" t="s">
        <v>18</v>
      </c>
      <c r="F26" s="26" t="s">
        <v>107</v>
      </c>
      <c r="G26" s="27" t="s">
        <v>91</v>
      </c>
      <c r="H26" s="28" t="s">
        <v>89</v>
      </c>
      <c r="I26" s="36" t="s">
        <v>153</v>
      </c>
      <c r="J26" s="28" t="s">
        <v>157</v>
      </c>
      <c r="K26" s="26" t="s">
        <v>71</v>
      </c>
      <c r="L26" s="29">
        <v>5159</v>
      </c>
      <c r="M26" s="27">
        <f t="shared" si="12"/>
        <v>3869.25</v>
      </c>
      <c r="N26" s="27">
        <f t="shared" si="13"/>
        <v>6448.75</v>
      </c>
      <c r="O26" s="29">
        <v>5159</v>
      </c>
      <c r="P26" s="16">
        <f t="shared" si="14"/>
        <v>3869.25</v>
      </c>
      <c r="Q26" s="16">
        <f t="shared" si="15"/>
        <v>6448.75</v>
      </c>
      <c r="R26" s="16">
        <v>5159</v>
      </c>
      <c r="S26" s="16">
        <f t="shared" si="16"/>
        <v>3869.25</v>
      </c>
      <c r="T26" s="16">
        <f t="shared" si="17"/>
        <v>6448.75</v>
      </c>
      <c r="U26" s="16">
        <v>5159</v>
      </c>
      <c r="V26" s="16">
        <f t="shared" si="18"/>
        <v>3869.25</v>
      </c>
      <c r="W26" s="16">
        <f t="shared" si="19"/>
        <v>6448.75</v>
      </c>
      <c r="X26" s="16">
        <v>5159</v>
      </c>
      <c r="Y26" s="16">
        <f t="shared" si="20"/>
        <v>3869.25</v>
      </c>
      <c r="Z26" s="16">
        <f t="shared" si="21"/>
        <v>6448.75</v>
      </c>
      <c r="AA26" s="16">
        <v>5159</v>
      </c>
      <c r="AB26" s="16">
        <f t="shared" si="22"/>
        <v>3869.25</v>
      </c>
      <c r="AC26" s="16">
        <f t="shared" si="23"/>
        <v>6448.75</v>
      </c>
      <c r="AD26" s="1"/>
    </row>
    <row r="27" spans="1:30" s="30" customFormat="1" ht="14.4" x14ac:dyDescent="0.3">
      <c r="A27" s="26" t="s">
        <v>29</v>
      </c>
      <c r="B27" s="28" t="s">
        <v>23</v>
      </c>
      <c r="C27" s="26" t="s">
        <v>73</v>
      </c>
      <c r="D27" s="28" t="s">
        <v>132</v>
      </c>
      <c r="E27" s="26" t="s">
        <v>180</v>
      </c>
      <c r="F27" s="26" t="s">
        <v>107</v>
      </c>
      <c r="G27" s="27" t="s">
        <v>91</v>
      </c>
      <c r="H27" s="28" t="s">
        <v>89</v>
      </c>
      <c r="I27" s="36" t="s">
        <v>153</v>
      </c>
      <c r="J27" s="28" t="s">
        <v>157</v>
      </c>
      <c r="K27" s="26" t="s">
        <v>71</v>
      </c>
      <c r="L27" s="29">
        <v>310</v>
      </c>
      <c r="M27" s="27">
        <f t="shared" si="12"/>
        <v>232.5</v>
      </c>
      <c r="N27" s="27">
        <f t="shared" si="13"/>
        <v>387.5</v>
      </c>
      <c r="O27" s="29">
        <v>310</v>
      </c>
      <c r="P27" s="16">
        <f t="shared" si="14"/>
        <v>232.5</v>
      </c>
      <c r="Q27" s="16">
        <f t="shared" si="15"/>
        <v>387.5</v>
      </c>
      <c r="R27" s="16">
        <v>310</v>
      </c>
      <c r="S27" s="16">
        <f t="shared" si="16"/>
        <v>232.5</v>
      </c>
      <c r="T27" s="16">
        <f t="shared" si="17"/>
        <v>387.5</v>
      </c>
      <c r="U27" s="16">
        <v>310</v>
      </c>
      <c r="V27" s="16">
        <f t="shared" si="18"/>
        <v>232.5</v>
      </c>
      <c r="W27" s="16">
        <f t="shared" si="19"/>
        <v>387.5</v>
      </c>
      <c r="X27" s="16">
        <v>310</v>
      </c>
      <c r="Y27" s="16">
        <f t="shared" si="20"/>
        <v>232.5</v>
      </c>
      <c r="Z27" s="16">
        <f t="shared" si="21"/>
        <v>387.5</v>
      </c>
      <c r="AA27" s="16">
        <v>310</v>
      </c>
      <c r="AB27" s="16">
        <f t="shared" si="22"/>
        <v>232.5</v>
      </c>
      <c r="AC27" s="16">
        <f t="shared" si="23"/>
        <v>387.5</v>
      </c>
      <c r="AD27" s="1"/>
    </row>
    <row r="28" spans="1:30" s="30" customFormat="1" ht="14.4" x14ac:dyDescent="0.3">
      <c r="A28" s="26" t="s">
        <v>29</v>
      </c>
      <c r="B28" s="28" t="s">
        <v>23</v>
      </c>
      <c r="C28" s="26" t="s">
        <v>74</v>
      </c>
      <c r="D28" s="28" t="s">
        <v>132</v>
      </c>
      <c r="E28" s="26" t="s">
        <v>180</v>
      </c>
      <c r="F28" s="26" t="s">
        <v>107</v>
      </c>
      <c r="G28" s="27" t="s">
        <v>91</v>
      </c>
      <c r="H28" s="28" t="s">
        <v>89</v>
      </c>
      <c r="I28" s="36" t="s">
        <v>153</v>
      </c>
      <c r="J28" s="28" t="s">
        <v>157</v>
      </c>
      <c r="K28" s="26" t="s">
        <v>71</v>
      </c>
      <c r="L28" s="29">
        <v>665</v>
      </c>
      <c r="M28" s="27">
        <f t="shared" si="12"/>
        <v>498.75</v>
      </c>
      <c r="N28" s="27">
        <f t="shared" si="13"/>
        <v>831.25</v>
      </c>
      <c r="O28" s="29">
        <v>665</v>
      </c>
      <c r="P28" s="16">
        <f t="shared" si="14"/>
        <v>498.75</v>
      </c>
      <c r="Q28" s="16">
        <f t="shared" si="15"/>
        <v>831.25</v>
      </c>
      <c r="R28" s="16">
        <v>665</v>
      </c>
      <c r="S28" s="16">
        <f t="shared" si="16"/>
        <v>498.75</v>
      </c>
      <c r="T28" s="16">
        <f t="shared" si="17"/>
        <v>831.25</v>
      </c>
      <c r="U28" s="16">
        <v>665</v>
      </c>
      <c r="V28" s="16">
        <f t="shared" si="18"/>
        <v>498.75</v>
      </c>
      <c r="W28" s="16">
        <f t="shared" si="19"/>
        <v>831.25</v>
      </c>
      <c r="X28" s="16">
        <v>665</v>
      </c>
      <c r="Y28" s="16">
        <f t="shared" si="20"/>
        <v>498.75</v>
      </c>
      <c r="Z28" s="16">
        <f t="shared" si="21"/>
        <v>831.25</v>
      </c>
      <c r="AA28" s="16">
        <v>665</v>
      </c>
      <c r="AB28" s="16">
        <f t="shared" si="22"/>
        <v>498.75</v>
      </c>
      <c r="AC28" s="16">
        <f t="shared" si="23"/>
        <v>831.25</v>
      </c>
      <c r="AD28" s="1"/>
    </row>
    <row r="29" spans="1:30" s="30" customFormat="1" ht="14.4" x14ac:dyDescent="0.3">
      <c r="A29" s="26" t="s">
        <v>29</v>
      </c>
      <c r="B29" s="28" t="s">
        <v>23</v>
      </c>
      <c r="C29" s="26" t="s">
        <v>75</v>
      </c>
      <c r="D29" s="28" t="s">
        <v>132</v>
      </c>
      <c r="E29" s="26" t="s">
        <v>180</v>
      </c>
      <c r="F29" s="26" t="s">
        <v>107</v>
      </c>
      <c r="G29" s="27" t="s">
        <v>91</v>
      </c>
      <c r="H29" s="28" t="s">
        <v>89</v>
      </c>
      <c r="I29" s="36" t="s">
        <v>153</v>
      </c>
      <c r="J29" s="28" t="s">
        <v>157</v>
      </c>
      <c r="K29" s="26" t="s">
        <v>71</v>
      </c>
      <c r="L29" s="29">
        <v>1596</v>
      </c>
      <c r="M29" s="27">
        <f t="shared" si="12"/>
        <v>1197</v>
      </c>
      <c r="N29" s="27">
        <f t="shared" si="13"/>
        <v>1995</v>
      </c>
      <c r="O29" s="29">
        <v>1596</v>
      </c>
      <c r="P29" s="16">
        <f t="shared" si="14"/>
        <v>1197</v>
      </c>
      <c r="Q29" s="16">
        <f t="shared" si="15"/>
        <v>1995</v>
      </c>
      <c r="R29" s="16">
        <v>1596</v>
      </c>
      <c r="S29" s="16">
        <f t="shared" si="16"/>
        <v>1197</v>
      </c>
      <c r="T29" s="16">
        <f t="shared" si="17"/>
        <v>1995</v>
      </c>
      <c r="U29" s="16">
        <v>1596</v>
      </c>
      <c r="V29" s="16">
        <f t="shared" si="18"/>
        <v>1197</v>
      </c>
      <c r="W29" s="16">
        <f t="shared" si="19"/>
        <v>1995</v>
      </c>
      <c r="X29" s="16">
        <v>1596</v>
      </c>
      <c r="Y29" s="16">
        <f t="shared" si="20"/>
        <v>1197</v>
      </c>
      <c r="Z29" s="16">
        <f t="shared" si="21"/>
        <v>1995</v>
      </c>
      <c r="AA29" s="16">
        <v>1596</v>
      </c>
      <c r="AB29" s="16">
        <f t="shared" si="22"/>
        <v>1197</v>
      </c>
      <c r="AC29" s="16">
        <f t="shared" si="23"/>
        <v>1995</v>
      </c>
      <c r="AD29" s="1"/>
    </row>
    <row r="30" spans="1:30" s="30" customFormat="1" ht="14.4" x14ac:dyDescent="0.3">
      <c r="A30" s="26" t="s">
        <v>29</v>
      </c>
      <c r="B30" s="28" t="s">
        <v>23</v>
      </c>
      <c r="C30" s="26" t="s">
        <v>130</v>
      </c>
      <c r="D30" s="28" t="s">
        <v>133</v>
      </c>
      <c r="E30" s="26" t="s">
        <v>180</v>
      </c>
      <c r="F30" s="26" t="s">
        <v>107</v>
      </c>
      <c r="G30" s="27" t="s">
        <v>91</v>
      </c>
      <c r="H30" s="28" t="s">
        <v>89</v>
      </c>
      <c r="I30" s="36" t="s">
        <v>153</v>
      </c>
      <c r="J30" s="28" t="s">
        <v>157</v>
      </c>
      <c r="K30" s="26" t="s">
        <v>71</v>
      </c>
      <c r="L30" s="29">
        <v>1900</v>
      </c>
      <c r="M30" s="27">
        <f t="shared" si="12"/>
        <v>1425</v>
      </c>
      <c r="N30" s="27">
        <f t="shared" si="13"/>
        <v>2375</v>
      </c>
      <c r="O30" s="29">
        <v>1900</v>
      </c>
      <c r="P30" s="16">
        <f t="shared" si="14"/>
        <v>1425</v>
      </c>
      <c r="Q30" s="16">
        <f t="shared" si="15"/>
        <v>2375</v>
      </c>
      <c r="R30" s="16">
        <v>1900</v>
      </c>
      <c r="S30" s="16">
        <f t="shared" si="16"/>
        <v>1425</v>
      </c>
      <c r="T30" s="16">
        <f t="shared" si="17"/>
        <v>2375</v>
      </c>
      <c r="U30" s="16">
        <v>1900</v>
      </c>
      <c r="V30" s="16">
        <f t="shared" si="18"/>
        <v>1425</v>
      </c>
      <c r="W30" s="16">
        <f t="shared" si="19"/>
        <v>2375</v>
      </c>
      <c r="X30" s="16">
        <v>1900</v>
      </c>
      <c r="Y30" s="16">
        <f t="shared" si="20"/>
        <v>1425</v>
      </c>
      <c r="Z30" s="16">
        <f t="shared" si="21"/>
        <v>2375</v>
      </c>
      <c r="AA30" s="16">
        <v>1900</v>
      </c>
      <c r="AB30" s="16">
        <f t="shared" si="22"/>
        <v>1425</v>
      </c>
      <c r="AC30" s="16">
        <f t="shared" si="23"/>
        <v>2375</v>
      </c>
      <c r="AD30" s="1"/>
    </row>
    <row r="31" spans="1:30" s="30" customFormat="1" ht="14.4" x14ac:dyDescent="0.3">
      <c r="A31" s="26" t="s">
        <v>29</v>
      </c>
      <c r="B31" s="28" t="s">
        <v>23</v>
      </c>
      <c r="C31" s="26" t="s">
        <v>76</v>
      </c>
      <c r="D31" s="28" t="s">
        <v>136</v>
      </c>
      <c r="E31" s="26" t="s">
        <v>180</v>
      </c>
      <c r="F31" s="26" t="s">
        <v>107</v>
      </c>
      <c r="G31" s="27" t="s">
        <v>91</v>
      </c>
      <c r="H31" s="28" t="s">
        <v>89</v>
      </c>
      <c r="I31" s="36" t="s">
        <v>153</v>
      </c>
      <c r="J31" s="28" t="s">
        <v>157</v>
      </c>
      <c r="K31" s="26" t="s">
        <v>71</v>
      </c>
      <c r="L31" s="29">
        <v>2656</v>
      </c>
      <c r="M31" s="27">
        <f t="shared" si="12"/>
        <v>1992</v>
      </c>
      <c r="N31" s="27">
        <f t="shared" si="13"/>
        <v>3320</v>
      </c>
      <c r="O31" s="29">
        <v>2656</v>
      </c>
      <c r="P31" s="16">
        <f t="shared" si="14"/>
        <v>1992</v>
      </c>
      <c r="Q31" s="16">
        <f t="shared" si="15"/>
        <v>3320</v>
      </c>
      <c r="R31" s="16">
        <v>2656</v>
      </c>
      <c r="S31" s="16">
        <f t="shared" si="16"/>
        <v>1992</v>
      </c>
      <c r="T31" s="16">
        <f t="shared" si="17"/>
        <v>3320</v>
      </c>
      <c r="U31" s="16">
        <v>2656</v>
      </c>
      <c r="V31" s="16">
        <f t="shared" si="18"/>
        <v>1992</v>
      </c>
      <c r="W31" s="16">
        <f t="shared" si="19"/>
        <v>3320</v>
      </c>
      <c r="X31" s="16">
        <v>2656</v>
      </c>
      <c r="Y31" s="16">
        <f t="shared" si="20"/>
        <v>1992</v>
      </c>
      <c r="Z31" s="16">
        <f t="shared" si="21"/>
        <v>3320</v>
      </c>
      <c r="AA31" s="16">
        <v>2656</v>
      </c>
      <c r="AB31" s="16">
        <f t="shared" si="22"/>
        <v>1992</v>
      </c>
      <c r="AC31" s="16">
        <f t="shared" si="23"/>
        <v>3320</v>
      </c>
      <c r="AD31" s="1"/>
    </row>
    <row r="32" spans="1:30" s="30" customFormat="1" ht="14.4" x14ac:dyDescent="0.3">
      <c r="A32" s="26" t="s">
        <v>29</v>
      </c>
      <c r="B32" s="28" t="s">
        <v>23</v>
      </c>
      <c r="C32" s="26" t="s">
        <v>134</v>
      </c>
      <c r="D32" s="28" t="s">
        <v>135</v>
      </c>
      <c r="E32" s="26" t="s">
        <v>180</v>
      </c>
      <c r="F32" s="26" t="s">
        <v>107</v>
      </c>
      <c r="G32" s="27" t="s">
        <v>91</v>
      </c>
      <c r="H32" s="28" t="s">
        <v>89</v>
      </c>
      <c r="I32" s="36" t="s">
        <v>153</v>
      </c>
      <c r="J32" s="28" t="s">
        <v>157</v>
      </c>
      <c r="K32" s="26" t="s">
        <v>71</v>
      </c>
      <c r="L32" s="29">
        <v>3984</v>
      </c>
      <c r="M32" s="27">
        <f t="shared" si="12"/>
        <v>2988</v>
      </c>
      <c r="N32" s="27">
        <f t="shared" si="13"/>
        <v>4980</v>
      </c>
      <c r="O32" s="29">
        <v>3984</v>
      </c>
      <c r="P32" s="16">
        <f t="shared" si="14"/>
        <v>2988</v>
      </c>
      <c r="Q32" s="16">
        <f t="shared" si="15"/>
        <v>4980</v>
      </c>
      <c r="R32" s="16">
        <v>3984</v>
      </c>
      <c r="S32" s="16">
        <f t="shared" si="16"/>
        <v>2988</v>
      </c>
      <c r="T32" s="16">
        <f t="shared" si="17"/>
        <v>4980</v>
      </c>
      <c r="U32" s="16">
        <v>3984</v>
      </c>
      <c r="V32" s="16">
        <f t="shared" si="18"/>
        <v>2988</v>
      </c>
      <c r="W32" s="16">
        <f t="shared" si="19"/>
        <v>4980</v>
      </c>
      <c r="X32" s="16">
        <v>3984</v>
      </c>
      <c r="Y32" s="16">
        <f t="shared" si="20"/>
        <v>2988</v>
      </c>
      <c r="Z32" s="16">
        <f t="shared" si="21"/>
        <v>4980</v>
      </c>
      <c r="AA32" s="16">
        <v>3984</v>
      </c>
      <c r="AB32" s="16">
        <f t="shared" si="22"/>
        <v>2988</v>
      </c>
      <c r="AC32" s="16">
        <f t="shared" si="23"/>
        <v>4980</v>
      </c>
      <c r="AD32" s="1"/>
    </row>
    <row r="33" spans="1:30" s="30" customFormat="1" ht="14.4" x14ac:dyDescent="0.3">
      <c r="A33" s="26" t="s">
        <v>29</v>
      </c>
      <c r="B33" s="28" t="s">
        <v>23</v>
      </c>
      <c r="C33" s="26" t="s">
        <v>73</v>
      </c>
      <c r="D33" s="28" t="s">
        <v>132</v>
      </c>
      <c r="E33" s="26" t="s">
        <v>181</v>
      </c>
      <c r="F33" s="26" t="s">
        <v>107</v>
      </c>
      <c r="G33" s="27" t="s">
        <v>91</v>
      </c>
      <c r="H33" s="28" t="s">
        <v>89</v>
      </c>
      <c r="I33" s="36" t="s">
        <v>153</v>
      </c>
      <c r="J33" s="28" t="s">
        <v>157</v>
      </c>
      <c r="K33" s="26" t="s">
        <v>71</v>
      </c>
      <c r="L33" s="29">
        <v>24</v>
      </c>
      <c r="M33" s="27">
        <f t="shared" si="12"/>
        <v>18</v>
      </c>
      <c r="N33" s="27">
        <f t="shared" si="13"/>
        <v>30</v>
      </c>
      <c r="O33" s="29">
        <v>24</v>
      </c>
      <c r="P33" s="16">
        <f t="shared" si="14"/>
        <v>18</v>
      </c>
      <c r="Q33" s="16">
        <f t="shared" si="15"/>
        <v>30</v>
      </c>
      <c r="R33" s="16">
        <v>24</v>
      </c>
      <c r="S33" s="16">
        <f t="shared" si="16"/>
        <v>18</v>
      </c>
      <c r="T33" s="16">
        <f t="shared" si="17"/>
        <v>30</v>
      </c>
      <c r="U33" s="16">
        <v>24</v>
      </c>
      <c r="V33" s="16">
        <f t="shared" si="18"/>
        <v>18</v>
      </c>
      <c r="W33" s="16">
        <f t="shared" si="19"/>
        <v>30</v>
      </c>
      <c r="X33" s="16">
        <v>24</v>
      </c>
      <c r="Y33" s="16">
        <f t="shared" si="20"/>
        <v>18</v>
      </c>
      <c r="Z33" s="16">
        <f t="shared" si="21"/>
        <v>30</v>
      </c>
      <c r="AA33" s="16">
        <v>24</v>
      </c>
      <c r="AB33" s="16">
        <f t="shared" si="22"/>
        <v>18</v>
      </c>
      <c r="AC33" s="16">
        <f t="shared" si="23"/>
        <v>30</v>
      </c>
      <c r="AD33" s="1"/>
    </row>
    <row r="34" spans="1:30" s="30" customFormat="1" ht="14.4" x14ac:dyDescent="0.3">
      <c r="A34" s="26" t="s">
        <v>29</v>
      </c>
      <c r="B34" s="28" t="s">
        <v>23</v>
      </c>
      <c r="C34" s="26" t="s">
        <v>74</v>
      </c>
      <c r="D34" s="28" t="s">
        <v>132</v>
      </c>
      <c r="E34" s="26" t="s">
        <v>181</v>
      </c>
      <c r="F34" s="26" t="s">
        <v>107</v>
      </c>
      <c r="G34" s="27" t="s">
        <v>91</v>
      </c>
      <c r="H34" s="28" t="s">
        <v>89</v>
      </c>
      <c r="I34" s="36" t="s">
        <v>153</v>
      </c>
      <c r="J34" s="28" t="s">
        <v>157</v>
      </c>
      <c r="K34" s="26" t="s">
        <v>71</v>
      </c>
      <c r="L34" s="29">
        <v>52</v>
      </c>
      <c r="M34" s="27">
        <f t="shared" si="12"/>
        <v>39</v>
      </c>
      <c r="N34" s="27">
        <f t="shared" si="13"/>
        <v>65</v>
      </c>
      <c r="O34" s="29">
        <v>52</v>
      </c>
      <c r="P34" s="16">
        <f t="shared" si="14"/>
        <v>39</v>
      </c>
      <c r="Q34" s="16">
        <f t="shared" si="15"/>
        <v>65</v>
      </c>
      <c r="R34" s="16">
        <v>52</v>
      </c>
      <c r="S34" s="16">
        <f t="shared" si="16"/>
        <v>39</v>
      </c>
      <c r="T34" s="16">
        <f t="shared" si="17"/>
        <v>65</v>
      </c>
      <c r="U34" s="16">
        <v>52</v>
      </c>
      <c r="V34" s="16">
        <f t="shared" si="18"/>
        <v>39</v>
      </c>
      <c r="W34" s="16">
        <f t="shared" si="19"/>
        <v>65</v>
      </c>
      <c r="X34" s="16">
        <v>52</v>
      </c>
      <c r="Y34" s="16">
        <f t="shared" si="20"/>
        <v>39</v>
      </c>
      <c r="Z34" s="16">
        <f t="shared" si="21"/>
        <v>65</v>
      </c>
      <c r="AA34" s="16">
        <v>52</v>
      </c>
      <c r="AB34" s="16">
        <f t="shared" si="22"/>
        <v>39</v>
      </c>
      <c r="AC34" s="16">
        <f t="shared" si="23"/>
        <v>65</v>
      </c>
      <c r="AD34" s="1"/>
    </row>
    <row r="35" spans="1:30" s="30" customFormat="1" ht="14.4" x14ac:dyDescent="0.3">
      <c r="A35" s="26" t="s">
        <v>29</v>
      </c>
      <c r="B35" s="28" t="s">
        <v>23</v>
      </c>
      <c r="C35" s="26" t="s">
        <v>75</v>
      </c>
      <c r="D35" s="28" t="s">
        <v>132</v>
      </c>
      <c r="E35" s="26" t="s">
        <v>181</v>
      </c>
      <c r="F35" s="26" t="s">
        <v>107</v>
      </c>
      <c r="G35" s="27" t="s">
        <v>91</v>
      </c>
      <c r="H35" s="28" t="s">
        <v>89</v>
      </c>
      <c r="I35" s="36" t="s">
        <v>153</v>
      </c>
      <c r="J35" s="28" t="s">
        <v>157</v>
      </c>
      <c r="K35" s="26" t="s">
        <v>71</v>
      </c>
      <c r="L35" s="29">
        <v>125</v>
      </c>
      <c r="M35" s="27">
        <f t="shared" si="12"/>
        <v>93.75</v>
      </c>
      <c r="N35" s="27">
        <f t="shared" si="13"/>
        <v>156.25</v>
      </c>
      <c r="O35" s="29">
        <v>125</v>
      </c>
      <c r="P35" s="16">
        <f t="shared" si="14"/>
        <v>93.75</v>
      </c>
      <c r="Q35" s="16">
        <f t="shared" si="15"/>
        <v>156.25</v>
      </c>
      <c r="R35" s="16">
        <v>125</v>
      </c>
      <c r="S35" s="16">
        <f t="shared" si="16"/>
        <v>93.75</v>
      </c>
      <c r="T35" s="16">
        <f t="shared" si="17"/>
        <v>156.25</v>
      </c>
      <c r="U35" s="16">
        <v>125</v>
      </c>
      <c r="V35" s="16">
        <f t="shared" si="18"/>
        <v>93.75</v>
      </c>
      <c r="W35" s="16">
        <f t="shared" si="19"/>
        <v>156.25</v>
      </c>
      <c r="X35" s="16">
        <v>125</v>
      </c>
      <c r="Y35" s="16">
        <f t="shared" si="20"/>
        <v>93.75</v>
      </c>
      <c r="Z35" s="16">
        <f t="shared" si="21"/>
        <v>156.25</v>
      </c>
      <c r="AA35" s="16">
        <v>125</v>
      </c>
      <c r="AB35" s="16">
        <f t="shared" si="22"/>
        <v>93.75</v>
      </c>
      <c r="AC35" s="16">
        <f t="shared" si="23"/>
        <v>156.25</v>
      </c>
      <c r="AD35" s="1"/>
    </row>
    <row r="36" spans="1:30" s="30" customFormat="1" ht="14.4" x14ac:dyDescent="0.3">
      <c r="A36" s="26" t="s">
        <v>29</v>
      </c>
      <c r="B36" s="28" t="s">
        <v>23</v>
      </c>
      <c r="C36" s="26" t="s">
        <v>130</v>
      </c>
      <c r="D36" s="28" t="s">
        <v>133</v>
      </c>
      <c r="E36" s="26" t="s">
        <v>181</v>
      </c>
      <c r="F36" s="26" t="s">
        <v>107</v>
      </c>
      <c r="G36" s="27" t="s">
        <v>91</v>
      </c>
      <c r="H36" s="28" t="s">
        <v>89</v>
      </c>
      <c r="I36" s="36" t="s">
        <v>153</v>
      </c>
      <c r="J36" s="28" t="s">
        <v>157</v>
      </c>
      <c r="K36" s="26" t="s">
        <v>71</v>
      </c>
      <c r="L36" s="29">
        <v>180</v>
      </c>
      <c r="M36" s="27">
        <f t="shared" si="12"/>
        <v>135</v>
      </c>
      <c r="N36" s="27">
        <f t="shared" si="13"/>
        <v>225</v>
      </c>
      <c r="O36" s="29">
        <v>180</v>
      </c>
      <c r="P36" s="16">
        <f t="shared" si="14"/>
        <v>135</v>
      </c>
      <c r="Q36" s="16">
        <f t="shared" si="15"/>
        <v>225</v>
      </c>
      <c r="R36" s="16">
        <v>180</v>
      </c>
      <c r="S36" s="16">
        <f t="shared" si="16"/>
        <v>135</v>
      </c>
      <c r="T36" s="16">
        <f t="shared" si="17"/>
        <v>225</v>
      </c>
      <c r="U36" s="16">
        <v>180</v>
      </c>
      <c r="V36" s="16">
        <f t="shared" si="18"/>
        <v>135</v>
      </c>
      <c r="W36" s="16">
        <f t="shared" si="19"/>
        <v>225</v>
      </c>
      <c r="X36" s="16">
        <v>180</v>
      </c>
      <c r="Y36" s="16">
        <f t="shared" si="20"/>
        <v>135</v>
      </c>
      <c r="Z36" s="16">
        <f t="shared" si="21"/>
        <v>225</v>
      </c>
      <c r="AA36" s="16">
        <v>180</v>
      </c>
      <c r="AB36" s="16">
        <f t="shared" si="22"/>
        <v>135</v>
      </c>
      <c r="AC36" s="16">
        <f t="shared" si="23"/>
        <v>225</v>
      </c>
      <c r="AD36" s="1"/>
    </row>
    <row r="37" spans="1:30" s="30" customFormat="1" ht="14.4" x14ac:dyDescent="0.3">
      <c r="A37" s="26" t="s">
        <v>29</v>
      </c>
      <c r="B37" s="28" t="s">
        <v>23</v>
      </c>
      <c r="C37" s="26" t="s">
        <v>76</v>
      </c>
      <c r="D37" s="28" t="s">
        <v>136</v>
      </c>
      <c r="E37" s="26" t="s">
        <v>181</v>
      </c>
      <c r="F37" s="26" t="s">
        <v>107</v>
      </c>
      <c r="G37" s="27" t="s">
        <v>91</v>
      </c>
      <c r="H37" s="28" t="s">
        <v>89</v>
      </c>
      <c r="I37" s="36" t="s">
        <v>153</v>
      </c>
      <c r="J37" s="28" t="s">
        <v>157</v>
      </c>
      <c r="K37" s="26" t="s">
        <v>71</v>
      </c>
      <c r="L37" s="29">
        <v>784</v>
      </c>
      <c r="M37" s="27">
        <f t="shared" si="12"/>
        <v>588</v>
      </c>
      <c r="N37" s="27">
        <f t="shared" si="13"/>
        <v>980</v>
      </c>
      <c r="O37" s="29">
        <v>784</v>
      </c>
      <c r="P37" s="16">
        <f t="shared" si="14"/>
        <v>588</v>
      </c>
      <c r="Q37" s="16">
        <f t="shared" si="15"/>
        <v>980</v>
      </c>
      <c r="R37" s="16">
        <v>784</v>
      </c>
      <c r="S37" s="16">
        <f t="shared" si="16"/>
        <v>588</v>
      </c>
      <c r="T37" s="16">
        <f t="shared" si="17"/>
        <v>980</v>
      </c>
      <c r="U37" s="16">
        <v>784</v>
      </c>
      <c r="V37" s="16">
        <f t="shared" si="18"/>
        <v>588</v>
      </c>
      <c r="W37" s="16">
        <f t="shared" si="19"/>
        <v>980</v>
      </c>
      <c r="X37" s="16">
        <v>784</v>
      </c>
      <c r="Y37" s="16">
        <f t="shared" si="20"/>
        <v>588</v>
      </c>
      <c r="Z37" s="16">
        <f t="shared" si="21"/>
        <v>980</v>
      </c>
      <c r="AA37" s="16">
        <v>784</v>
      </c>
      <c r="AB37" s="16">
        <f t="shared" si="22"/>
        <v>588</v>
      </c>
      <c r="AC37" s="16">
        <f t="shared" si="23"/>
        <v>980</v>
      </c>
      <c r="AD37" s="1"/>
    </row>
    <row r="38" spans="1:30" s="30" customFormat="1" ht="14.4" x14ac:dyDescent="0.3">
      <c r="A38" s="26" t="s">
        <v>29</v>
      </c>
      <c r="B38" s="28" t="s">
        <v>23</v>
      </c>
      <c r="C38" s="26" t="s">
        <v>134</v>
      </c>
      <c r="D38" s="28" t="s">
        <v>135</v>
      </c>
      <c r="E38" s="26" t="s">
        <v>181</v>
      </c>
      <c r="F38" s="26" t="s">
        <v>107</v>
      </c>
      <c r="G38" s="27" t="s">
        <v>91</v>
      </c>
      <c r="H38" s="28" t="s">
        <v>89</v>
      </c>
      <c r="I38" s="36" t="s">
        <v>153</v>
      </c>
      <c r="J38" s="28" t="s">
        <v>157</v>
      </c>
      <c r="K38" s="26" t="s">
        <v>71</v>
      </c>
      <c r="L38" s="29">
        <v>1176</v>
      </c>
      <c r="M38" s="27">
        <f t="shared" si="12"/>
        <v>882</v>
      </c>
      <c r="N38" s="27">
        <f t="shared" si="13"/>
        <v>1470</v>
      </c>
      <c r="O38" s="29">
        <v>1176</v>
      </c>
      <c r="P38" s="16">
        <f t="shared" si="14"/>
        <v>882</v>
      </c>
      <c r="Q38" s="16">
        <f t="shared" si="15"/>
        <v>1470</v>
      </c>
      <c r="R38" s="16">
        <v>1176</v>
      </c>
      <c r="S38" s="16">
        <f t="shared" si="16"/>
        <v>882</v>
      </c>
      <c r="T38" s="16">
        <f t="shared" si="17"/>
        <v>1470</v>
      </c>
      <c r="U38" s="16">
        <v>1176</v>
      </c>
      <c r="V38" s="16">
        <f t="shared" si="18"/>
        <v>882</v>
      </c>
      <c r="W38" s="16">
        <f t="shared" si="19"/>
        <v>1470</v>
      </c>
      <c r="X38" s="16">
        <v>1176</v>
      </c>
      <c r="Y38" s="16">
        <f t="shared" si="20"/>
        <v>882</v>
      </c>
      <c r="Z38" s="16">
        <f t="shared" si="21"/>
        <v>1470</v>
      </c>
      <c r="AA38" s="16">
        <v>1176</v>
      </c>
      <c r="AB38" s="16">
        <f t="shared" si="22"/>
        <v>882</v>
      </c>
      <c r="AC38" s="16">
        <f t="shared" si="23"/>
        <v>1470</v>
      </c>
      <c r="AD38" s="1"/>
    </row>
    <row r="39" spans="1:30" s="30" customFormat="1" ht="14.4" x14ac:dyDescent="0.3">
      <c r="A39" s="26" t="s">
        <v>29</v>
      </c>
      <c r="B39" s="28" t="s">
        <v>23</v>
      </c>
      <c r="C39" s="26" t="s">
        <v>73</v>
      </c>
      <c r="D39" s="28" t="s">
        <v>132</v>
      </c>
      <c r="E39" s="26" t="s">
        <v>182</v>
      </c>
      <c r="F39" s="26" t="s">
        <v>107</v>
      </c>
      <c r="G39" s="27" t="s">
        <v>91</v>
      </c>
      <c r="H39" s="28" t="s">
        <v>89</v>
      </c>
      <c r="I39" s="36" t="s">
        <v>153</v>
      </c>
      <c r="J39" s="28" t="s">
        <v>157</v>
      </c>
      <c r="K39" s="26" t="s">
        <v>71</v>
      </c>
      <c r="L39" s="29">
        <v>194</v>
      </c>
      <c r="M39" s="27">
        <f t="shared" si="12"/>
        <v>145.5</v>
      </c>
      <c r="N39" s="27">
        <f t="shared" si="13"/>
        <v>242.5</v>
      </c>
      <c r="O39" s="29">
        <v>194</v>
      </c>
      <c r="P39" s="16">
        <f t="shared" si="14"/>
        <v>145.5</v>
      </c>
      <c r="Q39" s="16">
        <f t="shared" si="15"/>
        <v>242.5</v>
      </c>
      <c r="R39" s="16">
        <v>194</v>
      </c>
      <c r="S39" s="16">
        <f t="shared" si="16"/>
        <v>145.5</v>
      </c>
      <c r="T39" s="16">
        <f t="shared" si="17"/>
        <v>242.5</v>
      </c>
      <c r="U39" s="16">
        <v>194</v>
      </c>
      <c r="V39" s="16">
        <f t="shared" si="18"/>
        <v>145.5</v>
      </c>
      <c r="W39" s="16">
        <f t="shared" si="19"/>
        <v>242.5</v>
      </c>
      <c r="X39" s="16">
        <v>194</v>
      </c>
      <c r="Y39" s="16">
        <f t="shared" si="20"/>
        <v>145.5</v>
      </c>
      <c r="Z39" s="16">
        <f t="shared" si="21"/>
        <v>242.5</v>
      </c>
      <c r="AA39" s="16">
        <v>194</v>
      </c>
      <c r="AB39" s="16">
        <f t="shared" si="22"/>
        <v>145.5</v>
      </c>
      <c r="AC39" s="16">
        <f t="shared" si="23"/>
        <v>242.5</v>
      </c>
      <c r="AD39" s="1"/>
    </row>
    <row r="40" spans="1:30" s="30" customFormat="1" ht="14.4" x14ac:dyDescent="0.3">
      <c r="A40" s="26" t="s">
        <v>29</v>
      </c>
      <c r="B40" s="28" t="s">
        <v>23</v>
      </c>
      <c r="C40" s="26" t="s">
        <v>74</v>
      </c>
      <c r="D40" s="28" t="s">
        <v>132</v>
      </c>
      <c r="E40" s="26" t="s">
        <v>182</v>
      </c>
      <c r="F40" s="26" t="s">
        <v>107</v>
      </c>
      <c r="G40" s="27" t="s">
        <v>91</v>
      </c>
      <c r="H40" s="28" t="s">
        <v>89</v>
      </c>
      <c r="I40" s="36" t="s">
        <v>153</v>
      </c>
      <c r="J40" s="28" t="s">
        <v>157</v>
      </c>
      <c r="K40" s="26" t="s">
        <v>71</v>
      </c>
      <c r="L40" s="29">
        <v>416</v>
      </c>
      <c r="M40" s="27">
        <f t="shared" si="12"/>
        <v>312</v>
      </c>
      <c r="N40" s="27">
        <f t="shared" si="13"/>
        <v>520</v>
      </c>
      <c r="O40" s="29">
        <v>416</v>
      </c>
      <c r="P40" s="16">
        <f t="shared" si="14"/>
        <v>312</v>
      </c>
      <c r="Q40" s="16">
        <f t="shared" si="15"/>
        <v>520</v>
      </c>
      <c r="R40" s="16">
        <v>416</v>
      </c>
      <c r="S40" s="16">
        <f t="shared" si="16"/>
        <v>312</v>
      </c>
      <c r="T40" s="16">
        <f t="shared" si="17"/>
        <v>520</v>
      </c>
      <c r="U40" s="16">
        <v>416</v>
      </c>
      <c r="V40" s="16">
        <f t="shared" si="18"/>
        <v>312</v>
      </c>
      <c r="W40" s="16">
        <f t="shared" si="19"/>
        <v>520</v>
      </c>
      <c r="X40" s="16">
        <v>416</v>
      </c>
      <c r="Y40" s="16">
        <f t="shared" si="20"/>
        <v>312</v>
      </c>
      <c r="Z40" s="16">
        <f t="shared" si="21"/>
        <v>520</v>
      </c>
      <c r="AA40" s="16">
        <v>416</v>
      </c>
      <c r="AB40" s="16">
        <f t="shared" si="22"/>
        <v>312</v>
      </c>
      <c r="AC40" s="16">
        <f t="shared" si="23"/>
        <v>520</v>
      </c>
      <c r="AD40" s="1"/>
    </row>
    <row r="41" spans="1:30" s="30" customFormat="1" ht="14.4" x14ac:dyDescent="0.3">
      <c r="A41" s="26" t="s">
        <v>29</v>
      </c>
      <c r="B41" s="28" t="s">
        <v>23</v>
      </c>
      <c r="C41" s="26" t="s">
        <v>75</v>
      </c>
      <c r="D41" s="28" t="s">
        <v>132</v>
      </c>
      <c r="E41" s="26" t="s">
        <v>182</v>
      </c>
      <c r="F41" s="26" t="s">
        <v>107</v>
      </c>
      <c r="G41" s="27" t="s">
        <v>91</v>
      </c>
      <c r="H41" s="28" t="s">
        <v>89</v>
      </c>
      <c r="I41" s="36" t="s">
        <v>153</v>
      </c>
      <c r="J41" s="28" t="s">
        <v>157</v>
      </c>
      <c r="K41" s="26" t="s">
        <v>71</v>
      </c>
      <c r="L41" s="29">
        <v>998</v>
      </c>
      <c r="M41" s="27">
        <f t="shared" si="12"/>
        <v>748.5</v>
      </c>
      <c r="N41" s="27">
        <f t="shared" si="13"/>
        <v>1247.5</v>
      </c>
      <c r="O41" s="29">
        <v>998</v>
      </c>
      <c r="P41" s="16">
        <f t="shared" si="14"/>
        <v>748.5</v>
      </c>
      <c r="Q41" s="16">
        <f t="shared" si="15"/>
        <v>1247.5</v>
      </c>
      <c r="R41" s="16">
        <v>998</v>
      </c>
      <c r="S41" s="16">
        <f t="shared" si="16"/>
        <v>748.5</v>
      </c>
      <c r="T41" s="16">
        <f t="shared" si="17"/>
        <v>1247.5</v>
      </c>
      <c r="U41" s="16">
        <v>998</v>
      </c>
      <c r="V41" s="16">
        <f t="shared" si="18"/>
        <v>748.5</v>
      </c>
      <c r="W41" s="16">
        <f t="shared" si="19"/>
        <v>1247.5</v>
      </c>
      <c r="X41" s="16">
        <v>998</v>
      </c>
      <c r="Y41" s="16">
        <f t="shared" si="20"/>
        <v>748.5</v>
      </c>
      <c r="Z41" s="16">
        <f t="shared" si="21"/>
        <v>1247.5</v>
      </c>
      <c r="AA41" s="16">
        <v>998</v>
      </c>
      <c r="AB41" s="16">
        <f t="shared" si="22"/>
        <v>748.5</v>
      </c>
      <c r="AC41" s="16">
        <f t="shared" si="23"/>
        <v>1247.5</v>
      </c>
      <c r="AD41" s="1"/>
    </row>
    <row r="42" spans="1:30" s="30" customFormat="1" ht="14.4" x14ac:dyDescent="0.3">
      <c r="A42" s="26" t="s">
        <v>29</v>
      </c>
      <c r="B42" s="28" t="s">
        <v>23</v>
      </c>
      <c r="C42" s="26" t="s">
        <v>130</v>
      </c>
      <c r="D42" s="28" t="s">
        <v>133</v>
      </c>
      <c r="E42" s="26" t="s">
        <v>182</v>
      </c>
      <c r="F42" s="26" t="s">
        <v>107</v>
      </c>
      <c r="G42" s="27" t="s">
        <v>91</v>
      </c>
      <c r="H42" s="28" t="s">
        <v>89</v>
      </c>
      <c r="I42" s="36" t="s">
        <v>153</v>
      </c>
      <c r="J42" s="28" t="s">
        <v>157</v>
      </c>
      <c r="K42" s="26" t="s">
        <v>71</v>
      </c>
      <c r="L42" s="29">
        <v>1100</v>
      </c>
      <c r="M42" s="27">
        <f t="shared" si="12"/>
        <v>825</v>
      </c>
      <c r="N42" s="27">
        <f t="shared" si="13"/>
        <v>1375</v>
      </c>
      <c r="O42" s="29">
        <v>1100</v>
      </c>
      <c r="P42" s="16">
        <f t="shared" si="14"/>
        <v>825</v>
      </c>
      <c r="Q42" s="16">
        <f t="shared" si="15"/>
        <v>1375</v>
      </c>
      <c r="R42" s="16">
        <v>1100</v>
      </c>
      <c r="S42" s="16">
        <f t="shared" si="16"/>
        <v>825</v>
      </c>
      <c r="T42" s="16">
        <f t="shared" si="17"/>
        <v>1375</v>
      </c>
      <c r="U42" s="16">
        <v>1100</v>
      </c>
      <c r="V42" s="16">
        <f t="shared" si="18"/>
        <v>825</v>
      </c>
      <c r="W42" s="16">
        <f t="shared" si="19"/>
        <v>1375</v>
      </c>
      <c r="X42" s="16">
        <v>1100</v>
      </c>
      <c r="Y42" s="16">
        <f t="shared" si="20"/>
        <v>825</v>
      </c>
      <c r="Z42" s="16">
        <f t="shared" si="21"/>
        <v>1375</v>
      </c>
      <c r="AA42" s="16">
        <v>1100</v>
      </c>
      <c r="AB42" s="16">
        <f t="shared" si="22"/>
        <v>825</v>
      </c>
      <c r="AC42" s="16">
        <f t="shared" si="23"/>
        <v>1375</v>
      </c>
      <c r="AD42" s="1"/>
    </row>
    <row r="43" spans="1:30" s="30" customFormat="1" ht="14.4" x14ac:dyDescent="0.3">
      <c r="A43" s="26" t="s">
        <v>29</v>
      </c>
      <c r="B43" s="28" t="s">
        <v>23</v>
      </c>
      <c r="C43" s="26" t="s">
        <v>76</v>
      </c>
      <c r="D43" s="28" t="s">
        <v>136</v>
      </c>
      <c r="E43" s="26" t="s">
        <v>182</v>
      </c>
      <c r="F43" s="26" t="s">
        <v>107</v>
      </c>
      <c r="G43" s="27" t="s">
        <v>91</v>
      </c>
      <c r="H43" s="28" t="s">
        <v>89</v>
      </c>
      <c r="I43" s="36" t="s">
        <v>153</v>
      </c>
      <c r="J43" s="28" t="s">
        <v>157</v>
      </c>
      <c r="K43" s="26" t="s">
        <v>71</v>
      </c>
      <c r="L43" s="29">
        <v>1422</v>
      </c>
      <c r="M43" s="27">
        <f t="shared" si="12"/>
        <v>1066.5</v>
      </c>
      <c r="N43" s="27">
        <f t="shared" si="13"/>
        <v>1777.5</v>
      </c>
      <c r="O43" s="29">
        <v>1422</v>
      </c>
      <c r="P43" s="16">
        <f t="shared" si="14"/>
        <v>1066.5</v>
      </c>
      <c r="Q43" s="16">
        <f t="shared" si="15"/>
        <v>1777.5</v>
      </c>
      <c r="R43" s="16">
        <v>1422</v>
      </c>
      <c r="S43" s="16">
        <f t="shared" si="16"/>
        <v>1066.5</v>
      </c>
      <c r="T43" s="16">
        <f t="shared" si="17"/>
        <v>1777.5</v>
      </c>
      <c r="U43" s="16">
        <v>1422</v>
      </c>
      <c r="V43" s="16">
        <f t="shared" si="18"/>
        <v>1066.5</v>
      </c>
      <c r="W43" s="16">
        <f t="shared" si="19"/>
        <v>1777.5</v>
      </c>
      <c r="X43" s="16">
        <v>1422</v>
      </c>
      <c r="Y43" s="16">
        <f t="shared" si="20"/>
        <v>1066.5</v>
      </c>
      <c r="Z43" s="16">
        <f t="shared" si="21"/>
        <v>1777.5</v>
      </c>
      <c r="AA43" s="16">
        <v>1422</v>
      </c>
      <c r="AB43" s="16">
        <f t="shared" si="22"/>
        <v>1066.5</v>
      </c>
      <c r="AC43" s="16">
        <f t="shared" si="23"/>
        <v>1777.5</v>
      </c>
      <c r="AD43" s="1"/>
    </row>
    <row r="44" spans="1:30" s="30" customFormat="1" ht="14.4" x14ac:dyDescent="0.3">
      <c r="A44" s="26" t="s">
        <v>29</v>
      </c>
      <c r="B44" s="28" t="s">
        <v>23</v>
      </c>
      <c r="C44" s="26" t="s">
        <v>134</v>
      </c>
      <c r="D44" s="28" t="s">
        <v>135</v>
      </c>
      <c r="E44" s="26" t="s">
        <v>182</v>
      </c>
      <c r="F44" s="26" t="s">
        <v>107</v>
      </c>
      <c r="G44" s="27" t="s">
        <v>91</v>
      </c>
      <c r="H44" s="28" t="s">
        <v>89</v>
      </c>
      <c r="I44" s="36" t="s">
        <v>153</v>
      </c>
      <c r="J44" s="28" t="s">
        <v>157</v>
      </c>
      <c r="K44" s="26" t="s">
        <v>71</v>
      </c>
      <c r="L44" s="29">
        <v>2133</v>
      </c>
      <c r="M44" s="27">
        <f t="shared" si="12"/>
        <v>1599.75</v>
      </c>
      <c r="N44" s="27">
        <f t="shared" si="13"/>
        <v>2666.25</v>
      </c>
      <c r="O44" s="29">
        <v>2133</v>
      </c>
      <c r="P44" s="16">
        <f t="shared" si="14"/>
        <v>1599.75</v>
      </c>
      <c r="Q44" s="16">
        <f t="shared" si="15"/>
        <v>2666.25</v>
      </c>
      <c r="R44" s="16">
        <v>2133</v>
      </c>
      <c r="S44" s="16">
        <f t="shared" si="16"/>
        <v>1599.75</v>
      </c>
      <c r="T44" s="16">
        <f t="shared" si="17"/>
        <v>2666.25</v>
      </c>
      <c r="U44" s="16">
        <v>2133</v>
      </c>
      <c r="V44" s="16">
        <f t="shared" si="18"/>
        <v>1599.75</v>
      </c>
      <c r="W44" s="16">
        <f t="shared" si="19"/>
        <v>2666.25</v>
      </c>
      <c r="X44" s="16">
        <v>2133</v>
      </c>
      <c r="Y44" s="16">
        <f t="shared" si="20"/>
        <v>1599.75</v>
      </c>
      <c r="Z44" s="16">
        <f t="shared" si="21"/>
        <v>2666.25</v>
      </c>
      <c r="AA44" s="16">
        <v>2133</v>
      </c>
      <c r="AB44" s="16">
        <f t="shared" si="22"/>
        <v>1599.75</v>
      </c>
      <c r="AC44" s="16">
        <f t="shared" si="23"/>
        <v>2666.25</v>
      </c>
      <c r="AD44" s="1"/>
    </row>
    <row r="45" spans="1:30" s="30" customFormat="1" ht="14.4" x14ac:dyDescent="0.3">
      <c r="A45" s="26" t="s">
        <v>29</v>
      </c>
      <c r="B45" s="28" t="s">
        <v>23</v>
      </c>
      <c r="C45" s="26" t="s">
        <v>73</v>
      </c>
      <c r="D45" s="28" t="s">
        <v>132</v>
      </c>
      <c r="E45" s="26" t="s">
        <v>183</v>
      </c>
      <c r="F45" s="26" t="s">
        <v>107</v>
      </c>
      <c r="G45" s="27" t="s">
        <v>91</v>
      </c>
      <c r="H45" s="28" t="s">
        <v>89</v>
      </c>
      <c r="I45" s="36" t="s">
        <v>153</v>
      </c>
      <c r="J45" s="28" t="s">
        <v>157</v>
      </c>
      <c r="K45" s="26" t="s">
        <v>71</v>
      </c>
      <c r="L45" s="29">
        <v>175</v>
      </c>
      <c r="M45" s="27">
        <f t="shared" si="12"/>
        <v>131.25</v>
      </c>
      <c r="N45" s="27">
        <f t="shared" si="13"/>
        <v>218.75</v>
      </c>
      <c r="O45" s="29">
        <v>175</v>
      </c>
      <c r="P45" s="16">
        <f t="shared" si="14"/>
        <v>131.25</v>
      </c>
      <c r="Q45" s="16">
        <f t="shared" si="15"/>
        <v>218.75</v>
      </c>
      <c r="R45" s="16">
        <v>175</v>
      </c>
      <c r="S45" s="16">
        <f t="shared" si="16"/>
        <v>131.25</v>
      </c>
      <c r="T45" s="16">
        <f t="shared" si="17"/>
        <v>218.75</v>
      </c>
      <c r="U45" s="16">
        <v>175</v>
      </c>
      <c r="V45" s="16">
        <f t="shared" si="18"/>
        <v>131.25</v>
      </c>
      <c r="W45" s="16">
        <f t="shared" si="19"/>
        <v>218.75</v>
      </c>
      <c r="X45" s="16">
        <v>175</v>
      </c>
      <c r="Y45" s="16">
        <f t="shared" si="20"/>
        <v>131.25</v>
      </c>
      <c r="Z45" s="16">
        <f t="shared" si="21"/>
        <v>218.75</v>
      </c>
      <c r="AA45" s="16">
        <v>175</v>
      </c>
      <c r="AB45" s="16">
        <f t="shared" si="22"/>
        <v>131.25</v>
      </c>
      <c r="AC45" s="16">
        <f t="shared" si="23"/>
        <v>218.75</v>
      </c>
      <c r="AD45" s="1"/>
    </row>
    <row r="46" spans="1:30" s="30" customFormat="1" ht="14.4" x14ac:dyDescent="0.3">
      <c r="A46" s="26" t="s">
        <v>29</v>
      </c>
      <c r="B46" s="28" t="s">
        <v>23</v>
      </c>
      <c r="C46" s="26" t="s">
        <v>74</v>
      </c>
      <c r="D46" s="28" t="s">
        <v>132</v>
      </c>
      <c r="E46" s="26" t="s">
        <v>183</v>
      </c>
      <c r="F46" s="26" t="s">
        <v>107</v>
      </c>
      <c r="G46" s="27" t="s">
        <v>91</v>
      </c>
      <c r="H46" s="28" t="s">
        <v>89</v>
      </c>
      <c r="I46" s="36" t="s">
        <v>153</v>
      </c>
      <c r="J46" s="28" t="s">
        <v>157</v>
      </c>
      <c r="K46" s="26" t="s">
        <v>71</v>
      </c>
      <c r="L46" s="29">
        <v>375</v>
      </c>
      <c r="M46" s="27">
        <f t="shared" si="12"/>
        <v>281.25</v>
      </c>
      <c r="N46" s="27">
        <f t="shared" si="13"/>
        <v>468.75</v>
      </c>
      <c r="O46" s="29">
        <v>375</v>
      </c>
      <c r="P46" s="16">
        <f t="shared" si="14"/>
        <v>281.25</v>
      </c>
      <c r="Q46" s="16">
        <f t="shared" si="15"/>
        <v>468.75</v>
      </c>
      <c r="R46" s="16">
        <v>375</v>
      </c>
      <c r="S46" s="16">
        <f t="shared" si="16"/>
        <v>281.25</v>
      </c>
      <c r="T46" s="16">
        <f t="shared" si="17"/>
        <v>468.75</v>
      </c>
      <c r="U46" s="16">
        <v>375</v>
      </c>
      <c r="V46" s="16">
        <f t="shared" si="18"/>
        <v>281.25</v>
      </c>
      <c r="W46" s="16">
        <f t="shared" si="19"/>
        <v>468.75</v>
      </c>
      <c r="X46" s="16">
        <v>375</v>
      </c>
      <c r="Y46" s="16">
        <f t="shared" si="20"/>
        <v>281.25</v>
      </c>
      <c r="Z46" s="16">
        <f t="shared" si="21"/>
        <v>468.75</v>
      </c>
      <c r="AA46" s="16">
        <v>375</v>
      </c>
      <c r="AB46" s="16">
        <f t="shared" si="22"/>
        <v>281.25</v>
      </c>
      <c r="AC46" s="16">
        <f t="shared" si="23"/>
        <v>468.75</v>
      </c>
      <c r="AD46" s="1"/>
    </row>
    <row r="47" spans="1:30" s="30" customFormat="1" ht="14.4" x14ac:dyDescent="0.3">
      <c r="A47" s="26" t="s">
        <v>29</v>
      </c>
      <c r="B47" s="28" t="s">
        <v>23</v>
      </c>
      <c r="C47" s="26" t="s">
        <v>75</v>
      </c>
      <c r="D47" s="28" t="s">
        <v>132</v>
      </c>
      <c r="E47" s="26" t="s">
        <v>183</v>
      </c>
      <c r="F47" s="26" t="s">
        <v>107</v>
      </c>
      <c r="G47" s="27" t="s">
        <v>91</v>
      </c>
      <c r="H47" s="28" t="s">
        <v>89</v>
      </c>
      <c r="I47" s="36" t="s">
        <v>153</v>
      </c>
      <c r="J47" s="28" t="s">
        <v>157</v>
      </c>
      <c r="K47" s="26" t="s">
        <v>71</v>
      </c>
      <c r="L47" s="29">
        <v>900</v>
      </c>
      <c r="M47" s="27">
        <f t="shared" si="12"/>
        <v>675</v>
      </c>
      <c r="N47" s="27">
        <f t="shared" si="13"/>
        <v>1125</v>
      </c>
      <c r="O47" s="29">
        <v>900</v>
      </c>
      <c r="P47" s="16">
        <f t="shared" si="14"/>
        <v>675</v>
      </c>
      <c r="Q47" s="16">
        <f t="shared" si="15"/>
        <v>1125</v>
      </c>
      <c r="R47" s="16">
        <v>900</v>
      </c>
      <c r="S47" s="16">
        <f t="shared" si="16"/>
        <v>675</v>
      </c>
      <c r="T47" s="16">
        <f t="shared" si="17"/>
        <v>1125</v>
      </c>
      <c r="U47" s="16">
        <v>900</v>
      </c>
      <c r="V47" s="16">
        <f t="shared" si="18"/>
        <v>675</v>
      </c>
      <c r="W47" s="16">
        <f t="shared" si="19"/>
        <v>1125</v>
      </c>
      <c r="X47" s="16">
        <v>900</v>
      </c>
      <c r="Y47" s="16">
        <f t="shared" si="20"/>
        <v>675</v>
      </c>
      <c r="Z47" s="16">
        <f t="shared" si="21"/>
        <v>1125</v>
      </c>
      <c r="AA47" s="16">
        <v>900</v>
      </c>
      <c r="AB47" s="16">
        <f t="shared" si="22"/>
        <v>675</v>
      </c>
      <c r="AC47" s="16">
        <f t="shared" si="23"/>
        <v>1125</v>
      </c>
      <c r="AD47" s="1"/>
    </row>
    <row r="48" spans="1:30" s="30" customFormat="1" ht="14.4" x14ac:dyDescent="0.3">
      <c r="A48" s="26" t="s">
        <v>29</v>
      </c>
      <c r="B48" s="28" t="s">
        <v>23</v>
      </c>
      <c r="C48" s="26" t="s">
        <v>130</v>
      </c>
      <c r="D48" s="28" t="s">
        <v>133</v>
      </c>
      <c r="E48" s="26" t="s">
        <v>183</v>
      </c>
      <c r="F48" s="26" t="s">
        <v>107</v>
      </c>
      <c r="G48" s="27" t="s">
        <v>91</v>
      </c>
      <c r="H48" s="28" t="s">
        <v>89</v>
      </c>
      <c r="I48" s="36" t="s">
        <v>153</v>
      </c>
      <c r="J48" s="28" t="s">
        <v>157</v>
      </c>
      <c r="K48" s="26" t="s">
        <v>71</v>
      </c>
      <c r="L48" s="29">
        <v>1000</v>
      </c>
      <c r="M48" s="27">
        <f t="shared" si="12"/>
        <v>750</v>
      </c>
      <c r="N48" s="27">
        <f t="shared" si="13"/>
        <v>1250</v>
      </c>
      <c r="O48" s="29">
        <v>1000</v>
      </c>
      <c r="P48" s="16">
        <f t="shared" si="14"/>
        <v>750</v>
      </c>
      <c r="Q48" s="16">
        <f t="shared" si="15"/>
        <v>1250</v>
      </c>
      <c r="R48" s="16">
        <v>1000</v>
      </c>
      <c r="S48" s="16">
        <f t="shared" si="16"/>
        <v>750</v>
      </c>
      <c r="T48" s="16">
        <f t="shared" si="17"/>
        <v>1250</v>
      </c>
      <c r="U48" s="16">
        <v>1000</v>
      </c>
      <c r="V48" s="16">
        <f t="shared" si="18"/>
        <v>750</v>
      </c>
      <c r="W48" s="16">
        <f t="shared" si="19"/>
        <v>1250</v>
      </c>
      <c r="X48" s="16">
        <v>1000</v>
      </c>
      <c r="Y48" s="16">
        <f t="shared" si="20"/>
        <v>750</v>
      </c>
      <c r="Z48" s="16">
        <f t="shared" si="21"/>
        <v>1250</v>
      </c>
      <c r="AA48" s="16">
        <v>1000</v>
      </c>
      <c r="AB48" s="16">
        <f t="shared" si="22"/>
        <v>750</v>
      </c>
      <c r="AC48" s="16">
        <f t="shared" si="23"/>
        <v>1250</v>
      </c>
      <c r="AD48" s="1"/>
    </row>
    <row r="49" spans="1:30" s="30" customFormat="1" ht="14.4" x14ac:dyDescent="0.3">
      <c r="A49" s="26" t="s">
        <v>29</v>
      </c>
      <c r="B49" s="28" t="s">
        <v>23</v>
      </c>
      <c r="C49" s="26" t="s">
        <v>76</v>
      </c>
      <c r="D49" s="28" t="s">
        <v>136</v>
      </c>
      <c r="E49" s="26" t="s">
        <v>183</v>
      </c>
      <c r="F49" s="26" t="s">
        <v>107</v>
      </c>
      <c r="G49" s="27" t="s">
        <v>91</v>
      </c>
      <c r="H49" s="28" t="s">
        <v>89</v>
      </c>
      <c r="I49" s="36" t="s">
        <v>153</v>
      </c>
      <c r="J49" s="28" t="s">
        <v>157</v>
      </c>
      <c r="K49" s="26" t="s">
        <v>71</v>
      </c>
      <c r="L49" s="29">
        <v>1153</v>
      </c>
      <c r="M49" s="27">
        <f t="shared" si="12"/>
        <v>864.75</v>
      </c>
      <c r="N49" s="27">
        <f t="shared" si="13"/>
        <v>1441.25</v>
      </c>
      <c r="O49" s="29">
        <v>1153</v>
      </c>
      <c r="P49" s="16">
        <f t="shared" si="14"/>
        <v>864.75</v>
      </c>
      <c r="Q49" s="16">
        <f t="shared" si="15"/>
        <v>1441.25</v>
      </c>
      <c r="R49" s="16">
        <v>1153</v>
      </c>
      <c r="S49" s="16">
        <f t="shared" si="16"/>
        <v>864.75</v>
      </c>
      <c r="T49" s="16">
        <f t="shared" si="17"/>
        <v>1441.25</v>
      </c>
      <c r="U49" s="16">
        <v>1153</v>
      </c>
      <c r="V49" s="16">
        <f t="shared" si="18"/>
        <v>864.75</v>
      </c>
      <c r="W49" s="16">
        <f t="shared" si="19"/>
        <v>1441.25</v>
      </c>
      <c r="X49" s="16">
        <v>1153</v>
      </c>
      <c r="Y49" s="16">
        <f t="shared" si="20"/>
        <v>864.75</v>
      </c>
      <c r="Z49" s="16">
        <f t="shared" si="21"/>
        <v>1441.25</v>
      </c>
      <c r="AA49" s="16">
        <v>1153</v>
      </c>
      <c r="AB49" s="16">
        <f t="shared" si="22"/>
        <v>864.75</v>
      </c>
      <c r="AC49" s="16">
        <f t="shared" si="23"/>
        <v>1441.25</v>
      </c>
      <c r="AD49" s="1"/>
    </row>
    <row r="50" spans="1:30" s="30" customFormat="1" ht="14.4" x14ac:dyDescent="0.3">
      <c r="A50" s="26" t="s">
        <v>29</v>
      </c>
      <c r="B50" s="28" t="s">
        <v>23</v>
      </c>
      <c r="C50" s="26" t="s">
        <v>134</v>
      </c>
      <c r="D50" s="28" t="s">
        <v>135</v>
      </c>
      <c r="E50" s="26" t="s">
        <v>183</v>
      </c>
      <c r="F50" s="26" t="s">
        <v>107</v>
      </c>
      <c r="G50" s="27" t="s">
        <v>91</v>
      </c>
      <c r="H50" s="28" t="s">
        <v>89</v>
      </c>
      <c r="I50" s="36" t="s">
        <v>153</v>
      </c>
      <c r="J50" s="28" t="s">
        <v>157</v>
      </c>
      <c r="K50" s="26" t="s">
        <v>71</v>
      </c>
      <c r="L50" s="29">
        <v>1730</v>
      </c>
      <c r="M50" s="27">
        <f t="shared" si="12"/>
        <v>1297.5</v>
      </c>
      <c r="N50" s="27">
        <f t="shared" si="13"/>
        <v>2162.5</v>
      </c>
      <c r="O50" s="29">
        <v>1730</v>
      </c>
      <c r="P50" s="16">
        <f t="shared" si="14"/>
        <v>1297.5</v>
      </c>
      <c r="Q50" s="16">
        <f t="shared" si="15"/>
        <v>2162.5</v>
      </c>
      <c r="R50" s="16">
        <v>1730</v>
      </c>
      <c r="S50" s="16">
        <f t="shared" si="16"/>
        <v>1297.5</v>
      </c>
      <c r="T50" s="16">
        <f t="shared" si="17"/>
        <v>2162.5</v>
      </c>
      <c r="U50" s="16">
        <v>1730</v>
      </c>
      <c r="V50" s="16">
        <f t="shared" si="18"/>
        <v>1297.5</v>
      </c>
      <c r="W50" s="16">
        <f t="shared" si="19"/>
        <v>2162.5</v>
      </c>
      <c r="X50" s="16">
        <v>1730</v>
      </c>
      <c r="Y50" s="16">
        <f t="shared" si="20"/>
        <v>1297.5</v>
      </c>
      <c r="Z50" s="16">
        <f t="shared" si="21"/>
        <v>2162.5</v>
      </c>
      <c r="AA50" s="16">
        <v>1730</v>
      </c>
      <c r="AB50" s="16">
        <f t="shared" si="22"/>
        <v>1297.5</v>
      </c>
      <c r="AC50" s="16">
        <f t="shared" si="23"/>
        <v>2162.5</v>
      </c>
      <c r="AD50" s="1"/>
    </row>
    <row r="51" spans="1:30" s="30" customFormat="1" ht="14.4" x14ac:dyDescent="0.3">
      <c r="A51" s="26" t="s">
        <v>29</v>
      </c>
      <c r="B51" s="28" t="s">
        <v>184</v>
      </c>
      <c r="C51" s="26" t="s">
        <v>73</v>
      </c>
      <c r="D51" s="28" t="s">
        <v>132</v>
      </c>
      <c r="E51" s="26" t="s">
        <v>185</v>
      </c>
      <c r="F51" s="26" t="s">
        <v>107</v>
      </c>
      <c r="G51" s="27" t="s">
        <v>91</v>
      </c>
      <c r="H51" s="28" t="s">
        <v>89</v>
      </c>
      <c r="I51" s="36" t="s">
        <v>153</v>
      </c>
      <c r="J51" s="28" t="s">
        <v>157</v>
      </c>
      <c r="K51" s="26" t="s">
        <v>71</v>
      </c>
      <c r="L51" s="29">
        <v>44</v>
      </c>
      <c r="M51" s="27">
        <f t="shared" si="12"/>
        <v>33</v>
      </c>
      <c r="N51" s="27">
        <f t="shared" si="13"/>
        <v>55</v>
      </c>
      <c r="O51" s="29">
        <v>44</v>
      </c>
      <c r="P51" s="16">
        <f t="shared" si="14"/>
        <v>33</v>
      </c>
      <c r="Q51" s="16">
        <f t="shared" si="15"/>
        <v>55</v>
      </c>
      <c r="R51" s="16">
        <v>44</v>
      </c>
      <c r="S51" s="16">
        <f t="shared" si="16"/>
        <v>33</v>
      </c>
      <c r="T51" s="16">
        <f t="shared" si="17"/>
        <v>55</v>
      </c>
      <c r="U51" s="16">
        <v>44</v>
      </c>
      <c r="V51" s="16">
        <f t="shared" si="18"/>
        <v>33</v>
      </c>
      <c r="W51" s="16">
        <f t="shared" si="19"/>
        <v>55</v>
      </c>
      <c r="X51" s="16">
        <v>44</v>
      </c>
      <c r="Y51" s="16">
        <f t="shared" si="20"/>
        <v>33</v>
      </c>
      <c r="Z51" s="16">
        <f t="shared" si="21"/>
        <v>55</v>
      </c>
      <c r="AA51" s="16">
        <v>44</v>
      </c>
      <c r="AB51" s="16">
        <f t="shared" si="22"/>
        <v>33</v>
      </c>
      <c r="AC51" s="16">
        <f t="shared" si="23"/>
        <v>55</v>
      </c>
      <c r="AD51" s="1"/>
    </row>
    <row r="52" spans="1:30" s="30" customFormat="1" ht="14.4" x14ac:dyDescent="0.3">
      <c r="A52" s="26" t="s">
        <v>29</v>
      </c>
      <c r="B52" s="28" t="s">
        <v>184</v>
      </c>
      <c r="C52" s="26" t="s">
        <v>74</v>
      </c>
      <c r="D52" s="28" t="s">
        <v>132</v>
      </c>
      <c r="E52" s="26" t="s">
        <v>185</v>
      </c>
      <c r="F52" s="26" t="s">
        <v>107</v>
      </c>
      <c r="G52" s="27" t="s">
        <v>91</v>
      </c>
      <c r="H52" s="28" t="s">
        <v>89</v>
      </c>
      <c r="I52" s="36" t="s">
        <v>153</v>
      </c>
      <c r="J52" s="28" t="s">
        <v>157</v>
      </c>
      <c r="K52" s="26" t="s">
        <v>71</v>
      </c>
      <c r="L52" s="29">
        <v>94</v>
      </c>
      <c r="M52" s="27">
        <f t="shared" si="12"/>
        <v>70.5</v>
      </c>
      <c r="N52" s="27">
        <f t="shared" si="13"/>
        <v>117.5</v>
      </c>
      <c r="O52" s="29">
        <v>94</v>
      </c>
      <c r="P52" s="16">
        <f t="shared" si="14"/>
        <v>70.5</v>
      </c>
      <c r="Q52" s="16">
        <f t="shared" si="15"/>
        <v>117.5</v>
      </c>
      <c r="R52" s="16">
        <v>94</v>
      </c>
      <c r="S52" s="16">
        <f t="shared" si="16"/>
        <v>70.5</v>
      </c>
      <c r="T52" s="16">
        <f t="shared" si="17"/>
        <v>117.5</v>
      </c>
      <c r="U52" s="16">
        <v>94</v>
      </c>
      <c r="V52" s="16">
        <f t="shared" si="18"/>
        <v>70.5</v>
      </c>
      <c r="W52" s="16">
        <f t="shared" si="19"/>
        <v>117.5</v>
      </c>
      <c r="X52" s="16">
        <v>94</v>
      </c>
      <c r="Y52" s="16">
        <f t="shared" si="20"/>
        <v>70.5</v>
      </c>
      <c r="Z52" s="16">
        <f t="shared" si="21"/>
        <v>117.5</v>
      </c>
      <c r="AA52" s="16">
        <v>94</v>
      </c>
      <c r="AB52" s="16">
        <f t="shared" si="22"/>
        <v>70.5</v>
      </c>
      <c r="AC52" s="16">
        <f t="shared" si="23"/>
        <v>117.5</v>
      </c>
      <c r="AD52" s="1"/>
    </row>
    <row r="53" spans="1:30" s="30" customFormat="1" ht="14.4" x14ac:dyDescent="0.3">
      <c r="A53" s="26" t="s">
        <v>29</v>
      </c>
      <c r="B53" s="28" t="s">
        <v>184</v>
      </c>
      <c r="C53" s="26" t="s">
        <v>75</v>
      </c>
      <c r="D53" s="28" t="s">
        <v>132</v>
      </c>
      <c r="E53" s="26" t="s">
        <v>185</v>
      </c>
      <c r="F53" s="26" t="s">
        <v>107</v>
      </c>
      <c r="G53" s="27" t="s">
        <v>91</v>
      </c>
      <c r="H53" s="28" t="s">
        <v>89</v>
      </c>
      <c r="I53" s="36" t="s">
        <v>153</v>
      </c>
      <c r="J53" s="28" t="s">
        <v>157</v>
      </c>
      <c r="K53" s="26" t="s">
        <v>71</v>
      </c>
      <c r="L53" s="29">
        <v>225</v>
      </c>
      <c r="M53" s="27">
        <f t="shared" si="12"/>
        <v>168.75</v>
      </c>
      <c r="N53" s="27">
        <f t="shared" si="13"/>
        <v>281.25</v>
      </c>
      <c r="O53" s="29">
        <v>225</v>
      </c>
      <c r="P53" s="16">
        <f t="shared" si="14"/>
        <v>168.75</v>
      </c>
      <c r="Q53" s="16">
        <f t="shared" si="15"/>
        <v>281.25</v>
      </c>
      <c r="R53" s="16">
        <v>225</v>
      </c>
      <c r="S53" s="16">
        <f t="shared" si="16"/>
        <v>168.75</v>
      </c>
      <c r="T53" s="16">
        <f t="shared" si="17"/>
        <v>281.25</v>
      </c>
      <c r="U53" s="16">
        <v>225</v>
      </c>
      <c r="V53" s="16">
        <f t="shared" si="18"/>
        <v>168.75</v>
      </c>
      <c r="W53" s="16">
        <f t="shared" si="19"/>
        <v>281.25</v>
      </c>
      <c r="X53" s="16">
        <v>225</v>
      </c>
      <c r="Y53" s="16">
        <f t="shared" si="20"/>
        <v>168.75</v>
      </c>
      <c r="Z53" s="16">
        <f t="shared" si="21"/>
        <v>281.25</v>
      </c>
      <c r="AA53" s="16">
        <v>225</v>
      </c>
      <c r="AB53" s="16">
        <f t="shared" si="22"/>
        <v>168.75</v>
      </c>
      <c r="AC53" s="16">
        <f t="shared" si="23"/>
        <v>281.25</v>
      </c>
      <c r="AD53" s="1"/>
    </row>
    <row r="54" spans="1:30" s="30" customFormat="1" ht="14.4" x14ac:dyDescent="0.3">
      <c r="A54" s="26" t="s">
        <v>29</v>
      </c>
      <c r="B54" s="28" t="s">
        <v>184</v>
      </c>
      <c r="C54" s="26" t="s">
        <v>130</v>
      </c>
      <c r="D54" s="28" t="s">
        <v>133</v>
      </c>
      <c r="E54" s="26" t="s">
        <v>185</v>
      </c>
      <c r="F54" s="26" t="s">
        <v>107</v>
      </c>
      <c r="G54" s="27" t="s">
        <v>91</v>
      </c>
      <c r="H54" s="28" t="s">
        <v>89</v>
      </c>
      <c r="I54" s="36" t="s">
        <v>153</v>
      </c>
      <c r="J54" s="28" t="s">
        <v>157</v>
      </c>
      <c r="K54" s="26" t="s">
        <v>71</v>
      </c>
      <c r="L54" s="29">
        <v>225</v>
      </c>
      <c r="M54" s="27">
        <f t="shared" si="12"/>
        <v>168.75</v>
      </c>
      <c r="N54" s="27">
        <f t="shared" si="13"/>
        <v>281.25</v>
      </c>
      <c r="O54" s="29">
        <v>225</v>
      </c>
      <c r="P54" s="16">
        <f t="shared" si="14"/>
        <v>168.75</v>
      </c>
      <c r="Q54" s="16">
        <f t="shared" si="15"/>
        <v>281.25</v>
      </c>
      <c r="R54" s="16">
        <v>225</v>
      </c>
      <c r="S54" s="16">
        <f t="shared" si="16"/>
        <v>168.75</v>
      </c>
      <c r="T54" s="16">
        <f t="shared" si="17"/>
        <v>281.25</v>
      </c>
      <c r="U54" s="16">
        <v>225</v>
      </c>
      <c r="V54" s="16">
        <f t="shared" si="18"/>
        <v>168.75</v>
      </c>
      <c r="W54" s="16">
        <f t="shared" si="19"/>
        <v>281.25</v>
      </c>
      <c r="X54" s="16">
        <v>225</v>
      </c>
      <c r="Y54" s="16">
        <f t="shared" si="20"/>
        <v>168.75</v>
      </c>
      <c r="Z54" s="16">
        <f t="shared" si="21"/>
        <v>281.25</v>
      </c>
      <c r="AA54" s="16">
        <v>225</v>
      </c>
      <c r="AB54" s="16">
        <f t="shared" si="22"/>
        <v>168.75</v>
      </c>
      <c r="AC54" s="16">
        <f t="shared" si="23"/>
        <v>281.25</v>
      </c>
      <c r="AD54" s="1"/>
    </row>
    <row r="55" spans="1:30" s="30" customFormat="1" ht="14.4" x14ac:dyDescent="0.3">
      <c r="A55" s="26" t="s">
        <v>29</v>
      </c>
      <c r="B55" s="28" t="s">
        <v>184</v>
      </c>
      <c r="C55" s="26" t="s">
        <v>76</v>
      </c>
      <c r="D55" s="28" t="s">
        <v>136</v>
      </c>
      <c r="E55" s="26" t="s">
        <v>185</v>
      </c>
      <c r="F55" s="26" t="s">
        <v>107</v>
      </c>
      <c r="G55" s="27" t="s">
        <v>91</v>
      </c>
      <c r="H55" s="28" t="s">
        <v>89</v>
      </c>
      <c r="I55" s="36" t="s">
        <v>153</v>
      </c>
      <c r="J55" s="28" t="s">
        <v>157</v>
      </c>
      <c r="K55" s="26" t="s">
        <v>71</v>
      </c>
      <c r="L55" s="29">
        <v>220</v>
      </c>
      <c r="M55" s="27">
        <f t="shared" si="12"/>
        <v>165</v>
      </c>
      <c r="N55" s="27">
        <f t="shared" si="13"/>
        <v>275</v>
      </c>
      <c r="O55" s="29">
        <v>220</v>
      </c>
      <c r="P55" s="16">
        <f t="shared" si="14"/>
        <v>165</v>
      </c>
      <c r="Q55" s="16">
        <f t="shared" si="15"/>
        <v>275</v>
      </c>
      <c r="R55" s="16">
        <v>220</v>
      </c>
      <c r="S55" s="16">
        <f t="shared" si="16"/>
        <v>165</v>
      </c>
      <c r="T55" s="16">
        <f t="shared" si="17"/>
        <v>275</v>
      </c>
      <c r="U55" s="16">
        <v>220</v>
      </c>
      <c r="V55" s="16">
        <f t="shared" si="18"/>
        <v>165</v>
      </c>
      <c r="W55" s="16">
        <f t="shared" si="19"/>
        <v>275</v>
      </c>
      <c r="X55" s="16">
        <v>220</v>
      </c>
      <c r="Y55" s="16">
        <f t="shared" si="20"/>
        <v>165</v>
      </c>
      <c r="Z55" s="16">
        <f t="shared" si="21"/>
        <v>275</v>
      </c>
      <c r="AA55" s="16">
        <v>220</v>
      </c>
      <c r="AB55" s="16">
        <f t="shared" si="22"/>
        <v>165</v>
      </c>
      <c r="AC55" s="16">
        <f t="shared" si="23"/>
        <v>275</v>
      </c>
      <c r="AD55" s="1"/>
    </row>
    <row r="56" spans="1:30" s="30" customFormat="1" ht="14.4" x14ac:dyDescent="0.3">
      <c r="A56" s="26" t="s">
        <v>29</v>
      </c>
      <c r="B56" s="28" t="s">
        <v>184</v>
      </c>
      <c r="C56" s="26" t="s">
        <v>134</v>
      </c>
      <c r="D56" s="28" t="s">
        <v>135</v>
      </c>
      <c r="E56" s="26" t="s">
        <v>185</v>
      </c>
      <c r="F56" s="26" t="s">
        <v>107</v>
      </c>
      <c r="G56" s="27" t="s">
        <v>91</v>
      </c>
      <c r="H56" s="28" t="s">
        <v>89</v>
      </c>
      <c r="I56" s="36" t="s">
        <v>153</v>
      </c>
      <c r="J56" s="28" t="s">
        <v>157</v>
      </c>
      <c r="K56" s="26" t="s">
        <v>71</v>
      </c>
      <c r="L56" s="29">
        <v>330</v>
      </c>
      <c r="M56" s="27">
        <f t="shared" si="12"/>
        <v>247.5</v>
      </c>
      <c r="N56" s="27">
        <f t="shared" si="13"/>
        <v>412.5</v>
      </c>
      <c r="O56" s="29">
        <v>330</v>
      </c>
      <c r="P56" s="16">
        <f t="shared" si="14"/>
        <v>247.5</v>
      </c>
      <c r="Q56" s="16">
        <f t="shared" si="15"/>
        <v>412.5</v>
      </c>
      <c r="R56" s="16">
        <v>330</v>
      </c>
      <c r="S56" s="16">
        <f t="shared" si="16"/>
        <v>247.5</v>
      </c>
      <c r="T56" s="16">
        <f t="shared" si="17"/>
        <v>412.5</v>
      </c>
      <c r="U56" s="16">
        <v>330</v>
      </c>
      <c r="V56" s="16">
        <f t="shared" si="18"/>
        <v>247.5</v>
      </c>
      <c r="W56" s="16">
        <f t="shared" si="19"/>
        <v>412.5</v>
      </c>
      <c r="X56" s="16">
        <v>330</v>
      </c>
      <c r="Y56" s="16">
        <f t="shared" si="20"/>
        <v>247.5</v>
      </c>
      <c r="Z56" s="16">
        <f t="shared" si="21"/>
        <v>412.5</v>
      </c>
      <c r="AA56" s="16">
        <v>330</v>
      </c>
      <c r="AB56" s="16">
        <f t="shared" si="22"/>
        <v>247.5</v>
      </c>
      <c r="AC56" s="16">
        <f t="shared" si="23"/>
        <v>412.5</v>
      </c>
      <c r="AD56" s="1"/>
    </row>
    <row r="57" spans="1:30" s="30" customFormat="1" ht="14.4" x14ac:dyDescent="0.3">
      <c r="A57" s="26" t="s">
        <v>29</v>
      </c>
      <c r="B57" s="28" t="s">
        <v>23</v>
      </c>
      <c r="C57" s="26" t="s">
        <v>73</v>
      </c>
      <c r="D57" s="28" t="s">
        <v>132</v>
      </c>
      <c r="E57" s="26" t="s">
        <v>186</v>
      </c>
      <c r="F57" s="26" t="s">
        <v>107</v>
      </c>
      <c r="G57" s="27" t="s">
        <v>91</v>
      </c>
      <c r="H57" s="28" t="s">
        <v>89</v>
      </c>
      <c r="I57" s="36" t="s">
        <v>153</v>
      </c>
      <c r="J57" s="28" t="s">
        <v>157</v>
      </c>
      <c r="K57" s="26" t="s">
        <v>71</v>
      </c>
      <c r="L57" s="29">
        <v>24</v>
      </c>
      <c r="M57" s="27">
        <f t="shared" si="12"/>
        <v>18</v>
      </c>
      <c r="N57" s="27">
        <f t="shared" si="13"/>
        <v>30</v>
      </c>
      <c r="O57" s="29">
        <v>24</v>
      </c>
      <c r="P57" s="16">
        <f t="shared" si="14"/>
        <v>18</v>
      </c>
      <c r="Q57" s="16">
        <f t="shared" si="15"/>
        <v>30</v>
      </c>
      <c r="R57" s="16">
        <v>24</v>
      </c>
      <c r="S57" s="16">
        <f t="shared" si="16"/>
        <v>18</v>
      </c>
      <c r="T57" s="16">
        <f t="shared" si="17"/>
        <v>30</v>
      </c>
      <c r="U57" s="16">
        <v>24</v>
      </c>
      <c r="V57" s="16">
        <f t="shared" si="18"/>
        <v>18</v>
      </c>
      <c r="W57" s="16">
        <f t="shared" si="19"/>
        <v>30</v>
      </c>
      <c r="X57" s="16">
        <v>24</v>
      </c>
      <c r="Y57" s="16">
        <f t="shared" si="20"/>
        <v>18</v>
      </c>
      <c r="Z57" s="16">
        <f t="shared" si="21"/>
        <v>30</v>
      </c>
      <c r="AA57" s="16">
        <v>24</v>
      </c>
      <c r="AB57" s="16">
        <f t="shared" si="22"/>
        <v>18</v>
      </c>
      <c r="AC57" s="16">
        <f t="shared" si="23"/>
        <v>30</v>
      </c>
      <c r="AD57" s="1"/>
    </row>
    <row r="58" spans="1:30" s="30" customFormat="1" ht="14.4" x14ac:dyDescent="0.3">
      <c r="A58" s="26" t="s">
        <v>29</v>
      </c>
      <c r="B58" s="28" t="s">
        <v>23</v>
      </c>
      <c r="C58" s="26" t="s">
        <v>74</v>
      </c>
      <c r="D58" s="28" t="s">
        <v>132</v>
      </c>
      <c r="E58" s="26" t="s">
        <v>186</v>
      </c>
      <c r="F58" s="26" t="s">
        <v>107</v>
      </c>
      <c r="G58" s="27" t="s">
        <v>91</v>
      </c>
      <c r="H58" s="28" t="s">
        <v>89</v>
      </c>
      <c r="I58" s="36" t="s">
        <v>153</v>
      </c>
      <c r="J58" s="28" t="s">
        <v>157</v>
      </c>
      <c r="K58" s="26" t="s">
        <v>71</v>
      </c>
      <c r="L58" s="29">
        <v>52</v>
      </c>
      <c r="M58" s="27">
        <f t="shared" si="12"/>
        <v>39</v>
      </c>
      <c r="N58" s="27">
        <f t="shared" si="13"/>
        <v>65</v>
      </c>
      <c r="O58" s="29">
        <v>52</v>
      </c>
      <c r="P58" s="16">
        <f t="shared" si="14"/>
        <v>39</v>
      </c>
      <c r="Q58" s="16">
        <f t="shared" si="15"/>
        <v>65</v>
      </c>
      <c r="R58" s="16">
        <v>52</v>
      </c>
      <c r="S58" s="16">
        <f t="shared" si="16"/>
        <v>39</v>
      </c>
      <c r="T58" s="16">
        <f t="shared" si="17"/>
        <v>65</v>
      </c>
      <c r="U58" s="16">
        <v>52</v>
      </c>
      <c r="V58" s="16">
        <f t="shared" si="18"/>
        <v>39</v>
      </c>
      <c r="W58" s="16">
        <f t="shared" si="19"/>
        <v>65</v>
      </c>
      <c r="X58" s="16">
        <v>52</v>
      </c>
      <c r="Y58" s="16">
        <f t="shared" si="20"/>
        <v>39</v>
      </c>
      <c r="Z58" s="16">
        <f t="shared" si="21"/>
        <v>65</v>
      </c>
      <c r="AA58" s="16">
        <v>52</v>
      </c>
      <c r="AB58" s="16">
        <f t="shared" si="22"/>
        <v>39</v>
      </c>
      <c r="AC58" s="16">
        <f t="shared" si="23"/>
        <v>65</v>
      </c>
      <c r="AD58" s="1"/>
    </row>
    <row r="59" spans="1:30" s="30" customFormat="1" ht="14.4" x14ac:dyDescent="0.3">
      <c r="A59" s="26" t="s">
        <v>29</v>
      </c>
      <c r="B59" s="28" t="s">
        <v>23</v>
      </c>
      <c r="C59" s="26" t="s">
        <v>75</v>
      </c>
      <c r="D59" s="28" t="s">
        <v>132</v>
      </c>
      <c r="E59" s="26" t="s">
        <v>186</v>
      </c>
      <c r="F59" s="26" t="s">
        <v>107</v>
      </c>
      <c r="G59" s="27" t="s">
        <v>91</v>
      </c>
      <c r="H59" s="28" t="s">
        <v>89</v>
      </c>
      <c r="I59" s="36" t="s">
        <v>153</v>
      </c>
      <c r="J59" s="28" t="s">
        <v>157</v>
      </c>
      <c r="K59" s="26" t="s">
        <v>71</v>
      </c>
      <c r="L59" s="29">
        <v>125</v>
      </c>
      <c r="M59" s="27">
        <f t="shared" si="12"/>
        <v>93.75</v>
      </c>
      <c r="N59" s="27">
        <f t="shared" si="13"/>
        <v>156.25</v>
      </c>
      <c r="O59" s="29">
        <v>125</v>
      </c>
      <c r="P59" s="16">
        <f t="shared" si="14"/>
        <v>93.75</v>
      </c>
      <c r="Q59" s="16">
        <f t="shared" si="15"/>
        <v>156.25</v>
      </c>
      <c r="R59" s="16">
        <v>125</v>
      </c>
      <c r="S59" s="16">
        <f t="shared" si="16"/>
        <v>93.75</v>
      </c>
      <c r="T59" s="16">
        <f t="shared" si="17"/>
        <v>156.25</v>
      </c>
      <c r="U59" s="16">
        <v>125</v>
      </c>
      <c r="V59" s="16">
        <f t="shared" si="18"/>
        <v>93.75</v>
      </c>
      <c r="W59" s="16">
        <f t="shared" si="19"/>
        <v>156.25</v>
      </c>
      <c r="X59" s="16">
        <v>125</v>
      </c>
      <c r="Y59" s="16">
        <f t="shared" si="20"/>
        <v>93.75</v>
      </c>
      <c r="Z59" s="16">
        <f t="shared" si="21"/>
        <v>156.25</v>
      </c>
      <c r="AA59" s="16">
        <v>125</v>
      </c>
      <c r="AB59" s="16">
        <f t="shared" si="22"/>
        <v>93.75</v>
      </c>
      <c r="AC59" s="16">
        <f t="shared" si="23"/>
        <v>156.25</v>
      </c>
      <c r="AD59" s="1"/>
    </row>
    <row r="60" spans="1:30" s="30" customFormat="1" ht="14.4" x14ac:dyDescent="0.3">
      <c r="A60" s="26" t="s">
        <v>29</v>
      </c>
      <c r="B60" s="28" t="s">
        <v>23</v>
      </c>
      <c r="C60" s="26" t="s">
        <v>130</v>
      </c>
      <c r="D60" s="28" t="s">
        <v>133</v>
      </c>
      <c r="E60" s="26" t="s">
        <v>186</v>
      </c>
      <c r="F60" s="26" t="s">
        <v>107</v>
      </c>
      <c r="G60" s="27" t="s">
        <v>91</v>
      </c>
      <c r="H60" s="28" t="s">
        <v>89</v>
      </c>
      <c r="I60" s="36" t="s">
        <v>153</v>
      </c>
      <c r="J60" s="28" t="s">
        <v>157</v>
      </c>
      <c r="K60" s="26" t="s">
        <v>71</v>
      </c>
      <c r="L60" s="29">
        <v>180</v>
      </c>
      <c r="M60" s="27">
        <f t="shared" si="12"/>
        <v>135</v>
      </c>
      <c r="N60" s="27">
        <f t="shared" si="13"/>
        <v>225</v>
      </c>
      <c r="O60" s="29">
        <v>180</v>
      </c>
      <c r="P60" s="16">
        <f t="shared" si="14"/>
        <v>135</v>
      </c>
      <c r="Q60" s="16">
        <f t="shared" si="15"/>
        <v>225</v>
      </c>
      <c r="R60" s="16">
        <v>180</v>
      </c>
      <c r="S60" s="16">
        <f t="shared" si="16"/>
        <v>135</v>
      </c>
      <c r="T60" s="16">
        <f t="shared" si="17"/>
        <v>225</v>
      </c>
      <c r="U60" s="16">
        <v>180</v>
      </c>
      <c r="V60" s="16">
        <f t="shared" si="18"/>
        <v>135</v>
      </c>
      <c r="W60" s="16">
        <f t="shared" si="19"/>
        <v>225</v>
      </c>
      <c r="X60" s="16">
        <v>180</v>
      </c>
      <c r="Y60" s="16">
        <f t="shared" si="20"/>
        <v>135</v>
      </c>
      <c r="Z60" s="16">
        <f t="shared" si="21"/>
        <v>225</v>
      </c>
      <c r="AA60" s="16">
        <v>180</v>
      </c>
      <c r="AB60" s="16">
        <f t="shared" si="22"/>
        <v>135</v>
      </c>
      <c r="AC60" s="16">
        <f t="shared" si="23"/>
        <v>225</v>
      </c>
      <c r="AD60" s="1"/>
    </row>
    <row r="61" spans="1:30" s="30" customFormat="1" ht="14.4" x14ac:dyDescent="0.3">
      <c r="A61" s="26" t="s">
        <v>29</v>
      </c>
      <c r="B61" s="28" t="s">
        <v>23</v>
      </c>
      <c r="C61" s="26" t="s">
        <v>76</v>
      </c>
      <c r="D61" s="28" t="s">
        <v>136</v>
      </c>
      <c r="E61" s="26" t="s">
        <v>186</v>
      </c>
      <c r="F61" s="26" t="s">
        <v>107</v>
      </c>
      <c r="G61" s="27" t="s">
        <v>91</v>
      </c>
      <c r="H61" s="28" t="s">
        <v>89</v>
      </c>
      <c r="I61" s="36" t="s">
        <v>153</v>
      </c>
      <c r="J61" s="28" t="s">
        <v>157</v>
      </c>
      <c r="K61" s="26" t="s">
        <v>71</v>
      </c>
      <c r="L61" s="29">
        <v>265</v>
      </c>
      <c r="M61" s="27">
        <f t="shared" si="12"/>
        <v>198.75</v>
      </c>
      <c r="N61" s="27">
        <f t="shared" si="13"/>
        <v>331.25</v>
      </c>
      <c r="O61" s="29">
        <v>265</v>
      </c>
      <c r="P61" s="16">
        <f t="shared" si="14"/>
        <v>198.75</v>
      </c>
      <c r="Q61" s="16">
        <f t="shared" si="15"/>
        <v>331.25</v>
      </c>
      <c r="R61" s="16">
        <v>265</v>
      </c>
      <c r="S61" s="16">
        <f t="shared" si="16"/>
        <v>198.75</v>
      </c>
      <c r="T61" s="16">
        <f t="shared" si="17"/>
        <v>331.25</v>
      </c>
      <c r="U61" s="16">
        <v>265</v>
      </c>
      <c r="V61" s="16">
        <f t="shared" si="18"/>
        <v>198.75</v>
      </c>
      <c r="W61" s="16">
        <f t="shared" si="19"/>
        <v>331.25</v>
      </c>
      <c r="X61" s="16">
        <v>265</v>
      </c>
      <c r="Y61" s="16">
        <f t="shared" si="20"/>
        <v>198.75</v>
      </c>
      <c r="Z61" s="16">
        <f t="shared" si="21"/>
        <v>331.25</v>
      </c>
      <c r="AA61" s="16">
        <v>265</v>
      </c>
      <c r="AB61" s="16">
        <f t="shared" si="22"/>
        <v>198.75</v>
      </c>
      <c r="AC61" s="16">
        <f t="shared" si="23"/>
        <v>331.25</v>
      </c>
      <c r="AD61" s="1"/>
    </row>
    <row r="62" spans="1:30" s="30" customFormat="1" ht="14.4" x14ac:dyDescent="0.3">
      <c r="A62" s="26" t="s">
        <v>29</v>
      </c>
      <c r="B62" s="28" t="s">
        <v>23</v>
      </c>
      <c r="C62" s="26" t="s">
        <v>134</v>
      </c>
      <c r="D62" s="28" t="s">
        <v>135</v>
      </c>
      <c r="E62" s="26" t="s">
        <v>186</v>
      </c>
      <c r="F62" s="26" t="s">
        <v>107</v>
      </c>
      <c r="G62" s="27" t="s">
        <v>91</v>
      </c>
      <c r="H62" s="28" t="s">
        <v>89</v>
      </c>
      <c r="I62" s="36" t="s">
        <v>153</v>
      </c>
      <c r="J62" s="28" t="s">
        <v>157</v>
      </c>
      <c r="K62" s="26" t="s">
        <v>71</v>
      </c>
      <c r="L62" s="29">
        <v>398</v>
      </c>
      <c r="M62" s="27">
        <f t="shared" si="12"/>
        <v>298.5</v>
      </c>
      <c r="N62" s="27">
        <f t="shared" si="13"/>
        <v>497.5</v>
      </c>
      <c r="O62" s="29">
        <v>398</v>
      </c>
      <c r="P62" s="16">
        <f t="shared" si="14"/>
        <v>298.5</v>
      </c>
      <c r="Q62" s="16">
        <f t="shared" si="15"/>
        <v>497.5</v>
      </c>
      <c r="R62" s="16">
        <v>398</v>
      </c>
      <c r="S62" s="16">
        <f t="shared" si="16"/>
        <v>298.5</v>
      </c>
      <c r="T62" s="16">
        <f t="shared" si="17"/>
        <v>497.5</v>
      </c>
      <c r="U62" s="16">
        <v>398</v>
      </c>
      <c r="V62" s="16">
        <f t="shared" si="18"/>
        <v>298.5</v>
      </c>
      <c r="W62" s="16">
        <f t="shared" si="19"/>
        <v>497.5</v>
      </c>
      <c r="X62" s="16">
        <v>398</v>
      </c>
      <c r="Y62" s="16">
        <f t="shared" si="20"/>
        <v>298.5</v>
      </c>
      <c r="Z62" s="16">
        <f t="shared" si="21"/>
        <v>497.5</v>
      </c>
      <c r="AA62" s="16">
        <v>398</v>
      </c>
      <c r="AB62" s="16">
        <f t="shared" si="22"/>
        <v>298.5</v>
      </c>
      <c r="AC62" s="16">
        <f t="shared" si="23"/>
        <v>497.5</v>
      </c>
      <c r="AD62" s="1"/>
    </row>
    <row r="63" spans="1:30" s="30" customFormat="1" ht="14.4" x14ac:dyDescent="0.3">
      <c r="A63" s="26" t="s">
        <v>29</v>
      </c>
      <c r="B63" s="28" t="s">
        <v>23</v>
      </c>
      <c r="C63" s="26" t="s">
        <v>73</v>
      </c>
      <c r="D63" s="28" t="s">
        <v>132</v>
      </c>
      <c r="E63" s="26" t="s">
        <v>189</v>
      </c>
      <c r="F63" s="26" t="s">
        <v>107</v>
      </c>
      <c r="G63" s="27" t="s">
        <v>91</v>
      </c>
      <c r="H63" s="28" t="s">
        <v>89</v>
      </c>
      <c r="I63" s="36" t="s">
        <v>153</v>
      </c>
      <c r="J63" s="28" t="s">
        <v>157</v>
      </c>
      <c r="K63" s="26" t="s">
        <v>71</v>
      </c>
      <c r="L63" s="29">
        <v>659</v>
      </c>
      <c r="M63" s="27">
        <f t="shared" si="12"/>
        <v>494.25</v>
      </c>
      <c r="N63" s="27">
        <f t="shared" si="13"/>
        <v>823.75</v>
      </c>
      <c r="O63" s="29">
        <v>659</v>
      </c>
      <c r="P63" s="16">
        <f t="shared" si="14"/>
        <v>494.25</v>
      </c>
      <c r="Q63" s="16">
        <f t="shared" si="15"/>
        <v>823.75</v>
      </c>
      <c r="R63" s="16">
        <v>659</v>
      </c>
      <c r="S63" s="16">
        <f t="shared" si="16"/>
        <v>494.25</v>
      </c>
      <c r="T63" s="16">
        <f t="shared" si="17"/>
        <v>823.75</v>
      </c>
      <c r="U63" s="16">
        <v>659</v>
      </c>
      <c r="V63" s="16">
        <f t="shared" si="18"/>
        <v>494.25</v>
      </c>
      <c r="W63" s="16">
        <f t="shared" si="19"/>
        <v>823.75</v>
      </c>
      <c r="X63" s="16">
        <v>659</v>
      </c>
      <c r="Y63" s="16">
        <f t="shared" si="20"/>
        <v>494.25</v>
      </c>
      <c r="Z63" s="16">
        <f t="shared" si="21"/>
        <v>823.75</v>
      </c>
      <c r="AA63" s="16">
        <v>659</v>
      </c>
      <c r="AB63" s="16">
        <f t="shared" si="22"/>
        <v>494.25</v>
      </c>
      <c r="AC63" s="16">
        <f t="shared" si="23"/>
        <v>823.75</v>
      </c>
      <c r="AD63" s="1"/>
    </row>
    <row r="64" spans="1:30" s="30" customFormat="1" ht="14.4" x14ac:dyDescent="0.3">
      <c r="A64" s="26" t="s">
        <v>29</v>
      </c>
      <c r="B64" s="28" t="s">
        <v>23</v>
      </c>
      <c r="C64" s="26" t="s">
        <v>74</v>
      </c>
      <c r="D64" s="28" t="s">
        <v>132</v>
      </c>
      <c r="E64" s="26" t="s">
        <v>189</v>
      </c>
      <c r="F64" s="26" t="s">
        <v>107</v>
      </c>
      <c r="G64" s="27" t="s">
        <v>91</v>
      </c>
      <c r="H64" s="28" t="s">
        <v>89</v>
      </c>
      <c r="I64" s="36" t="s">
        <v>153</v>
      </c>
      <c r="J64" s="28" t="s">
        <v>157</v>
      </c>
      <c r="K64" s="26" t="s">
        <v>71</v>
      </c>
      <c r="L64" s="29">
        <v>1413</v>
      </c>
      <c r="M64" s="27">
        <f t="shared" si="12"/>
        <v>1059.75</v>
      </c>
      <c r="N64" s="27">
        <f t="shared" si="13"/>
        <v>1766.25</v>
      </c>
      <c r="O64" s="29">
        <v>1413</v>
      </c>
      <c r="P64" s="16">
        <f t="shared" si="14"/>
        <v>1059.75</v>
      </c>
      <c r="Q64" s="16">
        <f t="shared" si="15"/>
        <v>1766.25</v>
      </c>
      <c r="R64" s="16">
        <v>1413</v>
      </c>
      <c r="S64" s="16">
        <f t="shared" si="16"/>
        <v>1059.75</v>
      </c>
      <c r="T64" s="16">
        <f t="shared" si="17"/>
        <v>1766.25</v>
      </c>
      <c r="U64" s="16">
        <v>1413</v>
      </c>
      <c r="V64" s="16">
        <f t="shared" si="18"/>
        <v>1059.75</v>
      </c>
      <c r="W64" s="16">
        <f t="shared" si="19"/>
        <v>1766.25</v>
      </c>
      <c r="X64" s="16">
        <v>1413</v>
      </c>
      <c r="Y64" s="16">
        <f t="shared" si="20"/>
        <v>1059.75</v>
      </c>
      <c r="Z64" s="16">
        <f t="shared" si="21"/>
        <v>1766.25</v>
      </c>
      <c r="AA64" s="16">
        <v>1413</v>
      </c>
      <c r="AB64" s="16">
        <f t="shared" si="22"/>
        <v>1059.75</v>
      </c>
      <c r="AC64" s="16">
        <f t="shared" si="23"/>
        <v>1766.25</v>
      </c>
      <c r="AD64" s="1"/>
    </row>
    <row r="65" spans="1:30" s="30" customFormat="1" ht="14.4" x14ac:dyDescent="0.3">
      <c r="A65" s="26" t="s">
        <v>29</v>
      </c>
      <c r="B65" s="28" t="s">
        <v>23</v>
      </c>
      <c r="C65" s="26" t="s">
        <v>75</v>
      </c>
      <c r="D65" s="28" t="s">
        <v>132</v>
      </c>
      <c r="E65" s="26" t="s">
        <v>189</v>
      </c>
      <c r="F65" s="26" t="s">
        <v>107</v>
      </c>
      <c r="G65" s="27" t="s">
        <v>91</v>
      </c>
      <c r="H65" s="28" t="s">
        <v>89</v>
      </c>
      <c r="I65" s="36" t="s">
        <v>153</v>
      </c>
      <c r="J65" s="28" t="s">
        <v>157</v>
      </c>
      <c r="K65" s="26" t="s">
        <v>71</v>
      </c>
      <c r="L65" s="29">
        <v>2300</v>
      </c>
      <c r="M65" s="27">
        <f t="shared" si="12"/>
        <v>1725</v>
      </c>
      <c r="N65" s="27">
        <f t="shared" si="13"/>
        <v>2875</v>
      </c>
      <c r="O65" s="29">
        <v>2300</v>
      </c>
      <c r="P65" s="16">
        <f t="shared" si="14"/>
        <v>1725</v>
      </c>
      <c r="Q65" s="16">
        <f t="shared" si="15"/>
        <v>2875</v>
      </c>
      <c r="R65" s="16">
        <v>2300</v>
      </c>
      <c r="S65" s="16">
        <f t="shared" si="16"/>
        <v>1725</v>
      </c>
      <c r="T65" s="16">
        <f t="shared" si="17"/>
        <v>2875</v>
      </c>
      <c r="U65" s="16">
        <v>2300</v>
      </c>
      <c r="V65" s="16">
        <f t="shared" si="18"/>
        <v>1725</v>
      </c>
      <c r="W65" s="16">
        <f t="shared" si="19"/>
        <v>2875</v>
      </c>
      <c r="X65" s="16">
        <v>2300</v>
      </c>
      <c r="Y65" s="16">
        <f t="shared" si="20"/>
        <v>1725</v>
      </c>
      <c r="Z65" s="16">
        <f t="shared" si="21"/>
        <v>2875</v>
      </c>
      <c r="AA65" s="16">
        <v>2300</v>
      </c>
      <c r="AB65" s="16">
        <f t="shared" si="22"/>
        <v>1725</v>
      </c>
      <c r="AC65" s="16">
        <f t="shared" si="23"/>
        <v>2875</v>
      </c>
      <c r="AD65" s="1"/>
    </row>
    <row r="66" spans="1:30" s="30" customFormat="1" ht="14.4" x14ac:dyDescent="0.3">
      <c r="A66" s="26" t="s">
        <v>29</v>
      </c>
      <c r="B66" s="28" t="s">
        <v>23</v>
      </c>
      <c r="C66" s="26" t="s">
        <v>130</v>
      </c>
      <c r="D66" s="28" t="s">
        <v>133</v>
      </c>
      <c r="E66" s="26" t="s">
        <v>189</v>
      </c>
      <c r="F66" s="26" t="s">
        <v>107</v>
      </c>
      <c r="G66" s="27" t="s">
        <v>91</v>
      </c>
      <c r="H66" s="28" t="s">
        <v>89</v>
      </c>
      <c r="I66" s="36" t="s">
        <v>153</v>
      </c>
      <c r="J66" s="28" t="s">
        <v>157</v>
      </c>
      <c r="K66" s="26" t="s">
        <v>71</v>
      </c>
      <c r="L66" s="29">
        <v>2500</v>
      </c>
      <c r="M66" s="27">
        <f t="shared" si="12"/>
        <v>1875</v>
      </c>
      <c r="N66" s="27">
        <f t="shared" si="13"/>
        <v>3125</v>
      </c>
      <c r="O66" s="29">
        <v>2500</v>
      </c>
      <c r="P66" s="16">
        <f t="shared" si="14"/>
        <v>1875</v>
      </c>
      <c r="Q66" s="16">
        <f t="shared" si="15"/>
        <v>3125</v>
      </c>
      <c r="R66" s="16">
        <v>2500</v>
      </c>
      <c r="S66" s="16">
        <f t="shared" si="16"/>
        <v>1875</v>
      </c>
      <c r="T66" s="16">
        <f t="shared" si="17"/>
        <v>3125</v>
      </c>
      <c r="U66" s="16">
        <v>2500</v>
      </c>
      <c r="V66" s="16">
        <f t="shared" si="18"/>
        <v>1875</v>
      </c>
      <c r="W66" s="16">
        <f t="shared" si="19"/>
        <v>3125</v>
      </c>
      <c r="X66" s="16">
        <v>2500</v>
      </c>
      <c r="Y66" s="16">
        <f t="shared" si="20"/>
        <v>1875</v>
      </c>
      <c r="Z66" s="16">
        <f t="shared" si="21"/>
        <v>3125</v>
      </c>
      <c r="AA66" s="16">
        <v>2500</v>
      </c>
      <c r="AB66" s="16">
        <f t="shared" si="22"/>
        <v>1875</v>
      </c>
      <c r="AC66" s="16">
        <f t="shared" si="23"/>
        <v>3125</v>
      </c>
      <c r="AD66" s="1"/>
    </row>
    <row r="67" spans="1:30" s="30" customFormat="1" ht="14.4" x14ac:dyDescent="0.3">
      <c r="A67" s="26" t="s">
        <v>29</v>
      </c>
      <c r="B67" s="28" t="s">
        <v>23</v>
      </c>
      <c r="C67" s="26" t="s">
        <v>76</v>
      </c>
      <c r="D67" s="28" t="s">
        <v>136</v>
      </c>
      <c r="E67" s="26" t="s">
        <v>189</v>
      </c>
      <c r="F67" s="26" t="s">
        <v>107</v>
      </c>
      <c r="G67" s="27" t="s">
        <v>91</v>
      </c>
      <c r="H67" s="28" t="s">
        <v>89</v>
      </c>
      <c r="I67" s="36" t="s">
        <v>153</v>
      </c>
      <c r="J67" s="28" t="s">
        <v>157</v>
      </c>
      <c r="K67" s="26" t="s">
        <v>71</v>
      </c>
      <c r="L67" s="29">
        <v>2700</v>
      </c>
      <c r="M67" s="27">
        <f t="shared" si="12"/>
        <v>2025</v>
      </c>
      <c r="N67" s="27">
        <f t="shared" si="13"/>
        <v>3375</v>
      </c>
      <c r="O67" s="29">
        <v>2700</v>
      </c>
      <c r="P67" s="16">
        <f t="shared" si="14"/>
        <v>2025</v>
      </c>
      <c r="Q67" s="16">
        <f t="shared" si="15"/>
        <v>3375</v>
      </c>
      <c r="R67" s="16">
        <v>2700</v>
      </c>
      <c r="S67" s="16">
        <f t="shared" si="16"/>
        <v>2025</v>
      </c>
      <c r="T67" s="16">
        <f t="shared" si="17"/>
        <v>3375</v>
      </c>
      <c r="U67" s="16">
        <v>2700</v>
      </c>
      <c r="V67" s="16">
        <f t="shared" si="18"/>
        <v>2025</v>
      </c>
      <c r="W67" s="16">
        <f t="shared" si="19"/>
        <v>3375</v>
      </c>
      <c r="X67" s="16">
        <v>2700</v>
      </c>
      <c r="Y67" s="16">
        <f t="shared" si="20"/>
        <v>2025</v>
      </c>
      <c r="Z67" s="16">
        <f t="shared" si="21"/>
        <v>3375</v>
      </c>
      <c r="AA67" s="16">
        <v>2700</v>
      </c>
      <c r="AB67" s="16">
        <f t="shared" si="22"/>
        <v>2025</v>
      </c>
      <c r="AC67" s="16">
        <f t="shared" si="23"/>
        <v>3375</v>
      </c>
      <c r="AD67" s="1"/>
    </row>
    <row r="68" spans="1:30" s="30" customFormat="1" ht="14.4" x14ac:dyDescent="0.3">
      <c r="A68" s="26" t="s">
        <v>29</v>
      </c>
      <c r="B68" s="28" t="s">
        <v>23</v>
      </c>
      <c r="C68" s="26" t="s">
        <v>134</v>
      </c>
      <c r="D68" s="28" t="s">
        <v>135</v>
      </c>
      <c r="E68" s="26" t="s">
        <v>189</v>
      </c>
      <c r="F68" s="26" t="s">
        <v>107</v>
      </c>
      <c r="G68" s="27" t="s">
        <v>91</v>
      </c>
      <c r="H68" s="28" t="s">
        <v>89</v>
      </c>
      <c r="I68" s="36" t="s">
        <v>153</v>
      </c>
      <c r="J68" s="28" t="s">
        <v>157</v>
      </c>
      <c r="K68" s="26" t="s">
        <v>71</v>
      </c>
      <c r="L68" s="29">
        <v>4050</v>
      </c>
      <c r="M68" s="27">
        <f t="shared" si="12"/>
        <v>3037.5</v>
      </c>
      <c r="N68" s="27">
        <f t="shared" si="13"/>
        <v>5062.5</v>
      </c>
      <c r="O68" s="29">
        <v>4050</v>
      </c>
      <c r="P68" s="16">
        <f t="shared" si="14"/>
        <v>3037.5</v>
      </c>
      <c r="Q68" s="16">
        <f t="shared" si="15"/>
        <v>5062.5</v>
      </c>
      <c r="R68" s="16">
        <v>4050</v>
      </c>
      <c r="S68" s="16">
        <f t="shared" si="16"/>
        <v>3037.5</v>
      </c>
      <c r="T68" s="16">
        <f t="shared" si="17"/>
        <v>5062.5</v>
      </c>
      <c r="U68" s="16">
        <v>4050</v>
      </c>
      <c r="V68" s="16">
        <f t="shared" si="18"/>
        <v>3037.5</v>
      </c>
      <c r="W68" s="16">
        <f t="shared" si="19"/>
        <v>5062.5</v>
      </c>
      <c r="X68" s="16">
        <v>4050</v>
      </c>
      <c r="Y68" s="16">
        <f t="shared" si="20"/>
        <v>3037.5</v>
      </c>
      <c r="Z68" s="16">
        <f t="shared" si="21"/>
        <v>5062.5</v>
      </c>
      <c r="AA68" s="16">
        <v>4050</v>
      </c>
      <c r="AB68" s="16">
        <f t="shared" si="22"/>
        <v>3037.5</v>
      </c>
      <c r="AC68" s="16">
        <f t="shared" si="23"/>
        <v>5062.5</v>
      </c>
      <c r="AD68" s="1"/>
    </row>
    <row r="69" spans="1:30" ht="41.4" x14ac:dyDescent="0.3">
      <c r="A69" s="23" t="s">
        <v>29</v>
      </c>
      <c r="B69" s="3" t="s">
        <v>23</v>
      </c>
      <c r="C69" s="4" t="s">
        <v>151</v>
      </c>
      <c r="D69" s="3" t="s">
        <v>149</v>
      </c>
      <c r="E69" s="6" t="s">
        <v>38</v>
      </c>
      <c r="F69" s="6" t="s">
        <v>108</v>
      </c>
      <c r="G69" s="16" t="s">
        <v>91</v>
      </c>
      <c r="H69" s="7" t="s">
        <v>89</v>
      </c>
      <c r="I69" s="36" t="s">
        <v>153</v>
      </c>
      <c r="J69" s="3" t="s">
        <v>157</v>
      </c>
      <c r="K69" s="4" t="s">
        <v>71</v>
      </c>
      <c r="L69" s="13">
        <v>1E-4</v>
      </c>
      <c r="M69" s="13">
        <v>0</v>
      </c>
      <c r="N69" s="13">
        <v>2.0000000000000001E-4</v>
      </c>
      <c r="O69" s="13">
        <v>1E-4</v>
      </c>
      <c r="P69" s="13">
        <v>0</v>
      </c>
      <c r="Q69" s="13">
        <v>2.0000000000000001E-4</v>
      </c>
      <c r="R69" s="13">
        <v>0.05</v>
      </c>
      <c r="S69" s="13">
        <f t="shared" ref="S69:S70" si="24">R69*0.75</f>
        <v>3.7500000000000006E-2</v>
      </c>
      <c r="T69" s="13">
        <f t="shared" ref="T69:T70" si="25">R69*1.25</f>
        <v>6.25E-2</v>
      </c>
      <c r="U69" s="13">
        <v>0.17</v>
      </c>
      <c r="V69" s="13">
        <f t="shared" ref="V69:V70" si="26">U69*0.75</f>
        <v>0.1275</v>
      </c>
      <c r="W69" s="13">
        <f t="shared" ref="W69:W70" si="27">U69*1.25</f>
        <v>0.21250000000000002</v>
      </c>
      <c r="X69" s="7">
        <v>0.22</v>
      </c>
      <c r="Y69" s="7">
        <f t="shared" ref="Y69:Y70" si="28">X69*0.75</f>
        <v>0.16500000000000001</v>
      </c>
      <c r="Z69" s="7">
        <f t="shared" ref="Z69:Z70" si="29">X69*1.25</f>
        <v>0.27500000000000002</v>
      </c>
      <c r="AA69" s="7">
        <v>0.28000000000000003</v>
      </c>
      <c r="AB69" s="7">
        <f t="shared" ref="AB69:AB70" si="30">AA69*0.75</f>
        <v>0.21000000000000002</v>
      </c>
      <c r="AC69" s="7">
        <f t="shared" ref="AC69:AC70" si="31">AA69*1.25</f>
        <v>0.35000000000000003</v>
      </c>
    </row>
    <row r="70" spans="1:30" ht="14.4" x14ac:dyDescent="0.3">
      <c r="A70" s="23" t="s">
        <v>29</v>
      </c>
      <c r="B70" s="3" t="s">
        <v>23</v>
      </c>
      <c r="C70" s="23" t="s">
        <v>152</v>
      </c>
      <c r="D70" s="3" t="s">
        <v>150</v>
      </c>
      <c r="E70" s="6" t="s">
        <v>38</v>
      </c>
      <c r="F70" s="6" t="s">
        <v>108</v>
      </c>
      <c r="G70" s="16" t="s">
        <v>91</v>
      </c>
      <c r="H70" s="7" t="s">
        <v>89</v>
      </c>
      <c r="I70" s="36" t="s">
        <v>153</v>
      </c>
      <c r="J70" s="3" t="s">
        <v>157</v>
      </c>
      <c r="K70" s="23" t="s">
        <v>71</v>
      </c>
      <c r="L70" s="13">
        <v>1E-4</v>
      </c>
      <c r="M70" s="13">
        <v>0</v>
      </c>
      <c r="N70" s="13">
        <v>2.0000000000000001E-4</v>
      </c>
      <c r="O70" s="13">
        <v>1E-4</v>
      </c>
      <c r="P70" s="13">
        <v>0</v>
      </c>
      <c r="Q70" s="13">
        <v>2.0000000000000001E-4</v>
      </c>
      <c r="R70" s="13">
        <v>0.02</v>
      </c>
      <c r="S70" s="13">
        <f t="shared" si="24"/>
        <v>1.4999999999999999E-2</v>
      </c>
      <c r="T70" s="13">
        <f t="shared" si="25"/>
        <v>2.5000000000000001E-2</v>
      </c>
      <c r="U70" s="13">
        <v>0.16</v>
      </c>
      <c r="V70" s="13">
        <f t="shared" si="26"/>
        <v>0.12</v>
      </c>
      <c r="W70" s="13">
        <f t="shared" si="27"/>
        <v>0.2</v>
      </c>
      <c r="X70" s="7">
        <v>0.23</v>
      </c>
      <c r="Y70" s="7">
        <f t="shared" si="28"/>
        <v>0.17250000000000001</v>
      </c>
      <c r="Z70" s="7">
        <f t="shared" si="29"/>
        <v>0.28750000000000003</v>
      </c>
      <c r="AA70" s="7">
        <v>0.3</v>
      </c>
      <c r="AB70" s="7">
        <f t="shared" si="30"/>
        <v>0.22499999999999998</v>
      </c>
      <c r="AC70" s="7">
        <f t="shared" si="31"/>
        <v>0.375</v>
      </c>
    </row>
    <row r="71" spans="1:30" x14ac:dyDescent="0.3">
      <c r="A71" s="23" t="s">
        <v>29</v>
      </c>
      <c r="B71" s="28" t="s">
        <v>23</v>
      </c>
      <c r="C71" s="4" t="s">
        <v>73</v>
      </c>
      <c r="D71" s="3" t="s">
        <v>132</v>
      </c>
      <c r="E71" s="6" t="s">
        <v>0</v>
      </c>
      <c r="F71" s="6" t="s">
        <v>109</v>
      </c>
      <c r="G71" s="6" t="s">
        <v>93</v>
      </c>
      <c r="H71" s="3" t="s">
        <v>87</v>
      </c>
      <c r="I71" s="3" t="s">
        <v>77</v>
      </c>
      <c r="J71" s="3" t="s">
        <v>82</v>
      </c>
      <c r="K71" s="4" t="s">
        <v>71</v>
      </c>
      <c r="L71" s="6">
        <v>66</v>
      </c>
      <c r="M71" s="6">
        <v>50</v>
      </c>
      <c r="N71" s="6">
        <v>70</v>
      </c>
      <c r="O71" s="6">
        <v>66</v>
      </c>
      <c r="P71" s="6">
        <v>50</v>
      </c>
      <c r="Q71" s="6">
        <v>70</v>
      </c>
      <c r="R71" s="6">
        <v>66</v>
      </c>
      <c r="S71" s="6">
        <v>50</v>
      </c>
      <c r="T71" s="6">
        <v>70</v>
      </c>
      <c r="U71" s="6">
        <v>66</v>
      </c>
      <c r="V71" s="6">
        <v>50</v>
      </c>
      <c r="W71" s="6">
        <v>70</v>
      </c>
      <c r="X71" s="6">
        <v>66</v>
      </c>
      <c r="Y71" s="6">
        <v>50</v>
      </c>
      <c r="Z71" s="6">
        <v>70</v>
      </c>
      <c r="AA71" s="6">
        <v>66</v>
      </c>
      <c r="AB71" s="6">
        <v>50</v>
      </c>
      <c r="AC71" s="6">
        <v>70</v>
      </c>
    </row>
    <row r="72" spans="1:30" x14ac:dyDescent="0.3">
      <c r="A72" s="23" t="s">
        <v>29</v>
      </c>
      <c r="B72" s="28" t="s">
        <v>23</v>
      </c>
      <c r="C72" s="4" t="s">
        <v>74</v>
      </c>
      <c r="D72" s="3" t="s">
        <v>132</v>
      </c>
      <c r="E72" s="6" t="s">
        <v>0</v>
      </c>
      <c r="F72" s="6" t="s">
        <v>109</v>
      </c>
      <c r="G72" s="6" t="s">
        <v>93</v>
      </c>
      <c r="H72" s="3" t="s">
        <v>87</v>
      </c>
      <c r="I72" s="3" t="s">
        <v>77</v>
      </c>
      <c r="J72" s="3" t="s">
        <v>82</v>
      </c>
      <c r="K72" s="4" t="s">
        <v>71</v>
      </c>
      <c r="L72" s="6">
        <v>38</v>
      </c>
      <c r="M72" s="6">
        <v>30</v>
      </c>
      <c r="N72" s="6">
        <v>43</v>
      </c>
      <c r="O72" s="6">
        <v>38</v>
      </c>
      <c r="P72" s="6">
        <v>30</v>
      </c>
      <c r="Q72" s="6">
        <v>43</v>
      </c>
      <c r="R72" s="6">
        <v>38</v>
      </c>
      <c r="S72" s="6">
        <v>30</v>
      </c>
      <c r="T72" s="6">
        <v>43</v>
      </c>
      <c r="U72" s="6">
        <v>38</v>
      </c>
      <c r="V72" s="6">
        <v>30</v>
      </c>
      <c r="W72" s="6">
        <v>43</v>
      </c>
      <c r="X72" s="6">
        <v>38</v>
      </c>
      <c r="Y72" s="6">
        <v>30</v>
      </c>
      <c r="Z72" s="6">
        <v>43</v>
      </c>
      <c r="AA72" s="6">
        <v>38</v>
      </c>
      <c r="AB72" s="6">
        <v>30</v>
      </c>
      <c r="AC72" s="6">
        <v>43</v>
      </c>
    </row>
    <row r="73" spans="1:30" x14ac:dyDescent="0.3">
      <c r="A73" s="23" t="s">
        <v>29</v>
      </c>
      <c r="B73" s="28" t="s">
        <v>23</v>
      </c>
      <c r="C73" s="4" t="s">
        <v>75</v>
      </c>
      <c r="D73" s="3" t="s">
        <v>132</v>
      </c>
      <c r="E73" s="6" t="s">
        <v>0</v>
      </c>
      <c r="F73" s="6" t="s">
        <v>109</v>
      </c>
      <c r="G73" s="6" t="s">
        <v>93</v>
      </c>
      <c r="H73" s="3" t="s">
        <v>87</v>
      </c>
      <c r="I73" s="3" t="s">
        <v>77</v>
      </c>
      <c r="J73" s="3" t="s">
        <v>82</v>
      </c>
      <c r="K73" s="4" t="s">
        <v>71</v>
      </c>
      <c r="L73" s="6">
        <v>35</v>
      </c>
      <c r="M73" s="6">
        <v>27</v>
      </c>
      <c r="N73" s="6">
        <v>44</v>
      </c>
      <c r="O73" s="6">
        <v>35</v>
      </c>
      <c r="P73" s="6">
        <v>27</v>
      </c>
      <c r="Q73" s="6">
        <v>44</v>
      </c>
      <c r="R73" s="6">
        <v>35</v>
      </c>
      <c r="S73" s="6">
        <v>27</v>
      </c>
      <c r="T73" s="6">
        <v>44</v>
      </c>
      <c r="U73" s="6">
        <v>35</v>
      </c>
      <c r="V73" s="6">
        <v>27</v>
      </c>
      <c r="W73" s="6">
        <v>44</v>
      </c>
      <c r="X73" s="6">
        <v>35</v>
      </c>
      <c r="Y73" s="6">
        <v>27</v>
      </c>
      <c r="Z73" s="6">
        <v>44</v>
      </c>
      <c r="AA73" s="6">
        <v>35</v>
      </c>
      <c r="AB73" s="6">
        <v>27</v>
      </c>
      <c r="AC73" s="6">
        <v>44</v>
      </c>
    </row>
    <row r="74" spans="1:30" x14ac:dyDescent="0.3">
      <c r="A74" s="23" t="s">
        <v>29</v>
      </c>
      <c r="B74" s="28" t="s">
        <v>23</v>
      </c>
      <c r="C74" s="4" t="s">
        <v>130</v>
      </c>
      <c r="D74" s="3" t="s">
        <v>133</v>
      </c>
      <c r="E74" s="6" t="s">
        <v>0</v>
      </c>
      <c r="F74" s="6" t="s">
        <v>109</v>
      </c>
      <c r="G74" s="6" t="s">
        <v>93</v>
      </c>
      <c r="H74" s="3" t="s">
        <v>87</v>
      </c>
      <c r="I74" s="3" t="s">
        <v>77</v>
      </c>
      <c r="J74" s="3" t="s">
        <v>82</v>
      </c>
      <c r="K74" s="4" t="s">
        <v>71</v>
      </c>
      <c r="L74" s="6">
        <v>29</v>
      </c>
      <c r="M74" s="6">
        <v>26</v>
      </c>
      <c r="N74" s="6">
        <v>39</v>
      </c>
      <c r="O74" s="6">
        <v>29</v>
      </c>
      <c r="P74" s="6">
        <v>26</v>
      </c>
      <c r="Q74" s="6">
        <v>39</v>
      </c>
      <c r="R74" s="6">
        <v>29</v>
      </c>
      <c r="S74" s="6">
        <v>26</v>
      </c>
      <c r="T74" s="6">
        <v>39</v>
      </c>
      <c r="U74" s="6">
        <v>29</v>
      </c>
      <c r="V74" s="6">
        <v>26</v>
      </c>
      <c r="W74" s="6">
        <v>39</v>
      </c>
      <c r="X74" s="6">
        <v>29</v>
      </c>
      <c r="Y74" s="6">
        <v>26</v>
      </c>
      <c r="Z74" s="6">
        <v>39</v>
      </c>
      <c r="AA74" s="6">
        <v>29</v>
      </c>
      <c r="AB74" s="6">
        <v>26</v>
      </c>
      <c r="AC74" s="6">
        <v>39</v>
      </c>
    </row>
    <row r="75" spans="1:30" x14ac:dyDescent="0.3">
      <c r="A75" s="23" t="s">
        <v>29</v>
      </c>
      <c r="B75" s="28" t="s">
        <v>23</v>
      </c>
      <c r="C75" s="4" t="s">
        <v>76</v>
      </c>
      <c r="D75" s="3" t="s">
        <v>136</v>
      </c>
      <c r="E75" s="6" t="s">
        <v>0</v>
      </c>
      <c r="F75" s="6" t="s">
        <v>109</v>
      </c>
      <c r="G75" s="6" t="s">
        <v>93</v>
      </c>
      <c r="H75" s="3" t="s">
        <v>87</v>
      </c>
      <c r="I75" s="3" t="s">
        <v>77</v>
      </c>
      <c r="J75" s="3" t="s">
        <v>82</v>
      </c>
      <c r="K75" s="4" t="s">
        <v>71</v>
      </c>
      <c r="L75" s="6">
        <v>28</v>
      </c>
      <c r="M75" s="6">
        <v>25</v>
      </c>
      <c r="N75" s="6">
        <v>33</v>
      </c>
      <c r="O75" s="6">
        <v>28</v>
      </c>
      <c r="P75" s="6">
        <v>25</v>
      </c>
      <c r="Q75" s="6">
        <v>33</v>
      </c>
      <c r="R75" s="6">
        <v>28</v>
      </c>
      <c r="S75" s="6">
        <v>25</v>
      </c>
      <c r="T75" s="6">
        <v>33</v>
      </c>
      <c r="U75" s="6">
        <v>28</v>
      </c>
      <c r="V75" s="6">
        <v>25</v>
      </c>
      <c r="W75" s="6">
        <v>33</v>
      </c>
      <c r="X75" s="6">
        <v>28</v>
      </c>
      <c r="Y75" s="6">
        <v>25</v>
      </c>
      <c r="Z75" s="6">
        <v>33</v>
      </c>
      <c r="AA75" s="6">
        <v>28</v>
      </c>
      <c r="AB75" s="6">
        <v>25</v>
      </c>
      <c r="AC75" s="6">
        <v>33</v>
      </c>
    </row>
    <row r="76" spans="1:30" x14ac:dyDescent="0.3">
      <c r="A76" s="23" t="s">
        <v>29</v>
      </c>
      <c r="B76" s="28" t="s">
        <v>23</v>
      </c>
      <c r="C76" s="23" t="s">
        <v>134</v>
      </c>
      <c r="D76" s="3" t="s">
        <v>135</v>
      </c>
      <c r="E76" s="6" t="s">
        <v>0</v>
      </c>
      <c r="F76" s="6" t="s">
        <v>109</v>
      </c>
      <c r="G76" s="6" t="s">
        <v>93</v>
      </c>
      <c r="H76" s="3" t="s">
        <v>87</v>
      </c>
      <c r="I76" s="3" t="s">
        <v>77</v>
      </c>
      <c r="J76" s="3" t="s">
        <v>82</v>
      </c>
      <c r="K76" s="23" t="s">
        <v>71</v>
      </c>
      <c r="L76" s="6">
        <v>22</v>
      </c>
      <c r="M76" s="6">
        <v>20</v>
      </c>
      <c r="N76" s="6">
        <v>24</v>
      </c>
      <c r="O76" s="6">
        <v>22</v>
      </c>
      <c r="P76" s="6">
        <v>20</v>
      </c>
      <c r="Q76" s="6">
        <v>24</v>
      </c>
      <c r="R76" s="6">
        <v>22</v>
      </c>
      <c r="S76" s="6">
        <v>20</v>
      </c>
      <c r="T76" s="6">
        <v>24</v>
      </c>
      <c r="U76" s="6">
        <v>22</v>
      </c>
      <c r="V76" s="6">
        <v>20</v>
      </c>
      <c r="W76" s="6">
        <v>24</v>
      </c>
      <c r="X76" s="6">
        <v>22</v>
      </c>
      <c r="Y76" s="6">
        <v>20</v>
      </c>
      <c r="Z76" s="6">
        <v>24</v>
      </c>
      <c r="AA76" s="6">
        <v>22</v>
      </c>
      <c r="AB76" s="6">
        <v>20</v>
      </c>
      <c r="AC76" s="6">
        <v>24</v>
      </c>
    </row>
    <row r="77" spans="1:30" x14ac:dyDescent="0.3">
      <c r="A77" s="23" t="s">
        <v>29</v>
      </c>
      <c r="B77" s="3" t="s">
        <v>23</v>
      </c>
      <c r="C77" s="4" t="s">
        <v>73</v>
      </c>
      <c r="D77" s="3" t="s">
        <v>132</v>
      </c>
      <c r="E77" s="4" t="s">
        <v>72</v>
      </c>
      <c r="F77" s="12" t="s">
        <v>110</v>
      </c>
      <c r="G77" s="16" t="s">
        <v>91</v>
      </c>
      <c r="H77" s="3" t="s">
        <v>87</v>
      </c>
      <c r="I77" s="3" t="s">
        <v>77</v>
      </c>
      <c r="J77" s="3" t="s">
        <v>81</v>
      </c>
      <c r="K77" s="4" t="s">
        <v>71</v>
      </c>
      <c r="L77" s="6">
        <v>4.0999999999999996</v>
      </c>
      <c r="M77" s="23">
        <v>3.9</v>
      </c>
      <c r="N77" s="23">
        <v>4.5</v>
      </c>
      <c r="O77" s="6">
        <v>4.0999999999999996</v>
      </c>
      <c r="P77" s="23">
        <v>3.9</v>
      </c>
      <c r="Q77" s="23">
        <v>4.5</v>
      </c>
      <c r="R77" s="6">
        <v>4.0999999999999996</v>
      </c>
      <c r="S77" s="23">
        <v>3.9</v>
      </c>
      <c r="T77" s="23">
        <v>4.5</v>
      </c>
      <c r="U77" s="10">
        <f>R77*0.95</f>
        <v>3.8949999999999996</v>
      </c>
      <c r="V77" s="10">
        <f t="shared" ref="V77:AC82" si="32">S77*0.95</f>
        <v>3.7049999999999996</v>
      </c>
      <c r="W77" s="10">
        <f t="shared" si="32"/>
        <v>4.2749999999999995</v>
      </c>
      <c r="X77" s="10">
        <f t="shared" si="32"/>
        <v>3.7002499999999996</v>
      </c>
      <c r="Y77" s="10">
        <f t="shared" si="32"/>
        <v>3.5197499999999993</v>
      </c>
      <c r="Z77" s="10">
        <f t="shared" si="32"/>
        <v>4.0612499999999994</v>
      </c>
      <c r="AA77" s="10">
        <f t="shared" si="32"/>
        <v>3.5152374999999996</v>
      </c>
      <c r="AB77" s="10">
        <f t="shared" si="32"/>
        <v>3.3437624999999991</v>
      </c>
      <c r="AC77" s="10">
        <f t="shared" si="32"/>
        <v>3.8581874999999992</v>
      </c>
    </row>
    <row r="78" spans="1:30" x14ac:dyDescent="0.3">
      <c r="A78" s="23" t="s">
        <v>29</v>
      </c>
      <c r="B78" s="3" t="s">
        <v>23</v>
      </c>
      <c r="C78" s="4" t="s">
        <v>74</v>
      </c>
      <c r="D78" s="3" t="s">
        <v>132</v>
      </c>
      <c r="E78" s="4" t="s">
        <v>72</v>
      </c>
      <c r="F78" s="12" t="s">
        <v>110</v>
      </c>
      <c r="G78" s="16" t="s">
        <v>91</v>
      </c>
      <c r="H78" s="3" t="s">
        <v>87</v>
      </c>
      <c r="I78" s="3" t="s">
        <v>77</v>
      </c>
      <c r="J78" s="3" t="s">
        <v>81</v>
      </c>
      <c r="K78" s="4" t="s">
        <v>71</v>
      </c>
      <c r="L78" s="6">
        <v>5.3</v>
      </c>
      <c r="M78" s="23">
        <v>5</v>
      </c>
      <c r="N78" s="23">
        <v>6.4</v>
      </c>
      <c r="O78" s="6">
        <v>5.3</v>
      </c>
      <c r="P78" s="23">
        <v>5</v>
      </c>
      <c r="Q78" s="23">
        <v>6.4</v>
      </c>
      <c r="R78" s="6">
        <v>5.3</v>
      </c>
      <c r="S78" s="23">
        <v>5</v>
      </c>
      <c r="T78" s="23">
        <v>6.4</v>
      </c>
      <c r="U78" s="10">
        <f t="shared" ref="U78:U82" si="33">R78*0.95</f>
        <v>5.0349999999999993</v>
      </c>
      <c r="V78" s="10">
        <f t="shared" si="32"/>
        <v>4.75</v>
      </c>
      <c r="W78" s="10">
        <f t="shared" si="32"/>
        <v>6.08</v>
      </c>
      <c r="X78" s="10">
        <f t="shared" si="32"/>
        <v>4.7832499999999989</v>
      </c>
      <c r="Y78" s="10">
        <f t="shared" si="32"/>
        <v>4.5125000000000002</v>
      </c>
      <c r="Z78" s="10">
        <f t="shared" si="32"/>
        <v>5.7759999999999998</v>
      </c>
      <c r="AA78" s="10">
        <f t="shared" si="32"/>
        <v>4.5440874999999989</v>
      </c>
      <c r="AB78" s="10">
        <f t="shared" si="32"/>
        <v>4.2868750000000002</v>
      </c>
      <c r="AC78" s="10">
        <f t="shared" si="32"/>
        <v>5.4871999999999996</v>
      </c>
    </row>
    <row r="79" spans="1:30" x14ac:dyDescent="0.3">
      <c r="A79" s="23" t="s">
        <v>29</v>
      </c>
      <c r="B79" s="3" t="s">
        <v>23</v>
      </c>
      <c r="C79" s="4" t="s">
        <v>75</v>
      </c>
      <c r="D79" s="3" t="s">
        <v>132</v>
      </c>
      <c r="E79" s="4" t="s">
        <v>72</v>
      </c>
      <c r="F79" s="12" t="s">
        <v>110</v>
      </c>
      <c r="G79" s="16" t="s">
        <v>91</v>
      </c>
      <c r="H79" s="3" t="s">
        <v>87</v>
      </c>
      <c r="I79" s="3" t="s">
        <v>77</v>
      </c>
      <c r="J79" s="3" t="s">
        <v>81</v>
      </c>
      <c r="K79" s="4" t="s">
        <v>71</v>
      </c>
      <c r="L79" s="6">
        <v>7.5</v>
      </c>
      <c r="M79" s="23">
        <v>7.3</v>
      </c>
      <c r="N79" s="23">
        <v>7.8</v>
      </c>
      <c r="O79" s="6">
        <v>7.5</v>
      </c>
      <c r="P79" s="23">
        <v>7.3</v>
      </c>
      <c r="Q79" s="23">
        <v>7.8</v>
      </c>
      <c r="R79" s="6">
        <v>7.5</v>
      </c>
      <c r="S79" s="23">
        <v>7.3</v>
      </c>
      <c r="T79" s="23">
        <v>7.8</v>
      </c>
      <c r="U79" s="10">
        <f t="shared" si="33"/>
        <v>7.125</v>
      </c>
      <c r="V79" s="10">
        <f t="shared" si="32"/>
        <v>6.9349999999999996</v>
      </c>
      <c r="W79" s="10">
        <f t="shared" si="32"/>
        <v>7.4099999999999993</v>
      </c>
      <c r="X79" s="10">
        <f t="shared" si="32"/>
        <v>6.7687499999999998</v>
      </c>
      <c r="Y79" s="10">
        <f t="shared" si="32"/>
        <v>6.5882499999999995</v>
      </c>
      <c r="Z79" s="10">
        <f t="shared" si="32"/>
        <v>7.0394999999999985</v>
      </c>
      <c r="AA79" s="10">
        <f t="shared" si="32"/>
        <v>6.4303124999999994</v>
      </c>
      <c r="AB79" s="10">
        <f t="shared" si="32"/>
        <v>6.2588374999999994</v>
      </c>
      <c r="AC79" s="10">
        <f t="shared" si="32"/>
        <v>6.6875249999999982</v>
      </c>
    </row>
    <row r="80" spans="1:30" x14ac:dyDescent="0.3">
      <c r="A80" s="23" t="s">
        <v>29</v>
      </c>
      <c r="B80" s="3" t="s">
        <v>23</v>
      </c>
      <c r="C80" s="4" t="s">
        <v>130</v>
      </c>
      <c r="D80" s="3" t="s">
        <v>133</v>
      </c>
      <c r="E80" s="4" t="s">
        <v>72</v>
      </c>
      <c r="F80" s="12" t="s">
        <v>110</v>
      </c>
      <c r="G80" s="16" t="s">
        <v>91</v>
      </c>
      <c r="H80" s="3" t="s">
        <v>87</v>
      </c>
      <c r="I80" s="3" t="s">
        <v>77</v>
      </c>
      <c r="J80" s="3" t="s">
        <v>81</v>
      </c>
      <c r="K80" s="4" t="s">
        <v>71</v>
      </c>
      <c r="L80" s="6">
        <v>7.5</v>
      </c>
      <c r="M80" s="23">
        <v>7.3</v>
      </c>
      <c r="N80" s="23">
        <v>7.8</v>
      </c>
      <c r="O80" s="6">
        <v>7.5</v>
      </c>
      <c r="P80" s="23">
        <v>7.3</v>
      </c>
      <c r="Q80" s="23">
        <v>7.8</v>
      </c>
      <c r="R80" s="6">
        <v>7.5</v>
      </c>
      <c r="S80" s="23">
        <v>7.3</v>
      </c>
      <c r="T80" s="23">
        <v>7.8</v>
      </c>
      <c r="U80" s="10">
        <f t="shared" si="33"/>
        <v>7.125</v>
      </c>
      <c r="V80" s="10">
        <f t="shared" si="32"/>
        <v>6.9349999999999996</v>
      </c>
      <c r="W80" s="10">
        <f t="shared" si="32"/>
        <v>7.4099999999999993</v>
      </c>
      <c r="X80" s="10">
        <f t="shared" si="32"/>
        <v>6.7687499999999998</v>
      </c>
      <c r="Y80" s="10">
        <f t="shared" si="32"/>
        <v>6.5882499999999995</v>
      </c>
      <c r="Z80" s="10">
        <f t="shared" si="32"/>
        <v>7.0394999999999985</v>
      </c>
      <c r="AA80" s="10">
        <f t="shared" si="32"/>
        <v>6.4303124999999994</v>
      </c>
      <c r="AB80" s="10">
        <f t="shared" si="32"/>
        <v>6.2588374999999994</v>
      </c>
      <c r="AC80" s="10">
        <f t="shared" si="32"/>
        <v>6.6875249999999982</v>
      </c>
    </row>
    <row r="81" spans="1:29" x14ac:dyDescent="0.3">
      <c r="A81" s="23" t="s">
        <v>29</v>
      </c>
      <c r="B81" s="3" t="s">
        <v>23</v>
      </c>
      <c r="C81" s="4" t="s">
        <v>76</v>
      </c>
      <c r="D81" s="3" t="s">
        <v>136</v>
      </c>
      <c r="E81" s="4" t="s">
        <v>72</v>
      </c>
      <c r="F81" s="12" t="s">
        <v>110</v>
      </c>
      <c r="G81" s="16" t="s">
        <v>91</v>
      </c>
      <c r="H81" s="3" t="s">
        <v>87</v>
      </c>
      <c r="I81" s="3" t="s">
        <v>77</v>
      </c>
      <c r="J81" s="3" t="s">
        <v>81</v>
      </c>
      <c r="K81" s="4" t="s">
        <v>71</v>
      </c>
      <c r="L81" s="3">
        <v>8</v>
      </c>
      <c r="M81" s="23">
        <v>7.9</v>
      </c>
      <c r="N81" s="23">
        <v>8.4</v>
      </c>
      <c r="O81" s="3">
        <v>8</v>
      </c>
      <c r="P81" s="23">
        <v>7.9</v>
      </c>
      <c r="Q81" s="23">
        <v>8.4</v>
      </c>
      <c r="R81" s="3">
        <v>8</v>
      </c>
      <c r="S81" s="23">
        <v>7.9</v>
      </c>
      <c r="T81" s="23">
        <v>8.4</v>
      </c>
      <c r="U81" s="10">
        <f t="shared" si="33"/>
        <v>7.6</v>
      </c>
      <c r="V81" s="10">
        <f t="shared" si="32"/>
        <v>7.5049999999999999</v>
      </c>
      <c r="W81" s="10">
        <f t="shared" si="32"/>
        <v>7.9799999999999995</v>
      </c>
      <c r="X81" s="10">
        <f t="shared" si="32"/>
        <v>7.22</v>
      </c>
      <c r="Y81" s="10">
        <f t="shared" si="32"/>
        <v>7.1297499999999996</v>
      </c>
      <c r="Z81" s="10">
        <f t="shared" si="32"/>
        <v>7.5809999999999995</v>
      </c>
      <c r="AA81" s="10">
        <f t="shared" si="32"/>
        <v>6.8589999999999991</v>
      </c>
      <c r="AB81" s="10">
        <f t="shared" si="32"/>
        <v>6.7732624999999995</v>
      </c>
      <c r="AC81" s="10">
        <f t="shared" si="32"/>
        <v>7.2019499999999992</v>
      </c>
    </row>
    <row r="82" spans="1:29" x14ac:dyDescent="0.3">
      <c r="A82" s="23" t="s">
        <v>29</v>
      </c>
      <c r="B82" s="3" t="s">
        <v>23</v>
      </c>
      <c r="C82" s="23" t="s">
        <v>134</v>
      </c>
      <c r="D82" s="3" t="s">
        <v>135</v>
      </c>
      <c r="E82" s="23" t="s">
        <v>72</v>
      </c>
      <c r="F82" s="23" t="s">
        <v>110</v>
      </c>
      <c r="G82" s="16" t="s">
        <v>91</v>
      </c>
      <c r="H82" s="3" t="s">
        <v>87</v>
      </c>
      <c r="I82" s="3" t="s">
        <v>77</v>
      </c>
      <c r="J82" s="3" t="s">
        <v>138</v>
      </c>
      <c r="K82" s="23" t="s">
        <v>71</v>
      </c>
      <c r="L82" s="3">
        <v>8</v>
      </c>
      <c r="M82" s="23">
        <v>7.9</v>
      </c>
      <c r="N82" s="23">
        <v>8.4</v>
      </c>
      <c r="O82" s="3">
        <v>8</v>
      </c>
      <c r="P82" s="23">
        <v>7.9</v>
      </c>
      <c r="Q82" s="23">
        <v>8.4</v>
      </c>
      <c r="R82" s="3">
        <v>8</v>
      </c>
      <c r="S82" s="23">
        <v>7.9</v>
      </c>
      <c r="T82" s="23">
        <v>8.4</v>
      </c>
      <c r="U82" s="10">
        <f t="shared" si="33"/>
        <v>7.6</v>
      </c>
      <c r="V82" s="10">
        <f t="shared" si="32"/>
        <v>7.5049999999999999</v>
      </c>
      <c r="W82" s="10">
        <f t="shared" si="32"/>
        <v>7.9799999999999995</v>
      </c>
      <c r="X82" s="10">
        <f t="shared" si="32"/>
        <v>7.22</v>
      </c>
      <c r="Y82" s="10">
        <f t="shared" si="32"/>
        <v>7.1297499999999996</v>
      </c>
      <c r="Z82" s="10">
        <f t="shared" si="32"/>
        <v>7.5809999999999995</v>
      </c>
      <c r="AA82" s="10">
        <f t="shared" si="32"/>
        <v>6.8589999999999991</v>
      </c>
      <c r="AB82" s="10">
        <f t="shared" si="32"/>
        <v>6.7732624999999995</v>
      </c>
      <c r="AC82" s="10">
        <f t="shared" si="32"/>
        <v>7.2019499999999992</v>
      </c>
    </row>
    <row r="83" spans="1:29" x14ac:dyDescent="0.3">
      <c r="A83" s="23" t="s">
        <v>29</v>
      </c>
      <c r="B83" s="3" t="s">
        <v>23</v>
      </c>
      <c r="C83" s="4" t="s">
        <v>23</v>
      </c>
      <c r="D83" s="3" t="s">
        <v>23</v>
      </c>
      <c r="E83" s="6" t="s">
        <v>1</v>
      </c>
      <c r="F83" s="6" t="s">
        <v>108</v>
      </c>
      <c r="G83" s="16" t="s">
        <v>91</v>
      </c>
      <c r="H83" s="7" t="s">
        <v>89</v>
      </c>
      <c r="I83" s="22" t="s">
        <v>83</v>
      </c>
      <c r="J83" s="3"/>
      <c r="K83" s="4" t="s">
        <v>71</v>
      </c>
      <c r="L83" s="11">
        <v>0.6</v>
      </c>
      <c r="M83" s="11">
        <v>0.55000000000000004</v>
      </c>
      <c r="N83" s="11">
        <v>0.65</v>
      </c>
      <c r="O83" s="11">
        <v>0.6</v>
      </c>
      <c r="P83" s="11">
        <v>0.55000000000000004</v>
      </c>
      <c r="Q83" s="11">
        <v>0.65</v>
      </c>
      <c r="R83" s="11">
        <v>0.6</v>
      </c>
      <c r="S83" s="11">
        <v>0.55000000000000004</v>
      </c>
      <c r="T83" s="11">
        <v>0.65</v>
      </c>
      <c r="U83" s="11">
        <v>0.5</v>
      </c>
      <c r="V83" s="11">
        <v>0.45</v>
      </c>
      <c r="W83" s="11">
        <v>0.55000000000000004</v>
      </c>
      <c r="X83" s="11">
        <v>0.46</v>
      </c>
      <c r="Y83" s="11">
        <v>0.4</v>
      </c>
      <c r="Z83" s="11">
        <v>0.5</v>
      </c>
      <c r="AA83" s="11">
        <v>0.35</v>
      </c>
      <c r="AB83" s="11">
        <v>0.3</v>
      </c>
      <c r="AC83" s="11">
        <v>0.4</v>
      </c>
    </row>
    <row r="84" spans="1:29" x14ac:dyDescent="0.3">
      <c r="A84" s="23" t="s">
        <v>29</v>
      </c>
      <c r="B84" s="3" t="s">
        <v>23</v>
      </c>
      <c r="C84" s="4" t="s">
        <v>23</v>
      </c>
      <c r="D84" s="3" t="s">
        <v>23</v>
      </c>
      <c r="E84" s="6" t="s">
        <v>5</v>
      </c>
      <c r="F84" s="6" t="s">
        <v>108</v>
      </c>
      <c r="G84" s="16" t="s">
        <v>91</v>
      </c>
      <c r="H84" s="7" t="s">
        <v>89</v>
      </c>
      <c r="I84" s="22" t="s">
        <v>83</v>
      </c>
      <c r="J84" s="3"/>
      <c r="K84" s="4" t="s">
        <v>71</v>
      </c>
      <c r="L84" s="14">
        <v>5.4999999999999997E-3</v>
      </c>
      <c r="M84" s="14">
        <v>5.0000000000000001E-3</v>
      </c>
      <c r="N84" s="14">
        <v>6.0000000000000001E-3</v>
      </c>
      <c r="O84" s="14">
        <v>5.4999999999999997E-3</v>
      </c>
      <c r="P84" s="14">
        <v>5.0000000000000001E-3</v>
      </c>
      <c r="Q84" s="14">
        <v>6.0000000000000001E-3</v>
      </c>
      <c r="R84" s="14">
        <v>5.4999999999999997E-3</v>
      </c>
      <c r="S84" s="14">
        <v>5.0000000000000001E-3</v>
      </c>
      <c r="T84" s="14">
        <v>6.0000000000000001E-3</v>
      </c>
      <c r="U84" s="14">
        <v>5.0000000000000001E-3</v>
      </c>
      <c r="V84" s="14">
        <v>4.4999999999999997E-3</v>
      </c>
      <c r="W84" s="14">
        <v>5.4999999999999997E-3</v>
      </c>
      <c r="X84" s="14">
        <v>4.4999999999999997E-3</v>
      </c>
      <c r="Y84" s="14">
        <v>4.0000000000000001E-3</v>
      </c>
      <c r="Z84" s="14">
        <v>5.0000000000000001E-3</v>
      </c>
      <c r="AA84" s="14">
        <v>4.0000000000000001E-3</v>
      </c>
      <c r="AB84" s="14">
        <v>3.5000000000000001E-3</v>
      </c>
      <c r="AC84" s="14">
        <v>4.4999999999999997E-3</v>
      </c>
    </row>
    <row r="85" spans="1:29" x14ac:dyDescent="0.3">
      <c r="A85" s="23" t="s">
        <v>29</v>
      </c>
      <c r="B85" s="3" t="s">
        <v>23</v>
      </c>
      <c r="C85" s="4" t="s">
        <v>23</v>
      </c>
      <c r="D85" s="3" t="s">
        <v>23</v>
      </c>
      <c r="E85" s="6" t="s">
        <v>3</v>
      </c>
      <c r="F85" s="6" t="s">
        <v>111</v>
      </c>
      <c r="G85" s="6" t="s">
        <v>92</v>
      </c>
      <c r="H85" s="3" t="s">
        <v>87</v>
      </c>
      <c r="I85" s="3" t="s">
        <v>79</v>
      </c>
      <c r="J85" s="3"/>
      <c r="K85" s="4" t="s">
        <v>126</v>
      </c>
      <c r="L85" s="6">
        <v>1</v>
      </c>
      <c r="M85" s="6"/>
      <c r="N85" s="6"/>
      <c r="O85" s="6">
        <v>1</v>
      </c>
      <c r="P85" s="6"/>
      <c r="Q85" s="6"/>
      <c r="R85" s="6">
        <v>1</v>
      </c>
      <c r="S85" s="6"/>
      <c r="T85" s="6"/>
      <c r="U85" s="6">
        <v>1</v>
      </c>
      <c r="V85" s="6"/>
      <c r="W85" s="6"/>
      <c r="X85" s="6">
        <v>1</v>
      </c>
      <c r="Y85" s="6"/>
      <c r="Z85" s="6"/>
      <c r="AA85" s="6">
        <v>1</v>
      </c>
      <c r="AB85" s="6"/>
      <c r="AC85" s="6"/>
    </row>
    <row r="86" spans="1:29" x14ac:dyDescent="0.3">
      <c r="A86" s="23" t="s">
        <v>29</v>
      </c>
      <c r="B86" s="3" t="s">
        <v>23</v>
      </c>
      <c r="C86" s="4" t="s">
        <v>23</v>
      </c>
      <c r="D86" s="3" t="s">
        <v>23</v>
      </c>
      <c r="E86" s="6" t="s">
        <v>4</v>
      </c>
      <c r="F86" s="6" t="s">
        <v>107</v>
      </c>
      <c r="G86" s="6" t="s">
        <v>92</v>
      </c>
      <c r="H86" s="3" t="s">
        <v>87</v>
      </c>
      <c r="I86" s="3" t="s">
        <v>79</v>
      </c>
      <c r="J86" s="3"/>
      <c r="K86" s="4" t="s">
        <v>71</v>
      </c>
      <c r="L86" s="6">
        <v>75</v>
      </c>
      <c r="M86" s="6">
        <v>60</v>
      </c>
      <c r="N86" s="6">
        <v>90</v>
      </c>
      <c r="O86" s="6">
        <v>75</v>
      </c>
      <c r="P86" s="6">
        <v>60</v>
      </c>
      <c r="Q86" s="6">
        <v>90</v>
      </c>
      <c r="R86" s="6">
        <v>75</v>
      </c>
      <c r="S86" s="6">
        <v>60</v>
      </c>
      <c r="T86" s="6">
        <v>90</v>
      </c>
      <c r="U86" s="6">
        <v>75</v>
      </c>
      <c r="V86" s="6">
        <v>60</v>
      </c>
      <c r="W86" s="6">
        <v>90</v>
      </c>
      <c r="X86" s="6">
        <v>75</v>
      </c>
      <c r="Y86" s="6">
        <v>60</v>
      </c>
      <c r="Z86" s="6">
        <v>90</v>
      </c>
      <c r="AA86" s="6">
        <v>75</v>
      </c>
      <c r="AB86" s="6">
        <v>60</v>
      </c>
      <c r="AC86" s="6">
        <v>90</v>
      </c>
    </row>
    <row r="87" spans="1:29" x14ac:dyDescent="0.3">
      <c r="A87" s="23" t="s">
        <v>29</v>
      </c>
      <c r="B87" s="3" t="s">
        <v>23</v>
      </c>
      <c r="C87" s="4" t="s">
        <v>73</v>
      </c>
      <c r="D87" s="3" t="s">
        <v>132</v>
      </c>
      <c r="E87" s="6" t="s">
        <v>90</v>
      </c>
      <c r="F87" s="6" t="s">
        <v>107</v>
      </c>
      <c r="G87" s="16" t="s">
        <v>91</v>
      </c>
      <c r="H87" s="3" t="s">
        <v>87</v>
      </c>
      <c r="I87" s="3" t="s">
        <v>77</v>
      </c>
      <c r="J87" s="3" t="s">
        <v>97</v>
      </c>
      <c r="K87" s="4" t="s">
        <v>71</v>
      </c>
      <c r="L87" s="6">
        <v>1575</v>
      </c>
      <c r="M87" s="6">
        <v>1500</v>
      </c>
      <c r="N87" s="6">
        <v>1650</v>
      </c>
      <c r="O87" s="6">
        <v>1575</v>
      </c>
      <c r="P87" s="6">
        <v>1500</v>
      </c>
      <c r="Q87" s="6">
        <v>1650</v>
      </c>
      <c r="R87" s="6">
        <v>1575</v>
      </c>
      <c r="S87" s="6">
        <v>1500</v>
      </c>
      <c r="T87" s="6">
        <v>1650</v>
      </c>
      <c r="U87" s="6">
        <v>1575</v>
      </c>
      <c r="V87" s="6">
        <v>1500</v>
      </c>
      <c r="W87" s="6">
        <v>1650</v>
      </c>
      <c r="X87" s="6">
        <v>1575</v>
      </c>
      <c r="Y87" s="6">
        <v>1500</v>
      </c>
      <c r="Z87" s="6">
        <v>1650</v>
      </c>
      <c r="AA87" s="6">
        <v>1575</v>
      </c>
      <c r="AB87" s="6">
        <v>1500</v>
      </c>
      <c r="AC87" s="6">
        <v>1650</v>
      </c>
    </row>
    <row r="88" spans="1:29" x14ac:dyDescent="0.3">
      <c r="A88" s="23" t="s">
        <v>29</v>
      </c>
      <c r="B88" s="3" t="s">
        <v>23</v>
      </c>
      <c r="C88" s="4" t="s">
        <v>74</v>
      </c>
      <c r="D88" s="3" t="s">
        <v>132</v>
      </c>
      <c r="E88" s="6" t="s">
        <v>90</v>
      </c>
      <c r="F88" s="6" t="s">
        <v>107</v>
      </c>
      <c r="G88" s="16" t="s">
        <v>91</v>
      </c>
      <c r="H88" s="3" t="s">
        <v>87</v>
      </c>
      <c r="I88" s="3" t="s">
        <v>77</v>
      </c>
      <c r="J88" s="3" t="s">
        <v>97</v>
      </c>
      <c r="K88" s="4" t="s">
        <v>71</v>
      </c>
      <c r="L88" s="6">
        <v>3600</v>
      </c>
      <c r="M88" s="6">
        <v>3000</v>
      </c>
      <c r="N88" s="6">
        <v>4000</v>
      </c>
      <c r="O88" s="6">
        <v>3600</v>
      </c>
      <c r="P88" s="6">
        <v>3000</v>
      </c>
      <c r="Q88" s="6">
        <v>4000</v>
      </c>
      <c r="R88" s="6">
        <v>3600</v>
      </c>
      <c r="S88" s="6">
        <v>3000</v>
      </c>
      <c r="T88" s="6">
        <v>4000</v>
      </c>
      <c r="U88" s="6">
        <v>3600</v>
      </c>
      <c r="V88" s="6">
        <v>3000</v>
      </c>
      <c r="W88" s="6">
        <v>4000</v>
      </c>
      <c r="X88" s="6">
        <v>3600</v>
      </c>
      <c r="Y88" s="6">
        <v>3000</v>
      </c>
      <c r="Z88" s="6">
        <v>4000</v>
      </c>
      <c r="AA88" s="6">
        <v>3600</v>
      </c>
      <c r="AB88" s="6">
        <v>3000</v>
      </c>
      <c r="AC88" s="6">
        <v>4000</v>
      </c>
    </row>
    <row r="89" spans="1:29" x14ac:dyDescent="0.3">
      <c r="A89" s="23" t="s">
        <v>29</v>
      </c>
      <c r="B89" s="3" t="s">
        <v>23</v>
      </c>
      <c r="C89" s="4" t="s">
        <v>75</v>
      </c>
      <c r="D89" s="3" t="s">
        <v>132</v>
      </c>
      <c r="E89" s="6" t="s">
        <v>90</v>
      </c>
      <c r="F89" s="6" t="s">
        <v>107</v>
      </c>
      <c r="G89" s="16" t="s">
        <v>91</v>
      </c>
      <c r="H89" s="3" t="s">
        <v>87</v>
      </c>
      <c r="I89" s="3" t="s">
        <v>77</v>
      </c>
      <c r="J89" s="3" t="s">
        <v>97</v>
      </c>
      <c r="K89" s="4" t="s">
        <v>71</v>
      </c>
      <c r="L89" s="6">
        <v>9400</v>
      </c>
      <c r="M89" s="6">
        <v>8000</v>
      </c>
      <c r="N89" s="6">
        <v>10900</v>
      </c>
      <c r="O89" s="6">
        <v>9400</v>
      </c>
      <c r="P89" s="6">
        <v>8000</v>
      </c>
      <c r="Q89" s="6">
        <v>10900</v>
      </c>
      <c r="R89" s="6">
        <v>9400</v>
      </c>
      <c r="S89" s="6">
        <v>8000</v>
      </c>
      <c r="T89" s="6">
        <v>10900</v>
      </c>
      <c r="U89" s="6">
        <v>9400</v>
      </c>
      <c r="V89" s="6">
        <v>8000</v>
      </c>
      <c r="W89" s="6">
        <v>10900</v>
      </c>
      <c r="X89" s="6">
        <v>9400</v>
      </c>
      <c r="Y89" s="6">
        <v>8000</v>
      </c>
      <c r="Z89" s="6">
        <v>10900</v>
      </c>
      <c r="AA89" s="6">
        <v>9400</v>
      </c>
      <c r="AB89" s="6">
        <v>8000</v>
      </c>
      <c r="AC89" s="6">
        <v>10900</v>
      </c>
    </row>
    <row r="90" spans="1:29" x14ac:dyDescent="0.3">
      <c r="A90" s="23" t="s">
        <v>29</v>
      </c>
      <c r="B90" s="3" t="s">
        <v>23</v>
      </c>
      <c r="C90" s="4" t="s">
        <v>130</v>
      </c>
      <c r="D90" s="3" t="s">
        <v>133</v>
      </c>
      <c r="E90" s="6" t="s">
        <v>90</v>
      </c>
      <c r="F90" s="6" t="s">
        <v>107</v>
      </c>
      <c r="G90" s="16" t="s">
        <v>91</v>
      </c>
      <c r="H90" s="3" t="s">
        <v>87</v>
      </c>
      <c r="I90" s="3" t="s">
        <v>77</v>
      </c>
      <c r="J90" s="3" t="s">
        <v>97</v>
      </c>
      <c r="K90" s="4" t="s">
        <v>71</v>
      </c>
      <c r="L90" s="6">
        <v>15400</v>
      </c>
      <c r="M90" s="6">
        <v>14300</v>
      </c>
      <c r="N90" s="6">
        <v>16400</v>
      </c>
      <c r="O90" s="6">
        <v>15400</v>
      </c>
      <c r="P90" s="6">
        <v>14300</v>
      </c>
      <c r="Q90" s="6">
        <v>16400</v>
      </c>
      <c r="R90" s="6">
        <v>15400</v>
      </c>
      <c r="S90" s="6">
        <v>14300</v>
      </c>
      <c r="T90" s="6">
        <v>16400</v>
      </c>
      <c r="U90" s="6">
        <v>15400</v>
      </c>
      <c r="V90" s="6">
        <v>14300</v>
      </c>
      <c r="W90" s="6">
        <v>16400</v>
      </c>
      <c r="X90" s="6">
        <v>15400</v>
      </c>
      <c r="Y90" s="6">
        <v>14300</v>
      </c>
      <c r="Z90" s="6">
        <v>16400</v>
      </c>
      <c r="AA90" s="6">
        <v>15400</v>
      </c>
      <c r="AB90" s="6">
        <v>14300</v>
      </c>
      <c r="AC90" s="6">
        <v>16400</v>
      </c>
    </row>
    <row r="91" spans="1:29" x14ac:dyDescent="0.3">
      <c r="A91" s="23" t="s">
        <v>29</v>
      </c>
      <c r="B91" s="3" t="s">
        <v>23</v>
      </c>
      <c r="C91" s="4" t="s">
        <v>76</v>
      </c>
      <c r="D91" s="3" t="s">
        <v>136</v>
      </c>
      <c r="E91" s="6" t="s">
        <v>90</v>
      </c>
      <c r="F91" s="6" t="s">
        <v>107</v>
      </c>
      <c r="G91" s="16" t="s">
        <v>91</v>
      </c>
      <c r="H91" s="3" t="s">
        <v>87</v>
      </c>
      <c r="I91" s="3" t="s">
        <v>77</v>
      </c>
      <c r="J91" s="3" t="s">
        <v>97</v>
      </c>
      <c r="K91" s="4" t="s">
        <v>71</v>
      </c>
      <c r="L91" s="6">
        <v>25300</v>
      </c>
      <c r="M91" s="6">
        <v>24600</v>
      </c>
      <c r="N91" s="6">
        <v>28100</v>
      </c>
      <c r="O91" s="6">
        <v>25300</v>
      </c>
      <c r="P91" s="6">
        <v>24600</v>
      </c>
      <c r="Q91" s="6">
        <v>28100</v>
      </c>
      <c r="R91" s="6">
        <v>25300</v>
      </c>
      <c r="S91" s="6">
        <v>24600</v>
      </c>
      <c r="T91" s="6">
        <v>28100</v>
      </c>
      <c r="U91" s="6">
        <v>25300</v>
      </c>
      <c r="V91" s="6">
        <v>24600</v>
      </c>
      <c r="W91" s="6">
        <v>28100</v>
      </c>
      <c r="X91" s="6">
        <v>25300</v>
      </c>
      <c r="Y91" s="6">
        <v>24600</v>
      </c>
      <c r="Z91" s="6">
        <v>28100</v>
      </c>
      <c r="AA91" s="6">
        <v>25300</v>
      </c>
      <c r="AB91" s="6">
        <v>24600</v>
      </c>
      <c r="AC91" s="6">
        <v>28100</v>
      </c>
    </row>
    <row r="92" spans="1:29" x14ac:dyDescent="0.3">
      <c r="A92" s="23" t="s">
        <v>29</v>
      </c>
      <c r="B92" s="3" t="s">
        <v>23</v>
      </c>
      <c r="C92" s="23" t="s">
        <v>134</v>
      </c>
      <c r="D92" s="3" t="s">
        <v>135</v>
      </c>
      <c r="E92" s="6" t="s">
        <v>90</v>
      </c>
      <c r="F92" s="6" t="s">
        <v>107</v>
      </c>
      <c r="G92" s="16" t="s">
        <v>91</v>
      </c>
      <c r="H92" s="3" t="s">
        <v>87</v>
      </c>
      <c r="I92" s="3" t="s">
        <v>77</v>
      </c>
      <c r="J92" s="3" t="s">
        <v>97</v>
      </c>
      <c r="K92" s="23" t="s">
        <v>71</v>
      </c>
      <c r="L92" s="6">
        <v>38000</v>
      </c>
      <c r="M92" s="6">
        <v>37000</v>
      </c>
      <c r="N92" s="6">
        <v>39000</v>
      </c>
      <c r="O92" s="6">
        <v>38000</v>
      </c>
      <c r="P92" s="6">
        <v>37000</v>
      </c>
      <c r="Q92" s="6">
        <v>39000</v>
      </c>
      <c r="R92" s="6">
        <v>38000</v>
      </c>
      <c r="S92" s="6">
        <v>37000</v>
      </c>
      <c r="T92" s="6">
        <v>39000</v>
      </c>
      <c r="U92" s="6">
        <v>38000</v>
      </c>
      <c r="V92" s="6">
        <v>37000</v>
      </c>
      <c r="W92" s="6">
        <v>39000</v>
      </c>
      <c r="X92" s="6">
        <v>38000</v>
      </c>
      <c r="Y92" s="6">
        <v>37000</v>
      </c>
      <c r="Z92" s="6">
        <v>39000</v>
      </c>
      <c r="AA92" s="6">
        <v>38000</v>
      </c>
      <c r="AB92" s="6">
        <v>37000</v>
      </c>
      <c r="AC92" s="6">
        <v>39000</v>
      </c>
    </row>
    <row r="93" spans="1:29" ht="14.4" x14ac:dyDescent="0.3">
      <c r="A93" s="23" t="s">
        <v>29</v>
      </c>
      <c r="B93" s="3" t="s">
        <v>23</v>
      </c>
      <c r="C93" s="4" t="s">
        <v>73</v>
      </c>
      <c r="D93" s="3" t="s">
        <v>132</v>
      </c>
      <c r="E93" s="6" t="s">
        <v>78</v>
      </c>
      <c r="F93" s="6" t="s">
        <v>108</v>
      </c>
      <c r="G93" s="16" t="s">
        <v>91</v>
      </c>
      <c r="H93" s="3" t="s">
        <v>88</v>
      </c>
      <c r="I93" s="36" t="s">
        <v>129</v>
      </c>
      <c r="J93" s="3" t="s">
        <v>235</v>
      </c>
      <c r="K93" s="4" t="s">
        <v>71</v>
      </c>
      <c r="L93" s="6">
        <v>0.60199999999999998</v>
      </c>
      <c r="M93" s="6">
        <f>L93*0.8</f>
        <v>0.48160000000000003</v>
      </c>
      <c r="N93" s="6">
        <f>L93*1.2</f>
        <v>0.72239999999999993</v>
      </c>
      <c r="O93" s="6">
        <v>0.60199999999999998</v>
      </c>
      <c r="P93" s="6">
        <f t="shared" ref="P93:AB98" si="34">O93*0.8</f>
        <v>0.48160000000000003</v>
      </c>
      <c r="Q93" s="6">
        <f t="shared" ref="Q93:Q98" si="35">O93*1.2</f>
        <v>0.72239999999999993</v>
      </c>
      <c r="R93" s="6">
        <v>0.60199999999999998</v>
      </c>
      <c r="S93" s="6">
        <f t="shared" ref="S93" si="36">R93*0.8</f>
        <v>0.48160000000000003</v>
      </c>
      <c r="T93" s="6">
        <f t="shared" ref="T93:T98" si="37">R93*1.2</f>
        <v>0.72239999999999993</v>
      </c>
      <c r="U93" s="6">
        <v>0.60199999999999998</v>
      </c>
      <c r="V93" s="6">
        <f t="shared" ref="V93" si="38">U93*0.8</f>
        <v>0.48160000000000003</v>
      </c>
      <c r="W93" s="6">
        <f t="shared" ref="W93:W98" si="39">U93*1.2</f>
        <v>0.72239999999999993</v>
      </c>
      <c r="X93" s="6">
        <v>0.60199999999999998</v>
      </c>
      <c r="Y93" s="6">
        <f t="shared" ref="Y93" si="40">X93*0.8</f>
        <v>0.48160000000000003</v>
      </c>
      <c r="Z93" s="6">
        <f t="shared" ref="Z93:Z98" si="41">X93*1.2</f>
        <v>0.72239999999999993</v>
      </c>
      <c r="AA93" s="6">
        <v>0.60199999999999998</v>
      </c>
      <c r="AB93" s="6">
        <f t="shared" ref="AB93" si="42">AA93*0.8</f>
        <v>0.48160000000000003</v>
      </c>
      <c r="AC93" s="6">
        <f t="shared" ref="AC93:AC98" si="43">AA93*1.2</f>
        <v>0.72239999999999993</v>
      </c>
    </row>
    <row r="94" spans="1:29" ht="14.4" x14ac:dyDescent="0.3">
      <c r="A94" s="23" t="s">
        <v>29</v>
      </c>
      <c r="B94" s="3" t="s">
        <v>23</v>
      </c>
      <c r="C94" s="4" t="s">
        <v>74</v>
      </c>
      <c r="D94" s="3" t="s">
        <v>132</v>
      </c>
      <c r="E94" s="6" t="s">
        <v>78</v>
      </c>
      <c r="F94" s="6" t="s">
        <v>108</v>
      </c>
      <c r="G94" s="16" t="s">
        <v>91</v>
      </c>
      <c r="H94" s="3" t="s">
        <v>88</v>
      </c>
      <c r="I94" s="36" t="s">
        <v>129</v>
      </c>
      <c r="J94" s="3" t="s">
        <v>139</v>
      </c>
      <c r="K94" s="4" t="s">
        <v>71</v>
      </c>
      <c r="L94" s="6">
        <v>0.40799999999999997</v>
      </c>
      <c r="M94" s="6">
        <f t="shared" ref="M94:M98" si="44">L94*0.8</f>
        <v>0.32640000000000002</v>
      </c>
      <c r="N94" s="6">
        <f t="shared" ref="N94:N98" si="45">L94*1.2</f>
        <v>0.48959999999999992</v>
      </c>
      <c r="O94" s="6">
        <v>0.40799999999999997</v>
      </c>
      <c r="P94" s="6">
        <f t="shared" si="34"/>
        <v>0.32640000000000002</v>
      </c>
      <c r="Q94" s="6">
        <f t="shared" si="35"/>
        <v>0.48959999999999992</v>
      </c>
      <c r="R94" s="6">
        <v>0.40799999999999997</v>
      </c>
      <c r="S94" s="6">
        <f t="shared" si="34"/>
        <v>0.32640000000000002</v>
      </c>
      <c r="T94" s="6">
        <f t="shared" si="37"/>
        <v>0.48959999999999992</v>
      </c>
      <c r="U94" s="6">
        <v>0.40799999999999997</v>
      </c>
      <c r="V94" s="6">
        <f t="shared" si="34"/>
        <v>0.32640000000000002</v>
      </c>
      <c r="W94" s="6">
        <f t="shared" si="39"/>
        <v>0.48959999999999992</v>
      </c>
      <c r="X94" s="6">
        <v>0.40799999999999997</v>
      </c>
      <c r="Y94" s="6">
        <f t="shared" si="34"/>
        <v>0.32640000000000002</v>
      </c>
      <c r="Z94" s="6">
        <f t="shared" si="41"/>
        <v>0.48959999999999992</v>
      </c>
      <c r="AA94" s="6">
        <v>0.40799999999999997</v>
      </c>
      <c r="AB94" s="6">
        <f t="shared" si="34"/>
        <v>0.32640000000000002</v>
      </c>
      <c r="AC94" s="6">
        <f t="shared" si="43"/>
        <v>0.48959999999999992</v>
      </c>
    </row>
    <row r="95" spans="1:29" ht="14.4" x14ac:dyDescent="0.3">
      <c r="A95" s="23" t="s">
        <v>29</v>
      </c>
      <c r="B95" s="3" t="s">
        <v>23</v>
      </c>
      <c r="C95" s="4" t="s">
        <v>75</v>
      </c>
      <c r="D95" s="3" t="s">
        <v>132</v>
      </c>
      <c r="E95" s="6" t="s">
        <v>78</v>
      </c>
      <c r="F95" s="6" t="s">
        <v>108</v>
      </c>
      <c r="G95" s="16" t="s">
        <v>91</v>
      </c>
      <c r="H95" s="3" t="s">
        <v>88</v>
      </c>
      <c r="I95" s="36" t="s">
        <v>129</v>
      </c>
      <c r="J95" s="3" t="s">
        <v>140</v>
      </c>
      <c r="K95" s="4" t="s">
        <v>71</v>
      </c>
      <c r="L95" s="6">
        <v>0.42399999999999999</v>
      </c>
      <c r="M95" s="6">
        <f t="shared" si="44"/>
        <v>0.3392</v>
      </c>
      <c r="N95" s="6">
        <f t="shared" si="45"/>
        <v>0.50879999999999992</v>
      </c>
      <c r="O95" s="6">
        <v>0.42399999999999999</v>
      </c>
      <c r="P95" s="6">
        <f t="shared" si="34"/>
        <v>0.3392</v>
      </c>
      <c r="Q95" s="6">
        <f t="shared" si="35"/>
        <v>0.50879999999999992</v>
      </c>
      <c r="R95" s="6">
        <v>0.42399999999999999</v>
      </c>
      <c r="S95" s="6">
        <f t="shared" si="34"/>
        <v>0.3392</v>
      </c>
      <c r="T95" s="6">
        <f t="shared" si="37"/>
        <v>0.50879999999999992</v>
      </c>
      <c r="U95" s="6">
        <v>0.42399999999999999</v>
      </c>
      <c r="V95" s="6">
        <f t="shared" si="34"/>
        <v>0.3392</v>
      </c>
      <c r="W95" s="6">
        <f t="shared" si="39"/>
        <v>0.50879999999999992</v>
      </c>
      <c r="X95" s="6">
        <v>0.42399999999999999</v>
      </c>
      <c r="Y95" s="6">
        <f t="shared" si="34"/>
        <v>0.3392</v>
      </c>
      <c r="Z95" s="6">
        <f t="shared" si="41"/>
        <v>0.50879999999999992</v>
      </c>
      <c r="AA95" s="6">
        <v>0.42399999999999999</v>
      </c>
      <c r="AB95" s="6">
        <f t="shared" si="34"/>
        <v>0.3392</v>
      </c>
      <c r="AC95" s="6">
        <f t="shared" si="43"/>
        <v>0.50879999999999992</v>
      </c>
    </row>
    <row r="96" spans="1:29" ht="14.4" x14ac:dyDescent="0.3">
      <c r="A96" s="23" t="s">
        <v>29</v>
      </c>
      <c r="B96" s="3" t="s">
        <v>23</v>
      </c>
      <c r="C96" s="4" t="s">
        <v>130</v>
      </c>
      <c r="D96" s="3" t="s">
        <v>133</v>
      </c>
      <c r="E96" s="6" t="s">
        <v>78</v>
      </c>
      <c r="F96" s="6" t="s">
        <v>108</v>
      </c>
      <c r="G96" s="16" t="s">
        <v>91</v>
      </c>
      <c r="H96" s="3" t="s">
        <v>88</v>
      </c>
      <c r="I96" s="36" t="s">
        <v>129</v>
      </c>
      <c r="J96" s="3" t="s">
        <v>141</v>
      </c>
      <c r="K96" s="4" t="s">
        <v>71</v>
      </c>
      <c r="L96" s="6">
        <v>0.38100000000000001</v>
      </c>
      <c r="M96" s="6">
        <f t="shared" si="44"/>
        <v>0.30480000000000002</v>
      </c>
      <c r="N96" s="6">
        <f t="shared" si="45"/>
        <v>0.4572</v>
      </c>
      <c r="O96" s="6">
        <v>0.38100000000000001</v>
      </c>
      <c r="P96" s="6">
        <f t="shared" si="34"/>
        <v>0.30480000000000002</v>
      </c>
      <c r="Q96" s="6">
        <f t="shared" si="35"/>
        <v>0.4572</v>
      </c>
      <c r="R96" s="6">
        <v>0.38100000000000001</v>
      </c>
      <c r="S96" s="6">
        <f t="shared" si="34"/>
        <v>0.30480000000000002</v>
      </c>
      <c r="T96" s="6">
        <f t="shared" si="37"/>
        <v>0.4572</v>
      </c>
      <c r="U96" s="6">
        <v>0.38100000000000001</v>
      </c>
      <c r="V96" s="6">
        <f t="shared" si="34"/>
        <v>0.30480000000000002</v>
      </c>
      <c r="W96" s="6">
        <f t="shared" si="39"/>
        <v>0.4572</v>
      </c>
      <c r="X96" s="6">
        <v>0.38100000000000001</v>
      </c>
      <c r="Y96" s="6">
        <f t="shared" si="34"/>
        <v>0.30480000000000002</v>
      </c>
      <c r="Z96" s="6">
        <f t="shared" si="41"/>
        <v>0.4572</v>
      </c>
      <c r="AA96" s="6">
        <v>0.38100000000000001</v>
      </c>
      <c r="AB96" s="6">
        <f t="shared" si="34"/>
        <v>0.30480000000000002</v>
      </c>
      <c r="AC96" s="6">
        <f t="shared" si="43"/>
        <v>0.4572</v>
      </c>
    </row>
    <row r="97" spans="1:29" ht="14.4" x14ac:dyDescent="0.3">
      <c r="A97" s="23" t="s">
        <v>29</v>
      </c>
      <c r="B97" s="3" t="s">
        <v>23</v>
      </c>
      <c r="C97" s="4" t="s">
        <v>76</v>
      </c>
      <c r="D97" s="3" t="s">
        <v>136</v>
      </c>
      <c r="E97" s="6" t="s">
        <v>78</v>
      </c>
      <c r="F97" s="6" t="s">
        <v>108</v>
      </c>
      <c r="G97" s="16" t="s">
        <v>91</v>
      </c>
      <c r="H97" s="3" t="s">
        <v>88</v>
      </c>
      <c r="I97" s="36" t="s">
        <v>129</v>
      </c>
      <c r="J97" s="3" t="s">
        <v>141</v>
      </c>
      <c r="K97" s="4" t="s">
        <v>71</v>
      </c>
      <c r="L97" s="6">
        <v>0.35799999999999998</v>
      </c>
      <c r="M97" s="6">
        <f t="shared" si="44"/>
        <v>0.28639999999999999</v>
      </c>
      <c r="N97" s="6">
        <f t="shared" si="45"/>
        <v>0.42959999999999998</v>
      </c>
      <c r="O97" s="6">
        <v>0.35799999999999998</v>
      </c>
      <c r="P97" s="6">
        <f t="shared" si="34"/>
        <v>0.28639999999999999</v>
      </c>
      <c r="Q97" s="6">
        <f t="shared" si="35"/>
        <v>0.42959999999999998</v>
      </c>
      <c r="R97" s="6">
        <v>0.35799999999999998</v>
      </c>
      <c r="S97" s="6">
        <f t="shared" si="34"/>
        <v>0.28639999999999999</v>
      </c>
      <c r="T97" s="6">
        <f t="shared" si="37"/>
        <v>0.42959999999999998</v>
      </c>
      <c r="U97" s="6">
        <v>0.35799999999999998</v>
      </c>
      <c r="V97" s="6">
        <f t="shared" si="34"/>
        <v>0.28639999999999999</v>
      </c>
      <c r="W97" s="6">
        <f t="shared" si="39"/>
        <v>0.42959999999999998</v>
      </c>
      <c r="X97" s="6">
        <v>0.35799999999999998</v>
      </c>
      <c r="Y97" s="6">
        <f t="shared" si="34"/>
        <v>0.28639999999999999</v>
      </c>
      <c r="Z97" s="6">
        <f t="shared" si="41"/>
        <v>0.42959999999999998</v>
      </c>
      <c r="AA97" s="6">
        <v>0.35799999999999998</v>
      </c>
      <c r="AB97" s="6">
        <f t="shared" si="34"/>
        <v>0.28639999999999999</v>
      </c>
      <c r="AC97" s="6">
        <f t="shared" si="43"/>
        <v>0.42959999999999998</v>
      </c>
    </row>
    <row r="98" spans="1:29" ht="14.4" x14ac:dyDescent="0.3">
      <c r="A98" s="23" t="s">
        <v>29</v>
      </c>
      <c r="B98" s="3" t="s">
        <v>23</v>
      </c>
      <c r="C98" s="23" t="s">
        <v>134</v>
      </c>
      <c r="D98" s="3" t="s">
        <v>135</v>
      </c>
      <c r="E98" s="6" t="s">
        <v>78</v>
      </c>
      <c r="F98" s="6" t="s">
        <v>108</v>
      </c>
      <c r="G98" s="16" t="s">
        <v>91</v>
      </c>
      <c r="H98" s="3" t="s">
        <v>88</v>
      </c>
      <c r="I98" s="36" t="s">
        <v>129</v>
      </c>
      <c r="J98" s="3" t="s">
        <v>141</v>
      </c>
      <c r="K98" s="23" t="s">
        <v>71</v>
      </c>
      <c r="L98" s="6">
        <v>0.35799999999999998</v>
      </c>
      <c r="M98" s="6">
        <f t="shared" si="44"/>
        <v>0.28639999999999999</v>
      </c>
      <c r="N98" s="6">
        <f t="shared" si="45"/>
        <v>0.42959999999999998</v>
      </c>
      <c r="O98" s="6">
        <v>0.35799999999999998</v>
      </c>
      <c r="P98" s="6">
        <f t="shared" si="34"/>
        <v>0.28639999999999999</v>
      </c>
      <c r="Q98" s="6">
        <f t="shared" si="35"/>
        <v>0.42959999999999998</v>
      </c>
      <c r="R98" s="6">
        <v>0.35799999999999998</v>
      </c>
      <c r="S98" s="6">
        <f t="shared" si="34"/>
        <v>0.28639999999999999</v>
      </c>
      <c r="T98" s="6">
        <f t="shared" si="37"/>
        <v>0.42959999999999998</v>
      </c>
      <c r="U98" s="6">
        <v>0.35799999999999998</v>
      </c>
      <c r="V98" s="6">
        <f t="shared" si="34"/>
        <v>0.28639999999999999</v>
      </c>
      <c r="W98" s="6">
        <f t="shared" si="39"/>
        <v>0.42959999999999998</v>
      </c>
      <c r="X98" s="6">
        <v>0.35799999999999998</v>
      </c>
      <c r="Y98" s="6">
        <f t="shared" si="34"/>
        <v>0.28639999999999999</v>
      </c>
      <c r="Z98" s="6">
        <f t="shared" si="41"/>
        <v>0.42959999999999998</v>
      </c>
      <c r="AA98" s="6">
        <v>0.35799999999999998</v>
      </c>
      <c r="AB98" s="6">
        <f t="shared" si="34"/>
        <v>0.28639999999999999</v>
      </c>
      <c r="AC98" s="6">
        <f t="shared" si="43"/>
        <v>0.42959999999999998</v>
      </c>
    </row>
    <row r="99" spans="1:29" x14ac:dyDescent="0.3">
      <c r="A99" s="23" t="s">
        <v>30</v>
      </c>
      <c r="B99" s="3" t="s">
        <v>23</v>
      </c>
      <c r="C99" s="23" t="s">
        <v>73</v>
      </c>
      <c r="D99" s="3" t="s">
        <v>132</v>
      </c>
      <c r="E99" s="6" t="s">
        <v>200</v>
      </c>
      <c r="F99" s="6" t="s">
        <v>108</v>
      </c>
      <c r="G99" s="16" t="s">
        <v>91</v>
      </c>
      <c r="H99" s="3" t="s">
        <v>87</v>
      </c>
      <c r="I99" s="3" t="s">
        <v>164</v>
      </c>
      <c r="J99" s="3" t="s">
        <v>165</v>
      </c>
      <c r="K99" s="23" t="s">
        <v>71</v>
      </c>
      <c r="L99" s="11">
        <f t="shared" ref="L99:N104" si="46">O99*0.95</f>
        <v>0.76712499999999995</v>
      </c>
      <c r="M99" s="11">
        <f t="shared" si="46"/>
        <v>0.72876874999999997</v>
      </c>
      <c r="N99" s="11">
        <f t="shared" si="46"/>
        <v>0.80548124999999993</v>
      </c>
      <c r="O99" s="11">
        <f>R99*0.95</f>
        <v>0.8075</v>
      </c>
      <c r="P99" s="11">
        <f t="shared" ref="P99:Q104" si="47">S99*0.95</f>
        <v>0.76712499999999995</v>
      </c>
      <c r="Q99" s="11">
        <f t="shared" si="47"/>
        <v>0.84787499999999993</v>
      </c>
      <c r="R99" s="11">
        <v>0.85</v>
      </c>
      <c r="S99" s="11">
        <f>R99*0.95</f>
        <v>0.8075</v>
      </c>
      <c r="T99" s="11">
        <f>R99*1.05</f>
        <v>0.89249999999999996</v>
      </c>
      <c r="U99" s="21">
        <f>R99*1.01</f>
        <v>0.85849999999999993</v>
      </c>
      <c r="V99" s="21">
        <f t="shared" ref="V99:AC104" si="48">S99*1.01</f>
        <v>0.81557500000000005</v>
      </c>
      <c r="W99" s="21">
        <f t="shared" si="48"/>
        <v>0.90142499999999992</v>
      </c>
      <c r="X99" s="21">
        <f t="shared" si="48"/>
        <v>0.86708499999999988</v>
      </c>
      <c r="Y99" s="21">
        <f t="shared" si="48"/>
        <v>0.82373075000000007</v>
      </c>
      <c r="Z99" s="21">
        <f t="shared" si="48"/>
        <v>0.91043924999999992</v>
      </c>
      <c r="AA99" s="21">
        <f t="shared" si="48"/>
        <v>0.87575584999999989</v>
      </c>
      <c r="AB99" s="21">
        <f t="shared" si="48"/>
        <v>0.83196805750000002</v>
      </c>
      <c r="AC99" s="21">
        <f t="shared" si="48"/>
        <v>0.91954364249999998</v>
      </c>
    </row>
    <row r="100" spans="1:29" x14ac:dyDescent="0.3">
      <c r="A100" s="23" t="s">
        <v>30</v>
      </c>
      <c r="B100" s="3" t="s">
        <v>23</v>
      </c>
      <c r="C100" s="23" t="s">
        <v>74</v>
      </c>
      <c r="D100" s="3" t="s">
        <v>132</v>
      </c>
      <c r="E100" s="6" t="s">
        <v>200</v>
      </c>
      <c r="F100" s="6" t="s">
        <v>108</v>
      </c>
      <c r="G100" s="16" t="s">
        <v>91</v>
      </c>
      <c r="H100" s="3" t="s">
        <v>87</v>
      </c>
      <c r="I100" s="3" t="s">
        <v>164</v>
      </c>
      <c r="J100" s="3" t="s">
        <v>165</v>
      </c>
      <c r="K100" s="23" t="s">
        <v>71</v>
      </c>
      <c r="L100" s="11">
        <f t="shared" si="46"/>
        <v>0.76712499999999995</v>
      </c>
      <c r="M100" s="11">
        <f t="shared" si="46"/>
        <v>0.72876874999999997</v>
      </c>
      <c r="N100" s="11">
        <f t="shared" si="46"/>
        <v>0.80548124999999993</v>
      </c>
      <c r="O100" s="11">
        <f t="shared" ref="O100:O104" si="49">R100*0.95</f>
        <v>0.8075</v>
      </c>
      <c r="P100" s="11">
        <f t="shared" si="47"/>
        <v>0.76712499999999995</v>
      </c>
      <c r="Q100" s="11">
        <f t="shared" si="47"/>
        <v>0.84787499999999993</v>
      </c>
      <c r="R100" s="11">
        <v>0.85</v>
      </c>
      <c r="S100" s="11">
        <f t="shared" ref="S100:S110" si="50">R100*0.95</f>
        <v>0.8075</v>
      </c>
      <c r="T100" s="11">
        <f t="shared" ref="T100:T104" si="51">R100*1.05</f>
        <v>0.89249999999999996</v>
      </c>
      <c r="U100" s="21">
        <f t="shared" ref="U100:U104" si="52">R100*1.01</f>
        <v>0.85849999999999993</v>
      </c>
      <c r="V100" s="21">
        <f t="shared" si="48"/>
        <v>0.81557500000000005</v>
      </c>
      <c r="W100" s="21">
        <f t="shared" si="48"/>
        <v>0.90142499999999992</v>
      </c>
      <c r="X100" s="21">
        <f t="shared" si="48"/>
        <v>0.86708499999999988</v>
      </c>
      <c r="Y100" s="21">
        <f t="shared" si="48"/>
        <v>0.82373075000000007</v>
      </c>
      <c r="Z100" s="21">
        <f t="shared" si="48"/>
        <v>0.91043924999999992</v>
      </c>
      <c r="AA100" s="21">
        <f t="shared" si="48"/>
        <v>0.87575584999999989</v>
      </c>
      <c r="AB100" s="21">
        <f t="shared" si="48"/>
        <v>0.83196805750000002</v>
      </c>
      <c r="AC100" s="21">
        <f t="shared" si="48"/>
        <v>0.91954364249999998</v>
      </c>
    </row>
    <row r="101" spans="1:29" x14ac:dyDescent="0.3">
      <c r="A101" s="23" t="s">
        <v>30</v>
      </c>
      <c r="B101" s="3" t="s">
        <v>23</v>
      </c>
      <c r="C101" s="23" t="s">
        <v>75</v>
      </c>
      <c r="D101" s="3" t="s">
        <v>132</v>
      </c>
      <c r="E101" s="6" t="s">
        <v>200</v>
      </c>
      <c r="F101" s="6" t="s">
        <v>108</v>
      </c>
      <c r="G101" s="16" t="s">
        <v>91</v>
      </c>
      <c r="H101" s="3" t="s">
        <v>87</v>
      </c>
      <c r="I101" s="3" t="s">
        <v>164</v>
      </c>
      <c r="J101" s="3" t="s">
        <v>165</v>
      </c>
      <c r="K101" s="23" t="s">
        <v>71</v>
      </c>
      <c r="L101" s="11">
        <f t="shared" si="46"/>
        <v>0.76712499999999995</v>
      </c>
      <c r="M101" s="11">
        <f t="shared" si="46"/>
        <v>0.72876874999999997</v>
      </c>
      <c r="N101" s="11">
        <f t="shared" si="46"/>
        <v>0.80548124999999993</v>
      </c>
      <c r="O101" s="11">
        <f t="shared" si="49"/>
        <v>0.8075</v>
      </c>
      <c r="P101" s="11">
        <f t="shared" si="47"/>
        <v>0.76712499999999995</v>
      </c>
      <c r="Q101" s="11">
        <f t="shared" si="47"/>
        <v>0.84787499999999993</v>
      </c>
      <c r="R101" s="11">
        <v>0.85</v>
      </c>
      <c r="S101" s="11">
        <f t="shared" si="50"/>
        <v>0.8075</v>
      </c>
      <c r="T101" s="11">
        <f t="shared" si="51"/>
        <v>0.89249999999999996</v>
      </c>
      <c r="U101" s="21">
        <f t="shared" si="52"/>
        <v>0.85849999999999993</v>
      </c>
      <c r="V101" s="21">
        <f t="shared" si="48"/>
        <v>0.81557500000000005</v>
      </c>
      <c r="W101" s="21">
        <f t="shared" si="48"/>
        <v>0.90142499999999992</v>
      </c>
      <c r="X101" s="21">
        <f t="shared" si="48"/>
        <v>0.86708499999999988</v>
      </c>
      <c r="Y101" s="21">
        <f t="shared" si="48"/>
        <v>0.82373075000000007</v>
      </c>
      <c r="Z101" s="21">
        <f t="shared" si="48"/>
        <v>0.91043924999999992</v>
      </c>
      <c r="AA101" s="21">
        <f t="shared" si="48"/>
        <v>0.87575584999999989</v>
      </c>
      <c r="AB101" s="21">
        <f t="shared" si="48"/>
        <v>0.83196805750000002</v>
      </c>
      <c r="AC101" s="21">
        <f t="shared" si="48"/>
        <v>0.91954364249999998</v>
      </c>
    </row>
    <row r="102" spans="1:29" x14ac:dyDescent="0.3">
      <c r="A102" s="23" t="s">
        <v>30</v>
      </c>
      <c r="B102" s="3" t="s">
        <v>23</v>
      </c>
      <c r="C102" s="23" t="s">
        <v>130</v>
      </c>
      <c r="D102" s="3" t="s">
        <v>133</v>
      </c>
      <c r="E102" s="6" t="s">
        <v>200</v>
      </c>
      <c r="F102" s="6" t="s">
        <v>108</v>
      </c>
      <c r="G102" s="16" t="s">
        <v>91</v>
      </c>
      <c r="H102" s="3" t="s">
        <v>87</v>
      </c>
      <c r="I102" s="3" t="s">
        <v>164</v>
      </c>
      <c r="J102" s="3" t="s">
        <v>165</v>
      </c>
      <c r="K102" s="23" t="s">
        <v>71</v>
      </c>
      <c r="L102" s="11">
        <f t="shared" si="46"/>
        <v>0.79871249999999994</v>
      </c>
      <c r="M102" s="11">
        <f t="shared" si="46"/>
        <v>0.75877687499999991</v>
      </c>
      <c r="N102" s="11">
        <f t="shared" si="46"/>
        <v>0.83864812499999986</v>
      </c>
      <c r="O102" s="11">
        <f t="shared" si="49"/>
        <v>0.84075</v>
      </c>
      <c r="P102" s="11">
        <f t="shared" si="47"/>
        <v>0.79871249999999994</v>
      </c>
      <c r="Q102" s="11">
        <f t="shared" si="47"/>
        <v>0.88278749999999995</v>
      </c>
      <c r="R102" s="11">
        <v>0.88500000000000001</v>
      </c>
      <c r="S102" s="11">
        <f t="shared" si="50"/>
        <v>0.84075</v>
      </c>
      <c r="T102" s="11">
        <f t="shared" si="51"/>
        <v>0.92925000000000002</v>
      </c>
      <c r="U102" s="21">
        <f t="shared" si="52"/>
        <v>0.89385000000000003</v>
      </c>
      <c r="V102" s="21">
        <f t="shared" si="48"/>
        <v>0.84915750000000001</v>
      </c>
      <c r="W102" s="21">
        <f t="shared" si="48"/>
        <v>0.93854250000000006</v>
      </c>
      <c r="X102" s="21">
        <f t="shared" si="48"/>
        <v>0.90278849999999999</v>
      </c>
      <c r="Y102" s="21">
        <f t="shared" si="48"/>
        <v>0.85764907499999998</v>
      </c>
      <c r="Z102" s="21">
        <f t="shared" si="48"/>
        <v>0.94792792500000012</v>
      </c>
      <c r="AA102" s="21">
        <f t="shared" si="48"/>
        <v>0.91181638499999995</v>
      </c>
      <c r="AB102" s="21">
        <f t="shared" si="48"/>
        <v>0.86622556574999998</v>
      </c>
      <c r="AC102" s="21">
        <f t="shared" si="48"/>
        <v>0.95740720425000014</v>
      </c>
    </row>
    <row r="103" spans="1:29" x14ac:dyDescent="0.3">
      <c r="A103" s="23" t="s">
        <v>30</v>
      </c>
      <c r="B103" s="3" t="s">
        <v>23</v>
      </c>
      <c r="C103" s="23" t="s">
        <v>76</v>
      </c>
      <c r="D103" s="3" t="s">
        <v>136</v>
      </c>
      <c r="E103" s="6" t="s">
        <v>200</v>
      </c>
      <c r="F103" s="6" t="s">
        <v>108</v>
      </c>
      <c r="G103" s="16" t="s">
        <v>91</v>
      </c>
      <c r="H103" s="3" t="s">
        <v>87</v>
      </c>
      <c r="I103" s="3" t="s">
        <v>164</v>
      </c>
      <c r="J103" s="3" t="s">
        <v>165</v>
      </c>
      <c r="K103" s="23" t="s">
        <v>71</v>
      </c>
      <c r="L103" s="11">
        <f t="shared" si="46"/>
        <v>0.78517499999999996</v>
      </c>
      <c r="M103" s="11">
        <f t="shared" si="46"/>
        <v>0.74591624999999995</v>
      </c>
      <c r="N103" s="11">
        <f t="shared" si="46"/>
        <v>0.82443374999999997</v>
      </c>
      <c r="O103" s="11">
        <f t="shared" si="49"/>
        <v>0.82650000000000001</v>
      </c>
      <c r="P103" s="11">
        <f t="shared" si="47"/>
        <v>0.78517499999999996</v>
      </c>
      <c r="Q103" s="11">
        <f t="shared" si="47"/>
        <v>0.86782499999999996</v>
      </c>
      <c r="R103" s="11">
        <v>0.87</v>
      </c>
      <c r="S103" s="11">
        <f t="shared" si="50"/>
        <v>0.82650000000000001</v>
      </c>
      <c r="T103" s="11">
        <f t="shared" si="51"/>
        <v>0.91349999999999998</v>
      </c>
      <c r="U103" s="21">
        <f t="shared" si="52"/>
        <v>0.87870000000000004</v>
      </c>
      <c r="V103" s="21">
        <f t="shared" si="48"/>
        <v>0.83476499999999998</v>
      </c>
      <c r="W103" s="21">
        <f t="shared" si="48"/>
        <v>0.92263499999999998</v>
      </c>
      <c r="X103" s="21">
        <f t="shared" si="48"/>
        <v>0.88748700000000003</v>
      </c>
      <c r="Y103" s="21">
        <f t="shared" si="48"/>
        <v>0.84311265000000002</v>
      </c>
      <c r="Z103" s="21">
        <f t="shared" si="48"/>
        <v>0.93186135000000003</v>
      </c>
      <c r="AA103" s="21">
        <f t="shared" si="48"/>
        <v>0.89636187000000001</v>
      </c>
      <c r="AB103" s="21">
        <f t="shared" si="48"/>
        <v>0.85154377650000002</v>
      </c>
      <c r="AC103" s="21">
        <f t="shared" si="48"/>
        <v>0.94117996349999999</v>
      </c>
    </row>
    <row r="104" spans="1:29" x14ac:dyDescent="0.3">
      <c r="A104" s="23" t="s">
        <v>30</v>
      </c>
      <c r="B104" s="3" t="s">
        <v>23</v>
      </c>
      <c r="C104" s="23" t="s">
        <v>134</v>
      </c>
      <c r="D104" s="3" t="s">
        <v>135</v>
      </c>
      <c r="E104" s="6" t="s">
        <v>200</v>
      </c>
      <c r="F104" s="6" t="s">
        <v>108</v>
      </c>
      <c r="G104" s="16" t="s">
        <v>91</v>
      </c>
      <c r="H104" s="3" t="s">
        <v>87</v>
      </c>
      <c r="I104" s="3" t="s">
        <v>164</v>
      </c>
      <c r="J104" s="3" t="s">
        <v>165</v>
      </c>
      <c r="K104" s="23" t="s">
        <v>71</v>
      </c>
      <c r="L104" s="11">
        <f t="shared" si="46"/>
        <v>0.81224999999999992</v>
      </c>
      <c r="M104" s="11">
        <f t="shared" si="46"/>
        <v>0.77163749999999987</v>
      </c>
      <c r="N104" s="11">
        <f t="shared" si="46"/>
        <v>0.85286249999999997</v>
      </c>
      <c r="O104" s="11">
        <f t="shared" si="49"/>
        <v>0.85499999999999998</v>
      </c>
      <c r="P104" s="11">
        <f t="shared" si="47"/>
        <v>0.81224999999999992</v>
      </c>
      <c r="Q104" s="11">
        <f t="shared" si="47"/>
        <v>0.89775000000000005</v>
      </c>
      <c r="R104" s="11">
        <v>0.9</v>
      </c>
      <c r="S104" s="11">
        <f t="shared" si="50"/>
        <v>0.85499999999999998</v>
      </c>
      <c r="T104" s="11">
        <f t="shared" si="51"/>
        <v>0.94500000000000006</v>
      </c>
      <c r="U104" s="21">
        <f t="shared" si="52"/>
        <v>0.90900000000000003</v>
      </c>
      <c r="V104" s="21">
        <f t="shared" si="48"/>
        <v>0.86355000000000004</v>
      </c>
      <c r="W104" s="21">
        <f t="shared" si="48"/>
        <v>0.95445000000000002</v>
      </c>
      <c r="X104" s="21">
        <f t="shared" si="48"/>
        <v>0.91809000000000007</v>
      </c>
      <c r="Y104" s="21">
        <f t="shared" si="48"/>
        <v>0.87218550000000006</v>
      </c>
      <c r="Z104" s="21">
        <f t="shared" si="48"/>
        <v>0.96399449999999998</v>
      </c>
      <c r="AA104" s="21">
        <f t="shared" si="48"/>
        <v>0.92727090000000012</v>
      </c>
      <c r="AB104" s="21">
        <f t="shared" si="48"/>
        <v>0.88090735500000006</v>
      </c>
      <c r="AC104" s="21">
        <f t="shared" si="48"/>
        <v>0.97363444499999996</v>
      </c>
    </row>
    <row r="105" spans="1:29" x14ac:dyDescent="0.3">
      <c r="A105" s="23" t="s">
        <v>30</v>
      </c>
      <c r="B105" s="3" t="s">
        <v>23</v>
      </c>
      <c r="C105" s="23" t="s">
        <v>73</v>
      </c>
      <c r="D105" s="3" t="s">
        <v>132</v>
      </c>
      <c r="E105" s="6" t="s">
        <v>201</v>
      </c>
      <c r="F105" s="6" t="s">
        <v>108</v>
      </c>
      <c r="G105" s="16" t="s">
        <v>91</v>
      </c>
      <c r="H105" s="3" t="s">
        <v>87</v>
      </c>
      <c r="I105" s="3" t="s">
        <v>164</v>
      </c>
      <c r="J105" s="3" t="s">
        <v>165</v>
      </c>
      <c r="K105" s="23" t="s">
        <v>71</v>
      </c>
      <c r="L105" s="11">
        <f t="shared" ref="L105:L110" si="53">O105*0.95</f>
        <v>0.76712499999999995</v>
      </c>
      <c r="M105" s="11">
        <f t="shared" ref="M105:M110" si="54">P105*0.95</f>
        <v>0.72876874999999997</v>
      </c>
      <c r="N105" s="11">
        <f t="shared" ref="N105:N110" si="55">Q105*0.95</f>
        <v>0.80548124999999993</v>
      </c>
      <c r="O105" s="11">
        <f>R105*0.95</f>
        <v>0.8075</v>
      </c>
      <c r="P105" s="11">
        <f t="shared" ref="P105:P110" si="56">S105*0.95</f>
        <v>0.76712499999999995</v>
      </c>
      <c r="Q105" s="11">
        <f t="shared" ref="Q105:Q110" si="57">T105*0.95</f>
        <v>0.84787499999999993</v>
      </c>
      <c r="R105" s="11">
        <v>0.85</v>
      </c>
      <c r="S105" s="11">
        <f>R105*0.95</f>
        <v>0.8075</v>
      </c>
      <c r="T105" s="11">
        <f>R105*1.05</f>
        <v>0.89249999999999996</v>
      </c>
      <c r="U105" s="21">
        <f>R105*1.01</f>
        <v>0.85849999999999993</v>
      </c>
      <c r="V105" s="21">
        <f t="shared" ref="V105:V110" si="58">S105*1.01</f>
        <v>0.81557500000000005</v>
      </c>
      <c r="W105" s="21">
        <f t="shared" ref="W105:W110" si="59">T105*1.01</f>
        <v>0.90142499999999992</v>
      </c>
      <c r="X105" s="21">
        <f t="shared" ref="X105:X110" si="60">U105*1.01</f>
        <v>0.86708499999999988</v>
      </c>
      <c r="Y105" s="21">
        <f t="shared" ref="Y105:Y110" si="61">V105*1.01</f>
        <v>0.82373075000000007</v>
      </c>
      <c r="Z105" s="21">
        <f t="shared" ref="Z105:Z110" si="62">W105*1.01</f>
        <v>0.91043924999999992</v>
      </c>
      <c r="AA105" s="21">
        <f t="shared" ref="AA105:AA110" si="63">X105*1.01</f>
        <v>0.87575584999999989</v>
      </c>
      <c r="AB105" s="21">
        <f t="shared" ref="AB105:AB110" si="64">Y105*1.01</f>
        <v>0.83196805750000002</v>
      </c>
      <c r="AC105" s="21">
        <f t="shared" ref="AC105:AC110" si="65">Z105*1.01</f>
        <v>0.91954364249999998</v>
      </c>
    </row>
    <row r="106" spans="1:29" x14ac:dyDescent="0.3">
      <c r="A106" s="23" t="s">
        <v>30</v>
      </c>
      <c r="B106" s="3" t="s">
        <v>23</v>
      </c>
      <c r="C106" s="23" t="s">
        <v>74</v>
      </c>
      <c r="D106" s="3" t="s">
        <v>132</v>
      </c>
      <c r="E106" s="6" t="s">
        <v>201</v>
      </c>
      <c r="F106" s="6" t="s">
        <v>108</v>
      </c>
      <c r="G106" s="16" t="s">
        <v>91</v>
      </c>
      <c r="H106" s="3" t="s">
        <v>87</v>
      </c>
      <c r="I106" s="3" t="s">
        <v>164</v>
      </c>
      <c r="J106" s="3" t="s">
        <v>165</v>
      </c>
      <c r="K106" s="23" t="s">
        <v>71</v>
      </c>
      <c r="L106" s="11">
        <f t="shared" si="53"/>
        <v>0.76712499999999995</v>
      </c>
      <c r="M106" s="11">
        <f t="shared" si="54"/>
        <v>0.72876874999999997</v>
      </c>
      <c r="N106" s="11">
        <f t="shared" si="55"/>
        <v>0.80548124999999993</v>
      </c>
      <c r="O106" s="11">
        <f t="shared" ref="O106:O110" si="66">R106*0.95</f>
        <v>0.8075</v>
      </c>
      <c r="P106" s="11">
        <f t="shared" si="56"/>
        <v>0.76712499999999995</v>
      </c>
      <c r="Q106" s="11">
        <f t="shared" si="57"/>
        <v>0.84787499999999993</v>
      </c>
      <c r="R106" s="11">
        <v>0.85</v>
      </c>
      <c r="S106" s="11">
        <f t="shared" si="50"/>
        <v>0.8075</v>
      </c>
      <c r="T106" s="11">
        <f t="shared" ref="T106:T110" si="67">R106*1.05</f>
        <v>0.89249999999999996</v>
      </c>
      <c r="U106" s="21">
        <f t="shared" ref="U106:U110" si="68">R106*1.01</f>
        <v>0.85849999999999993</v>
      </c>
      <c r="V106" s="21">
        <f t="shared" si="58"/>
        <v>0.81557500000000005</v>
      </c>
      <c r="W106" s="21">
        <f t="shared" si="59"/>
        <v>0.90142499999999992</v>
      </c>
      <c r="X106" s="21">
        <f t="shared" si="60"/>
        <v>0.86708499999999988</v>
      </c>
      <c r="Y106" s="21">
        <f t="shared" si="61"/>
        <v>0.82373075000000007</v>
      </c>
      <c r="Z106" s="21">
        <f t="shared" si="62"/>
        <v>0.91043924999999992</v>
      </c>
      <c r="AA106" s="21">
        <f t="shared" si="63"/>
        <v>0.87575584999999989</v>
      </c>
      <c r="AB106" s="21">
        <f t="shared" si="64"/>
        <v>0.83196805750000002</v>
      </c>
      <c r="AC106" s="21">
        <f t="shared" si="65"/>
        <v>0.91954364249999998</v>
      </c>
    </row>
    <row r="107" spans="1:29" x14ac:dyDescent="0.3">
      <c r="A107" s="23" t="s">
        <v>30</v>
      </c>
      <c r="B107" s="3" t="s">
        <v>23</v>
      </c>
      <c r="C107" s="23" t="s">
        <v>75</v>
      </c>
      <c r="D107" s="3" t="s">
        <v>132</v>
      </c>
      <c r="E107" s="6" t="s">
        <v>201</v>
      </c>
      <c r="F107" s="6" t="s">
        <v>108</v>
      </c>
      <c r="G107" s="16" t="s">
        <v>91</v>
      </c>
      <c r="H107" s="3" t="s">
        <v>87</v>
      </c>
      <c r="I107" s="3" t="s">
        <v>164</v>
      </c>
      <c r="J107" s="3" t="s">
        <v>165</v>
      </c>
      <c r="K107" s="23" t="s">
        <v>71</v>
      </c>
      <c r="L107" s="11">
        <f t="shared" si="53"/>
        <v>0.76712499999999995</v>
      </c>
      <c r="M107" s="11">
        <f t="shared" si="54"/>
        <v>0.72876874999999997</v>
      </c>
      <c r="N107" s="11">
        <f t="shared" si="55"/>
        <v>0.80548124999999993</v>
      </c>
      <c r="O107" s="11">
        <f t="shared" si="66"/>
        <v>0.8075</v>
      </c>
      <c r="P107" s="11">
        <f t="shared" si="56"/>
        <v>0.76712499999999995</v>
      </c>
      <c r="Q107" s="11">
        <f t="shared" si="57"/>
        <v>0.84787499999999993</v>
      </c>
      <c r="R107" s="11">
        <v>0.85</v>
      </c>
      <c r="S107" s="11">
        <f t="shared" si="50"/>
        <v>0.8075</v>
      </c>
      <c r="T107" s="11">
        <f t="shared" si="67"/>
        <v>0.89249999999999996</v>
      </c>
      <c r="U107" s="21">
        <f t="shared" si="68"/>
        <v>0.85849999999999993</v>
      </c>
      <c r="V107" s="21">
        <f t="shared" si="58"/>
        <v>0.81557500000000005</v>
      </c>
      <c r="W107" s="21">
        <f t="shared" si="59"/>
        <v>0.90142499999999992</v>
      </c>
      <c r="X107" s="21">
        <f t="shared" si="60"/>
        <v>0.86708499999999988</v>
      </c>
      <c r="Y107" s="21">
        <f t="shared" si="61"/>
        <v>0.82373075000000007</v>
      </c>
      <c r="Z107" s="21">
        <f t="shared" si="62"/>
        <v>0.91043924999999992</v>
      </c>
      <c r="AA107" s="21">
        <f t="shared" si="63"/>
        <v>0.87575584999999989</v>
      </c>
      <c r="AB107" s="21">
        <f t="shared" si="64"/>
        <v>0.83196805750000002</v>
      </c>
      <c r="AC107" s="21">
        <f t="shared" si="65"/>
        <v>0.91954364249999998</v>
      </c>
    </row>
    <row r="108" spans="1:29" x14ac:dyDescent="0.3">
      <c r="A108" s="23" t="s">
        <v>30</v>
      </c>
      <c r="B108" s="3" t="s">
        <v>23</v>
      </c>
      <c r="C108" s="23" t="s">
        <v>130</v>
      </c>
      <c r="D108" s="3" t="s">
        <v>133</v>
      </c>
      <c r="E108" s="6" t="s">
        <v>201</v>
      </c>
      <c r="F108" s="6" t="s">
        <v>108</v>
      </c>
      <c r="G108" s="16" t="s">
        <v>91</v>
      </c>
      <c r="H108" s="3" t="s">
        <v>87</v>
      </c>
      <c r="I108" s="3" t="s">
        <v>164</v>
      </c>
      <c r="J108" s="3" t="s">
        <v>165</v>
      </c>
      <c r="K108" s="23" t="s">
        <v>71</v>
      </c>
      <c r="L108" s="11">
        <f t="shared" si="53"/>
        <v>0.79871249999999994</v>
      </c>
      <c r="M108" s="11">
        <f t="shared" si="54"/>
        <v>0.75877687499999991</v>
      </c>
      <c r="N108" s="11">
        <f t="shared" si="55"/>
        <v>0.83864812499999986</v>
      </c>
      <c r="O108" s="11">
        <f t="shared" si="66"/>
        <v>0.84075</v>
      </c>
      <c r="P108" s="11">
        <f t="shared" si="56"/>
        <v>0.79871249999999994</v>
      </c>
      <c r="Q108" s="11">
        <f t="shared" si="57"/>
        <v>0.88278749999999995</v>
      </c>
      <c r="R108" s="11">
        <v>0.88500000000000001</v>
      </c>
      <c r="S108" s="11">
        <f t="shared" si="50"/>
        <v>0.84075</v>
      </c>
      <c r="T108" s="11">
        <f t="shared" si="67"/>
        <v>0.92925000000000002</v>
      </c>
      <c r="U108" s="21">
        <f t="shared" si="68"/>
        <v>0.89385000000000003</v>
      </c>
      <c r="V108" s="21">
        <f t="shared" si="58"/>
        <v>0.84915750000000001</v>
      </c>
      <c r="W108" s="21">
        <f t="shared" si="59"/>
        <v>0.93854250000000006</v>
      </c>
      <c r="X108" s="21">
        <f t="shared" si="60"/>
        <v>0.90278849999999999</v>
      </c>
      <c r="Y108" s="21">
        <f t="shared" si="61"/>
        <v>0.85764907499999998</v>
      </c>
      <c r="Z108" s="21">
        <f t="shared" si="62"/>
        <v>0.94792792500000012</v>
      </c>
      <c r="AA108" s="21">
        <f t="shared" si="63"/>
        <v>0.91181638499999995</v>
      </c>
      <c r="AB108" s="21">
        <f t="shared" si="64"/>
        <v>0.86622556574999998</v>
      </c>
      <c r="AC108" s="21">
        <f t="shared" si="65"/>
        <v>0.95740720425000014</v>
      </c>
    </row>
    <row r="109" spans="1:29" x14ac:dyDescent="0.3">
      <c r="A109" s="23" t="s">
        <v>30</v>
      </c>
      <c r="B109" s="3" t="s">
        <v>23</v>
      </c>
      <c r="C109" s="23" t="s">
        <v>76</v>
      </c>
      <c r="D109" s="3" t="s">
        <v>136</v>
      </c>
      <c r="E109" s="6" t="s">
        <v>201</v>
      </c>
      <c r="F109" s="6" t="s">
        <v>108</v>
      </c>
      <c r="G109" s="16" t="s">
        <v>91</v>
      </c>
      <c r="H109" s="3" t="s">
        <v>87</v>
      </c>
      <c r="I109" s="3" t="s">
        <v>164</v>
      </c>
      <c r="J109" s="3" t="s">
        <v>165</v>
      </c>
      <c r="K109" s="23" t="s">
        <v>71</v>
      </c>
      <c r="L109" s="11">
        <f t="shared" si="53"/>
        <v>0.78517499999999996</v>
      </c>
      <c r="M109" s="11">
        <f t="shared" si="54"/>
        <v>0.74591624999999995</v>
      </c>
      <c r="N109" s="11">
        <f t="shared" si="55"/>
        <v>0.82443374999999997</v>
      </c>
      <c r="O109" s="11">
        <f t="shared" si="66"/>
        <v>0.82650000000000001</v>
      </c>
      <c r="P109" s="11">
        <f t="shared" si="56"/>
        <v>0.78517499999999996</v>
      </c>
      <c r="Q109" s="11">
        <f t="shared" si="57"/>
        <v>0.86782499999999996</v>
      </c>
      <c r="R109" s="11">
        <v>0.87</v>
      </c>
      <c r="S109" s="11">
        <f t="shared" si="50"/>
        <v>0.82650000000000001</v>
      </c>
      <c r="T109" s="11">
        <f t="shared" si="67"/>
        <v>0.91349999999999998</v>
      </c>
      <c r="U109" s="21">
        <f t="shared" si="68"/>
        <v>0.87870000000000004</v>
      </c>
      <c r="V109" s="21">
        <f t="shared" si="58"/>
        <v>0.83476499999999998</v>
      </c>
      <c r="W109" s="21">
        <f t="shared" si="59"/>
        <v>0.92263499999999998</v>
      </c>
      <c r="X109" s="21">
        <f t="shared" si="60"/>
        <v>0.88748700000000003</v>
      </c>
      <c r="Y109" s="21">
        <f t="shared" si="61"/>
        <v>0.84311265000000002</v>
      </c>
      <c r="Z109" s="21">
        <f t="shared" si="62"/>
        <v>0.93186135000000003</v>
      </c>
      <c r="AA109" s="21">
        <f t="shared" si="63"/>
        <v>0.89636187000000001</v>
      </c>
      <c r="AB109" s="21">
        <f t="shared" si="64"/>
        <v>0.85154377650000002</v>
      </c>
      <c r="AC109" s="21">
        <f t="shared" si="65"/>
        <v>0.94117996349999999</v>
      </c>
    </row>
    <row r="110" spans="1:29" x14ac:dyDescent="0.3">
      <c r="A110" s="23" t="s">
        <v>30</v>
      </c>
      <c r="B110" s="3" t="s">
        <v>23</v>
      </c>
      <c r="C110" s="23" t="s">
        <v>134</v>
      </c>
      <c r="D110" s="3" t="s">
        <v>135</v>
      </c>
      <c r="E110" s="6" t="s">
        <v>201</v>
      </c>
      <c r="F110" s="6" t="s">
        <v>108</v>
      </c>
      <c r="G110" s="16" t="s">
        <v>91</v>
      </c>
      <c r="H110" s="3" t="s">
        <v>87</v>
      </c>
      <c r="I110" s="3" t="s">
        <v>164</v>
      </c>
      <c r="J110" s="3" t="s">
        <v>165</v>
      </c>
      <c r="K110" s="23" t="s">
        <v>71</v>
      </c>
      <c r="L110" s="11">
        <f t="shared" si="53"/>
        <v>0.81224999999999992</v>
      </c>
      <c r="M110" s="11">
        <f t="shared" si="54"/>
        <v>0.77163749999999987</v>
      </c>
      <c r="N110" s="11">
        <f t="shared" si="55"/>
        <v>0.85286249999999997</v>
      </c>
      <c r="O110" s="11">
        <f t="shared" si="66"/>
        <v>0.85499999999999998</v>
      </c>
      <c r="P110" s="11">
        <f t="shared" si="56"/>
        <v>0.81224999999999992</v>
      </c>
      <c r="Q110" s="11">
        <f t="shared" si="57"/>
        <v>0.89775000000000005</v>
      </c>
      <c r="R110" s="11">
        <v>0.9</v>
      </c>
      <c r="S110" s="11">
        <f t="shared" si="50"/>
        <v>0.85499999999999998</v>
      </c>
      <c r="T110" s="11">
        <f t="shared" si="67"/>
        <v>0.94500000000000006</v>
      </c>
      <c r="U110" s="21">
        <f t="shared" si="68"/>
        <v>0.90900000000000003</v>
      </c>
      <c r="V110" s="21">
        <f t="shared" si="58"/>
        <v>0.86355000000000004</v>
      </c>
      <c r="W110" s="21">
        <f t="shared" si="59"/>
        <v>0.95445000000000002</v>
      </c>
      <c r="X110" s="21">
        <f t="shared" si="60"/>
        <v>0.91809000000000007</v>
      </c>
      <c r="Y110" s="21">
        <f t="shared" si="61"/>
        <v>0.87218550000000006</v>
      </c>
      <c r="Z110" s="21">
        <f t="shared" si="62"/>
        <v>0.96399449999999998</v>
      </c>
      <c r="AA110" s="21">
        <f t="shared" si="63"/>
        <v>0.92727090000000012</v>
      </c>
      <c r="AB110" s="21">
        <f t="shared" si="64"/>
        <v>0.88090735500000006</v>
      </c>
      <c r="AC110" s="21">
        <f t="shared" si="65"/>
        <v>0.97363444499999996</v>
      </c>
    </row>
    <row r="111" spans="1:29" x14ac:dyDescent="0.3">
      <c r="A111" s="23" t="s">
        <v>30</v>
      </c>
      <c r="B111" s="3" t="s">
        <v>44</v>
      </c>
      <c r="C111" s="23" t="s">
        <v>73</v>
      </c>
      <c r="D111" s="3" t="s">
        <v>132</v>
      </c>
      <c r="E111" s="6" t="s">
        <v>202</v>
      </c>
      <c r="F111" s="6" t="s">
        <v>108</v>
      </c>
      <c r="G111" s="16" t="s">
        <v>91</v>
      </c>
      <c r="H111" s="3" t="s">
        <v>88</v>
      </c>
      <c r="I111" s="3" t="s">
        <v>227</v>
      </c>
      <c r="J111" s="3" t="s">
        <v>228</v>
      </c>
      <c r="K111" s="4" t="s">
        <v>71</v>
      </c>
      <c r="L111" s="11">
        <f>L113*0.9</f>
        <v>0.69041249999999998</v>
      </c>
      <c r="M111" s="11">
        <f t="shared" ref="M111:AC111" si="69">M113*0.9</f>
        <v>0.55232999999999999</v>
      </c>
      <c r="N111" s="11">
        <f t="shared" si="69"/>
        <v>0.82849499999999998</v>
      </c>
      <c r="O111" s="11">
        <f t="shared" si="69"/>
        <v>0.72675000000000001</v>
      </c>
      <c r="P111" s="11">
        <f t="shared" si="69"/>
        <v>0.58140000000000003</v>
      </c>
      <c r="Q111" s="11">
        <f t="shared" si="69"/>
        <v>0.87209999999999999</v>
      </c>
      <c r="R111" s="11">
        <f t="shared" si="69"/>
        <v>0.76500000000000001</v>
      </c>
      <c r="S111" s="11">
        <f t="shared" si="69"/>
        <v>0.6120000000000001</v>
      </c>
      <c r="T111" s="11">
        <f t="shared" si="69"/>
        <v>0.91800000000000004</v>
      </c>
      <c r="U111" s="11">
        <f t="shared" si="69"/>
        <v>0.77400000000000002</v>
      </c>
      <c r="V111" s="11">
        <f t="shared" si="69"/>
        <v>0.62100000000000011</v>
      </c>
      <c r="W111" s="11">
        <f t="shared" si="69"/>
        <v>0.92700000000000005</v>
      </c>
      <c r="X111" s="11">
        <f t="shared" si="69"/>
        <v>0.78300000000000003</v>
      </c>
      <c r="Y111" s="11">
        <f t="shared" si="69"/>
        <v>0.73799999999999999</v>
      </c>
      <c r="Z111" s="11">
        <f t="shared" si="69"/>
        <v>0.82800000000000007</v>
      </c>
      <c r="AA111" s="11">
        <f t="shared" si="69"/>
        <v>0.79200000000000004</v>
      </c>
      <c r="AB111" s="11">
        <f t="shared" si="69"/>
        <v>0.747</v>
      </c>
      <c r="AC111" s="11">
        <f t="shared" si="69"/>
        <v>0.83700000000000008</v>
      </c>
    </row>
    <row r="112" spans="1:29" x14ac:dyDescent="0.3">
      <c r="A112" s="23" t="s">
        <v>30</v>
      </c>
      <c r="B112" s="3" t="s">
        <v>44</v>
      </c>
      <c r="C112" s="23" t="s">
        <v>74</v>
      </c>
      <c r="D112" s="3" t="s">
        <v>132</v>
      </c>
      <c r="E112" s="6" t="s">
        <v>202</v>
      </c>
      <c r="F112" s="6" t="s">
        <v>108</v>
      </c>
      <c r="G112" s="16" t="s">
        <v>91</v>
      </c>
      <c r="H112" s="3" t="s">
        <v>88</v>
      </c>
      <c r="I112" s="3" t="s">
        <v>227</v>
      </c>
      <c r="J112" s="3" t="s">
        <v>228</v>
      </c>
      <c r="K112" s="23" t="s">
        <v>71</v>
      </c>
      <c r="L112" s="11">
        <f>L113*0.95</f>
        <v>0.72876874999999997</v>
      </c>
      <c r="M112" s="11">
        <f t="shared" ref="M112:AC112" si="70">M113*0.95</f>
        <v>0.58301499999999995</v>
      </c>
      <c r="N112" s="11">
        <f t="shared" si="70"/>
        <v>0.87452249999999998</v>
      </c>
      <c r="O112" s="11">
        <f t="shared" si="70"/>
        <v>0.76712499999999995</v>
      </c>
      <c r="P112" s="11">
        <f t="shared" si="70"/>
        <v>0.61370000000000002</v>
      </c>
      <c r="Q112" s="11">
        <f t="shared" si="70"/>
        <v>0.92054999999999998</v>
      </c>
      <c r="R112" s="11">
        <f t="shared" si="70"/>
        <v>0.8075</v>
      </c>
      <c r="S112" s="11">
        <f t="shared" si="70"/>
        <v>0.64600000000000002</v>
      </c>
      <c r="T112" s="11">
        <f t="shared" si="70"/>
        <v>0.96899999999999997</v>
      </c>
      <c r="U112" s="11">
        <f t="shared" si="70"/>
        <v>0.81699999999999995</v>
      </c>
      <c r="V112" s="11">
        <f t="shared" si="70"/>
        <v>0.65549999999999997</v>
      </c>
      <c r="W112" s="11">
        <f t="shared" si="70"/>
        <v>0.97849999999999993</v>
      </c>
      <c r="X112" s="11">
        <f t="shared" si="70"/>
        <v>0.82650000000000001</v>
      </c>
      <c r="Y112" s="11">
        <f t="shared" si="70"/>
        <v>0.77899999999999991</v>
      </c>
      <c r="Z112" s="11">
        <f t="shared" si="70"/>
        <v>0.874</v>
      </c>
      <c r="AA112" s="11">
        <f t="shared" si="70"/>
        <v>0.83599999999999997</v>
      </c>
      <c r="AB112" s="11">
        <f t="shared" si="70"/>
        <v>0.78849999999999998</v>
      </c>
      <c r="AC112" s="11">
        <f t="shared" si="70"/>
        <v>0.88349999999999995</v>
      </c>
    </row>
    <row r="113" spans="1:29" x14ac:dyDescent="0.3">
      <c r="A113" s="23" t="s">
        <v>30</v>
      </c>
      <c r="B113" s="3" t="s">
        <v>44</v>
      </c>
      <c r="C113" s="23" t="s">
        <v>75</v>
      </c>
      <c r="D113" s="3" t="s">
        <v>132</v>
      </c>
      <c r="E113" s="6" t="s">
        <v>202</v>
      </c>
      <c r="F113" s="6" t="s">
        <v>108</v>
      </c>
      <c r="G113" s="16" t="s">
        <v>91</v>
      </c>
      <c r="H113" s="3" t="s">
        <v>88</v>
      </c>
      <c r="I113" s="3" t="s">
        <v>227</v>
      </c>
      <c r="J113" s="3" t="s">
        <v>228</v>
      </c>
      <c r="K113" s="23" t="s">
        <v>71</v>
      </c>
      <c r="L113" s="11">
        <f t="shared" ref="L113:L116" si="71">O113*0.95</f>
        <v>0.76712499999999995</v>
      </c>
      <c r="M113" s="11">
        <f t="shared" ref="M113:M116" si="72">P113*0.95</f>
        <v>0.61370000000000002</v>
      </c>
      <c r="N113" s="11">
        <f t="shared" ref="N113:N116" si="73">Q113*0.95</f>
        <v>0.92054999999999998</v>
      </c>
      <c r="O113" s="11">
        <f t="shared" ref="O113:O116" si="74">R113*0.95</f>
        <v>0.8075</v>
      </c>
      <c r="P113" s="11">
        <f t="shared" ref="P113:P116" si="75">S113*0.95</f>
        <v>0.64600000000000002</v>
      </c>
      <c r="Q113" s="11">
        <f t="shared" ref="Q113:Q116" si="76">T113*0.95</f>
        <v>0.96899999999999997</v>
      </c>
      <c r="R113" s="6">
        <v>0.85</v>
      </c>
      <c r="S113" s="6">
        <f t="shared" ref="S113:S116" si="77">R113*0.8</f>
        <v>0.68</v>
      </c>
      <c r="T113" s="6">
        <f t="shared" ref="T113:T116" si="78">R113*1.2</f>
        <v>1.02</v>
      </c>
      <c r="U113" s="3">
        <f t="shared" ref="U113:U116" si="79">R113+0.01</f>
        <v>0.86</v>
      </c>
      <c r="V113" s="3">
        <f t="shared" ref="V113:V116" si="80">S113+0.01</f>
        <v>0.69000000000000006</v>
      </c>
      <c r="W113" s="3">
        <f t="shared" ref="W113:W116" si="81">T113+0.01</f>
        <v>1.03</v>
      </c>
      <c r="X113" s="6">
        <v>0.87</v>
      </c>
      <c r="Y113" s="6">
        <v>0.82</v>
      </c>
      <c r="Z113" s="6">
        <v>0.92</v>
      </c>
      <c r="AA113" s="3">
        <f t="shared" ref="AA113:AA116" si="82">X113+0.01</f>
        <v>0.88</v>
      </c>
      <c r="AB113" s="3">
        <f t="shared" ref="AB113:AB116" si="83">Y113+0.01</f>
        <v>0.83</v>
      </c>
      <c r="AC113" s="3">
        <f t="shared" ref="AC113:AC116" si="84">Z113+0.01</f>
        <v>0.93</v>
      </c>
    </row>
    <row r="114" spans="1:29" x14ac:dyDescent="0.3">
      <c r="A114" s="23" t="s">
        <v>30</v>
      </c>
      <c r="B114" s="3" t="s">
        <v>44</v>
      </c>
      <c r="C114" s="23" t="s">
        <v>130</v>
      </c>
      <c r="D114" s="3" t="s">
        <v>133</v>
      </c>
      <c r="E114" s="6" t="s">
        <v>202</v>
      </c>
      <c r="F114" s="6" t="s">
        <v>108</v>
      </c>
      <c r="G114" s="16" t="s">
        <v>91</v>
      </c>
      <c r="H114" s="3" t="s">
        <v>88</v>
      </c>
      <c r="I114" s="3" t="s">
        <v>227</v>
      </c>
      <c r="J114" s="3" t="s">
        <v>228</v>
      </c>
      <c r="K114" s="23" t="s">
        <v>71</v>
      </c>
      <c r="L114" s="11">
        <f t="shared" si="71"/>
        <v>0.76712499999999995</v>
      </c>
      <c r="M114" s="11">
        <f t="shared" si="72"/>
        <v>0.61370000000000002</v>
      </c>
      <c r="N114" s="11">
        <f t="shared" si="73"/>
        <v>0.92054999999999998</v>
      </c>
      <c r="O114" s="11">
        <f t="shared" si="74"/>
        <v>0.8075</v>
      </c>
      <c r="P114" s="11">
        <f t="shared" si="75"/>
        <v>0.64600000000000002</v>
      </c>
      <c r="Q114" s="11">
        <f t="shared" si="76"/>
        <v>0.96899999999999997</v>
      </c>
      <c r="R114" s="6">
        <v>0.85</v>
      </c>
      <c r="S114" s="6">
        <f t="shared" si="77"/>
        <v>0.68</v>
      </c>
      <c r="T114" s="6">
        <f t="shared" si="78"/>
        <v>1.02</v>
      </c>
      <c r="U114" s="3">
        <f t="shared" si="79"/>
        <v>0.86</v>
      </c>
      <c r="V114" s="3">
        <f t="shared" si="80"/>
        <v>0.69000000000000006</v>
      </c>
      <c r="W114" s="3">
        <f t="shared" si="81"/>
        <v>1.03</v>
      </c>
      <c r="X114" s="6">
        <v>0.87</v>
      </c>
      <c r="Y114" s="6">
        <v>0.82</v>
      </c>
      <c r="Z114" s="6">
        <v>0.92</v>
      </c>
      <c r="AA114" s="3">
        <f t="shared" si="82"/>
        <v>0.88</v>
      </c>
      <c r="AB114" s="3">
        <f t="shared" si="83"/>
        <v>0.83</v>
      </c>
      <c r="AC114" s="3">
        <f t="shared" si="84"/>
        <v>0.93</v>
      </c>
    </row>
    <row r="115" spans="1:29" x14ac:dyDescent="0.3">
      <c r="A115" s="23" t="s">
        <v>30</v>
      </c>
      <c r="B115" s="3" t="s">
        <v>44</v>
      </c>
      <c r="C115" s="23" t="s">
        <v>76</v>
      </c>
      <c r="D115" s="3" t="s">
        <v>136</v>
      </c>
      <c r="E115" s="6" t="s">
        <v>202</v>
      </c>
      <c r="F115" s="6" t="s">
        <v>108</v>
      </c>
      <c r="G115" s="16" t="s">
        <v>91</v>
      </c>
      <c r="H115" s="3" t="s">
        <v>88</v>
      </c>
      <c r="I115" s="3" t="s">
        <v>227</v>
      </c>
      <c r="J115" s="3" t="s">
        <v>228</v>
      </c>
      <c r="K115" s="23" t="s">
        <v>71</v>
      </c>
      <c r="L115" s="11">
        <f t="shared" si="71"/>
        <v>0.76712499999999995</v>
      </c>
      <c r="M115" s="11">
        <f t="shared" si="72"/>
        <v>0.61370000000000002</v>
      </c>
      <c r="N115" s="11">
        <f t="shared" si="73"/>
        <v>0.92054999999999998</v>
      </c>
      <c r="O115" s="11">
        <f t="shared" si="74"/>
        <v>0.8075</v>
      </c>
      <c r="P115" s="11">
        <f t="shared" si="75"/>
        <v>0.64600000000000002</v>
      </c>
      <c r="Q115" s="11">
        <f t="shared" si="76"/>
        <v>0.96899999999999997</v>
      </c>
      <c r="R115" s="6">
        <v>0.85</v>
      </c>
      <c r="S115" s="6">
        <f t="shared" si="77"/>
        <v>0.68</v>
      </c>
      <c r="T115" s="6">
        <f t="shared" si="78"/>
        <v>1.02</v>
      </c>
      <c r="U115" s="3">
        <f t="shared" si="79"/>
        <v>0.86</v>
      </c>
      <c r="V115" s="3">
        <f t="shared" si="80"/>
        <v>0.69000000000000006</v>
      </c>
      <c r="W115" s="3">
        <f t="shared" si="81"/>
        <v>1.03</v>
      </c>
      <c r="X115" s="6">
        <v>0.87</v>
      </c>
      <c r="Y115" s="6">
        <v>0.82</v>
      </c>
      <c r="Z115" s="6">
        <v>0.92</v>
      </c>
      <c r="AA115" s="3">
        <f t="shared" si="82"/>
        <v>0.88</v>
      </c>
      <c r="AB115" s="3">
        <f t="shared" si="83"/>
        <v>0.83</v>
      </c>
      <c r="AC115" s="3">
        <f t="shared" si="84"/>
        <v>0.93</v>
      </c>
    </row>
    <row r="116" spans="1:29" x14ac:dyDescent="0.3">
      <c r="A116" s="23" t="s">
        <v>30</v>
      </c>
      <c r="B116" s="3" t="s">
        <v>44</v>
      </c>
      <c r="C116" s="23" t="s">
        <v>134</v>
      </c>
      <c r="D116" s="3" t="s">
        <v>135</v>
      </c>
      <c r="E116" s="6" t="s">
        <v>202</v>
      </c>
      <c r="F116" s="6" t="s">
        <v>108</v>
      </c>
      <c r="G116" s="16" t="s">
        <v>91</v>
      </c>
      <c r="H116" s="3" t="s">
        <v>88</v>
      </c>
      <c r="I116" s="3" t="s">
        <v>227</v>
      </c>
      <c r="J116" s="3" t="s">
        <v>228</v>
      </c>
      <c r="K116" s="23" t="s">
        <v>71</v>
      </c>
      <c r="L116" s="11">
        <f t="shared" si="71"/>
        <v>0.76712499999999995</v>
      </c>
      <c r="M116" s="11">
        <f t="shared" si="72"/>
        <v>0.61370000000000002</v>
      </c>
      <c r="N116" s="11">
        <f t="shared" si="73"/>
        <v>0.92054999999999998</v>
      </c>
      <c r="O116" s="11">
        <f t="shared" si="74"/>
        <v>0.8075</v>
      </c>
      <c r="P116" s="11">
        <f t="shared" si="75"/>
        <v>0.64600000000000002</v>
      </c>
      <c r="Q116" s="11">
        <f t="shared" si="76"/>
        <v>0.96899999999999997</v>
      </c>
      <c r="R116" s="6">
        <v>0.85</v>
      </c>
      <c r="S116" s="6">
        <f t="shared" si="77"/>
        <v>0.68</v>
      </c>
      <c r="T116" s="6">
        <f t="shared" si="78"/>
        <v>1.02</v>
      </c>
      <c r="U116" s="3">
        <f t="shared" si="79"/>
        <v>0.86</v>
      </c>
      <c r="V116" s="3">
        <f t="shared" si="80"/>
        <v>0.69000000000000006</v>
      </c>
      <c r="W116" s="3">
        <f t="shared" si="81"/>
        <v>1.03</v>
      </c>
      <c r="X116" s="6">
        <v>0.87</v>
      </c>
      <c r="Y116" s="6">
        <v>0.82</v>
      </c>
      <c r="Z116" s="6">
        <v>0.92</v>
      </c>
      <c r="AA116" s="3">
        <f t="shared" si="82"/>
        <v>0.88</v>
      </c>
      <c r="AB116" s="3">
        <f t="shared" si="83"/>
        <v>0.83</v>
      </c>
      <c r="AC116" s="3">
        <f t="shared" si="84"/>
        <v>0.93</v>
      </c>
    </row>
    <row r="117" spans="1:29" x14ac:dyDescent="0.3">
      <c r="A117" s="23" t="s">
        <v>30</v>
      </c>
      <c r="B117" s="3" t="s">
        <v>199</v>
      </c>
      <c r="C117" s="23" t="s">
        <v>73</v>
      </c>
      <c r="D117" s="3" t="s">
        <v>132</v>
      </c>
      <c r="E117" s="6" t="s">
        <v>202</v>
      </c>
      <c r="F117" s="6" t="s">
        <v>108</v>
      </c>
      <c r="G117" s="16" t="s">
        <v>91</v>
      </c>
      <c r="H117" s="3" t="s">
        <v>87</v>
      </c>
      <c r="I117" s="3" t="s">
        <v>167</v>
      </c>
      <c r="J117" s="3" t="s">
        <v>213</v>
      </c>
      <c r="K117" s="23" t="s">
        <v>71</v>
      </c>
      <c r="L117" s="11">
        <f t="shared" ref="L117:Q117" si="85">O117</f>
        <v>0.26</v>
      </c>
      <c r="M117" s="11">
        <f t="shared" si="85"/>
        <v>0.20800000000000002</v>
      </c>
      <c r="N117" s="11">
        <f t="shared" si="85"/>
        <v>0.312</v>
      </c>
      <c r="O117" s="11">
        <f t="shared" si="85"/>
        <v>0.26</v>
      </c>
      <c r="P117" s="11">
        <f t="shared" si="85"/>
        <v>0.20800000000000002</v>
      </c>
      <c r="Q117" s="11">
        <f t="shared" si="85"/>
        <v>0.312</v>
      </c>
      <c r="R117" s="11">
        <v>0.26</v>
      </c>
      <c r="S117" s="6">
        <f t="shared" ref="S117:S235" si="86">R117*0.8</f>
        <v>0.20800000000000002</v>
      </c>
      <c r="T117" s="6">
        <f t="shared" ref="T117:T235" si="87">R117*1.2</f>
        <v>0.312</v>
      </c>
      <c r="U117" s="21">
        <f>R117*0.99</f>
        <v>0.25740000000000002</v>
      </c>
      <c r="V117" s="21">
        <f t="shared" ref="V117:AC122" si="88">S117*0.99</f>
        <v>0.20592000000000002</v>
      </c>
      <c r="W117" s="21">
        <f t="shared" si="88"/>
        <v>0.30887999999999999</v>
      </c>
      <c r="X117" s="21">
        <f t="shared" si="88"/>
        <v>0.254826</v>
      </c>
      <c r="Y117" s="21">
        <f t="shared" si="88"/>
        <v>0.20386080000000001</v>
      </c>
      <c r="Z117" s="21">
        <f t="shared" si="88"/>
        <v>0.30579119999999999</v>
      </c>
      <c r="AA117" s="21">
        <f t="shared" si="88"/>
        <v>0.25227773999999997</v>
      </c>
      <c r="AB117" s="21">
        <f t="shared" si="88"/>
        <v>0.20182219200000001</v>
      </c>
      <c r="AC117" s="21">
        <f t="shared" si="88"/>
        <v>0.30273328799999999</v>
      </c>
    </row>
    <row r="118" spans="1:29" x14ac:dyDescent="0.3">
      <c r="A118" s="23" t="s">
        <v>30</v>
      </c>
      <c r="B118" s="3" t="s">
        <v>199</v>
      </c>
      <c r="C118" s="23" t="s">
        <v>74</v>
      </c>
      <c r="D118" s="3" t="s">
        <v>132</v>
      </c>
      <c r="E118" s="6" t="s">
        <v>202</v>
      </c>
      <c r="F118" s="6" t="s">
        <v>108</v>
      </c>
      <c r="G118" s="16" t="s">
        <v>91</v>
      </c>
      <c r="H118" s="3" t="s">
        <v>87</v>
      </c>
      <c r="I118" s="3" t="s">
        <v>167</v>
      </c>
      <c r="J118" s="3" t="s">
        <v>214</v>
      </c>
      <c r="K118" s="23" t="s">
        <v>71</v>
      </c>
      <c r="L118" s="11">
        <f t="shared" ref="L118:L123" si="89">O118</f>
        <v>0.3</v>
      </c>
      <c r="M118" s="11">
        <f t="shared" ref="M118:M123" si="90">P118</f>
        <v>0.24</v>
      </c>
      <c r="N118" s="11">
        <f t="shared" ref="N118:N123" si="91">Q118</f>
        <v>0.36</v>
      </c>
      <c r="O118" s="11">
        <f t="shared" ref="O118:O123" si="92">R118</f>
        <v>0.3</v>
      </c>
      <c r="P118" s="11">
        <f t="shared" ref="P118:P123" si="93">S118</f>
        <v>0.24</v>
      </c>
      <c r="Q118" s="11">
        <f t="shared" ref="Q118:Q123" si="94">T118</f>
        <v>0.36</v>
      </c>
      <c r="R118" s="11">
        <v>0.3</v>
      </c>
      <c r="S118" s="6">
        <f t="shared" si="86"/>
        <v>0.24</v>
      </c>
      <c r="T118" s="6">
        <f t="shared" si="87"/>
        <v>0.36</v>
      </c>
      <c r="U118" s="21">
        <f t="shared" ref="U118:U122" si="95">R118*0.99</f>
        <v>0.29699999999999999</v>
      </c>
      <c r="V118" s="21">
        <f t="shared" si="88"/>
        <v>0.23759999999999998</v>
      </c>
      <c r="W118" s="21">
        <f t="shared" si="88"/>
        <v>0.35639999999999999</v>
      </c>
      <c r="X118" s="21">
        <f t="shared" si="88"/>
        <v>0.29402999999999996</v>
      </c>
      <c r="Y118" s="21">
        <f t="shared" si="88"/>
        <v>0.23522399999999999</v>
      </c>
      <c r="Z118" s="21">
        <f t="shared" si="88"/>
        <v>0.35283599999999998</v>
      </c>
      <c r="AA118" s="21">
        <f t="shared" si="88"/>
        <v>0.29108969999999995</v>
      </c>
      <c r="AB118" s="21">
        <f t="shared" si="88"/>
        <v>0.23287175999999998</v>
      </c>
      <c r="AC118" s="21">
        <f t="shared" si="88"/>
        <v>0.34930763999999997</v>
      </c>
    </row>
    <row r="119" spans="1:29" x14ac:dyDescent="0.3">
      <c r="A119" s="23" t="s">
        <v>30</v>
      </c>
      <c r="B119" s="3" t="s">
        <v>199</v>
      </c>
      <c r="C119" s="23" t="s">
        <v>75</v>
      </c>
      <c r="D119" s="3" t="s">
        <v>132</v>
      </c>
      <c r="E119" s="6" t="s">
        <v>202</v>
      </c>
      <c r="F119" s="6" t="s">
        <v>108</v>
      </c>
      <c r="G119" s="16" t="s">
        <v>91</v>
      </c>
      <c r="H119" s="3" t="s">
        <v>87</v>
      </c>
      <c r="I119" s="3" t="s">
        <v>167</v>
      </c>
      <c r="J119" s="3" t="s">
        <v>215</v>
      </c>
      <c r="K119" s="23" t="s">
        <v>71</v>
      </c>
      <c r="L119" s="11">
        <f t="shared" si="89"/>
        <v>0.37</v>
      </c>
      <c r="M119" s="11">
        <f t="shared" si="90"/>
        <v>0.29599999999999999</v>
      </c>
      <c r="N119" s="11">
        <f t="shared" si="91"/>
        <v>0.44400000000000001</v>
      </c>
      <c r="O119" s="11">
        <f t="shared" si="92"/>
        <v>0.37</v>
      </c>
      <c r="P119" s="11">
        <f t="shared" si="93"/>
        <v>0.29599999999999999</v>
      </c>
      <c r="Q119" s="11">
        <f t="shared" si="94"/>
        <v>0.44400000000000001</v>
      </c>
      <c r="R119" s="11">
        <v>0.37</v>
      </c>
      <c r="S119" s="6">
        <f t="shared" si="86"/>
        <v>0.29599999999999999</v>
      </c>
      <c r="T119" s="6">
        <f t="shared" si="87"/>
        <v>0.44400000000000001</v>
      </c>
      <c r="U119" s="21">
        <f t="shared" si="95"/>
        <v>0.36630000000000001</v>
      </c>
      <c r="V119" s="21">
        <f t="shared" si="88"/>
        <v>0.29303999999999997</v>
      </c>
      <c r="W119" s="21">
        <f t="shared" si="88"/>
        <v>0.43956000000000001</v>
      </c>
      <c r="X119" s="21">
        <f t="shared" si="88"/>
        <v>0.36263699999999999</v>
      </c>
      <c r="Y119" s="21">
        <f t="shared" si="88"/>
        <v>0.29010959999999997</v>
      </c>
      <c r="Z119" s="21">
        <f t="shared" si="88"/>
        <v>0.43516440000000001</v>
      </c>
      <c r="AA119" s="21">
        <f t="shared" si="88"/>
        <v>0.35901063</v>
      </c>
      <c r="AB119" s="21">
        <f t="shared" si="88"/>
        <v>0.28720850399999998</v>
      </c>
      <c r="AC119" s="21">
        <f t="shared" si="88"/>
        <v>0.43081275600000002</v>
      </c>
    </row>
    <row r="120" spans="1:29" x14ac:dyDescent="0.3">
      <c r="A120" s="23" t="s">
        <v>30</v>
      </c>
      <c r="B120" s="3" t="s">
        <v>199</v>
      </c>
      <c r="C120" s="23" t="s">
        <v>130</v>
      </c>
      <c r="D120" s="3" t="s">
        <v>133</v>
      </c>
      <c r="E120" s="6" t="s">
        <v>202</v>
      </c>
      <c r="F120" s="6" t="s">
        <v>108</v>
      </c>
      <c r="G120" s="16" t="s">
        <v>91</v>
      </c>
      <c r="H120" s="3" t="s">
        <v>87</v>
      </c>
      <c r="I120" s="3" t="s">
        <v>167</v>
      </c>
      <c r="J120" s="3" t="s">
        <v>216</v>
      </c>
      <c r="K120" s="23" t="s">
        <v>71</v>
      </c>
      <c r="L120" s="11">
        <f t="shared" si="89"/>
        <v>0.38</v>
      </c>
      <c r="M120" s="11">
        <f t="shared" si="90"/>
        <v>0.30400000000000005</v>
      </c>
      <c r="N120" s="11">
        <f t="shared" si="91"/>
        <v>0.45599999999999996</v>
      </c>
      <c r="O120" s="11">
        <f t="shared" si="92"/>
        <v>0.38</v>
      </c>
      <c r="P120" s="11">
        <f t="shared" si="93"/>
        <v>0.30400000000000005</v>
      </c>
      <c r="Q120" s="11">
        <f t="shared" si="94"/>
        <v>0.45599999999999996</v>
      </c>
      <c r="R120" s="11">
        <v>0.38</v>
      </c>
      <c r="S120" s="6">
        <f t="shared" si="86"/>
        <v>0.30400000000000005</v>
      </c>
      <c r="T120" s="6">
        <f t="shared" si="87"/>
        <v>0.45599999999999996</v>
      </c>
      <c r="U120" s="21">
        <f t="shared" si="95"/>
        <v>0.37619999999999998</v>
      </c>
      <c r="V120" s="21">
        <f t="shared" si="88"/>
        <v>0.30096000000000006</v>
      </c>
      <c r="W120" s="21">
        <f t="shared" si="88"/>
        <v>0.45143999999999995</v>
      </c>
      <c r="X120" s="21">
        <f t="shared" si="88"/>
        <v>0.37243799999999999</v>
      </c>
      <c r="Y120" s="21">
        <f t="shared" si="88"/>
        <v>0.29795040000000006</v>
      </c>
      <c r="Z120" s="21">
        <f t="shared" si="88"/>
        <v>0.44692559999999992</v>
      </c>
      <c r="AA120" s="21">
        <f t="shared" si="88"/>
        <v>0.36871361999999996</v>
      </c>
      <c r="AB120" s="21">
        <f t="shared" si="88"/>
        <v>0.29497089600000004</v>
      </c>
      <c r="AC120" s="21">
        <f t="shared" si="88"/>
        <v>0.44245634399999995</v>
      </c>
    </row>
    <row r="121" spans="1:29" x14ac:dyDescent="0.3">
      <c r="A121" s="23" t="s">
        <v>30</v>
      </c>
      <c r="B121" s="3" t="s">
        <v>199</v>
      </c>
      <c r="C121" s="23" t="s">
        <v>76</v>
      </c>
      <c r="D121" s="3" t="s">
        <v>136</v>
      </c>
      <c r="E121" s="6" t="s">
        <v>202</v>
      </c>
      <c r="F121" s="6" t="s">
        <v>108</v>
      </c>
      <c r="G121" s="16" t="s">
        <v>91</v>
      </c>
      <c r="H121" s="3" t="s">
        <v>87</v>
      </c>
      <c r="I121" s="3" t="s">
        <v>167</v>
      </c>
      <c r="J121" s="3" t="s">
        <v>217</v>
      </c>
      <c r="K121" s="4" t="s">
        <v>71</v>
      </c>
      <c r="L121" s="11">
        <f t="shared" si="89"/>
        <v>0.34</v>
      </c>
      <c r="M121" s="11">
        <f t="shared" si="90"/>
        <v>0.27200000000000002</v>
      </c>
      <c r="N121" s="11">
        <f t="shared" si="91"/>
        <v>0.40800000000000003</v>
      </c>
      <c r="O121" s="11">
        <f t="shared" si="92"/>
        <v>0.34</v>
      </c>
      <c r="P121" s="11">
        <f t="shared" si="93"/>
        <v>0.27200000000000002</v>
      </c>
      <c r="Q121" s="11">
        <f t="shared" si="94"/>
        <v>0.40800000000000003</v>
      </c>
      <c r="R121" s="11">
        <v>0.34</v>
      </c>
      <c r="S121" s="6">
        <f t="shared" si="86"/>
        <v>0.27200000000000002</v>
      </c>
      <c r="T121" s="6">
        <f t="shared" si="87"/>
        <v>0.40800000000000003</v>
      </c>
      <c r="U121" s="21">
        <f t="shared" si="95"/>
        <v>0.33660000000000001</v>
      </c>
      <c r="V121" s="21">
        <f t="shared" si="88"/>
        <v>0.26928000000000002</v>
      </c>
      <c r="W121" s="21">
        <f t="shared" si="88"/>
        <v>0.40392</v>
      </c>
      <c r="X121" s="21">
        <f t="shared" si="88"/>
        <v>0.33323400000000003</v>
      </c>
      <c r="Y121" s="21">
        <f t="shared" si="88"/>
        <v>0.26658720000000002</v>
      </c>
      <c r="Z121" s="21">
        <f t="shared" si="88"/>
        <v>0.39988079999999998</v>
      </c>
      <c r="AA121" s="21">
        <f t="shared" si="88"/>
        <v>0.32990166000000004</v>
      </c>
      <c r="AB121" s="21">
        <f t="shared" si="88"/>
        <v>0.26392132800000001</v>
      </c>
      <c r="AC121" s="21">
        <f t="shared" si="88"/>
        <v>0.39588199199999996</v>
      </c>
    </row>
    <row r="122" spans="1:29" x14ac:dyDescent="0.3">
      <c r="A122" s="23" t="s">
        <v>30</v>
      </c>
      <c r="B122" s="3" t="s">
        <v>199</v>
      </c>
      <c r="C122" s="23" t="s">
        <v>134</v>
      </c>
      <c r="D122" s="3" t="s">
        <v>135</v>
      </c>
      <c r="E122" s="6" t="s">
        <v>202</v>
      </c>
      <c r="F122" s="6" t="s">
        <v>108</v>
      </c>
      <c r="G122" s="16" t="s">
        <v>91</v>
      </c>
      <c r="H122" s="3" t="s">
        <v>87</v>
      </c>
      <c r="I122" s="3" t="s">
        <v>167</v>
      </c>
      <c r="J122" s="3" t="s">
        <v>218</v>
      </c>
      <c r="K122" s="4" t="s">
        <v>71</v>
      </c>
      <c r="L122" s="11">
        <f t="shared" si="89"/>
        <v>0.38</v>
      </c>
      <c r="M122" s="11">
        <f t="shared" si="90"/>
        <v>0.30400000000000005</v>
      </c>
      <c r="N122" s="11">
        <f t="shared" si="91"/>
        <v>0.45599999999999996</v>
      </c>
      <c r="O122" s="11">
        <f t="shared" si="92"/>
        <v>0.38</v>
      </c>
      <c r="P122" s="11">
        <f t="shared" si="93"/>
        <v>0.30400000000000005</v>
      </c>
      <c r="Q122" s="11">
        <f t="shared" si="94"/>
        <v>0.45599999999999996</v>
      </c>
      <c r="R122" s="11">
        <v>0.38</v>
      </c>
      <c r="S122" s="6">
        <f t="shared" si="86"/>
        <v>0.30400000000000005</v>
      </c>
      <c r="T122" s="6">
        <f t="shared" si="87"/>
        <v>0.45599999999999996</v>
      </c>
      <c r="U122" s="21">
        <f t="shared" si="95"/>
        <v>0.37619999999999998</v>
      </c>
      <c r="V122" s="21">
        <f t="shared" si="88"/>
        <v>0.30096000000000006</v>
      </c>
      <c r="W122" s="21">
        <f t="shared" si="88"/>
        <v>0.45143999999999995</v>
      </c>
      <c r="X122" s="21">
        <f t="shared" si="88"/>
        <v>0.37243799999999999</v>
      </c>
      <c r="Y122" s="21">
        <f t="shared" si="88"/>
        <v>0.29795040000000006</v>
      </c>
      <c r="Z122" s="21">
        <f t="shared" si="88"/>
        <v>0.44692559999999992</v>
      </c>
      <c r="AA122" s="21">
        <f t="shared" si="88"/>
        <v>0.36871361999999996</v>
      </c>
      <c r="AB122" s="21">
        <f t="shared" si="88"/>
        <v>0.29497089600000004</v>
      </c>
      <c r="AC122" s="21">
        <f t="shared" si="88"/>
        <v>0.44245634399999995</v>
      </c>
    </row>
    <row r="123" spans="1:29" x14ac:dyDescent="0.3">
      <c r="A123" s="23" t="s">
        <v>30</v>
      </c>
      <c r="B123" s="3" t="s">
        <v>36</v>
      </c>
      <c r="C123" s="23" t="s">
        <v>73</v>
      </c>
      <c r="D123" s="3" t="s">
        <v>132</v>
      </c>
      <c r="E123" s="6" t="s">
        <v>202</v>
      </c>
      <c r="F123" s="6" t="s">
        <v>108</v>
      </c>
      <c r="G123" s="16" t="s">
        <v>91</v>
      </c>
      <c r="H123" s="3" t="s">
        <v>87</v>
      </c>
      <c r="I123" s="3" t="s">
        <v>220</v>
      </c>
      <c r="J123" s="3" t="s">
        <v>219</v>
      </c>
      <c r="K123" s="23" t="s">
        <v>71</v>
      </c>
      <c r="L123" s="11">
        <f t="shared" si="89"/>
        <v>0.21579999999999999</v>
      </c>
      <c r="M123" s="11">
        <f t="shared" si="90"/>
        <v>0.21060000000000001</v>
      </c>
      <c r="N123" s="11">
        <f t="shared" si="91"/>
        <v>0.22359999999999999</v>
      </c>
      <c r="O123" s="11">
        <f t="shared" si="92"/>
        <v>0.21579999999999999</v>
      </c>
      <c r="P123" s="11">
        <f t="shared" si="93"/>
        <v>0.21060000000000001</v>
      </c>
      <c r="Q123" s="11">
        <f t="shared" si="94"/>
        <v>0.22359999999999999</v>
      </c>
      <c r="R123" s="11">
        <f>R117*(1-0.17)</f>
        <v>0.21579999999999999</v>
      </c>
      <c r="S123" s="6">
        <f>R117*(1-0.19)</f>
        <v>0.21060000000000001</v>
      </c>
      <c r="T123" s="6">
        <f>R117*(1-0.14)</f>
        <v>0.22359999999999999</v>
      </c>
      <c r="U123" s="21">
        <f>R123*0.99</f>
        <v>0.213642</v>
      </c>
      <c r="V123" s="21">
        <f t="shared" ref="V123:V128" si="96">S123*0.99</f>
        <v>0.20849400000000001</v>
      </c>
      <c r="W123" s="21">
        <f t="shared" ref="W123:W128" si="97">T123*0.99</f>
        <v>0.22136399999999998</v>
      </c>
      <c r="X123" s="21">
        <f t="shared" ref="X123:X128" si="98">U123*0.99</f>
        <v>0.21150558</v>
      </c>
      <c r="Y123" s="21">
        <f t="shared" ref="Y123:Y128" si="99">V123*0.99</f>
        <v>0.20640906000000001</v>
      </c>
      <c r="Z123" s="21">
        <f t="shared" ref="Z123:Z128" si="100">W123*0.99</f>
        <v>0.21915035999999999</v>
      </c>
      <c r="AA123" s="21">
        <f t="shared" ref="AA123:AA128" si="101">X123*0.99</f>
        <v>0.20939052419999998</v>
      </c>
      <c r="AB123" s="21">
        <f t="shared" ref="AB123:AB128" si="102">Y123*0.99</f>
        <v>0.20434496939999999</v>
      </c>
      <c r="AC123" s="21">
        <f t="shared" ref="AC123:AC128" si="103">Z123*0.99</f>
        <v>0.21695885639999998</v>
      </c>
    </row>
    <row r="124" spans="1:29" x14ac:dyDescent="0.3">
      <c r="A124" s="23" t="s">
        <v>30</v>
      </c>
      <c r="B124" s="3" t="s">
        <v>36</v>
      </c>
      <c r="C124" s="23" t="s">
        <v>74</v>
      </c>
      <c r="D124" s="3" t="s">
        <v>132</v>
      </c>
      <c r="E124" s="6" t="s">
        <v>202</v>
      </c>
      <c r="F124" s="6" t="s">
        <v>108</v>
      </c>
      <c r="G124" s="16" t="s">
        <v>91</v>
      </c>
      <c r="H124" s="3" t="s">
        <v>87</v>
      </c>
      <c r="I124" s="3" t="s">
        <v>220</v>
      </c>
      <c r="J124" s="3" t="s">
        <v>219</v>
      </c>
      <c r="K124" s="23" t="s">
        <v>71</v>
      </c>
      <c r="L124" s="11">
        <f t="shared" ref="L124:L128" si="104">O124</f>
        <v>0.24899999999999997</v>
      </c>
      <c r="M124" s="11">
        <f t="shared" ref="M124:M128" si="105">P124</f>
        <v>0.24299999999999999</v>
      </c>
      <c r="N124" s="11">
        <f t="shared" ref="N124:N128" si="106">Q124</f>
        <v>0.25800000000000001</v>
      </c>
      <c r="O124" s="11">
        <f t="shared" ref="O124:O128" si="107">R124</f>
        <v>0.24899999999999997</v>
      </c>
      <c r="P124" s="11">
        <f t="shared" ref="P124:P128" si="108">S124</f>
        <v>0.24299999999999999</v>
      </c>
      <c r="Q124" s="11">
        <f t="shared" ref="Q124:Q128" si="109">T124</f>
        <v>0.25800000000000001</v>
      </c>
      <c r="R124" s="11">
        <f t="shared" ref="R124:R127" si="110">R118*(1-0.17)</f>
        <v>0.24899999999999997</v>
      </c>
      <c r="S124" s="6">
        <f t="shared" ref="S124:S128" si="111">R118*(1-0.19)</f>
        <v>0.24299999999999999</v>
      </c>
      <c r="T124" s="6">
        <f t="shared" ref="T124:T128" si="112">R118*(1-0.14)</f>
        <v>0.25800000000000001</v>
      </c>
      <c r="U124" s="21">
        <f t="shared" ref="U124:U128" si="113">R124*0.99</f>
        <v>0.24650999999999998</v>
      </c>
      <c r="V124" s="21">
        <f t="shared" si="96"/>
        <v>0.24056999999999998</v>
      </c>
      <c r="W124" s="21">
        <f t="shared" si="97"/>
        <v>0.25541999999999998</v>
      </c>
      <c r="X124" s="21">
        <f t="shared" si="98"/>
        <v>0.24404489999999998</v>
      </c>
      <c r="Y124" s="21">
        <f t="shared" si="99"/>
        <v>0.23816429999999997</v>
      </c>
      <c r="Z124" s="21">
        <f t="shared" si="100"/>
        <v>0.25286579999999997</v>
      </c>
      <c r="AA124" s="21">
        <f t="shared" si="101"/>
        <v>0.24160445099999997</v>
      </c>
      <c r="AB124" s="21">
        <f t="shared" si="102"/>
        <v>0.23578265699999998</v>
      </c>
      <c r="AC124" s="21">
        <f t="shared" si="103"/>
        <v>0.25033714199999996</v>
      </c>
    </row>
    <row r="125" spans="1:29" x14ac:dyDescent="0.3">
      <c r="A125" s="23" t="s">
        <v>30</v>
      </c>
      <c r="B125" s="3" t="s">
        <v>36</v>
      </c>
      <c r="C125" s="23" t="s">
        <v>75</v>
      </c>
      <c r="D125" s="3" t="s">
        <v>132</v>
      </c>
      <c r="E125" s="6" t="s">
        <v>202</v>
      </c>
      <c r="F125" s="6" t="s">
        <v>108</v>
      </c>
      <c r="G125" s="16" t="s">
        <v>91</v>
      </c>
      <c r="H125" s="3" t="s">
        <v>87</v>
      </c>
      <c r="I125" s="3" t="s">
        <v>220</v>
      </c>
      <c r="J125" s="3" t="s">
        <v>219</v>
      </c>
      <c r="K125" s="23" t="s">
        <v>71</v>
      </c>
      <c r="L125" s="11">
        <f t="shared" si="104"/>
        <v>0.30709999999999998</v>
      </c>
      <c r="M125" s="11">
        <f t="shared" si="105"/>
        <v>0.29970000000000002</v>
      </c>
      <c r="N125" s="11">
        <f t="shared" si="106"/>
        <v>0.31819999999999998</v>
      </c>
      <c r="O125" s="11">
        <f t="shared" si="107"/>
        <v>0.30709999999999998</v>
      </c>
      <c r="P125" s="11">
        <f t="shared" si="108"/>
        <v>0.29970000000000002</v>
      </c>
      <c r="Q125" s="11">
        <f t="shared" si="109"/>
        <v>0.31819999999999998</v>
      </c>
      <c r="R125" s="11">
        <f t="shared" si="110"/>
        <v>0.30709999999999998</v>
      </c>
      <c r="S125" s="6">
        <f t="shared" si="111"/>
        <v>0.29970000000000002</v>
      </c>
      <c r="T125" s="6">
        <f t="shared" si="112"/>
        <v>0.31819999999999998</v>
      </c>
      <c r="U125" s="21">
        <f t="shared" si="113"/>
        <v>0.30402899999999999</v>
      </c>
      <c r="V125" s="21">
        <f t="shared" si="96"/>
        <v>0.29670299999999999</v>
      </c>
      <c r="W125" s="21">
        <f t="shared" si="97"/>
        <v>0.31501799999999996</v>
      </c>
      <c r="X125" s="21">
        <f t="shared" si="98"/>
        <v>0.30098870999999999</v>
      </c>
      <c r="Y125" s="21">
        <f t="shared" si="99"/>
        <v>0.29373597000000001</v>
      </c>
      <c r="Z125" s="21">
        <f t="shared" si="100"/>
        <v>0.31186781999999996</v>
      </c>
      <c r="AA125" s="21">
        <f t="shared" si="101"/>
        <v>0.2979788229</v>
      </c>
      <c r="AB125" s="21">
        <f t="shared" si="102"/>
        <v>0.29079861030000004</v>
      </c>
      <c r="AC125" s="21">
        <f t="shared" si="103"/>
        <v>0.30874914179999996</v>
      </c>
    </row>
    <row r="126" spans="1:29" x14ac:dyDescent="0.3">
      <c r="A126" s="23" t="s">
        <v>30</v>
      </c>
      <c r="B126" s="3" t="s">
        <v>36</v>
      </c>
      <c r="C126" s="23" t="s">
        <v>130</v>
      </c>
      <c r="D126" s="3" t="s">
        <v>133</v>
      </c>
      <c r="E126" s="6" t="s">
        <v>202</v>
      </c>
      <c r="F126" s="6" t="s">
        <v>108</v>
      </c>
      <c r="G126" s="16" t="s">
        <v>91</v>
      </c>
      <c r="H126" s="3" t="s">
        <v>87</v>
      </c>
      <c r="I126" s="3" t="s">
        <v>220</v>
      </c>
      <c r="J126" s="3" t="s">
        <v>219</v>
      </c>
      <c r="K126" s="23" t="s">
        <v>71</v>
      </c>
      <c r="L126" s="11">
        <f t="shared" si="104"/>
        <v>0.31540000000000001</v>
      </c>
      <c r="M126" s="11">
        <f t="shared" si="105"/>
        <v>0.30780000000000002</v>
      </c>
      <c r="N126" s="11">
        <f t="shared" si="106"/>
        <v>0.32679999999999998</v>
      </c>
      <c r="O126" s="11">
        <f t="shared" si="107"/>
        <v>0.31540000000000001</v>
      </c>
      <c r="P126" s="11">
        <f t="shared" si="108"/>
        <v>0.30780000000000002</v>
      </c>
      <c r="Q126" s="11">
        <f t="shared" si="109"/>
        <v>0.32679999999999998</v>
      </c>
      <c r="R126" s="11">
        <f t="shared" si="110"/>
        <v>0.31540000000000001</v>
      </c>
      <c r="S126" s="6">
        <f t="shared" si="111"/>
        <v>0.30780000000000002</v>
      </c>
      <c r="T126" s="6">
        <f t="shared" si="112"/>
        <v>0.32679999999999998</v>
      </c>
      <c r="U126" s="21">
        <f t="shared" si="113"/>
        <v>0.31224600000000002</v>
      </c>
      <c r="V126" s="21">
        <f t="shared" si="96"/>
        <v>0.30472199999999999</v>
      </c>
      <c r="W126" s="21">
        <f t="shared" si="97"/>
        <v>0.32353199999999999</v>
      </c>
      <c r="X126" s="21">
        <f t="shared" si="98"/>
        <v>0.30912354000000003</v>
      </c>
      <c r="Y126" s="21">
        <f t="shared" si="99"/>
        <v>0.30167477999999998</v>
      </c>
      <c r="Z126" s="21">
        <f t="shared" si="100"/>
        <v>0.32029668</v>
      </c>
      <c r="AA126" s="21">
        <f t="shared" si="101"/>
        <v>0.30603230460000003</v>
      </c>
      <c r="AB126" s="21">
        <f t="shared" si="102"/>
        <v>0.29865803219999998</v>
      </c>
      <c r="AC126" s="21">
        <f t="shared" si="103"/>
        <v>0.31709371320000002</v>
      </c>
    </row>
    <row r="127" spans="1:29" x14ac:dyDescent="0.3">
      <c r="A127" s="23" t="s">
        <v>30</v>
      </c>
      <c r="B127" s="3" t="s">
        <v>36</v>
      </c>
      <c r="C127" s="23" t="s">
        <v>76</v>
      </c>
      <c r="D127" s="3" t="s">
        <v>136</v>
      </c>
      <c r="E127" s="6" t="s">
        <v>202</v>
      </c>
      <c r="F127" s="6" t="s">
        <v>108</v>
      </c>
      <c r="G127" s="16" t="s">
        <v>91</v>
      </c>
      <c r="H127" s="3" t="s">
        <v>87</v>
      </c>
      <c r="I127" s="3" t="s">
        <v>220</v>
      </c>
      <c r="J127" s="3" t="s">
        <v>219</v>
      </c>
      <c r="K127" s="23" t="s">
        <v>71</v>
      </c>
      <c r="L127" s="11">
        <f t="shared" si="104"/>
        <v>0.28220000000000001</v>
      </c>
      <c r="M127" s="11">
        <f t="shared" si="105"/>
        <v>0.27540000000000003</v>
      </c>
      <c r="N127" s="11">
        <f t="shared" si="106"/>
        <v>0.29239999999999999</v>
      </c>
      <c r="O127" s="11">
        <f t="shared" si="107"/>
        <v>0.28220000000000001</v>
      </c>
      <c r="P127" s="11">
        <f t="shared" si="108"/>
        <v>0.27540000000000003</v>
      </c>
      <c r="Q127" s="11">
        <f t="shared" si="109"/>
        <v>0.29239999999999999</v>
      </c>
      <c r="R127" s="11">
        <f t="shared" si="110"/>
        <v>0.28220000000000001</v>
      </c>
      <c r="S127" s="6">
        <f t="shared" si="111"/>
        <v>0.27540000000000003</v>
      </c>
      <c r="T127" s="6">
        <f t="shared" si="112"/>
        <v>0.29239999999999999</v>
      </c>
      <c r="U127" s="21">
        <f t="shared" si="113"/>
        <v>0.27937800000000002</v>
      </c>
      <c r="V127" s="21">
        <f t="shared" si="96"/>
        <v>0.27264600000000005</v>
      </c>
      <c r="W127" s="21">
        <f t="shared" si="97"/>
        <v>0.28947600000000001</v>
      </c>
      <c r="X127" s="21">
        <f t="shared" si="98"/>
        <v>0.27658421999999999</v>
      </c>
      <c r="Y127" s="21">
        <f t="shared" si="99"/>
        <v>0.26991954000000007</v>
      </c>
      <c r="Z127" s="21">
        <f t="shared" si="100"/>
        <v>0.28658124000000001</v>
      </c>
      <c r="AA127" s="21">
        <f t="shared" si="101"/>
        <v>0.27381837780000001</v>
      </c>
      <c r="AB127" s="21">
        <f t="shared" si="102"/>
        <v>0.26722034460000005</v>
      </c>
      <c r="AC127" s="21">
        <f t="shared" si="103"/>
        <v>0.28371542760000001</v>
      </c>
    </row>
    <row r="128" spans="1:29" x14ac:dyDescent="0.3">
      <c r="A128" s="23" t="s">
        <v>30</v>
      </c>
      <c r="B128" s="3" t="s">
        <v>36</v>
      </c>
      <c r="C128" s="23" t="s">
        <v>134</v>
      </c>
      <c r="D128" s="3" t="s">
        <v>135</v>
      </c>
      <c r="E128" s="6" t="s">
        <v>202</v>
      </c>
      <c r="F128" s="6" t="s">
        <v>108</v>
      </c>
      <c r="G128" s="16" t="s">
        <v>91</v>
      </c>
      <c r="H128" s="3" t="s">
        <v>87</v>
      </c>
      <c r="I128" s="3" t="s">
        <v>220</v>
      </c>
      <c r="J128" s="3" t="s">
        <v>219</v>
      </c>
      <c r="K128" s="23" t="s">
        <v>71</v>
      </c>
      <c r="L128" s="11">
        <f t="shared" si="104"/>
        <v>0.31540000000000001</v>
      </c>
      <c r="M128" s="11">
        <f t="shared" si="105"/>
        <v>0.30780000000000002</v>
      </c>
      <c r="N128" s="11">
        <f t="shared" si="106"/>
        <v>0.32679999999999998</v>
      </c>
      <c r="O128" s="11">
        <f t="shared" si="107"/>
        <v>0.31540000000000001</v>
      </c>
      <c r="P128" s="11">
        <f t="shared" si="108"/>
        <v>0.30780000000000002</v>
      </c>
      <c r="Q128" s="11">
        <f t="shared" si="109"/>
        <v>0.32679999999999998</v>
      </c>
      <c r="R128" s="11">
        <f>R122*(1-0.17)</f>
        <v>0.31540000000000001</v>
      </c>
      <c r="S128" s="6">
        <f t="shared" si="111"/>
        <v>0.30780000000000002</v>
      </c>
      <c r="T128" s="6">
        <f t="shared" si="112"/>
        <v>0.32679999999999998</v>
      </c>
      <c r="U128" s="21">
        <f t="shared" si="113"/>
        <v>0.31224600000000002</v>
      </c>
      <c r="V128" s="21">
        <f t="shared" si="96"/>
        <v>0.30472199999999999</v>
      </c>
      <c r="W128" s="21">
        <f t="shared" si="97"/>
        <v>0.32353199999999999</v>
      </c>
      <c r="X128" s="21">
        <f t="shared" si="98"/>
        <v>0.30912354000000003</v>
      </c>
      <c r="Y128" s="21">
        <f t="shared" si="99"/>
        <v>0.30167477999999998</v>
      </c>
      <c r="Z128" s="21">
        <f t="shared" si="100"/>
        <v>0.32029668</v>
      </c>
      <c r="AA128" s="21">
        <f t="shared" si="101"/>
        <v>0.30603230460000003</v>
      </c>
      <c r="AB128" s="21">
        <f t="shared" si="102"/>
        <v>0.29865803219999998</v>
      </c>
      <c r="AC128" s="21">
        <f t="shared" si="103"/>
        <v>0.31709371320000002</v>
      </c>
    </row>
    <row r="129" spans="1:29" x14ac:dyDescent="0.3">
      <c r="A129" s="23" t="s">
        <v>30</v>
      </c>
      <c r="B129" s="3" t="s">
        <v>44</v>
      </c>
      <c r="C129" s="23" t="s">
        <v>73</v>
      </c>
      <c r="D129" s="3" t="s">
        <v>132</v>
      </c>
      <c r="E129" s="6" t="s">
        <v>203</v>
      </c>
      <c r="F129" s="6" t="s">
        <v>108</v>
      </c>
      <c r="G129" s="16" t="s">
        <v>91</v>
      </c>
      <c r="H129" s="3" t="s">
        <v>88</v>
      </c>
      <c r="I129" s="3" t="s">
        <v>227</v>
      </c>
      <c r="J129" s="3" t="s">
        <v>228</v>
      </c>
      <c r="K129" s="23" t="s">
        <v>71</v>
      </c>
      <c r="L129" s="11">
        <f>L131*0.9</f>
        <v>0.69041249999999998</v>
      </c>
      <c r="M129" s="11">
        <f t="shared" ref="M129:AC129" si="114">M131*0.9</f>
        <v>0.55232999999999999</v>
      </c>
      <c r="N129" s="11">
        <f t="shared" si="114"/>
        <v>0.82849499999999998</v>
      </c>
      <c r="O129" s="11">
        <f t="shared" si="114"/>
        <v>0.72675000000000001</v>
      </c>
      <c r="P129" s="11">
        <f t="shared" si="114"/>
        <v>0.58140000000000003</v>
      </c>
      <c r="Q129" s="11">
        <f t="shared" si="114"/>
        <v>0.87209999999999999</v>
      </c>
      <c r="R129" s="11">
        <f t="shared" si="114"/>
        <v>0.76500000000000001</v>
      </c>
      <c r="S129" s="11">
        <f t="shared" si="114"/>
        <v>0.6120000000000001</v>
      </c>
      <c r="T129" s="11">
        <f t="shared" si="114"/>
        <v>0.91800000000000004</v>
      </c>
      <c r="U129" s="11">
        <f t="shared" si="114"/>
        <v>0.77400000000000002</v>
      </c>
      <c r="V129" s="11">
        <f t="shared" si="114"/>
        <v>0.62100000000000011</v>
      </c>
      <c r="W129" s="11">
        <f t="shared" si="114"/>
        <v>0.92700000000000005</v>
      </c>
      <c r="X129" s="11">
        <f t="shared" si="114"/>
        <v>0.78300000000000003</v>
      </c>
      <c r="Y129" s="11">
        <f t="shared" si="114"/>
        <v>0.73799999999999999</v>
      </c>
      <c r="Z129" s="11">
        <f t="shared" si="114"/>
        <v>0.82800000000000007</v>
      </c>
      <c r="AA129" s="11">
        <f t="shared" si="114"/>
        <v>0.79200000000000004</v>
      </c>
      <c r="AB129" s="11">
        <f t="shared" si="114"/>
        <v>0.747</v>
      </c>
      <c r="AC129" s="11">
        <f t="shared" si="114"/>
        <v>0.83700000000000008</v>
      </c>
    </row>
    <row r="130" spans="1:29" x14ac:dyDescent="0.3">
      <c r="A130" s="23" t="s">
        <v>30</v>
      </c>
      <c r="B130" s="3" t="s">
        <v>44</v>
      </c>
      <c r="C130" s="23" t="s">
        <v>74</v>
      </c>
      <c r="D130" s="3" t="s">
        <v>132</v>
      </c>
      <c r="E130" s="6" t="s">
        <v>203</v>
      </c>
      <c r="F130" s="6" t="s">
        <v>108</v>
      </c>
      <c r="G130" s="16" t="s">
        <v>91</v>
      </c>
      <c r="H130" s="3" t="s">
        <v>88</v>
      </c>
      <c r="I130" s="3" t="s">
        <v>227</v>
      </c>
      <c r="J130" s="3" t="s">
        <v>228</v>
      </c>
      <c r="K130" s="23" t="s">
        <v>71</v>
      </c>
      <c r="L130" s="11">
        <f>L131*0.95</f>
        <v>0.72876874999999997</v>
      </c>
      <c r="M130" s="11">
        <f t="shared" ref="M130" si="115">M131*0.95</f>
        <v>0.58301499999999995</v>
      </c>
      <c r="N130" s="11">
        <f t="shared" ref="N130" si="116">N131*0.95</f>
        <v>0.87452249999999998</v>
      </c>
      <c r="O130" s="11">
        <f t="shared" ref="O130" si="117">O131*0.95</f>
        <v>0.76712499999999995</v>
      </c>
      <c r="P130" s="11">
        <f t="shared" ref="P130" si="118">P131*0.95</f>
        <v>0.61370000000000002</v>
      </c>
      <c r="Q130" s="11">
        <f t="shared" ref="Q130" si="119">Q131*0.95</f>
        <v>0.92054999999999998</v>
      </c>
      <c r="R130" s="11">
        <f t="shared" ref="R130" si="120">R131*0.95</f>
        <v>0.8075</v>
      </c>
      <c r="S130" s="11">
        <f t="shared" ref="S130" si="121">S131*0.95</f>
        <v>0.64600000000000002</v>
      </c>
      <c r="T130" s="11">
        <f t="shared" ref="T130" si="122">T131*0.95</f>
        <v>0.96899999999999997</v>
      </c>
      <c r="U130" s="11">
        <f t="shared" ref="U130" si="123">U131*0.95</f>
        <v>0.81699999999999995</v>
      </c>
      <c r="V130" s="11">
        <f t="shared" ref="V130" si="124">V131*0.95</f>
        <v>0.65549999999999997</v>
      </c>
      <c r="W130" s="11">
        <f t="shared" ref="W130" si="125">W131*0.95</f>
        <v>0.97849999999999993</v>
      </c>
      <c r="X130" s="11">
        <f t="shared" ref="X130" si="126">X131*0.95</f>
        <v>0.82650000000000001</v>
      </c>
      <c r="Y130" s="11">
        <f t="shared" ref="Y130" si="127">Y131*0.95</f>
        <v>0.77899999999999991</v>
      </c>
      <c r="Z130" s="11">
        <f t="shared" ref="Z130" si="128">Z131*0.95</f>
        <v>0.874</v>
      </c>
      <c r="AA130" s="11">
        <f t="shared" ref="AA130" si="129">AA131*0.95</f>
        <v>0.83599999999999997</v>
      </c>
      <c r="AB130" s="11">
        <f t="shared" ref="AB130" si="130">AB131*0.95</f>
        <v>0.78849999999999998</v>
      </c>
      <c r="AC130" s="11">
        <f t="shared" ref="AC130" si="131">AC131*0.95</f>
        <v>0.88349999999999995</v>
      </c>
    </row>
    <row r="131" spans="1:29" x14ac:dyDescent="0.3">
      <c r="A131" s="23" t="s">
        <v>30</v>
      </c>
      <c r="B131" s="3" t="s">
        <v>44</v>
      </c>
      <c r="C131" s="23" t="s">
        <v>75</v>
      </c>
      <c r="D131" s="3" t="s">
        <v>132</v>
      </c>
      <c r="E131" s="6" t="s">
        <v>203</v>
      </c>
      <c r="F131" s="6" t="s">
        <v>108</v>
      </c>
      <c r="G131" s="16" t="s">
        <v>91</v>
      </c>
      <c r="H131" s="3" t="s">
        <v>88</v>
      </c>
      <c r="I131" s="3" t="s">
        <v>227</v>
      </c>
      <c r="J131" s="3" t="s">
        <v>228</v>
      </c>
      <c r="K131" s="23" t="s">
        <v>71</v>
      </c>
      <c r="L131" s="11">
        <f t="shared" ref="L131:L134" si="132">O131*0.95</f>
        <v>0.76712499999999995</v>
      </c>
      <c r="M131" s="11">
        <f t="shared" ref="M131:M134" si="133">P131*0.95</f>
        <v>0.61370000000000002</v>
      </c>
      <c r="N131" s="11">
        <f t="shared" ref="N131:N134" si="134">Q131*0.95</f>
        <v>0.92054999999999998</v>
      </c>
      <c r="O131" s="11">
        <f t="shared" ref="O131:O134" si="135">R131*0.95</f>
        <v>0.8075</v>
      </c>
      <c r="P131" s="11">
        <f t="shared" ref="P131:P134" si="136">S131*0.95</f>
        <v>0.64600000000000002</v>
      </c>
      <c r="Q131" s="11">
        <f t="shared" ref="Q131:Q134" si="137">T131*0.95</f>
        <v>0.96899999999999997</v>
      </c>
      <c r="R131" s="6">
        <v>0.85</v>
      </c>
      <c r="S131" s="6">
        <f t="shared" ref="S131:S134" si="138">R131*0.8</f>
        <v>0.68</v>
      </c>
      <c r="T131" s="6">
        <f t="shared" ref="T131:T134" si="139">R131*1.2</f>
        <v>1.02</v>
      </c>
      <c r="U131" s="3">
        <f t="shared" ref="U131:U134" si="140">R131+0.01</f>
        <v>0.86</v>
      </c>
      <c r="V131" s="3">
        <f t="shared" ref="V131:V134" si="141">S131+0.01</f>
        <v>0.69000000000000006</v>
      </c>
      <c r="W131" s="3">
        <f t="shared" ref="W131:W134" si="142">T131+0.01</f>
        <v>1.03</v>
      </c>
      <c r="X131" s="6">
        <v>0.87</v>
      </c>
      <c r="Y131" s="6">
        <v>0.82</v>
      </c>
      <c r="Z131" s="6">
        <v>0.92</v>
      </c>
      <c r="AA131" s="3">
        <f t="shared" ref="AA131:AA134" si="143">X131+0.01</f>
        <v>0.88</v>
      </c>
      <c r="AB131" s="3">
        <f t="shared" ref="AB131:AB134" si="144">Y131+0.01</f>
        <v>0.83</v>
      </c>
      <c r="AC131" s="3">
        <f t="shared" ref="AC131:AC134" si="145">Z131+0.01</f>
        <v>0.93</v>
      </c>
    </row>
    <row r="132" spans="1:29" x14ac:dyDescent="0.3">
      <c r="A132" s="23" t="s">
        <v>30</v>
      </c>
      <c r="B132" s="3" t="s">
        <v>44</v>
      </c>
      <c r="C132" s="23" t="s">
        <v>130</v>
      </c>
      <c r="D132" s="3" t="s">
        <v>133</v>
      </c>
      <c r="E132" s="6" t="s">
        <v>203</v>
      </c>
      <c r="F132" s="6" t="s">
        <v>108</v>
      </c>
      <c r="G132" s="16" t="s">
        <v>91</v>
      </c>
      <c r="H132" s="3" t="s">
        <v>88</v>
      </c>
      <c r="I132" s="3" t="s">
        <v>227</v>
      </c>
      <c r="J132" s="3" t="s">
        <v>228</v>
      </c>
      <c r="K132" s="23" t="s">
        <v>71</v>
      </c>
      <c r="L132" s="11">
        <f t="shared" si="132"/>
        <v>0.76712499999999995</v>
      </c>
      <c r="M132" s="11">
        <f t="shared" si="133"/>
        <v>0.61370000000000002</v>
      </c>
      <c r="N132" s="11">
        <f t="shared" si="134"/>
        <v>0.92054999999999998</v>
      </c>
      <c r="O132" s="11">
        <f t="shared" si="135"/>
        <v>0.8075</v>
      </c>
      <c r="P132" s="11">
        <f t="shared" si="136"/>
        <v>0.64600000000000002</v>
      </c>
      <c r="Q132" s="11">
        <f t="shared" si="137"/>
        <v>0.96899999999999997</v>
      </c>
      <c r="R132" s="6">
        <v>0.85</v>
      </c>
      <c r="S132" s="6">
        <f t="shared" si="138"/>
        <v>0.68</v>
      </c>
      <c r="T132" s="6">
        <f t="shared" si="139"/>
        <v>1.02</v>
      </c>
      <c r="U132" s="3">
        <f t="shared" si="140"/>
        <v>0.86</v>
      </c>
      <c r="V132" s="3">
        <f t="shared" si="141"/>
        <v>0.69000000000000006</v>
      </c>
      <c r="W132" s="3">
        <f t="shared" si="142"/>
        <v>1.03</v>
      </c>
      <c r="X132" s="6">
        <v>0.87</v>
      </c>
      <c r="Y132" s="6">
        <v>0.82</v>
      </c>
      <c r="Z132" s="6">
        <v>0.92</v>
      </c>
      <c r="AA132" s="3">
        <f t="shared" si="143"/>
        <v>0.88</v>
      </c>
      <c r="AB132" s="3">
        <f t="shared" si="144"/>
        <v>0.83</v>
      </c>
      <c r="AC132" s="3">
        <f t="shared" si="145"/>
        <v>0.93</v>
      </c>
    </row>
    <row r="133" spans="1:29" x14ac:dyDescent="0.3">
      <c r="A133" s="23" t="s">
        <v>30</v>
      </c>
      <c r="B133" s="3" t="s">
        <v>44</v>
      </c>
      <c r="C133" s="23" t="s">
        <v>76</v>
      </c>
      <c r="D133" s="3" t="s">
        <v>136</v>
      </c>
      <c r="E133" s="6" t="s">
        <v>203</v>
      </c>
      <c r="F133" s="6" t="s">
        <v>108</v>
      </c>
      <c r="G133" s="16" t="s">
        <v>91</v>
      </c>
      <c r="H133" s="3" t="s">
        <v>88</v>
      </c>
      <c r="I133" s="3" t="s">
        <v>227</v>
      </c>
      <c r="J133" s="3" t="s">
        <v>228</v>
      </c>
      <c r="K133" s="23" t="s">
        <v>71</v>
      </c>
      <c r="L133" s="11">
        <f t="shared" si="132"/>
        <v>0.76712499999999995</v>
      </c>
      <c r="M133" s="11">
        <f t="shared" si="133"/>
        <v>0.61370000000000002</v>
      </c>
      <c r="N133" s="11">
        <f t="shared" si="134"/>
        <v>0.92054999999999998</v>
      </c>
      <c r="O133" s="11">
        <f t="shared" si="135"/>
        <v>0.8075</v>
      </c>
      <c r="P133" s="11">
        <f t="shared" si="136"/>
        <v>0.64600000000000002</v>
      </c>
      <c r="Q133" s="11">
        <f t="shared" si="137"/>
        <v>0.96899999999999997</v>
      </c>
      <c r="R133" s="6">
        <v>0.85</v>
      </c>
      <c r="S133" s="6">
        <f t="shared" si="138"/>
        <v>0.68</v>
      </c>
      <c r="T133" s="6">
        <f t="shared" si="139"/>
        <v>1.02</v>
      </c>
      <c r="U133" s="3">
        <f t="shared" si="140"/>
        <v>0.86</v>
      </c>
      <c r="V133" s="3">
        <f t="shared" si="141"/>
        <v>0.69000000000000006</v>
      </c>
      <c r="W133" s="3">
        <f t="shared" si="142"/>
        <v>1.03</v>
      </c>
      <c r="X133" s="6">
        <v>0.87</v>
      </c>
      <c r="Y133" s="6">
        <v>0.82</v>
      </c>
      <c r="Z133" s="6">
        <v>0.92</v>
      </c>
      <c r="AA133" s="3">
        <f t="shared" si="143"/>
        <v>0.88</v>
      </c>
      <c r="AB133" s="3">
        <f t="shared" si="144"/>
        <v>0.83</v>
      </c>
      <c r="AC133" s="3">
        <f t="shared" si="145"/>
        <v>0.93</v>
      </c>
    </row>
    <row r="134" spans="1:29" x14ac:dyDescent="0.3">
      <c r="A134" s="23" t="s">
        <v>30</v>
      </c>
      <c r="B134" s="3" t="s">
        <v>44</v>
      </c>
      <c r="C134" s="23" t="s">
        <v>134</v>
      </c>
      <c r="D134" s="3" t="s">
        <v>135</v>
      </c>
      <c r="E134" s="6" t="s">
        <v>203</v>
      </c>
      <c r="F134" s="6" t="s">
        <v>108</v>
      </c>
      <c r="G134" s="16" t="s">
        <v>91</v>
      </c>
      <c r="H134" s="3" t="s">
        <v>88</v>
      </c>
      <c r="I134" s="3" t="s">
        <v>227</v>
      </c>
      <c r="J134" s="3" t="s">
        <v>228</v>
      </c>
      <c r="K134" s="23" t="s">
        <v>71</v>
      </c>
      <c r="L134" s="11">
        <f t="shared" si="132"/>
        <v>0.76712499999999995</v>
      </c>
      <c r="M134" s="11">
        <f t="shared" si="133"/>
        <v>0.61370000000000002</v>
      </c>
      <c r="N134" s="11">
        <f t="shared" si="134"/>
        <v>0.92054999999999998</v>
      </c>
      <c r="O134" s="11">
        <f t="shared" si="135"/>
        <v>0.8075</v>
      </c>
      <c r="P134" s="11">
        <f t="shared" si="136"/>
        <v>0.64600000000000002</v>
      </c>
      <c r="Q134" s="11">
        <f t="shared" si="137"/>
        <v>0.96899999999999997</v>
      </c>
      <c r="R134" s="6">
        <v>0.85</v>
      </c>
      <c r="S134" s="6">
        <f t="shared" si="138"/>
        <v>0.68</v>
      </c>
      <c r="T134" s="6">
        <f t="shared" si="139"/>
        <v>1.02</v>
      </c>
      <c r="U134" s="3">
        <f t="shared" si="140"/>
        <v>0.86</v>
      </c>
      <c r="V134" s="3">
        <f t="shared" si="141"/>
        <v>0.69000000000000006</v>
      </c>
      <c r="W134" s="3">
        <f t="shared" si="142"/>
        <v>1.03</v>
      </c>
      <c r="X134" s="6">
        <v>0.87</v>
      </c>
      <c r="Y134" s="6">
        <v>0.82</v>
      </c>
      <c r="Z134" s="6">
        <v>0.92</v>
      </c>
      <c r="AA134" s="3">
        <f t="shared" si="143"/>
        <v>0.88</v>
      </c>
      <c r="AB134" s="3">
        <f t="shared" si="144"/>
        <v>0.83</v>
      </c>
      <c r="AC134" s="3">
        <f t="shared" si="145"/>
        <v>0.93</v>
      </c>
    </row>
    <row r="135" spans="1:29" x14ac:dyDescent="0.3">
      <c r="A135" s="23" t="s">
        <v>30</v>
      </c>
      <c r="B135" s="3" t="s">
        <v>199</v>
      </c>
      <c r="C135" s="23" t="s">
        <v>73</v>
      </c>
      <c r="D135" s="3" t="s">
        <v>132</v>
      </c>
      <c r="E135" s="6" t="s">
        <v>203</v>
      </c>
      <c r="F135" s="6" t="s">
        <v>108</v>
      </c>
      <c r="G135" s="16" t="s">
        <v>91</v>
      </c>
      <c r="H135" s="3" t="s">
        <v>87</v>
      </c>
      <c r="I135" s="3" t="s">
        <v>167</v>
      </c>
      <c r="J135" s="3" t="s">
        <v>213</v>
      </c>
      <c r="K135" s="23" t="s">
        <v>71</v>
      </c>
      <c r="L135" s="11">
        <f t="shared" ref="L135:L140" si="146">O135</f>
        <v>0.3</v>
      </c>
      <c r="M135" s="11">
        <f t="shared" ref="M135:M140" si="147">P135</f>
        <v>0.24</v>
      </c>
      <c r="N135" s="11">
        <f t="shared" ref="N135:N140" si="148">Q135</f>
        <v>0.36</v>
      </c>
      <c r="O135" s="11">
        <f t="shared" ref="O135:O140" si="149">R135</f>
        <v>0.3</v>
      </c>
      <c r="P135" s="11">
        <f t="shared" ref="P135:P140" si="150">S135</f>
        <v>0.24</v>
      </c>
      <c r="Q135" s="11">
        <f t="shared" ref="Q135:Q140" si="151">T135</f>
        <v>0.36</v>
      </c>
      <c r="R135" s="11">
        <v>0.3</v>
      </c>
      <c r="S135" s="6">
        <f t="shared" si="86"/>
        <v>0.24</v>
      </c>
      <c r="T135" s="6">
        <f t="shared" si="87"/>
        <v>0.36</v>
      </c>
      <c r="U135" s="21">
        <f>R135*0.99</f>
        <v>0.29699999999999999</v>
      </c>
      <c r="V135" s="21">
        <f t="shared" ref="V135:V140" si="152">S135*0.99</f>
        <v>0.23759999999999998</v>
      </c>
      <c r="W135" s="21">
        <f t="shared" ref="W135:W140" si="153">T135*0.99</f>
        <v>0.35639999999999999</v>
      </c>
      <c r="X135" s="21">
        <f t="shared" ref="X135:X140" si="154">U135*0.99</f>
        <v>0.29402999999999996</v>
      </c>
      <c r="Y135" s="21">
        <f t="shared" ref="Y135:Y140" si="155">V135*0.99</f>
        <v>0.23522399999999999</v>
      </c>
      <c r="Z135" s="21">
        <f t="shared" ref="Z135:Z140" si="156">W135*0.99</f>
        <v>0.35283599999999998</v>
      </c>
      <c r="AA135" s="21">
        <f t="shared" ref="AA135:AA140" si="157">X135*0.99</f>
        <v>0.29108969999999995</v>
      </c>
      <c r="AB135" s="21">
        <f t="shared" ref="AB135:AB140" si="158">Y135*0.99</f>
        <v>0.23287175999999998</v>
      </c>
      <c r="AC135" s="21">
        <f t="shared" ref="AC135:AC140" si="159">Z135*0.99</f>
        <v>0.34930763999999997</v>
      </c>
    </row>
    <row r="136" spans="1:29" x14ac:dyDescent="0.3">
      <c r="A136" s="23" t="s">
        <v>30</v>
      </c>
      <c r="B136" s="3" t="s">
        <v>199</v>
      </c>
      <c r="C136" s="23" t="s">
        <v>74</v>
      </c>
      <c r="D136" s="3" t="s">
        <v>132</v>
      </c>
      <c r="E136" s="6" t="s">
        <v>203</v>
      </c>
      <c r="F136" s="6" t="s">
        <v>108</v>
      </c>
      <c r="G136" s="16" t="s">
        <v>91</v>
      </c>
      <c r="H136" s="3" t="s">
        <v>87</v>
      </c>
      <c r="I136" s="3" t="s">
        <v>167</v>
      </c>
      <c r="J136" s="3" t="s">
        <v>214</v>
      </c>
      <c r="K136" s="23" t="s">
        <v>71</v>
      </c>
      <c r="L136" s="11">
        <f t="shared" si="146"/>
        <v>0.36</v>
      </c>
      <c r="M136" s="11">
        <f t="shared" si="147"/>
        <v>0.28799999999999998</v>
      </c>
      <c r="N136" s="11">
        <f t="shared" si="148"/>
        <v>0.432</v>
      </c>
      <c r="O136" s="11">
        <f t="shared" si="149"/>
        <v>0.36</v>
      </c>
      <c r="P136" s="11">
        <f t="shared" si="150"/>
        <v>0.28799999999999998</v>
      </c>
      <c r="Q136" s="11">
        <f t="shared" si="151"/>
        <v>0.432</v>
      </c>
      <c r="R136" s="11">
        <v>0.36</v>
      </c>
      <c r="S136" s="6">
        <f t="shared" si="86"/>
        <v>0.28799999999999998</v>
      </c>
      <c r="T136" s="6">
        <f t="shared" si="87"/>
        <v>0.432</v>
      </c>
      <c r="U136" s="21">
        <f t="shared" ref="U136:U140" si="160">R136*0.99</f>
        <v>0.35639999999999999</v>
      </c>
      <c r="V136" s="21">
        <f t="shared" si="152"/>
        <v>0.28511999999999998</v>
      </c>
      <c r="W136" s="21">
        <f t="shared" si="153"/>
        <v>0.42768</v>
      </c>
      <c r="X136" s="21">
        <f t="shared" si="154"/>
        <v>0.35283599999999998</v>
      </c>
      <c r="Y136" s="21">
        <f t="shared" si="155"/>
        <v>0.28226879999999999</v>
      </c>
      <c r="Z136" s="21">
        <f t="shared" si="156"/>
        <v>0.42340319999999998</v>
      </c>
      <c r="AA136" s="21">
        <f t="shared" si="157"/>
        <v>0.34930763999999997</v>
      </c>
      <c r="AB136" s="21">
        <f t="shared" si="158"/>
        <v>0.27944611199999997</v>
      </c>
      <c r="AC136" s="21">
        <f t="shared" si="159"/>
        <v>0.41916916799999998</v>
      </c>
    </row>
    <row r="137" spans="1:29" x14ac:dyDescent="0.3">
      <c r="A137" s="23" t="s">
        <v>30</v>
      </c>
      <c r="B137" s="3" t="s">
        <v>199</v>
      </c>
      <c r="C137" s="23" t="s">
        <v>75</v>
      </c>
      <c r="D137" s="3" t="s">
        <v>132</v>
      </c>
      <c r="E137" s="6" t="s">
        <v>203</v>
      </c>
      <c r="F137" s="6" t="s">
        <v>108</v>
      </c>
      <c r="G137" s="16" t="s">
        <v>91</v>
      </c>
      <c r="H137" s="3" t="s">
        <v>87</v>
      </c>
      <c r="I137" s="3" t="s">
        <v>167</v>
      </c>
      <c r="J137" s="3" t="s">
        <v>215</v>
      </c>
      <c r="K137" s="23" t="s">
        <v>71</v>
      </c>
      <c r="L137" s="11">
        <f t="shared" si="146"/>
        <v>0.44</v>
      </c>
      <c r="M137" s="11">
        <f t="shared" si="147"/>
        <v>0.35200000000000004</v>
      </c>
      <c r="N137" s="11">
        <f t="shared" si="148"/>
        <v>0.52800000000000002</v>
      </c>
      <c r="O137" s="11">
        <f t="shared" si="149"/>
        <v>0.44</v>
      </c>
      <c r="P137" s="11">
        <f t="shared" si="150"/>
        <v>0.35200000000000004</v>
      </c>
      <c r="Q137" s="11">
        <f t="shared" si="151"/>
        <v>0.52800000000000002</v>
      </c>
      <c r="R137" s="11">
        <v>0.44</v>
      </c>
      <c r="S137" s="6">
        <f t="shared" si="86"/>
        <v>0.35200000000000004</v>
      </c>
      <c r="T137" s="6">
        <f t="shared" si="87"/>
        <v>0.52800000000000002</v>
      </c>
      <c r="U137" s="21">
        <f t="shared" si="160"/>
        <v>0.43559999999999999</v>
      </c>
      <c r="V137" s="21">
        <f t="shared" si="152"/>
        <v>0.34848000000000001</v>
      </c>
      <c r="W137" s="21">
        <f t="shared" si="153"/>
        <v>0.52272000000000007</v>
      </c>
      <c r="X137" s="21">
        <f t="shared" si="154"/>
        <v>0.43124399999999996</v>
      </c>
      <c r="Y137" s="21">
        <f t="shared" si="155"/>
        <v>0.3449952</v>
      </c>
      <c r="Z137" s="21">
        <f t="shared" si="156"/>
        <v>0.51749280000000009</v>
      </c>
      <c r="AA137" s="21">
        <f t="shared" si="157"/>
        <v>0.42693155999999993</v>
      </c>
      <c r="AB137" s="21">
        <f t="shared" si="158"/>
        <v>0.34154524800000002</v>
      </c>
      <c r="AC137" s="21">
        <f t="shared" si="159"/>
        <v>0.51231787200000012</v>
      </c>
    </row>
    <row r="138" spans="1:29" x14ac:dyDescent="0.3">
      <c r="A138" s="23" t="s">
        <v>30</v>
      </c>
      <c r="B138" s="3" t="s">
        <v>199</v>
      </c>
      <c r="C138" s="23" t="s">
        <v>130</v>
      </c>
      <c r="D138" s="3" t="s">
        <v>133</v>
      </c>
      <c r="E138" s="6" t="s">
        <v>203</v>
      </c>
      <c r="F138" s="6" t="s">
        <v>108</v>
      </c>
      <c r="G138" s="16" t="s">
        <v>91</v>
      </c>
      <c r="H138" s="3" t="s">
        <v>87</v>
      </c>
      <c r="I138" s="3" t="s">
        <v>167</v>
      </c>
      <c r="J138" s="3" t="s">
        <v>216</v>
      </c>
      <c r="K138" s="23" t="s">
        <v>71</v>
      </c>
      <c r="L138" s="11">
        <f t="shared" si="146"/>
        <v>0.45</v>
      </c>
      <c r="M138" s="11">
        <f t="shared" si="147"/>
        <v>0.36000000000000004</v>
      </c>
      <c r="N138" s="11">
        <f t="shared" si="148"/>
        <v>0.54</v>
      </c>
      <c r="O138" s="11">
        <f t="shared" si="149"/>
        <v>0.45</v>
      </c>
      <c r="P138" s="11">
        <f t="shared" si="150"/>
        <v>0.36000000000000004</v>
      </c>
      <c r="Q138" s="11">
        <f t="shared" si="151"/>
        <v>0.54</v>
      </c>
      <c r="R138" s="11">
        <v>0.45</v>
      </c>
      <c r="S138" s="6">
        <f t="shared" si="86"/>
        <v>0.36000000000000004</v>
      </c>
      <c r="T138" s="6">
        <f t="shared" si="87"/>
        <v>0.54</v>
      </c>
      <c r="U138" s="21">
        <f t="shared" si="160"/>
        <v>0.44550000000000001</v>
      </c>
      <c r="V138" s="21">
        <f t="shared" si="152"/>
        <v>0.35640000000000005</v>
      </c>
      <c r="W138" s="21">
        <f t="shared" si="153"/>
        <v>0.53460000000000008</v>
      </c>
      <c r="X138" s="21">
        <f t="shared" si="154"/>
        <v>0.44104500000000002</v>
      </c>
      <c r="Y138" s="21">
        <f t="shared" si="155"/>
        <v>0.35283600000000004</v>
      </c>
      <c r="Z138" s="21">
        <f t="shared" si="156"/>
        <v>0.52925400000000011</v>
      </c>
      <c r="AA138" s="21">
        <f t="shared" si="157"/>
        <v>0.43663455000000001</v>
      </c>
      <c r="AB138" s="21">
        <f t="shared" si="158"/>
        <v>0.34930764000000003</v>
      </c>
      <c r="AC138" s="21">
        <f t="shared" si="159"/>
        <v>0.5239614600000001</v>
      </c>
    </row>
    <row r="139" spans="1:29" x14ac:dyDescent="0.3">
      <c r="A139" s="23" t="s">
        <v>30</v>
      </c>
      <c r="B139" s="3" t="s">
        <v>199</v>
      </c>
      <c r="C139" s="23" t="s">
        <v>76</v>
      </c>
      <c r="D139" s="3" t="s">
        <v>136</v>
      </c>
      <c r="E139" s="6" t="s">
        <v>203</v>
      </c>
      <c r="F139" s="6" t="s">
        <v>108</v>
      </c>
      <c r="G139" s="16" t="s">
        <v>91</v>
      </c>
      <c r="H139" s="3" t="s">
        <v>87</v>
      </c>
      <c r="I139" s="3" t="s">
        <v>167</v>
      </c>
      <c r="J139" s="3" t="s">
        <v>217</v>
      </c>
      <c r="K139" s="23" t="s">
        <v>71</v>
      </c>
      <c r="L139" s="11">
        <f t="shared" si="146"/>
        <v>0.43</v>
      </c>
      <c r="M139" s="11">
        <f t="shared" si="147"/>
        <v>0.34400000000000003</v>
      </c>
      <c r="N139" s="11">
        <f t="shared" si="148"/>
        <v>0.51600000000000001</v>
      </c>
      <c r="O139" s="11">
        <f t="shared" si="149"/>
        <v>0.43</v>
      </c>
      <c r="P139" s="11">
        <f t="shared" si="150"/>
        <v>0.34400000000000003</v>
      </c>
      <c r="Q139" s="11">
        <f t="shared" si="151"/>
        <v>0.51600000000000001</v>
      </c>
      <c r="R139" s="11">
        <v>0.43</v>
      </c>
      <c r="S139" s="6">
        <f t="shared" si="86"/>
        <v>0.34400000000000003</v>
      </c>
      <c r="T139" s="6">
        <f t="shared" si="87"/>
        <v>0.51600000000000001</v>
      </c>
      <c r="U139" s="21">
        <f t="shared" si="160"/>
        <v>0.42569999999999997</v>
      </c>
      <c r="V139" s="21">
        <f t="shared" si="152"/>
        <v>0.34056000000000003</v>
      </c>
      <c r="W139" s="21">
        <f t="shared" si="153"/>
        <v>0.51083999999999996</v>
      </c>
      <c r="X139" s="21">
        <f t="shared" si="154"/>
        <v>0.42144299999999996</v>
      </c>
      <c r="Y139" s="21">
        <f t="shared" si="155"/>
        <v>0.33715440000000002</v>
      </c>
      <c r="Z139" s="21">
        <f t="shared" si="156"/>
        <v>0.50573159999999995</v>
      </c>
      <c r="AA139" s="21">
        <f t="shared" si="157"/>
        <v>0.41722856999999997</v>
      </c>
      <c r="AB139" s="21">
        <f t="shared" si="158"/>
        <v>0.33378285600000002</v>
      </c>
      <c r="AC139" s="21">
        <f t="shared" si="159"/>
        <v>0.50067428399999991</v>
      </c>
    </row>
    <row r="140" spans="1:29" x14ac:dyDescent="0.3">
      <c r="A140" s="23" t="s">
        <v>30</v>
      </c>
      <c r="B140" s="3" t="s">
        <v>199</v>
      </c>
      <c r="C140" s="23" t="s">
        <v>134</v>
      </c>
      <c r="D140" s="3" t="s">
        <v>135</v>
      </c>
      <c r="E140" s="6" t="s">
        <v>203</v>
      </c>
      <c r="F140" s="6" t="s">
        <v>108</v>
      </c>
      <c r="G140" s="16" t="s">
        <v>91</v>
      </c>
      <c r="H140" s="3" t="s">
        <v>87</v>
      </c>
      <c r="I140" s="3" t="s">
        <v>167</v>
      </c>
      <c r="J140" s="3" t="s">
        <v>218</v>
      </c>
      <c r="K140" s="23" t="s">
        <v>71</v>
      </c>
      <c r="L140" s="11">
        <f t="shared" si="146"/>
        <v>0.44</v>
      </c>
      <c r="M140" s="11">
        <f t="shared" si="147"/>
        <v>0.35200000000000004</v>
      </c>
      <c r="N140" s="11">
        <f t="shared" si="148"/>
        <v>0.52800000000000002</v>
      </c>
      <c r="O140" s="11">
        <f t="shared" si="149"/>
        <v>0.44</v>
      </c>
      <c r="P140" s="11">
        <f t="shared" si="150"/>
        <v>0.35200000000000004</v>
      </c>
      <c r="Q140" s="11">
        <f t="shared" si="151"/>
        <v>0.52800000000000002</v>
      </c>
      <c r="R140" s="11">
        <v>0.44</v>
      </c>
      <c r="S140" s="6">
        <f t="shared" si="86"/>
        <v>0.35200000000000004</v>
      </c>
      <c r="T140" s="6">
        <f t="shared" si="87"/>
        <v>0.52800000000000002</v>
      </c>
      <c r="U140" s="21">
        <f t="shared" si="160"/>
        <v>0.43559999999999999</v>
      </c>
      <c r="V140" s="21">
        <f t="shared" si="152"/>
        <v>0.34848000000000001</v>
      </c>
      <c r="W140" s="21">
        <f t="shared" si="153"/>
        <v>0.52272000000000007</v>
      </c>
      <c r="X140" s="21">
        <f t="shared" si="154"/>
        <v>0.43124399999999996</v>
      </c>
      <c r="Y140" s="21">
        <f t="shared" si="155"/>
        <v>0.3449952</v>
      </c>
      <c r="Z140" s="21">
        <f t="shared" si="156"/>
        <v>0.51749280000000009</v>
      </c>
      <c r="AA140" s="21">
        <f t="shared" si="157"/>
        <v>0.42693155999999993</v>
      </c>
      <c r="AB140" s="21">
        <f t="shared" si="158"/>
        <v>0.34154524800000002</v>
      </c>
      <c r="AC140" s="21">
        <f t="shared" si="159"/>
        <v>0.51231787200000012</v>
      </c>
    </row>
    <row r="141" spans="1:29" x14ac:dyDescent="0.3">
      <c r="A141" s="23" t="s">
        <v>30</v>
      </c>
      <c r="B141" s="3" t="s">
        <v>36</v>
      </c>
      <c r="C141" s="23" t="s">
        <v>73</v>
      </c>
      <c r="D141" s="3" t="s">
        <v>132</v>
      </c>
      <c r="E141" s="6" t="s">
        <v>203</v>
      </c>
      <c r="F141" s="6" t="s">
        <v>108</v>
      </c>
      <c r="G141" s="16" t="s">
        <v>91</v>
      </c>
      <c r="H141" s="3" t="s">
        <v>87</v>
      </c>
      <c r="I141" s="3" t="s">
        <v>220</v>
      </c>
      <c r="J141" s="3" t="s">
        <v>219</v>
      </c>
      <c r="K141" s="23" t="s">
        <v>71</v>
      </c>
      <c r="L141" s="11">
        <f t="shared" ref="L141:L146" si="161">O141</f>
        <v>0.24899999999999997</v>
      </c>
      <c r="M141" s="11">
        <f t="shared" ref="M141:M146" si="162">P141</f>
        <v>0.24299999999999999</v>
      </c>
      <c r="N141" s="11">
        <f t="shared" ref="N141:N146" si="163">Q141</f>
        <v>0.25800000000000001</v>
      </c>
      <c r="O141" s="11">
        <f t="shared" ref="O141:O146" si="164">R141</f>
        <v>0.24899999999999997</v>
      </c>
      <c r="P141" s="11">
        <f t="shared" ref="P141:P146" si="165">S141</f>
        <v>0.24299999999999999</v>
      </c>
      <c r="Q141" s="11">
        <f t="shared" ref="Q141:Q146" si="166">T141</f>
        <v>0.25800000000000001</v>
      </c>
      <c r="R141" s="11">
        <f>R135*(1-0.17)</f>
        <v>0.24899999999999997</v>
      </c>
      <c r="S141" s="6">
        <f>R135*(1-0.19)</f>
        <v>0.24299999999999999</v>
      </c>
      <c r="T141" s="6">
        <f>R135*(1-0.14)</f>
        <v>0.25800000000000001</v>
      </c>
      <c r="U141" s="21">
        <f>R141*0.99</f>
        <v>0.24650999999999998</v>
      </c>
      <c r="V141" s="21">
        <f t="shared" ref="V141:V146" si="167">S141*0.99</f>
        <v>0.24056999999999998</v>
      </c>
      <c r="W141" s="21">
        <f t="shared" ref="W141:W146" si="168">T141*0.99</f>
        <v>0.25541999999999998</v>
      </c>
      <c r="X141" s="21">
        <f t="shared" ref="X141:X146" si="169">U141*0.99</f>
        <v>0.24404489999999998</v>
      </c>
      <c r="Y141" s="21">
        <f t="shared" ref="Y141:Y146" si="170">V141*0.99</f>
        <v>0.23816429999999997</v>
      </c>
      <c r="Z141" s="21">
        <f t="shared" ref="Z141:Z146" si="171">W141*0.99</f>
        <v>0.25286579999999997</v>
      </c>
      <c r="AA141" s="21">
        <f t="shared" ref="AA141:AA146" si="172">X141*0.99</f>
        <v>0.24160445099999997</v>
      </c>
      <c r="AB141" s="21">
        <f t="shared" ref="AB141:AB146" si="173">Y141*0.99</f>
        <v>0.23578265699999998</v>
      </c>
      <c r="AC141" s="21">
        <f t="shared" ref="AC141:AC146" si="174">Z141*0.99</f>
        <v>0.25033714199999996</v>
      </c>
    </row>
    <row r="142" spans="1:29" x14ac:dyDescent="0.3">
      <c r="A142" s="23" t="s">
        <v>30</v>
      </c>
      <c r="B142" s="3" t="s">
        <v>36</v>
      </c>
      <c r="C142" s="23" t="s">
        <v>74</v>
      </c>
      <c r="D142" s="3" t="s">
        <v>132</v>
      </c>
      <c r="E142" s="6" t="s">
        <v>203</v>
      </c>
      <c r="F142" s="6" t="s">
        <v>108</v>
      </c>
      <c r="G142" s="16" t="s">
        <v>91</v>
      </c>
      <c r="H142" s="3" t="s">
        <v>87</v>
      </c>
      <c r="I142" s="3" t="s">
        <v>220</v>
      </c>
      <c r="J142" s="3" t="s">
        <v>219</v>
      </c>
      <c r="K142" s="23" t="s">
        <v>71</v>
      </c>
      <c r="L142" s="11">
        <f t="shared" si="161"/>
        <v>0.29879999999999995</v>
      </c>
      <c r="M142" s="11">
        <f t="shared" si="162"/>
        <v>0.29160000000000003</v>
      </c>
      <c r="N142" s="11">
        <f t="shared" si="163"/>
        <v>0.30959999999999999</v>
      </c>
      <c r="O142" s="11">
        <f t="shared" si="164"/>
        <v>0.29879999999999995</v>
      </c>
      <c r="P142" s="11">
        <f t="shared" si="165"/>
        <v>0.29160000000000003</v>
      </c>
      <c r="Q142" s="11">
        <f t="shared" si="166"/>
        <v>0.30959999999999999</v>
      </c>
      <c r="R142" s="11">
        <f t="shared" ref="R142:R145" si="175">R136*(1-0.17)</f>
        <v>0.29879999999999995</v>
      </c>
      <c r="S142" s="6">
        <f t="shared" ref="S142:S146" si="176">R136*(1-0.19)</f>
        <v>0.29160000000000003</v>
      </c>
      <c r="T142" s="6">
        <f t="shared" ref="T142:T146" si="177">R136*(1-0.14)</f>
        <v>0.30959999999999999</v>
      </c>
      <c r="U142" s="21">
        <f t="shared" ref="U142:U146" si="178">R142*0.99</f>
        <v>0.29581199999999996</v>
      </c>
      <c r="V142" s="21">
        <f t="shared" si="167"/>
        <v>0.288684</v>
      </c>
      <c r="W142" s="21">
        <f t="shared" si="168"/>
        <v>0.306504</v>
      </c>
      <c r="X142" s="21">
        <f t="shared" si="169"/>
        <v>0.29285387999999996</v>
      </c>
      <c r="Y142" s="21">
        <f t="shared" si="170"/>
        <v>0.28579715999999999</v>
      </c>
      <c r="Z142" s="21">
        <f t="shared" si="171"/>
        <v>0.30343895999999998</v>
      </c>
      <c r="AA142" s="21">
        <f t="shared" si="172"/>
        <v>0.28992534119999996</v>
      </c>
      <c r="AB142" s="21">
        <f t="shared" si="173"/>
        <v>0.28293918839999999</v>
      </c>
      <c r="AC142" s="21">
        <f t="shared" si="174"/>
        <v>0.30040457039999996</v>
      </c>
    </row>
    <row r="143" spans="1:29" x14ac:dyDescent="0.3">
      <c r="A143" s="23" t="s">
        <v>30</v>
      </c>
      <c r="B143" s="3" t="s">
        <v>36</v>
      </c>
      <c r="C143" s="23" t="s">
        <v>75</v>
      </c>
      <c r="D143" s="3" t="s">
        <v>132</v>
      </c>
      <c r="E143" s="6" t="s">
        <v>203</v>
      </c>
      <c r="F143" s="6" t="s">
        <v>108</v>
      </c>
      <c r="G143" s="16" t="s">
        <v>91</v>
      </c>
      <c r="H143" s="3" t="s">
        <v>87</v>
      </c>
      <c r="I143" s="3" t="s">
        <v>220</v>
      </c>
      <c r="J143" s="3" t="s">
        <v>219</v>
      </c>
      <c r="K143" s="23" t="s">
        <v>71</v>
      </c>
      <c r="L143" s="11">
        <f t="shared" si="161"/>
        <v>0.36519999999999997</v>
      </c>
      <c r="M143" s="11">
        <f t="shared" si="162"/>
        <v>0.35640000000000005</v>
      </c>
      <c r="N143" s="11">
        <f t="shared" si="163"/>
        <v>0.37840000000000001</v>
      </c>
      <c r="O143" s="11">
        <f t="shared" si="164"/>
        <v>0.36519999999999997</v>
      </c>
      <c r="P143" s="11">
        <f t="shared" si="165"/>
        <v>0.35640000000000005</v>
      </c>
      <c r="Q143" s="11">
        <f t="shared" si="166"/>
        <v>0.37840000000000001</v>
      </c>
      <c r="R143" s="11">
        <f t="shared" si="175"/>
        <v>0.36519999999999997</v>
      </c>
      <c r="S143" s="6">
        <f t="shared" si="176"/>
        <v>0.35640000000000005</v>
      </c>
      <c r="T143" s="6">
        <f t="shared" si="177"/>
        <v>0.37840000000000001</v>
      </c>
      <c r="U143" s="21">
        <f t="shared" si="178"/>
        <v>0.36154799999999998</v>
      </c>
      <c r="V143" s="21">
        <f t="shared" si="167"/>
        <v>0.35283600000000004</v>
      </c>
      <c r="W143" s="21">
        <f t="shared" si="168"/>
        <v>0.374616</v>
      </c>
      <c r="X143" s="21">
        <f t="shared" si="169"/>
        <v>0.35793251999999998</v>
      </c>
      <c r="Y143" s="21">
        <f t="shared" si="170"/>
        <v>0.34930764000000003</v>
      </c>
      <c r="Z143" s="21">
        <f t="shared" si="171"/>
        <v>0.37086984000000001</v>
      </c>
      <c r="AA143" s="21">
        <f t="shared" si="172"/>
        <v>0.35435319479999999</v>
      </c>
      <c r="AB143" s="21">
        <f t="shared" si="173"/>
        <v>0.34581456360000001</v>
      </c>
      <c r="AC143" s="21">
        <f t="shared" si="174"/>
        <v>0.36716114160000002</v>
      </c>
    </row>
    <row r="144" spans="1:29" x14ac:dyDescent="0.3">
      <c r="A144" s="23" t="s">
        <v>30</v>
      </c>
      <c r="B144" s="3" t="s">
        <v>36</v>
      </c>
      <c r="C144" s="23" t="s">
        <v>130</v>
      </c>
      <c r="D144" s="3" t="s">
        <v>133</v>
      </c>
      <c r="E144" s="6" t="s">
        <v>203</v>
      </c>
      <c r="F144" s="6" t="s">
        <v>108</v>
      </c>
      <c r="G144" s="16" t="s">
        <v>91</v>
      </c>
      <c r="H144" s="3" t="s">
        <v>87</v>
      </c>
      <c r="I144" s="3" t="s">
        <v>220</v>
      </c>
      <c r="J144" s="3" t="s">
        <v>219</v>
      </c>
      <c r="K144" s="23" t="s">
        <v>71</v>
      </c>
      <c r="L144" s="11">
        <f t="shared" si="161"/>
        <v>0.3735</v>
      </c>
      <c r="M144" s="11">
        <f t="shared" si="162"/>
        <v>0.36450000000000005</v>
      </c>
      <c r="N144" s="11">
        <f t="shared" si="163"/>
        <v>0.38700000000000001</v>
      </c>
      <c r="O144" s="11">
        <f t="shared" si="164"/>
        <v>0.3735</v>
      </c>
      <c r="P144" s="11">
        <f t="shared" si="165"/>
        <v>0.36450000000000005</v>
      </c>
      <c r="Q144" s="11">
        <f t="shared" si="166"/>
        <v>0.38700000000000001</v>
      </c>
      <c r="R144" s="11">
        <f t="shared" si="175"/>
        <v>0.3735</v>
      </c>
      <c r="S144" s="6">
        <f t="shared" si="176"/>
        <v>0.36450000000000005</v>
      </c>
      <c r="T144" s="6">
        <f t="shared" si="177"/>
        <v>0.38700000000000001</v>
      </c>
      <c r="U144" s="21">
        <f t="shared" si="178"/>
        <v>0.36976500000000001</v>
      </c>
      <c r="V144" s="21">
        <f t="shared" si="167"/>
        <v>0.36085500000000004</v>
      </c>
      <c r="W144" s="21">
        <f t="shared" si="168"/>
        <v>0.38313000000000003</v>
      </c>
      <c r="X144" s="21">
        <f t="shared" si="169"/>
        <v>0.36606735000000001</v>
      </c>
      <c r="Y144" s="21">
        <f t="shared" si="170"/>
        <v>0.35724645000000005</v>
      </c>
      <c r="Z144" s="21">
        <f t="shared" si="171"/>
        <v>0.37929870000000004</v>
      </c>
      <c r="AA144" s="21">
        <f t="shared" si="172"/>
        <v>0.36240667650000002</v>
      </c>
      <c r="AB144" s="21">
        <f t="shared" si="173"/>
        <v>0.35367398550000007</v>
      </c>
      <c r="AC144" s="21">
        <f t="shared" si="174"/>
        <v>0.37550571300000002</v>
      </c>
    </row>
    <row r="145" spans="1:29" x14ac:dyDescent="0.3">
      <c r="A145" s="23" t="s">
        <v>30</v>
      </c>
      <c r="B145" s="3" t="s">
        <v>36</v>
      </c>
      <c r="C145" s="23" t="s">
        <v>76</v>
      </c>
      <c r="D145" s="3" t="s">
        <v>136</v>
      </c>
      <c r="E145" s="6" t="s">
        <v>203</v>
      </c>
      <c r="F145" s="6" t="s">
        <v>108</v>
      </c>
      <c r="G145" s="16" t="s">
        <v>91</v>
      </c>
      <c r="H145" s="3" t="s">
        <v>87</v>
      </c>
      <c r="I145" s="3" t="s">
        <v>220</v>
      </c>
      <c r="J145" s="3" t="s">
        <v>219</v>
      </c>
      <c r="K145" s="23" t="s">
        <v>71</v>
      </c>
      <c r="L145" s="11">
        <f t="shared" si="161"/>
        <v>0.3569</v>
      </c>
      <c r="M145" s="11">
        <f t="shared" si="162"/>
        <v>0.3483</v>
      </c>
      <c r="N145" s="11">
        <f t="shared" si="163"/>
        <v>0.36979999999999996</v>
      </c>
      <c r="O145" s="11">
        <f t="shared" si="164"/>
        <v>0.3569</v>
      </c>
      <c r="P145" s="11">
        <f t="shared" si="165"/>
        <v>0.3483</v>
      </c>
      <c r="Q145" s="11">
        <f t="shared" si="166"/>
        <v>0.36979999999999996</v>
      </c>
      <c r="R145" s="11">
        <f t="shared" si="175"/>
        <v>0.3569</v>
      </c>
      <c r="S145" s="6">
        <f t="shared" si="176"/>
        <v>0.3483</v>
      </c>
      <c r="T145" s="6">
        <f t="shared" si="177"/>
        <v>0.36979999999999996</v>
      </c>
      <c r="U145" s="21">
        <f t="shared" si="178"/>
        <v>0.35333100000000001</v>
      </c>
      <c r="V145" s="21">
        <f t="shared" si="167"/>
        <v>0.34481699999999998</v>
      </c>
      <c r="W145" s="21">
        <f t="shared" si="168"/>
        <v>0.36610199999999998</v>
      </c>
      <c r="X145" s="21">
        <f t="shared" si="169"/>
        <v>0.34979768999999999</v>
      </c>
      <c r="Y145" s="21">
        <f t="shared" si="170"/>
        <v>0.34136882999999996</v>
      </c>
      <c r="Z145" s="21">
        <f t="shared" si="171"/>
        <v>0.36244097999999997</v>
      </c>
      <c r="AA145" s="21">
        <f t="shared" si="172"/>
        <v>0.34629971310000002</v>
      </c>
      <c r="AB145" s="21">
        <f t="shared" si="173"/>
        <v>0.33795514169999996</v>
      </c>
      <c r="AC145" s="21">
        <f t="shared" si="174"/>
        <v>0.35881657019999996</v>
      </c>
    </row>
    <row r="146" spans="1:29" x14ac:dyDescent="0.3">
      <c r="A146" s="23" t="s">
        <v>30</v>
      </c>
      <c r="B146" s="3" t="s">
        <v>36</v>
      </c>
      <c r="C146" s="23" t="s">
        <v>134</v>
      </c>
      <c r="D146" s="3" t="s">
        <v>135</v>
      </c>
      <c r="E146" s="6" t="s">
        <v>203</v>
      </c>
      <c r="F146" s="6" t="s">
        <v>108</v>
      </c>
      <c r="G146" s="16" t="s">
        <v>91</v>
      </c>
      <c r="H146" s="3" t="s">
        <v>87</v>
      </c>
      <c r="I146" s="3" t="s">
        <v>220</v>
      </c>
      <c r="J146" s="3" t="s">
        <v>219</v>
      </c>
      <c r="K146" s="23" t="s">
        <v>71</v>
      </c>
      <c r="L146" s="11">
        <f t="shared" si="161"/>
        <v>0.36519999999999997</v>
      </c>
      <c r="M146" s="11">
        <f t="shared" si="162"/>
        <v>0.35640000000000005</v>
      </c>
      <c r="N146" s="11">
        <f t="shared" si="163"/>
        <v>0.37840000000000001</v>
      </c>
      <c r="O146" s="11">
        <f t="shared" si="164"/>
        <v>0.36519999999999997</v>
      </c>
      <c r="P146" s="11">
        <f t="shared" si="165"/>
        <v>0.35640000000000005</v>
      </c>
      <c r="Q146" s="11">
        <f t="shared" si="166"/>
        <v>0.37840000000000001</v>
      </c>
      <c r="R146" s="11">
        <f>R140*(1-0.17)</f>
        <v>0.36519999999999997</v>
      </c>
      <c r="S146" s="6">
        <f t="shared" si="176"/>
        <v>0.35640000000000005</v>
      </c>
      <c r="T146" s="6">
        <f t="shared" si="177"/>
        <v>0.37840000000000001</v>
      </c>
      <c r="U146" s="21">
        <f t="shared" si="178"/>
        <v>0.36154799999999998</v>
      </c>
      <c r="V146" s="21">
        <f t="shared" si="167"/>
        <v>0.35283600000000004</v>
      </c>
      <c r="W146" s="21">
        <f t="shared" si="168"/>
        <v>0.374616</v>
      </c>
      <c r="X146" s="21">
        <f t="shared" si="169"/>
        <v>0.35793251999999998</v>
      </c>
      <c r="Y146" s="21">
        <f t="shared" si="170"/>
        <v>0.34930764000000003</v>
      </c>
      <c r="Z146" s="21">
        <f t="shared" si="171"/>
        <v>0.37086984000000001</v>
      </c>
      <c r="AA146" s="21">
        <f t="shared" si="172"/>
        <v>0.35435319479999999</v>
      </c>
      <c r="AB146" s="21">
        <f t="shared" si="173"/>
        <v>0.34581456360000001</v>
      </c>
      <c r="AC146" s="21">
        <f t="shared" si="174"/>
        <v>0.36716114160000002</v>
      </c>
    </row>
    <row r="147" spans="1:29" x14ac:dyDescent="0.3">
      <c r="A147" s="23" t="s">
        <v>30</v>
      </c>
      <c r="B147" s="3" t="s">
        <v>23</v>
      </c>
      <c r="C147" s="23" t="s">
        <v>73</v>
      </c>
      <c r="D147" s="3" t="s">
        <v>132</v>
      </c>
      <c r="E147" s="6" t="s">
        <v>204</v>
      </c>
      <c r="F147" s="6" t="s">
        <v>108</v>
      </c>
      <c r="G147" s="16" t="s">
        <v>91</v>
      </c>
      <c r="H147" s="3" t="s">
        <v>87</v>
      </c>
      <c r="I147" s="3" t="s">
        <v>164</v>
      </c>
      <c r="J147" s="3" t="s">
        <v>165</v>
      </c>
      <c r="K147" s="23" t="s">
        <v>71</v>
      </c>
      <c r="L147" s="11">
        <f t="shared" ref="L147:L158" si="179">O147*0.95</f>
        <v>0.76712499999999995</v>
      </c>
      <c r="M147" s="11">
        <f t="shared" ref="M147:M158" si="180">P147*0.95</f>
        <v>0.61370000000000002</v>
      </c>
      <c r="N147" s="11">
        <f t="shared" ref="N147:N158" si="181">Q147*0.95</f>
        <v>0.92054999999999998</v>
      </c>
      <c r="O147" s="11">
        <f>R147*0.95</f>
        <v>0.8075</v>
      </c>
      <c r="P147" s="11">
        <f t="shared" ref="P147:P158" si="182">S147*0.95</f>
        <v>0.64600000000000002</v>
      </c>
      <c r="Q147" s="11">
        <f t="shared" ref="Q147:Q158" si="183">T147*0.95</f>
        <v>0.96899999999999997</v>
      </c>
      <c r="R147" s="11">
        <v>0.85</v>
      </c>
      <c r="S147" s="6">
        <f t="shared" si="86"/>
        <v>0.68</v>
      </c>
      <c r="T147" s="6">
        <f t="shared" si="87"/>
        <v>1.02</v>
      </c>
      <c r="U147" s="21">
        <f>R147*1.01</f>
        <v>0.85849999999999993</v>
      </c>
      <c r="V147" s="21">
        <f t="shared" ref="V147:V158" si="184">S147*1.01</f>
        <v>0.68680000000000008</v>
      </c>
      <c r="W147" s="21">
        <f t="shared" ref="W147:W158" si="185">T147*1.01</f>
        <v>1.0302</v>
      </c>
      <c r="X147" s="21">
        <f t="shared" ref="X147:X158" si="186">U147*1.01</f>
        <v>0.86708499999999988</v>
      </c>
      <c r="Y147" s="21">
        <f t="shared" ref="Y147:Y158" si="187">V147*1.01</f>
        <v>0.69366800000000006</v>
      </c>
      <c r="Z147" s="21">
        <f t="shared" ref="Z147:Z158" si="188">W147*1.01</f>
        <v>1.040502</v>
      </c>
      <c r="AA147" s="21">
        <f t="shared" ref="AA147:AA158" si="189">X147*1.01</f>
        <v>0.87575584999999989</v>
      </c>
      <c r="AB147" s="21">
        <f t="shared" ref="AB147:AB158" si="190">Y147*1.01</f>
        <v>0.70060468000000009</v>
      </c>
      <c r="AC147" s="21">
        <f t="shared" ref="AC147:AC158" si="191">Z147*1.01</f>
        <v>1.0509070200000001</v>
      </c>
    </row>
    <row r="148" spans="1:29" x14ac:dyDescent="0.3">
      <c r="A148" s="23" t="s">
        <v>30</v>
      </c>
      <c r="B148" s="3" t="s">
        <v>23</v>
      </c>
      <c r="C148" s="23" t="s">
        <v>74</v>
      </c>
      <c r="D148" s="3" t="s">
        <v>132</v>
      </c>
      <c r="E148" s="6" t="s">
        <v>204</v>
      </c>
      <c r="F148" s="6" t="s">
        <v>108</v>
      </c>
      <c r="G148" s="16" t="s">
        <v>91</v>
      </c>
      <c r="H148" s="3" t="s">
        <v>87</v>
      </c>
      <c r="I148" s="3" t="s">
        <v>164</v>
      </c>
      <c r="J148" s="3" t="s">
        <v>165</v>
      </c>
      <c r="K148" s="23" t="s">
        <v>71</v>
      </c>
      <c r="L148" s="11">
        <f t="shared" si="179"/>
        <v>0.76712499999999995</v>
      </c>
      <c r="M148" s="11">
        <f t="shared" si="180"/>
        <v>0.61370000000000002</v>
      </c>
      <c r="N148" s="11">
        <f t="shared" si="181"/>
        <v>0.92054999999999998</v>
      </c>
      <c r="O148" s="11">
        <f t="shared" ref="O148:O152" si="192">R148*0.95</f>
        <v>0.8075</v>
      </c>
      <c r="P148" s="11">
        <f t="shared" si="182"/>
        <v>0.64600000000000002</v>
      </c>
      <c r="Q148" s="11">
        <f t="shared" si="183"/>
        <v>0.96899999999999997</v>
      </c>
      <c r="R148" s="11">
        <v>0.85</v>
      </c>
      <c r="S148" s="6">
        <f t="shared" si="86"/>
        <v>0.68</v>
      </c>
      <c r="T148" s="6">
        <f t="shared" si="87"/>
        <v>1.02</v>
      </c>
      <c r="U148" s="21">
        <f t="shared" ref="U148:U152" si="193">R148*1.01</f>
        <v>0.85849999999999993</v>
      </c>
      <c r="V148" s="21">
        <f t="shared" si="184"/>
        <v>0.68680000000000008</v>
      </c>
      <c r="W148" s="21">
        <f t="shared" si="185"/>
        <v>1.0302</v>
      </c>
      <c r="X148" s="21">
        <f t="shared" si="186"/>
        <v>0.86708499999999988</v>
      </c>
      <c r="Y148" s="21">
        <f t="shared" si="187"/>
        <v>0.69366800000000006</v>
      </c>
      <c r="Z148" s="21">
        <f t="shared" si="188"/>
        <v>1.040502</v>
      </c>
      <c r="AA148" s="21">
        <f t="shared" si="189"/>
        <v>0.87575584999999989</v>
      </c>
      <c r="AB148" s="21">
        <f t="shared" si="190"/>
        <v>0.70060468000000009</v>
      </c>
      <c r="AC148" s="21">
        <f t="shared" si="191"/>
        <v>1.0509070200000001</v>
      </c>
    </row>
    <row r="149" spans="1:29" x14ac:dyDescent="0.3">
      <c r="A149" s="23" t="s">
        <v>30</v>
      </c>
      <c r="B149" s="3" t="s">
        <v>23</v>
      </c>
      <c r="C149" s="23" t="s">
        <v>75</v>
      </c>
      <c r="D149" s="3" t="s">
        <v>132</v>
      </c>
      <c r="E149" s="6" t="s">
        <v>204</v>
      </c>
      <c r="F149" s="6" t="s">
        <v>108</v>
      </c>
      <c r="G149" s="16" t="s">
        <v>91</v>
      </c>
      <c r="H149" s="3" t="s">
        <v>87</v>
      </c>
      <c r="I149" s="3" t="s">
        <v>164</v>
      </c>
      <c r="J149" s="3" t="s">
        <v>165</v>
      </c>
      <c r="K149" s="23" t="s">
        <v>71</v>
      </c>
      <c r="L149" s="11">
        <f t="shared" si="179"/>
        <v>0.80322499999999986</v>
      </c>
      <c r="M149" s="11">
        <f t="shared" si="180"/>
        <v>0.64257999999999993</v>
      </c>
      <c r="N149" s="11">
        <f t="shared" si="181"/>
        <v>0.96386999999999989</v>
      </c>
      <c r="O149" s="11">
        <f t="shared" si="192"/>
        <v>0.84549999999999992</v>
      </c>
      <c r="P149" s="11">
        <f t="shared" si="182"/>
        <v>0.6764</v>
      </c>
      <c r="Q149" s="11">
        <f t="shared" si="183"/>
        <v>1.0145999999999999</v>
      </c>
      <c r="R149" s="11">
        <v>0.89</v>
      </c>
      <c r="S149" s="6">
        <f t="shared" si="86"/>
        <v>0.71200000000000008</v>
      </c>
      <c r="T149" s="6">
        <f t="shared" si="87"/>
        <v>1.0680000000000001</v>
      </c>
      <c r="U149" s="21">
        <f t="shared" si="193"/>
        <v>0.89890000000000003</v>
      </c>
      <c r="V149" s="21">
        <f t="shared" si="184"/>
        <v>0.71912000000000009</v>
      </c>
      <c r="W149" s="21">
        <f t="shared" si="185"/>
        <v>1.0786800000000001</v>
      </c>
      <c r="X149" s="21">
        <f t="shared" si="186"/>
        <v>0.90788900000000006</v>
      </c>
      <c r="Y149" s="21">
        <f t="shared" si="187"/>
        <v>0.72631120000000005</v>
      </c>
      <c r="Z149" s="21">
        <f t="shared" si="188"/>
        <v>1.0894668000000001</v>
      </c>
      <c r="AA149" s="21">
        <f t="shared" si="189"/>
        <v>0.91696789000000012</v>
      </c>
      <c r="AB149" s="21">
        <f t="shared" si="190"/>
        <v>0.73357431200000001</v>
      </c>
      <c r="AC149" s="21">
        <f t="shared" si="191"/>
        <v>1.100361468</v>
      </c>
    </row>
    <row r="150" spans="1:29" x14ac:dyDescent="0.3">
      <c r="A150" s="23" t="s">
        <v>30</v>
      </c>
      <c r="B150" s="3" t="s">
        <v>23</v>
      </c>
      <c r="C150" s="23" t="s">
        <v>130</v>
      </c>
      <c r="D150" s="3" t="s">
        <v>133</v>
      </c>
      <c r="E150" s="6" t="s">
        <v>204</v>
      </c>
      <c r="F150" s="6" t="s">
        <v>108</v>
      </c>
      <c r="G150" s="16" t="s">
        <v>91</v>
      </c>
      <c r="H150" s="3" t="s">
        <v>87</v>
      </c>
      <c r="I150" s="3" t="s">
        <v>164</v>
      </c>
      <c r="J150" s="3" t="s">
        <v>165</v>
      </c>
      <c r="K150" s="23" t="s">
        <v>71</v>
      </c>
      <c r="L150" s="11">
        <f t="shared" si="179"/>
        <v>0.81224999999999992</v>
      </c>
      <c r="M150" s="11">
        <f t="shared" si="180"/>
        <v>0.64980000000000004</v>
      </c>
      <c r="N150" s="11">
        <f t="shared" si="181"/>
        <v>0.97470000000000001</v>
      </c>
      <c r="O150" s="11">
        <f t="shared" si="192"/>
        <v>0.85499999999999998</v>
      </c>
      <c r="P150" s="11">
        <f t="shared" si="182"/>
        <v>0.68400000000000005</v>
      </c>
      <c r="Q150" s="11">
        <f t="shared" si="183"/>
        <v>1.026</v>
      </c>
      <c r="R150" s="11">
        <v>0.9</v>
      </c>
      <c r="S150" s="6">
        <f t="shared" si="86"/>
        <v>0.72000000000000008</v>
      </c>
      <c r="T150" s="6">
        <f t="shared" si="87"/>
        <v>1.08</v>
      </c>
      <c r="U150" s="21">
        <f t="shared" si="193"/>
        <v>0.90900000000000003</v>
      </c>
      <c r="V150" s="21">
        <f t="shared" si="184"/>
        <v>0.72720000000000007</v>
      </c>
      <c r="W150" s="21">
        <f t="shared" si="185"/>
        <v>1.0908</v>
      </c>
      <c r="X150" s="21">
        <f t="shared" si="186"/>
        <v>0.91809000000000007</v>
      </c>
      <c r="Y150" s="21">
        <f t="shared" si="187"/>
        <v>0.73447200000000012</v>
      </c>
      <c r="Z150" s="21">
        <f t="shared" si="188"/>
        <v>1.1017079999999999</v>
      </c>
      <c r="AA150" s="21">
        <f t="shared" si="189"/>
        <v>0.92727090000000012</v>
      </c>
      <c r="AB150" s="21">
        <f t="shared" si="190"/>
        <v>0.7418167200000001</v>
      </c>
      <c r="AC150" s="21">
        <f t="shared" si="191"/>
        <v>1.1127250799999999</v>
      </c>
    </row>
    <row r="151" spans="1:29" x14ac:dyDescent="0.3">
      <c r="A151" s="23" t="s">
        <v>30</v>
      </c>
      <c r="B151" s="3" t="s">
        <v>23</v>
      </c>
      <c r="C151" s="23" t="s">
        <v>76</v>
      </c>
      <c r="D151" s="3" t="s">
        <v>136</v>
      </c>
      <c r="E151" s="6" t="s">
        <v>204</v>
      </c>
      <c r="F151" s="6" t="s">
        <v>108</v>
      </c>
      <c r="G151" s="16" t="s">
        <v>91</v>
      </c>
      <c r="H151" s="3" t="s">
        <v>87</v>
      </c>
      <c r="I151" s="3" t="s">
        <v>164</v>
      </c>
      <c r="J151" s="3" t="s">
        <v>165</v>
      </c>
      <c r="K151" s="23" t="s">
        <v>71</v>
      </c>
      <c r="L151" s="11">
        <f t="shared" si="179"/>
        <v>0.80322499999999986</v>
      </c>
      <c r="M151" s="11">
        <f t="shared" si="180"/>
        <v>0.64257999999999993</v>
      </c>
      <c r="N151" s="11">
        <f t="shared" si="181"/>
        <v>0.96386999999999989</v>
      </c>
      <c r="O151" s="11">
        <f t="shared" si="192"/>
        <v>0.84549999999999992</v>
      </c>
      <c r="P151" s="11">
        <f t="shared" si="182"/>
        <v>0.6764</v>
      </c>
      <c r="Q151" s="11">
        <f t="shared" si="183"/>
        <v>1.0145999999999999</v>
      </c>
      <c r="R151" s="11">
        <v>0.89</v>
      </c>
      <c r="S151" s="6">
        <f t="shared" si="86"/>
        <v>0.71200000000000008</v>
      </c>
      <c r="T151" s="6">
        <f t="shared" si="87"/>
        <v>1.0680000000000001</v>
      </c>
      <c r="U151" s="21">
        <f t="shared" si="193"/>
        <v>0.89890000000000003</v>
      </c>
      <c r="V151" s="21">
        <f t="shared" si="184"/>
        <v>0.71912000000000009</v>
      </c>
      <c r="W151" s="21">
        <f t="shared" si="185"/>
        <v>1.0786800000000001</v>
      </c>
      <c r="X151" s="21">
        <f t="shared" si="186"/>
        <v>0.90788900000000006</v>
      </c>
      <c r="Y151" s="21">
        <f t="shared" si="187"/>
        <v>0.72631120000000005</v>
      </c>
      <c r="Z151" s="21">
        <f t="shared" si="188"/>
        <v>1.0894668000000001</v>
      </c>
      <c r="AA151" s="21">
        <f t="shared" si="189"/>
        <v>0.91696789000000012</v>
      </c>
      <c r="AB151" s="21">
        <f t="shared" si="190"/>
        <v>0.73357431200000001</v>
      </c>
      <c r="AC151" s="21">
        <f t="shared" si="191"/>
        <v>1.100361468</v>
      </c>
    </row>
    <row r="152" spans="1:29" x14ac:dyDescent="0.3">
      <c r="A152" s="23" t="s">
        <v>30</v>
      </c>
      <c r="B152" s="3" t="s">
        <v>23</v>
      </c>
      <c r="C152" s="23" t="s">
        <v>134</v>
      </c>
      <c r="D152" s="3" t="s">
        <v>135</v>
      </c>
      <c r="E152" s="6" t="s">
        <v>204</v>
      </c>
      <c r="F152" s="6" t="s">
        <v>108</v>
      </c>
      <c r="G152" s="16" t="s">
        <v>91</v>
      </c>
      <c r="H152" s="3" t="s">
        <v>87</v>
      </c>
      <c r="I152" s="3" t="s">
        <v>164</v>
      </c>
      <c r="J152" s="3" t="s">
        <v>165</v>
      </c>
      <c r="K152" s="23" t="s">
        <v>71</v>
      </c>
      <c r="L152" s="11">
        <f t="shared" si="179"/>
        <v>0.81224999999999992</v>
      </c>
      <c r="M152" s="11">
        <f t="shared" si="180"/>
        <v>0.64980000000000004</v>
      </c>
      <c r="N152" s="11">
        <f t="shared" si="181"/>
        <v>0.97470000000000001</v>
      </c>
      <c r="O152" s="11">
        <f t="shared" si="192"/>
        <v>0.85499999999999998</v>
      </c>
      <c r="P152" s="11">
        <f t="shared" si="182"/>
        <v>0.68400000000000005</v>
      </c>
      <c r="Q152" s="11">
        <f t="shared" si="183"/>
        <v>1.026</v>
      </c>
      <c r="R152" s="11">
        <v>0.9</v>
      </c>
      <c r="S152" s="6">
        <f t="shared" si="86"/>
        <v>0.72000000000000008</v>
      </c>
      <c r="T152" s="6">
        <f t="shared" si="87"/>
        <v>1.08</v>
      </c>
      <c r="U152" s="21">
        <f t="shared" si="193"/>
        <v>0.90900000000000003</v>
      </c>
      <c r="V152" s="21">
        <f t="shared" si="184"/>
        <v>0.72720000000000007</v>
      </c>
      <c r="W152" s="21">
        <f t="shared" si="185"/>
        <v>1.0908</v>
      </c>
      <c r="X152" s="21">
        <f t="shared" si="186"/>
        <v>0.91809000000000007</v>
      </c>
      <c r="Y152" s="21">
        <f t="shared" si="187"/>
        <v>0.73447200000000012</v>
      </c>
      <c r="Z152" s="21">
        <f t="shared" si="188"/>
        <v>1.1017079999999999</v>
      </c>
      <c r="AA152" s="21">
        <f t="shared" si="189"/>
        <v>0.92727090000000012</v>
      </c>
      <c r="AB152" s="21">
        <f t="shared" si="190"/>
        <v>0.7418167200000001</v>
      </c>
      <c r="AC152" s="21">
        <f t="shared" si="191"/>
        <v>1.1127250799999999</v>
      </c>
    </row>
    <row r="153" spans="1:29" x14ac:dyDescent="0.3">
      <c r="A153" s="23" t="s">
        <v>30</v>
      </c>
      <c r="B153" s="3" t="s">
        <v>23</v>
      </c>
      <c r="C153" s="23" t="s">
        <v>73</v>
      </c>
      <c r="D153" s="3" t="s">
        <v>132</v>
      </c>
      <c r="E153" s="6" t="s">
        <v>205</v>
      </c>
      <c r="F153" s="6" t="s">
        <v>108</v>
      </c>
      <c r="G153" s="16" t="s">
        <v>91</v>
      </c>
      <c r="H153" s="3" t="s">
        <v>87</v>
      </c>
      <c r="I153" s="3" t="s">
        <v>164</v>
      </c>
      <c r="J153" s="3" t="s">
        <v>165</v>
      </c>
      <c r="K153" s="23" t="s">
        <v>71</v>
      </c>
      <c r="L153" s="11">
        <f t="shared" si="179"/>
        <v>0.76712499999999995</v>
      </c>
      <c r="M153" s="11">
        <f t="shared" si="180"/>
        <v>0.61370000000000002</v>
      </c>
      <c r="N153" s="11">
        <f t="shared" si="181"/>
        <v>0.92054999999999998</v>
      </c>
      <c r="O153" s="11">
        <f>R153*0.95</f>
        <v>0.8075</v>
      </c>
      <c r="P153" s="11">
        <f t="shared" si="182"/>
        <v>0.64600000000000002</v>
      </c>
      <c r="Q153" s="11">
        <f t="shared" si="183"/>
        <v>0.96899999999999997</v>
      </c>
      <c r="R153" s="11">
        <v>0.85</v>
      </c>
      <c r="S153" s="6">
        <f t="shared" si="86"/>
        <v>0.68</v>
      </c>
      <c r="T153" s="6">
        <f t="shared" si="87"/>
        <v>1.02</v>
      </c>
      <c r="U153" s="21">
        <f>R153*1.01</f>
        <v>0.85849999999999993</v>
      </c>
      <c r="V153" s="21">
        <f t="shared" si="184"/>
        <v>0.68680000000000008</v>
      </c>
      <c r="W153" s="21">
        <f t="shared" si="185"/>
        <v>1.0302</v>
      </c>
      <c r="X153" s="21">
        <f t="shared" si="186"/>
        <v>0.86708499999999988</v>
      </c>
      <c r="Y153" s="21">
        <f t="shared" si="187"/>
        <v>0.69366800000000006</v>
      </c>
      <c r="Z153" s="21">
        <f t="shared" si="188"/>
        <v>1.040502</v>
      </c>
      <c r="AA153" s="21">
        <f t="shared" si="189"/>
        <v>0.87575584999999989</v>
      </c>
      <c r="AB153" s="21">
        <f t="shared" si="190"/>
        <v>0.70060468000000009</v>
      </c>
      <c r="AC153" s="21">
        <f t="shared" si="191"/>
        <v>1.0509070200000001</v>
      </c>
    </row>
    <row r="154" spans="1:29" x14ac:dyDescent="0.3">
      <c r="A154" s="23" t="s">
        <v>30</v>
      </c>
      <c r="B154" s="3" t="s">
        <v>23</v>
      </c>
      <c r="C154" s="23" t="s">
        <v>74</v>
      </c>
      <c r="D154" s="3" t="s">
        <v>132</v>
      </c>
      <c r="E154" s="6" t="s">
        <v>205</v>
      </c>
      <c r="F154" s="6" t="s">
        <v>108</v>
      </c>
      <c r="G154" s="16" t="s">
        <v>91</v>
      </c>
      <c r="H154" s="3" t="s">
        <v>87</v>
      </c>
      <c r="I154" s="3" t="s">
        <v>164</v>
      </c>
      <c r="J154" s="3" t="s">
        <v>165</v>
      </c>
      <c r="K154" s="23" t="s">
        <v>71</v>
      </c>
      <c r="L154" s="11">
        <f t="shared" si="179"/>
        <v>0.76712499999999995</v>
      </c>
      <c r="M154" s="11">
        <f t="shared" si="180"/>
        <v>0.61370000000000002</v>
      </c>
      <c r="N154" s="11">
        <f t="shared" si="181"/>
        <v>0.92054999999999998</v>
      </c>
      <c r="O154" s="11">
        <f t="shared" ref="O154:O158" si="194">R154*0.95</f>
        <v>0.8075</v>
      </c>
      <c r="P154" s="11">
        <f t="shared" si="182"/>
        <v>0.64600000000000002</v>
      </c>
      <c r="Q154" s="11">
        <f t="shared" si="183"/>
        <v>0.96899999999999997</v>
      </c>
      <c r="R154" s="11">
        <v>0.85</v>
      </c>
      <c r="S154" s="6">
        <f t="shared" si="86"/>
        <v>0.68</v>
      </c>
      <c r="T154" s="6">
        <f t="shared" si="87"/>
        <v>1.02</v>
      </c>
      <c r="U154" s="21">
        <f t="shared" ref="U154:U158" si="195">R154*1.01</f>
        <v>0.85849999999999993</v>
      </c>
      <c r="V154" s="21">
        <f t="shared" si="184"/>
        <v>0.68680000000000008</v>
      </c>
      <c r="W154" s="21">
        <f t="shared" si="185"/>
        <v>1.0302</v>
      </c>
      <c r="X154" s="21">
        <f t="shared" si="186"/>
        <v>0.86708499999999988</v>
      </c>
      <c r="Y154" s="21">
        <f t="shared" si="187"/>
        <v>0.69366800000000006</v>
      </c>
      <c r="Z154" s="21">
        <f t="shared" si="188"/>
        <v>1.040502</v>
      </c>
      <c r="AA154" s="21">
        <f t="shared" si="189"/>
        <v>0.87575584999999989</v>
      </c>
      <c r="AB154" s="21">
        <f t="shared" si="190"/>
        <v>0.70060468000000009</v>
      </c>
      <c r="AC154" s="21">
        <f t="shared" si="191"/>
        <v>1.0509070200000001</v>
      </c>
    </row>
    <row r="155" spans="1:29" x14ac:dyDescent="0.3">
      <c r="A155" s="23" t="s">
        <v>30</v>
      </c>
      <c r="B155" s="3" t="s">
        <v>23</v>
      </c>
      <c r="C155" s="23" t="s">
        <v>75</v>
      </c>
      <c r="D155" s="3" t="s">
        <v>132</v>
      </c>
      <c r="E155" s="6" t="s">
        <v>205</v>
      </c>
      <c r="F155" s="6" t="s">
        <v>108</v>
      </c>
      <c r="G155" s="16" t="s">
        <v>91</v>
      </c>
      <c r="H155" s="3" t="s">
        <v>87</v>
      </c>
      <c r="I155" s="3" t="s">
        <v>164</v>
      </c>
      <c r="J155" s="3" t="s">
        <v>165</v>
      </c>
      <c r="K155" s="23" t="s">
        <v>71</v>
      </c>
      <c r="L155" s="11">
        <f t="shared" si="179"/>
        <v>0.80322499999999986</v>
      </c>
      <c r="M155" s="11">
        <f t="shared" si="180"/>
        <v>0.64257999999999993</v>
      </c>
      <c r="N155" s="11">
        <f t="shared" si="181"/>
        <v>0.96386999999999989</v>
      </c>
      <c r="O155" s="11">
        <f t="shared" si="194"/>
        <v>0.84549999999999992</v>
      </c>
      <c r="P155" s="11">
        <f t="shared" si="182"/>
        <v>0.6764</v>
      </c>
      <c r="Q155" s="11">
        <f t="shared" si="183"/>
        <v>1.0145999999999999</v>
      </c>
      <c r="R155" s="11">
        <v>0.89</v>
      </c>
      <c r="S155" s="6">
        <f t="shared" si="86"/>
        <v>0.71200000000000008</v>
      </c>
      <c r="T155" s="6">
        <f t="shared" si="87"/>
        <v>1.0680000000000001</v>
      </c>
      <c r="U155" s="21">
        <f t="shared" si="195"/>
        <v>0.89890000000000003</v>
      </c>
      <c r="V155" s="21">
        <f t="shared" si="184"/>
        <v>0.71912000000000009</v>
      </c>
      <c r="W155" s="21">
        <f t="shared" si="185"/>
        <v>1.0786800000000001</v>
      </c>
      <c r="X155" s="21">
        <f t="shared" si="186"/>
        <v>0.90788900000000006</v>
      </c>
      <c r="Y155" s="21">
        <f t="shared" si="187"/>
        <v>0.72631120000000005</v>
      </c>
      <c r="Z155" s="21">
        <f t="shared" si="188"/>
        <v>1.0894668000000001</v>
      </c>
      <c r="AA155" s="21">
        <f t="shared" si="189"/>
        <v>0.91696789000000012</v>
      </c>
      <c r="AB155" s="21">
        <f t="shared" si="190"/>
        <v>0.73357431200000001</v>
      </c>
      <c r="AC155" s="21">
        <f t="shared" si="191"/>
        <v>1.100361468</v>
      </c>
    </row>
    <row r="156" spans="1:29" x14ac:dyDescent="0.3">
      <c r="A156" s="23" t="s">
        <v>30</v>
      </c>
      <c r="B156" s="3" t="s">
        <v>23</v>
      </c>
      <c r="C156" s="23" t="s">
        <v>130</v>
      </c>
      <c r="D156" s="3" t="s">
        <v>133</v>
      </c>
      <c r="E156" s="6" t="s">
        <v>205</v>
      </c>
      <c r="F156" s="6" t="s">
        <v>108</v>
      </c>
      <c r="G156" s="16" t="s">
        <v>91</v>
      </c>
      <c r="H156" s="3" t="s">
        <v>87</v>
      </c>
      <c r="I156" s="3" t="s">
        <v>164</v>
      </c>
      <c r="J156" s="3" t="s">
        <v>165</v>
      </c>
      <c r="K156" s="23" t="s">
        <v>71</v>
      </c>
      <c r="L156" s="11">
        <f t="shared" si="179"/>
        <v>0.81224999999999992</v>
      </c>
      <c r="M156" s="11">
        <f t="shared" si="180"/>
        <v>0.64980000000000004</v>
      </c>
      <c r="N156" s="11">
        <f t="shared" si="181"/>
        <v>0.97470000000000001</v>
      </c>
      <c r="O156" s="11">
        <f t="shared" si="194"/>
        <v>0.85499999999999998</v>
      </c>
      <c r="P156" s="11">
        <f t="shared" si="182"/>
        <v>0.68400000000000005</v>
      </c>
      <c r="Q156" s="11">
        <f t="shared" si="183"/>
        <v>1.026</v>
      </c>
      <c r="R156" s="11">
        <v>0.9</v>
      </c>
      <c r="S156" s="6">
        <f t="shared" si="86"/>
        <v>0.72000000000000008</v>
      </c>
      <c r="T156" s="6">
        <f t="shared" si="87"/>
        <v>1.08</v>
      </c>
      <c r="U156" s="21">
        <f t="shared" si="195"/>
        <v>0.90900000000000003</v>
      </c>
      <c r="V156" s="21">
        <f t="shared" si="184"/>
        <v>0.72720000000000007</v>
      </c>
      <c r="W156" s="21">
        <f t="shared" si="185"/>
        <v>1.0908</v>
      </c>
      <c r="X156" s="21">
        <f t="shared" si="186"/>
        <v>0.91809000000000007</v>
      </c>
      <c r="Y156" s="21">
        <f t="shared" si="187"/>
        <v>0.73447200000000012</v>
      </c>
      <c r="Z156" s="21">
        <f t="shared" si="188"/>
        <v>1.1017079999999999</v>
      </c>
      <c r="AA156" s="21">
        <f t="shared" si="189"/>
        <v>0.92727090000000012</v>
      </c>
      <c r="AB156" s="21">
        <f t="shared" si="190"/>
        <v>0.7418167200000001</v>
      </c>
      <c r="AC156" s="21">
        <f t="shared" si="191"/>
        <v>1.1127250799999999</v>
      </c>
    </row>
    <row r="157" spans="1:29" x14ac:dyDescent="0.3">
      <c r="A157" s="23" t="s">
        <v>30</v>
      </c>
      <c r="B157" s="3" t="s">
        <v>23</v>
      </c>
      <c r="C157" s="23" t="s">
        <v>76</v>
      </c>
      <c r="D157" s="3" t="s">
        <v>136</v>
      </c>
      <c r="E157" s="6" t="s">
        <v>205</v>
      </c>
      <c r="F157" s="6" t="s">
        <v>108</v>
      </c>
      <c r="G157" s="16" t="s">
        <v>91</v>
      </c>
      <c r="H157" s="3" t="s">
        <v>87</v>
      </c>
      <c r="I157" s="3" t="s">
        <v>164</v>
      </c>
      <c r="J157" s="3" t="s">
        <v>165</v>
      </c>
      <c r="K157" s="23" t="s">
        <v>71</v>
      </c>
      <c r="L157" s="11">
        <f t="shared" si="179"/>
        <v>0.80322499999999986</v>
      </c>
      <c r="M157" s="11">
        <f t="shared" si="180"/>
        <v>0.64257999999999993</v>
      </c>
      <c r="N157" s="11">
        <f t="shared" si="181"/>
        <v>0.96386999999999989</v>
      </c>
      <c r="O157" s="11">
        <f t="shared" si="194"/>
        <v>0.84549999999999992</v>
      </c>
      <c r="P157" s="11">
        <f t="shared" si="182"/>
        <v>0.6764</v>
      </c>
      <c r="Q157" s="11">
        <f t="shared" si="183"/>
        <v>1.0145999999999999</v>
      </c>
      <c r="R157" s="11">
        <v>0.89</v>
      </c>
      <c r="S157" s="6">
        <f t="shared" si="86"/>
        <v>0.71200000000000008</v>
      </c>
      <c r="T157" s="6">
        <f t="shared" si="87"/>
        <v>1.0680000000000001</v>
      </c>
      <c r="U157" s="21">
        <f t="shared" si="195"/>
        <v>0.89890000000000003</v>
      </c>
      <c r="V157" s="21">
        <f t="shared" si="184"/>
        <v>0.71912000000000009</v>
      </c>
      <c r="W157" s="21">
        <f t="shared" si="185"/>
        <v>1.0786800000000001</v>
      </c>
      <c r="X157" s="21">
        <f t="shared" si="186"/>
        <v>0.90788900000000006</v>
      </c>
      <c r="Y157" s="21">
        <f t="shared" si="187"/>
        <v>0.72631120000000005</v>
      </c>
      <c r="Z157" s="21">
        <f t="shared" si="188"/>
        <v>1.0894668000000001</v>
      </c>
      <c r="AA157" s="21">
        <f t="shared" si="189"/>
        <v>0.91696789000000012</v>
      </c>
      <c r="AB157" s="21">
        <f t="shared" si="190"/>
        <v>0.73357431200000001</v>
      </c>
      <c r="AC157" s="21">
        <f t="shared" si="191"/>
        <v>1.100361468</v>
      </c>
    </row>
    <row r="158" spans="1:29" x14ac:dyDescent="0.3">
      <c r="A158" s="23" t="s">
        <v>30</v>
      </c>
      <c r="B158" s="3" t="s">
        <v>23</v>
      </c>
      <c r="C158" s="23" t="s">
        <v>134</v>
      </c>
      <c r="D158" s="3" t="s">
        <v>135</v>
      </c>
      <c r="E158" s="6" t="s">
        <v>205</v>
      </c>
      <c r="F158" s="6" t="s">
        <v>108</v>
      </c>
      <c r="G158" s="16" t="s">
        <v>91</v>
      </c>
      <c r="H158" s="3" t="s">
        <v>87</v>
      </c>
      <c r="I158" s="3" t="s">
        <v>164</v>
      </c>
      <c r="J158" s="3" t="s">
        <v>165</v>
      </c>
      <c r="K158" s="23" t="s">
        <v>71</v>
      </c>
      <c r="L158" s="11">
        <f t="shared" si="179"/>
        <v>0.81224999999999992</v>
      </c>
      <c r="M158" s="11">
        <f t="shared" si="180"/>
        <v>0.64980000000000004</v>
      </c>
      <c r="N158" s="11">
        <f t="shared" si="181"/>
        <v>0.97470000000000001</v>
      </c>
      <c r="O158" s="11">
        <f t="shared" si="194"/>
        <v>0.85499999999999998</v>
      </c>
      <c r="P158" s="11">
        <f t="shared" si="182"/>
        <v>0.68400000000000005</v>
      </c>
      <c r="Q158" s="11">
        <f t="shared" si="183"/>
        <v>1.026</v>
      </c>
      <c r="R158" s="11">
        <v>0.9</v>
      </c>
      <c r="S158" s="6">
        <f t="shared" si="86"/>
        <v>0.72000000000000008</v>
      </c>
      <c r="T158" s="6">
        <f t="shared" si="87"/>
        <v>1.08</v>
      </c>
      <c r="U158" s="21">
        <f t="shared" si="195"/>
        <v>0.90900000000000003</v>
      </c>
      <c r="V158" s="21">
        <f t="shared" si="184"/>
        <v>0.72720000000000007</v>
      </c>
      <c r="W158" s="21">
        <f t="shared" si="185"/>
        <v>1.0908</v>
      </c>
      <c r="X158" s="21">
        <f t="shared" si="186"/>
        <v>0.91809000000000007</v>
      </c>
      <c r="Y158" s="21">
        <f t="shared" si="187"/>
        <v>0.73447200000000012</v>
      </c>
      <c r="Z158" s="21">
        <f t="shared" si="188"/>
        <v>1.1017079999999999</v>
      </c>
      <c r="AA158" s="21">
        <f t="shared" si="189"/>
        <v>0.92727090000000012</v>
      </c>
      <c r="AB158" s="21">
        <f t="shared" si="190"/>
        <v>0.7418167200000001</v>
      </c>
      <c r="AC158" s="21">
        <f t="shared" si="191"/>
        <v>1.1127250799999999</v>
      </c>
    </row>
    <row r="159" spans="1:29" x14ac:dyDescent="0.3">
      <c r="A159" s="23" t="s">
        <v>30</v>
      </c>
      <c r="B159" s="3" t="s">
        <v>44</v>
      </c>
      <c r="C159" s="23" t="s">
        <v>73</v>
      </c>
      <c r="D159" s="3" t="s">
        <v>132</v>
      </c>
      <c r="E159" s="6" t="s">
        <v>206</v>
      </c>
      <c r="F159" s="6" t="s">
        <v>108</v>
      </c>
      <c r="G159" s="16" t="s">
        <v>91</v>
      </c>
      <c r="H159" s="3" t="s">
        <v>88</v>
      </c>
      <c r="I159" s="3" t="s">
        <v>227</v>
      </c>
      <c r="J159" s="3" t="s">
        <v>228</v>
      </c>
      <c r="K159" s="23" t="s">
        <v>71</v>
      </c>
      <c r="L159" s="11">
        <f>L161*0.9</f>
        <v>0.69041249999999998</v>
      </c>
      <c r="M159" s="11">
        <f t="shared" ref="M159:AC159" si="196">M161*0.9</f>
        <v>0.55232999999999999</v>
      </c>
      <c r="N159" s="11">
        <f t="shared" si="196"/>
        <v>0.82849499999999998</v>
      </c>
      <c r="O159" s="11">
        <f t="shared" si="196"/>
        <v>0.72675000000000001</v>
      </c>
      <c r="P159" s="11">
        <f t="shared" si="196"/>
        <v>0.58140000000000003</v>
      </c>
      <c r="Q159" s="11">
        <f t="shared" si="196"/>
        <v>0.87209999999999999</v>
      </c>
      <c r="R159" s="11">
        <f t="shared" si="196"/>
        <v>0.76500000000000001</v>
      </c>
      <c r="S159" s="11">
        <f t="shared" si="196"/>
        <v>0.6120000000000001</v>
      </c>
      <c r="T159" s="11">
        <f t="shared" si="196"/>
        <v>0.91800000000000004</v>
      </c>
      <c r="U159" s="11">
        <f t="shared" si="196"/>
        <v>0.77400000000000002</v>
      </c>
      <c r="V159" s="11">
        <f t="shared" si="196"/>
        <v>0.62100000000000011</v>
      </c>
      <c r="W159" s="11">
        <f t="shared" si="196"/>
        <v>0.92700000000000005</v>
      </c>
      <c r="X159" s="11">
        <f t="shared" si="196"/>
        <v>0.78300000000000003</v>
      </c>
      <c r="Y159" s="11">
        <f t="shared" si="196"/>
        <v>0.73799999999999999</v>
      </c>
      <c r="Z159" s="11">
        <f t="shared" si="196"/>
        <v>0.82800000000000007</v>
      </c>
      <c r="AA159" s="11">
        <f t="shared" si="196"/>
        <v>0.79200000000000004</v>
      </c>
      <c r="AB159" s="11">
        <f t="shared" si="196"/>
        <v>0.747</v>
      </c>
      <c r="AC159" s="11">
        <f t="shared" si="196"/>
        <v>0.83700000000000008</v>
      </c>
    </row>
    <row r="160" spans="1:29" x14ac:dyDescent="0.3">
      <c r="A160" s="23" t="s">
        <v>30</v>
      </c>
      <c r="B160" s="3" t="s">
        <v>44</v>
      </c>
      <c r="C160" s="23" t="s">
        <v>74</v>
      </c>
      <c r="D160" s="3" t="s">
        <v>132</v>
      </c>
      <c r="E160" s="6" t="s">
        <v>206</v>
      </c>
      <c r="F160" s="6" t="s">
        <v>108</v>
      </c>
      <c r="G160" s="16" t="s">
        <v>91</v>
      </c>
      <c r="H160" s="3" t="s">
        <v>88</v>
      </c>
      <c r="I160" s="3" t="s">
        <v>227</v>
      </c>
      <c r="J160" s="3" t="s">
        <v>228</v>
      </c>
      <c r="K160" s="23" t="s">
        <v>71</v>
      </c>
      <c r="L160" s="11">
        <f>L161*0.95</f>
        <v>0.72876874999999997</v>
      </c>
      <c r="M160" s="11">
        <f t="shared" ref="M160" si="197">M161*0.95</f>
        <v>0.58301499999999995</v>
      </c>
      <c r="N160" s="11">
        <f t="shared" ref="N160" si="198">N161*0.95</f>
        <v>0.87452249999999998</v>
      </c>
      <c r="O160" s="11">
        <f t="shared" ref="O160" si="199">O161*0.95</f>
        <v>0.76712499999999995</v>
      </c>
      <c r="P160" s="11">
        <f t="shared" ref="P160" si="200">P161*0.95</f>
        <v>0.61370000000000002</v>
      </c>
      <c r="Q160" s="11">
        <f t="shared" ref="Q160" si="201">Q161*0.95</f>
        <v>0.92054999999999998</v>
      </c>
      <c r="R160" s="11">
        <f t="shared" ref="R160" si="202">R161*0.95</f>
        <v>0.8075</v>
      </c>
      <c r="S160" s="11">
        <f t="shared" ref="S160" si="203">S161*0.95</f>
        <v>0.64600000000000002</v>
      </c>
      <c r="T160" s="11">
        <f t="shared" ref="T160" si="204">T161*0.95</f>
        <v>0.96899999999999997</v>
      </c>
      <c r="U160" s="11">
        <f t="shared" ref="U160" si="205">U161*0.95</f>
        <v>0.81699999999999995</v>
      </c>
      <c r="V160" s="11">
        <f t="shared" ref="V160" si="206">V161*0.95</f>
        <v>0.65549999999999997</v>
      </c>
      <c r="W160" s="11">
        <f t="shared" ref="W160" si="207">W161*0.95</f>
        <v>0.97849999999999993</v>
      </c>
      <c r="X160" s="11">
        <f t="shared" ref="X160" si="208">X161*0.95</f>
        <v>0.82650000000000001</v>
      </c>
      <c r="Y160" s="11">
        <f t="shared" ref="Y160" si="209">Y161*0.95</f>
        <v>0.77899999999999991</v>
      </c>
      <c r="Z160" s="11">
        <f t="shared" ref="Z160" si="210">Z161*0.95</f>
        <v>0.874</v>
      </c>
      <c r="AA160" s="11">
        <f t="shared" ref="AA160" si="211">AA161*0.95</f>
        <v>0.83599999999999997</v>
      </c>
      <c r="AB160" s="11">
        <f t="shared" ref="AB160" si="212">AB161*0.95</f>
        <v>0.78849999999999998</v>
      </c>
      <c r="AC160" s="11">
        <f t="shared" ref="AC160" si="213">AC161*0.95</f>
        <v>0.88349999999999995</v>
      </c>
    </row>
    <row r="161" spans="1:29" x14ac:dyDescent="0.3">
      <c r="A161" s="23" t="s">
        <v>30</v>
      </c>
      <c r="B161" s="3" t="s">
        <v>44</v>
      </c>
      <c r="C161" s="23" t="s">
        <v>75</v>
      </c>
      <c r="D161" s="3" t="s">
        <v>132</v>
      </c>
      <c r="E161" s="6" t="s">
        <v>206</v>
      </c>
      <c r="F161" s="6" t="s">
        <v>108</v>
      </c>
      <c r="G161" s="16" t="s">
        <v>91</v>
      </c>
      <c r="H161" s="3" t="s">
        <v>88</v>
      </c>
      <c r="I161" s="3" t="s">
        <v>227</v>
      </c>
      <c r="J161" s="3" t="s">
        <v>228</v>
      </c>
      <c r="K161" s="23" t="s">
        <v>71</v>
      </c>
      <c r="L161" s="11">
        <f t="shared" ref="L161:L164" si="214">O161*0.95</f>
        <v>0.76712499999999995</v>
      </c>
      <c r="M161" s="11">
        <f t="shared" ref="M161:M164" si="215">P161*0.95</f>
        <v>0.61370000000000002</v>
      </c>
      <c r="N161" s="11">
        <f t="shared" ref="N161:N164" si="216">Q161*0.95</f>
        <v>0.92054999999999998</v>
      </c>
      <c r="O161" s="11">
        <f t="shared" ref="O161:O164" si="217">R161*0.95</f>
        <v>0.8075</v>
      </c>
      <c r="P161" s="11">
        <f t="shared" ref="P161:P164" si="218">S161*0.95</f>
        <v>0.64600000000000002</v>
      </c>
      <c r="Q161" s="11">
        <f t="shared" ref="Q161:Q164" si="219">T161*0.95</f>
        <v>0.96899999999999997</v>
      </c>
      <c r="R161" s="6">
        <v>0.85</v>
      </c>
      <c r="S161" s="6">
        <f t="shared" ref="S161:S164" si="220">R161*0.8</f>
        <v>0.68</v>
      </c>
      <c r="T161" s="6">
        <f t="shared" ref="T161:T164" si="221">R161*1.2</f>
        <v>1.02</v>
      </c>
      <c r="U161" s="3">
        <f t="shared" ref="U161:U164" si="222">R161+0.01</f>
        <v>0.86</v>
      </c>
      <c r="V161" s="3">
        <f t="shared" ref="V161:V164" si="223">S161+0.01</f>
        <v>0.69000000000000006</v>
      </c>
      <c r="W161" s="3">
        <f t="shared" ref="W161:W164" si="224">T161+0.01</f>
        <v>1.03</v>
      </c>
      <c r="X161" s="6">
        <v>0.87</v>
      </c>
      <c r="Y161" s="6">
        <v>0.82</v>
      </c>
      <c r="Z161" s="6">
        <v>0.92</v>
      </c>
      <c r="AA161" s="3">
        <f t="shared" ref="AA161:AA164" si="225">X161+0.01</f>
        <v>0.88</v>
      </c>
      <c r="AB161" s="3">
        <f t="shared" ref="AB161:AB164" si="226">Y161+0.01</f>
        <v>0.83</v>
      </c>
      <c r="AC161" s="3">
        <f t="shared" ref="AC161:AC164" si="227">Z161+0.01</f>
        <v>0.93</v>
      </c>
    </row>
    <row r="162" spans="1:29" x14ac:dyDescent="0.3">
      <c r="A162" s="23" t="s">
        <v>30</v>
      </c>
      <c r="B162" s="3" t="s">
        <v>44</v>
      </c>
      <c r="C162" s="23" t="s">
        <v>130</v>
      </c>
      <c r="D162" s="3" t="s">
        <v>133</v>
      </c>
      <c r="E162" s="6" t="s">
        <v>206</v>
      </c>
      <c r="F162" s="6" t="s">
        <v>108</v>
      </c>
      <c r="G162" s="16" t="s">
        <v>91</v>
      </c>
      <c r="H162" s="3" t="s">
        <v>88</v>
      </c>
      <c r="I162" s="3" t="s">
        <v>227</v>
      </c>
      <c r="J162" s="3" t="s">
        <v>228</v>
      </c>
      <c r="K162" s="23" t="s">
        <v>71</v>
      </c>
      <c r="L162" s="11">
        <f t="shared" si="214"/>
        <v>0.76712499999999995</v>
      </c>
      <c r="M162" s="11">
        <f t="shared" si="215"/>
        <v>0.61370000000000002</v>
      </c>
      <c r="N162" s="11">
        <f t="shared" si="216"/>
        <v>0.92054999999999998</v>
      </c>
      <c r="O162" s="11">
        <f t="shared" si="217"/>
        <v>0.8075</v>
      </c>
      <c r="P162" s="11">
        <f t="shared" si="218"/>
        <v>0.64600000000000002</v>
      </c>
      <c r="Q162" s="11">
        <f t="shared" si="219"/>
        <v>0.96899999999999997</v>
      </c>
      <c r="R162" s="6">
        <v>0.85</v>
      </c>
      <c r="S162" s="6">
        <f t="shared" si="220"/>
        <v>0.68</v>
      </c>
      <c r="T162" s="6">
        <f t="shared" si="221"/>
        <v>1.02</v>
      </c>
      <c r="U162" s="3">
        <f t="shared" si="222"/>
        <v>0.86</v>
      </c>
      <c r="V162" s="3">
        <f t="shared" si="223"/>
        <v>0.69000000000000006</v>
      </c>
      <c r="W162" s="3">
        <f t="shared" si="224"/>
        <v>1.03</v>
      </c>
      <c r="X162" s="6">
        <v>0.87</v>
      </c>
      <c r="Y162" s="6">
        <v>0.82</v>
      </c>
      <c r="Z162" s="6">
        <v>0.92</v>
      </c>
      <c r="AA162" s="3">
        <f t="shared" si="225"/>
        <v>0.88</v>
      </c>
      <c r="AB162" s="3">
        <f t="shared" si="226"/>
        <v>0.83</v>
      </c>
      <c r="AC162" s="3">
        <f t="shared" si="227"/>
        <v>0.93</v>
      </c>
    </row>
    <row r="163" spans="1:29" x14ac:dyDescent="0.3">
      <c r="A163" s="23" t="s">
        <v>30</v>
      </c>
      <c r="B163" s="3" t="s">
        <v>44</v>
      </c>
      <c r="C163" s="23" t="s">
        <v>76</v>
      </c>
      <c r="D163" s="3" t="s">
        <v>136</v>
      </c>
      <c r="E163" s="6" t="s">
        <v>206</v>
      </c>
      <c r="F163" s="6" t="s">
        <v>108</v>
      </c>
      <c r="G163" s="16" t="s">
        <v>91</v>
      </c>
      <c r="H163" s="3" t="s">
        <v>88</v>
      </c>
      <c r="I163" s="3" t="s">
        <v>227</v>
      </c>
      <c r="J163" s="3" t="s">
        <v>228</v>
      </c>
      <c r="K163" s="23" t="s">
        <v>71</v>
      </c>
      <c r="L163" s="11">
        <f t="shared" si="214"/>
        <v>0.76712499999999995</v>
      </c>
      <c r="M163" s="11">
        <f t="shared" si="215"/>
        <v>0.61370000000000002</v>
      </c>
      <c r="N163" s="11">
        <f t="shared" si="216"/>
        <v>0.92054999999999998</v>
      </c>
      <c r="O163" s="11">
        <f t="shared" si="217"/>
        <v>0.8075</v>
      </c>
      <c r="P163" s="11">
        <f t="shared" si="218"/>
        <v>0.64600000000000002</v>
      </c>
      <c r="Q163" s="11">
        <f t="shared" si="219"/>
        <v>0.96899999999999997</v>
      </c>
      <c r="R163" s="6">
        <v>0.85</v>
      </c>
      <c r="S163" s="6">
        <f t="shared" si="220"/>
        <v>0.68</v>
      </c>
      <c r="T163" s="6">
        <f t="shared" si="221"/>
        <v>1.02</v>
      </c>
      <c r="U163" s="3">
        <f t="shared" si="222"/>
        <v>0.86</v>
      </c>
      <c r="V163" s="3">
        <f t="shared" si="223"/>
        <v>0.69000000000000006</v>
      </c>
      <c r="W163" s="3">
        <f t="shared" si="224"/>
        <v>1.03</v>
      </c>
      <c r="X163" s="6">
        <v>0.87</v>
      </c>
      <c r="Y163" s="6">
        <v>0.82</v>
      </c>
      <c r="Z163" s="6">
        <v>0.92</v>
      </c>
      <c r="AA163" s="3">
        <f t="shared" si="225"/>
        <v>0.88</v>
      </c>
      <c r="AB163" s="3">
        <f t="shared" si="226"/>
        <v>0.83</v>
      </c>
      <c r="AC163" s="3">
        <f t="shared" si="227"/>
        <v>0.93</v>
      </c>
    </row>
    <row r="164" spans="1:29" x14ac:dyDescent="0.3">
      <c r="A164" s="23" t="s">
        <v>30</v>
      </c>
      <c r="B164" s="3" t="s">
        <v>44</v>
      </c>
      <c r="C164" s="23" t="s">
        <v>134</v>
      </c>
      <c r="D164" s="3" t="s">
        <v>135</v>
      </c>
      <c r="E164" s="6" t="s">
        <v>206</v>
      </c>
      <c r="F164" s="6" t="s">
        <v>108</v>
      </c>
      <c r="G164" s="16" t="s">
        <v>91</v>
      </c>
      <c r="H164" s="3" t="s">
        <v>88</v>
      </c>
      <c r="I164" s="3" t="s">
        <v>227</v>
      </c>
      <c r="J164" s="3" t="s">
        <v>228</v>
      </c>
      <c r="K164" s="23" t="s">
        <v>71</v>
      </c>
      <c r="L164" s="11">
        <f t="shared" si="214"/>
        <v>0.76712499999999995</v>
      </c>
      <c r="M164" s="11">
        <f t="shared" si="215"/>
        <v>0.61370000000000002</v>
      </c>
      <c r="N164" s="11">
        <f t="shared" si="216"/>
        <v>0.92054999999999998</v>
      </c>
      <c r="O164" s="11">
        <f t="shared" si="217"/>
        <v>0.8075</v>
      </c>
      <c r="P164" s="11">
        <f t="shared" si="218"/>
        <v>0.64600000000000002</v>
      </c>
      <c r="Q164" s="11">
        <f t="shared" si="219"/>
        <v>0.96899999999999997</v>
      </c>
      <c r="R164" s="6">
        <v>0.85</v>
      </c>
      <c r="S164" s="6">
        <f t="shared" si="220"/>
        <v>0.68</v>
      </c>
      <c r="T164" s="6">
        <f t="shared" si="221"/>
        <v>1.02</v>
      </c>
      <c r="U164" s="3">
        <f t="shared" si="222"/>
        <v>0.86</v>
      </c>
      <c r="V164" s="3">
        <f t="shared" si="223"/>
        <v>0.69000000000000006</v>
      </c>
      <c r="W164" s="3">
        <f t="shared" si="224"/>
        <v>1.03</v>
      </c>
      <c r="X164" s="6">
        <v>0.87</v>
      </c>
      <c r="Y164" s="6">
        <v>0.82</v>
      </c>
      <c r="Z164" s="6">
        <v>0.92</v>
      </c>
      <c r="AA164" s="3">
        <f t="shared" si="225"/>
        <v>0.88</v>
      </c>
      <c r="AB164" s="3">
        <f t="shared" si="226"/>
        <v>0.83</v>
      </c>
      <c r="AC164" s="3">
        <f t="shared" si="227"/>
        <v>0.93</v>
      </c>
    </row>
    <row r="165" spans="1:29" x14ac:dyDescent="0.3">
      <c r="A165" s="23" t="s">
        <v>30</v>
      </c>
      <c r="B165" s="3" t="s">
        <v>199</v>
      </c>
      <c r="C165" s="23" t="s">
        <v>73</v>
      </c>
      <c r="D165" s="3" t="s">
        <v>132</v>
      </c>
      <c r="E165" s="6" t="s">
        <v>206</v>
      </c>
      <c r="F165" s="6" t="s">
        <v>108</v>
      </c>
      <c r="G165" s="16" t="s">
        <v>91</v>
      </c>
      <c r="H165" s="3" t="s">
        <v>87</v>
      </c>
      <c r="I165" s="3" t="s">
        <v>167</v>
      </c>
      <c r="J165" s="3" t="s">
        <v>213</v>
      </c>
      <c r="K165" s="23" t="s">
        <v>71</v>
      </c>
      <c r="L165" s="11">
        <f t="shared" ref="L165:L170" si="228">O165</f>
        <v>0.33</v>
      </c>
      <c r="M165" s="11">
        <f t="shared" ref="M165:M170" si="229">P165</f>
        <v>0.26400000000000001</v>
      </c>
      <c r="N165" s="11">
        <f t="shared" ref="N165:N170" si="230">Q165</f>
        <v>0.39600000000000002</v>
      </c>
      <c r="O165" s="11">
        <f t="shared" ref="O165:O170" si="231">R165</f>
        <v>0.33</v>
      </c>
      <c r="P165" s="11">
        <f t="shared" ref="P165:P170" si="232">S165</f>
        <v>0.26400000000000001</v>
      </c>
      <c r="Q165" s="11">
        <f t="shared" ref="Q165:Q170" si="233">T165</f>
        <v>0.39600000000000002</v>
      </c>
      <c r="R165" s="11">
        <v>0.33</v>
      </c>
      <c r="S165" s="6">
        <f t="shared" si="86"/>
        <v>0.26400000000000001</v>
      </c>
      <c r="T165" s="6">
        <f t="shared" si="87"/>
        <v>0.39600000000000002</v>
      </c>
      <c r="U165" s="21">
        <f>R165*0.99</f>
        <v>0.32669999999999999</v>
      </c>
      <c r="V165" s="21">
        <f t="shared" ref="V165:V170" si="234">S165*0.99</f>
        <v>0.26136000000000004</v>
      </c>
      <c r="W165" s="21">
        <f t="shared" ref="W165:W170" si="235">T165*0.99</f>
        <v>0.39204</v>
      </c>
      <c r="X165" s="21">
        <f t="shared" ref="X165:X170" si="236">U165*0.99</f>
        <v>0.32343299999999997</v>
      </c>
      <c r="Y165" s="21">
        <f t="shared" ref="Y165:Y170" si="237">V165*0.99</f>
        <v>0.25874640000000004</v>
      </c>
      <c r="Z165" s="21">
        <f t="shared" ref="Z165:Z170" si="238">W165*0.99</f>
        <v>0.38811960000000001</v>
      </c>
      <c r="AA165" s="21">
        <f t="shared" ref="AA165:AA170" si="239">X165*0.99</f>
        <v>0.32019866999999996</v>
      </c>
      <c r="AB165" s="21">
        <f t="shared" ref="AB165:AB170" si="240">Y165*0.99</f>
        <v>0.25615893600000006</v>
      </c>
      <c r="AC165" s="21">
        <f t="shared" ref="AC165:AC170" si="241">Z165*0.99</f>
        <v>0.38423840399999998</v>
      </c>
    </row>
    <row r="166" spans="1:29" x14ac:dyDescent="0.3">
      <c r="A166" s="23" t="s">
        <v>30</v>
      </c>
      <c r="B166" s="3" t="s">
        <v>199</v>
      </c>
      <c r="C166" s="23" t="s">
        <v>74</v>
      </c>
      <c r="D166" s="3" t="s">
        <v>132</v>
      </c>
      <c r="E166" s="6" t="s">
        <v>206</v>
      </c>
      <c r="F166" s="6" t="s">
        <v>108</v>
      </c>
      <c r="G166" s="16" t="s">
        <v>91</v>
      </c>
      <c r="H166" s="3" t="s">
        <v>87</v>
      </c>
      <c r="I166" s="3" t="s">
        <v>167</v>
      </c>
      <c r="J166" s="3" t="s">
        <v>214</v>
      </c>
      <c r="K166" s="23" t="s">
        <v>71</v>
      </c>
      <c r="L166" s="11">
        <f t="shared" si="228"/>
        <v>0.37</v>
      </c>
      <c r="M166" s="11">
        <f t="shared" si="229"/>
        <v>0.29599999999999999</v>
      </c>
      <c r="N166" s="11">
        <f t="shared" si="230"/>
        <v>0.44400000000000001</v>
      </c>
      <c r="O166" s="11">
        <f t="shared" si="231"/>
        <v>0.37</v>
      </c>
      <c r="P166" s="11">
        <f t="shared" si="232"/>
        <v>0.29599999999999999</v>
      </c>
      <c r="Q166" s="11">
        <f t="shared" si="233"/>
        <v>0.44400000000000001</v>
      </c>
      <c r="R166" s="11">
        <v>0.37</v>
      </c>
      <c r="S166" s="6">
        <f t="shared" si="86"/>
        <v>0.29599999999999999</v>
      </c>
      <c r="T166" s="6">
        <f t="shared" si="87"/>
        <v>0.44400000000000001</v>
      </c>
      <c r="U166" s="21">
        <f t="shared" ref="U166:U170" si="242">R166*0.99</f>
        <v>0.36630000000000001</v>
      </c>
      <c r="V166" s="21">
        <f t="shared" si="234"/>
        <v>0.29303999999999997</v>
      </c>
      <c r="W166" s="21">
        <f t="shared" si="235"/>
        <v>0.43956000000000001</v>
      </c>
      <c r="X166" s="21">
        <f t="shared" si="236"/>
        <v>0.36263699999999999</v>
      </c>
      <c r="Y166" s="21">
        <f t="shared" si="237"/>
        <v>0.29010959999999997</v>
      </c>
      <c r="Z166" s="21">
        <f t="shared" si="238"/>
        <v>0.43516440000000001</v>
      </c>
      <c r="AA166" s="21">
        <f t="shared" si="239"/>
        <v>0.35901063</v>
      </c>
      <c r="AB166" s="21">
        <f t="shared" si="240"/>
        <v>0.28720850399999998</v>
      </c>
      <c r="AC166" s="21">
        <f t="shared" si="241"/>
        <v>0.43081275600000002</v>
      </c>
    </row>
    <row r="167" spans="1:29" x14ac:dyDescent="0.3">
      <c r="A167" s="23" t="s">
        <v>30</v>
      </c>
      <c r="B167" s="3" t="s">
        <v>199</v>
      </c>
      <c r="C167" s="23" t="s">
        <v>75</v>
      </c>
      <c r="D167" s="3" t="s">
        <v>132</v>
      </c>
      <c r="E167" s="6" t="s">
        <v>206</v>
      </c>
      <c r="F167" s="6" t="s">
        <v>108</v>
      </c>
      <c r="G167" s="16" t="s">
        <v>91</v>
      </c>
      <c r="H167" s="3" t="s">
        <v>87</v>
      </c>
      <c r="I167" s="3" t="s">
        <v>167</v>
      </c>
      <c r="J167" s="3" t="s">
        <v>215</v>
      </c>
      <c r="K167" s="23" t="s">
        <v>71</v>
      </c>
      <c r="L167" s="11">
        <f t="shared" si="228"/>
        <v>0.38</v>
      </c>
      <c r="M167" s="11">
        <f t="shared" si="229"/>
        <v>0.30400000000000005</v>
      </c>
      <c r="N167" s="11">
        <f t="shared" si="230"/>
        <v>0.45599999999999996</v>
      </c>
      <c r="O167" s="11">
        <f t="shared" si="231"/>
        <v>0.38</v>
      </c>
      <c r="P167" s="11">
        <f t="shared" si="232"/>
        <v>0.30400000000000005</v>
      </c>
      <c r="Q167" s="11">
        <f t="shared" si="233"/>
        <v>0.45599999999999996</v>
      </c>
      <c r="R167" s="11">
        <v>0.38</v>
      </c>
      <c r="S167" s="6">
        <f t="shared" si="86"/>
        <v>0.30400000000000005</v>
      </c>
      <c r="T167" s="6">
        <f t="shared" si="87"/>
        <v>0.45599999999999996</v>
      </c>
      <c r="U167" s="21">
        <f t="shared" si="242"/>
        <v>0.37619999999999998</v>
      </c>
      <c r="V167" s="21">
        <f t="shared" si="234"/>
        <v>0.30096000000000006</v>
      </c>
      <c r="W167" s="21">
        <f t="shared" si="235"/>
        <v>0.45143999999999995</v>
      </c>
      <c r="X167" s="21">
        <f t="shared" si="236"/>
        <v>0.37243799999999999</v>
      </c>
      <c r="Y167" s="21">
        <f t="shared" si="237"/>
        <v>0.29795040000000006</v>
      </c>
      <c r="Z167" s="21">
        <f t="shared" si="238"/>
        <v>0.44692559999999992</v>
      </c>
      <c r="AA167" s="21">
        <f t="shared" si="239"/>
        <v>0.36871361999999996</v>
      </c>
      <c r="AB167" s="21">
        <f t="shared" si="240"/>
        <v>0.29497089600000004</v>
      </c>
      <c r="AC167" s="21">
        <f t="shared" si="241"/>
        <v>0.44245634399999995</v>
      </c>
    </row>
    <row r="168" spans="1:29" x14ac:dyDescent="0.3">
      <c r="A168" s="23" t="s">
        <v>30</v>
      </c>
      <c r="B168" s="3" t="s">
        <v>199</v>
      </c>
      <c r="C168" s="23" t="s">
        <v>130</v>
      </c>
      <c r="D168" s="3" t="s">
        <v>133</v>
      </c>
      <c r="E168" s="6" t="s">
        <v>206</v>
      </c>
      <c r="F168" s="6" t="s">
        <v>108</v>
      </c>
      <c r="G168" s="16" t="s">
        <v>91</v>
      </c>
      <c r="H168" s="3" t="s">
        <v>87</v>
      </c>
      <c r="I168" s="3" t="s">
        <v>167</v>
      </c>
      <c r="J168" s="3" t="s">
        <v>216</v>
      </c>
      <c r="K168" s="23" t="s">
        <v>71</v>
      </c>
      <c r="L168" s="11">
        <f t="shared" si="228"/>
        <v>0.4</v>
      </c>
      <c r="M168" s="11">
        <f t="shared" si="229"/>
        <v>0.32000000000000006</v>
      </c>
      <c r="N168" s="11">
        <f t="shared" si="230"/>
        <v>0.48</v>
      </c>
      <c r="O168" s="11">
        <f t="shared" si="231"/>
        <v>0.4</v>
      </c>
      <c r="P168" s="11">
        <f t="shared" si="232"/>
        <v>0.32000000000000006</v>
      </c>
      <c r="Q168" s="11">
        <f t="shared" si="233"/>
        <v>0.48</v>
      </c>
      <c r="R168" s="11">
        <v>0.4</v>
      </c>
      <c r="S168" s="6">
        <f t="shared" si="86"/>
        <v>0.32000000000000006</v>
      </c>
      <c r="T168" s="6">
        <f t="shared" si="87"/>
        <v>0.48</v>
      </c>
      <c r="U168" s="21">
        <f t="shared" si="242"/>
        <v>0.39600000000000002</v>
      </c>
      <c r="V168" s="21">
        <f t="shared" si="234"/>
        <v>0.31680000000000008</v>
      </c>
      <c r="W168" s="21">
        <f t="shared" si="235"/>
        <v>0.47519999999999996</v>
      </c>
      <c r="X168" s="21">
        <f t="shared" si="236"/>
        <v>0.39204</v>
      </c>
      <c r="Y168" s="21">
        <f t="shared" si="237"/>
        <v>0.31363200000000008</v>
      </c>
      <c r="Z168" s="21">
        <f t="shared" si="238"/>
        <v>0.47044799999999998</v>
      </c>
      <c r="AA168" s="21">
        <f t="shared" si="239"/>
        <v>0.38811960000000001</v>
      </c>
      <c r="AB168" s="21">
        <f t="shared" si="240"/>
        <v>0.31049568000000005</v>
      </c>
      <c r="AC168" s="21">
        <f t="shared" si="241"/>
        <v>0.46574351999999997</v>
      </c>
    </row>
    <row r="169" spans="1:29" x14ac:dyDescent="0.3">
      <c r="A169" s="23" t="s">
        <v>30</v>
      </c>
      <c r="B169" s="3" t="s">
        <v>199</v>
      </c>
      <c r="C169" s="23" t="s">
        <v>76</v>
      </c>
      <c r="D169" s="3" t="s">
        <v>136</v>
      </c>
      <c r="E169" s="6" t="s">
        <v>206</v>
      </c>
      <c r="F169" s="6" t="s">
        <v>108</v>
      </c>
      <c r="G169" s="16" t="s">
        <v>91</v>
      </c>
      <c r="H169" s="3" t="s">
        <v>87</v>
      </c>
      <c r="I169" s="3" t="s">
        <v>167</v>
      </c>
      <c r="J169" s="3" t="s">
        <v>217</v>
      </c>
      <c r="K169" s="23" t="s">
        <v>71</v>
      </c>
      <c r="L169" s="11">
        <f t="shared" si="228"/>
        <v>0.37</v>
      </c>
      <c r="M169" s="11">
        <f t="shared" si="229"/>
        <v>0.29599999999999999</v>
      </c>
      <c r="N169" s="11">
        <f t="shared" si="230"/>
        <v>0.44400000000000001</v>
      </c>
      <c r="O169" s="11">
        <f t="shared" si="231"/>
        <v>0.37</v>
      </c>
      <c r="P169" s="11">
        <f t="shared" si="232"/>
        <v>0.29599999999999999</v>
      </c>
      <c r="Q169" s="11">
        <f t="shared" si="233"/>
        <v>0.44400000000000001</v>
      </c>
      <c r="R169" s="11">
        <v>0.37</v>
      </c>
      <c r="S169" s="6">
        <f t="shared" si="86"/>
        <v>0.29599999999999999</v>
      </c>
      <c r="T169" s="6">
        <f t="shared" si="87"/>
        <v>0.44400000000000001</v>
      </c>
      <c r="U169" s="21">
        <f t="shared" si="242"/>
        <v>0.36630000000000001</v>
      </c>
      <c r="V169" s="21">
        <f t="shared" si="234"/>
        <v>0.29303999999999997</v>
      </c>
      <c r="W169" s="21">
        <f t="shared" si="235"/>
        <v>0.43956000000000001</v>
      </c>
      <c r="X169" s="21">
        <f t="shared" si="236"/>
        <v>0.36263699999999999</v>
      </c>
      <c r="Y169" s="21">
        <f t="shared" si="237"/>
        <v>0.29010959999999997</v>
      </c>
      <c r="Z169" s="21">
        <f t="shared" si="238"/>
        <v>0.43516440000000001</v>
      </c>
      <c r="AA169" s="21">
        <f t="shared" si="239"/>
        <v>0.35901063</v>
      </c>
      <c r="AB169" s="21">
        <f t="shared" si="240"/>
        <v>0.28720850399999998</v>
      </c>
      <c r="AC169" s="21">
        <f t="shared" si="241"/>
        <v>0.43081275600000002</v>
      </c>
    </row>
    <row r="170" spans="1:29" x14ac:dyDescent="0.3">
      <c r="A170" s="23" t="s">
        <v>30</v>
      </c>
      <c r="B170" s="3" t="s">
        <v>199</v>
      </c>
      <c r="C170" s="23" t="s">
        <v>134</v>
      </c>
      <c r="D170" s="3" t="s">
        <v>135</v>
      </c>
      <c r="E170" s="6" t="s">
        <v>206</v>
      </c>
      <c r="F170" s="6" t="s">
        <v>108</v>
      </c>
      <c r="G170" s="16" t="s">
        <v>91</v>
      </c>
      <c r="H170" s="3" t="s">
        <v>87</v>
      </c>
      <c r="I170" s="3" t="s">
        <v>167</v>
      </c>
      <c r="J170" s="3" t="s">
        <v>218</v>
      </c>
      <c r="K170" s="23" t="s">
        <v>71</v>
      </c>
      <c r="L170" s="11">
        <f t="shared" si="228"/>
        <v>0.41</v>
      </c>
      <c r="M170" s="11">
        <f t="shared" si="229"/>
        <v>0.32800000000000001</v>
      </c>
      <c r="N170" s="11">
        <f t="shared" si="230"/>
        <v>0.49199999999999994</v>
      </c>
      <c r="O170" s="11">
        <f t="shared" si="231"/>
        <v>0.41</v>
      </c>
      <c r="P170" s="11">
        <f t="shared" si="232"/>
        <v>0.32800000000000001</v>
      </c>
      <c r="Q170" s="11">
        <f t="shared" si="233"/>
        <v>0.49199999999999994</v>
      </c>
      <c r="R170" s="11">
        <v>0.41</v>
      </c>
      <c r="S170" s="6">
        <f t="shared" si="86"/>
        <v>0.32800000000000001</v>
      </c>
      <c r="T170" s="6">
        <f t="shared" si="87"/>
        <v>0.49199999999999994</v>
      </c>
      <c r="U170" s="21">
        <f t="shared" si="242"/>
        <v>0.40589999999999998</v>
      </c>
      <c r="V170" s="21">
        <f t="shared" si="234"/>
        <v>0.32472000000000001</v>
      </c>
      <c r="W170" s="21">
        <f t="shared" si="235"/>
        <v>0.48707999999999996</v>
      </c>
      <c r="X170" s="21">
        <f t="shared" si="236"/>
        <v>0.401841</v>
      </c>
      <c r="Y170" s="21">
        <f t="shared" si="237"/>
        <v>0.3214728</v>
      </c>
      <c r="Z170" s="21">
        <f t="shared" si="238"/>
        <v>0.48220919999999995</v>
      </c>
      <c r="AA170" s="21">
        <f t="shared" si="239"/>
        <v>0.39782258999999998</v>
      </c>
      <c r="AB170" s="21">
        <f t="shared" si="240"/>
        <v>0.318258072</v>
      </c>
      <c r="AC170" s="21">
        <f t="shared" si="241"/>
        <v>0.47738710799999995</v>
      </c>
    </row>
    <row r="171" spans="1:29" x14ac:dyDescent="0.3">
      <c r="A171" s="23" t="s">
        <v>30</v>
      </c>
      <c r="B171" s="3" t="s">
        <v>36</v>
      </c>
      <c r="C171" s="23" t="s">
        <v>73</v>
      </c>
      <c r="D171" s="3" t="s">
        <v>132</v>
      </c>
      <c r="E171" s="6" t="s">
        <v>206</v>
      </c>
      <c r="F171" s="6" t="s">
        <v>108</v>
      </c>
      <c r="G171" s="16" t="s">
        <v>91</v>
      </c>
      <c r="H171" s="3" t="s">
        <v>87</v>
      </c>
      <c r="I171" s="3" t="s">
        <v>220</v>
      </c>
      <c r="J171" s="3" t="s">
        <v>219</v>
      </c>
      <c r="K171" s="23" t="s">
        <v>71</v>
      </c>
      <c r="L171" s="11">
        <f t="shared" ref="L171:L176" si="243">O171</f>
        <v>0.27389999999999998</v>
      </c>
      <c r="M171" s="11">
        <f t="shared" ref="M171:M176" si="244">P171</f>
        <v>0.26730000000000004</v>
      </c>
      <c r="N171" s="11">
        <f t="shared" ref="N171:N176" si="245">Q171</f>
        <v>0.2838</v>
      </c>
      <c r="O171" s="11">
        <f t="shared" ref="O171:O176" si="246">R171</f>
        <v>0.27389999999999998</v>
      </c>
      <c r="P171" s="11">
        <f t="shared" ref="P171:P176" si="247">S171</f>
        <v>0.26730000000000004</v>
      </c>
      <c r="Q171" s="11">
        <f t="shared" ref="Q171:Q176" si="248">T171</f>
        <v>0.2838</v>
      </c>
      <c r="R171" s="11">
        <f>R165*(1-0.17)</f>
        <v>0.27389999999999998</v>
      </c>
      <c r="S171" s="6">
        <f>R165*(1-0.19)</f>
        <v>0.26730000000000004</v>
      </c>
      <c r="T171" s="6">
        <f>R165*(1-0.14)</f>
        <v>0.2838</v>
      </c>
      <c r="U171" s="21">
        <f>R171*0.99</f>
        <v>0.27116099999999999</v>
      </c>
      <c r="V171" s="21">
        <f t="shared" ref="V171:V176" si="249">S171*0.99</f>
        <v>0.26462700000000006</v>
      </c>
      <c r="W171" s="21">
        <f t="shared" ref="W171:W176" si="250">T171*0.99</f>
        <v>0.28096199999999999</v>
      </c>
      <c r="X171" s="21">
        <f t="shared" ref="X171:X176" si="251">U171*0.99</f>
        <v>0.26844939000000001</v>
      </c>
      <c r="Y171" s="21">
        <f t="shared" ref="Y171:Y176" si="252">V171*0.99</f>
        <v>0.26198073000000005</v>
      </c>
      <c r="Z171" s="21">
        <f t="shared" ref="Z171:Z176" si="253">W171*0.99</f>
        <v>0.27815237999999998</v>
      </c>
      <c r="AA171" s="21">
        <f t="shared" ref="AA171:AA176" si="254">X171*0.99</f>
        <v>0.26576489609999998</v>
      </c>
      <c r="AB171" s="21">
        <f t="shared" ref="AB171:AB176" si="255">Y171*0.99</f>
        <v>0.25936092270000005</v>
      </c>
      <c r="AC171" s="21">
        <f t="shared" ref="AC171:AC176" si="256">Z171*0.99</f>
        <v>0.27537085619999996</v>
      </c>
    </row>
    <row r="172" spans="1:29" x14ac:dyDescent="0.3">
      <c r="A172" s="23" t="s">
        <v>30</v>
      </c>
      <c r="B172" s="3" t="s">
        <v>36</v>
      </c>
      <c r="C172" s="23" t="s">
        <v>74</v>
      </c>
      <c r="D172" s="3" t="s">
        <v>132</v>
      </c>
      <c r="E172" s="6" t="s">
        <v>206</v>
      </c>
      <c r="F172" s="6" t="s">
        <v>108</v>
      </c>
      <c r="G172" s="16" t="s">
        <v>91</v>
      </c>
      <c r="H172" s="3" t="s">
        <v>87</v>
      </c>
      <c r="I172" s="3" t="s">
        <v>220</v>
      </c>
      <c r="J172" s="3" t="s">
        <v>219</v>
      </c>
      <c r="K172" s="23" t="s">
        <v>71</v>
      </c>
      <c r="L172" s="11">
        <f t="shared" si="243"/>
        <v>0.30709999999999998</v>
      </c>
      <c r="M172" s="11">
        <f t="shared" si="244"/>
        <v>0.29970000000000002</v>
      </c>
      <c r="N172" s="11">
        <f t="shared" si="245"/>
        <v>0.31819999999999998</v>
      </c>
      <c r="O172" s="11">
        <f t="shared" si="246"/>
        <v>0.30709999999999998</v>
      </c>
      <c r="P172" s="11">
        <f t="shared" si="247"/>
        <v>0.29970000000000002</v>
      </c>
      <c r="Q172" s="11">
        <f t="shared" si="248"/>
        <v>0.31819999999999998</v>
      </c>
      <c r="R172" s="11">
        <f t="shared" ref="R172:R175" si="257">R166*(1-0.17)</f>
        <v>0.30709999999999998</v>
      </c>
      <c r="S172" s="6">
        <f t="shared" ref="S172:S176" si="258">R166*(1-0.19)</f>
        <v>0.29970000000000002</v>
      </c>
      <c r="T172" s="6">
        <f t="shared" ref="T172:T176" si="259">R166*(1-0.14)</f>
        <v>0.31819999999999998</v>
      </c>
      <c r="U172" s="21">
        <f t="shared" ref="U172:U176" si="260">R172*0.99</f>
        <v>0.30402899999999999</v>
      </c>
      <c r="V172" s="21">
        <f t="shared" si="249"/>
        <v>0.29670299999999999</v>
      </c>
      <c r="W172" s="21">
        <f t="shared" si="250"/>
        <v>0.31501799999999996</v>
      </c>
      <c r="X172" s="21">
        <f t="shared" si="251"/>
        <v>0.30098870999999999</v>
      </c>
      <c r="Y172" s="21">
        <f t="shared" si="252"/>
        <v>0.29373597000000001</v>
      </c>
      <c r="Z172" s="21">
        <f t="shared" si="253"/>
        <v>0.31186781999999996</v>
      </c>
      <c r="AA172" s="21">
        <f t="shared" si="254"/>
        <v>0.2979788229</v>
      </c>
      <c r="AB172" s="21">
        <f t="shared" si="255"/>
        <v>0.29079861030000004</v>
      </c>
      <c r="AC172" s="21">
        <f t="shared" si="256"/>
        <v>0.30874914179999996</v>
      </c>
    </row>
    <row r="173" spans="1:29" x14ac:dyDescent="0.3">
      <c r="A173" s="23" t="s">
        <v>30</v>
      </c>
      <c r="B173" s="3" t="s">
        <v>36</v>
      </c>
      <c r="C173" s="23" t="s">
        <v>75</v>
      </c>
      <c r="D173" s="3" t="s">
        <v>132</v>
      </c>
      <c r="E173" s="6" t="s">
        <v>206</v>
      </c>
      <c r="F173" s="6" t="s">
        <v>108</v>
      </c>
      <c r="G173" s="16" t="s">
        <v>91</v>
      </c>
      <c r="H173" s="3" t="s">
        <v>87</v>
      </c>
      <c r="I173" s="3" t="s">
        <v>220</v>
      </c>
      <c r="J173" s="3" t="s">
        <v>219</v>
      </c>
      <c r="K173" s="23" t="s">
        <v>71</v>
      </c>
      <c r="L173" s="11">
        <f t="shared" si="243"/>
        <v>0.31540000000000001</v>
      </c>
      <c r="M173" s="11">
        <f t="shared" si="244"/>
        <v>0.30780000000000002</v>
      </c>
      <c r="N173" s="11">
        <f t="shared" si="245"/>
        <v>0.32679999999999998</v>
      </c>
      <c r="O173" s="11">
        <f t="shared" si="246"/>
        <v>0.31540000000000001</v>
      </c>
      <c r="P173" s="11">
        <f t="shared" si="247"/>
        <v>0.30780000000000002</v>
      </c>
      <c r="Q173" s="11">
        <f t="shared" si="248"/>
        <v>0.32679999999999998</v>
      </c>
      <c r="R173" s="11">
        <f t="shared" si="257"/>
        <v>0.31540000000000001</v>
      </c>
      <c r="S173" s="6">
        <f t="shared" si="258"/>
        <v>0.30780000000000002</v>
      </c>
      <c r="T173" s="6">
        <f t="shared" si="259"/>
        <v>0.32679999999999998</v>
      </c>
      <c r="U173" s="21">
        <f t="shared" si="260"/>
        <v>0.31224600000000002</v>
      </c>
      <c r="V173" s="21">
        <f t="shared" si="249"/>
        <v>0.30472199999999999</v>
      </c>
      <c r="W173" s="21">
        <f t="shared" si="250"/>
        <v>0.32353199999999999</v>
      </c>
      <c r="X173" s="21">
        <f t="shared" si="251"/>
        <v>0.30912354000000003</v>
      </c>
      <c r="Y173" s="21">
        <f t="shared" si="252"/>
        <v>0.30167477999999998</v>
      </c>
      <c r="Z173" s="21">
        <f t="shared" si="253"/>
        <v>0.32029668</v>
      </c>
      <c r="AA173" s="21">
        <f t="shared" si="254"/>
        <v>0.30603230460000003</v>
      </c>
      <c r="AB173" s="21">
        <f t="shared" si="255"/>
        <v>0.29865803219999998</v>
      </c>
      <c r="AC173" s="21">
        <f t="shared" si="256"/>
        <v>0.31709371320000002</v>
      </c>
    </row>
    <row r="174" spans="1:29" x14ac:dyDescent="0.3">
      <c r="A174" s="23" t="s">
        <v>30</v>
      </c>
      <c r="B174" s="3" t="s">
        <v>36</v>
      </c>
      <c r="C174" s="23" t="s">
        <v>130</v>
      </c>
      <c r="D174" s="3" t="s">
        <v>133</v>
      </c>
      <c r="E174" s="6" t="s">
        <v>206</v>
      </c>
      <c r="F174" s="6" t="s">
        <v>108</v>
      </c>
      <c r="G174" s="16" t="s">
        <v>91</v>
      </c>
      <c r="H174" s="3" t="s">
        <v>87</v>
      </c>
      <c r="I174" s="3" t="s">
        <v>220</v>
      </c>
      <c r="J174" s="3" t="s">
        <v>219</v>
      </c>
      <c r="K174" s="23" t="s">
        <v>71</v>
      </c>
      <c r="L174" s="11">
        <f t="shared" si="243"/>
        <v>0.33200000000000002</v>
      </c>
      <c r="M174" s="11">
        <f t="shared" si="244"/>
        <v>0.32400000000000007</v>
      </c>
      <c r="N174" s="11">
        <f t="shared" si="245"/>
        <v>0.34400000000000003</v>
      </c>
      <c r="O174" s="11">
        <f t="shared" si="246"/>
        <v>0.33200000000000002</v>
      </c>
      <c r="P174" s="11">
        <f t="shared" si="247"/>
        <v>0.32400000000000007</v>
      </c>
      <c r="Q174" s="11">
        <f t="shared" si="248"/>
        <v>0.34400000000000003</v>
      </c>
      <c r="R174" s="11">
        <f t="shared" si="257"/>
        <v>0.33200000000000002</v>
      </c>
      <c r="S174" s="6">
        <f t="shared" si="258"/>
        <v>0.32400000000000007</v>
      </c>
      <c r="T174" s="6">
        <f t="shared" si="259"/>
        <v>0.34400000000000003</v>
      </c>
      <c r="U174" s="21">
        <f t="shared" si="260"/>
        <v>0.32868000000000003</v>
      </c>
      <c r="V174" s="21">
        <f t="shared" si="249"/>
        <v>0.32076000000000005</v>
      </c>
      <c r="W174" s="21">
        <f t="shared" si="250"/>
        <v>0.34056000000000003</v>
      </c>
      <c r="X174" s="21">
        <f t="shared" si="251"/>
        <v>0.32539320000000005</v>
      </c>
      <c r="Y174" s="21">
        <f t="shared" si="252"/>
        <v>0.31755240000000007</v>
      </c>
      <c r="Z174" s="21">
        <f t="shared" si="253"/>
        <v>0.33715440000000002</v>
      </c>
      <c r="AA174" s="21">
        <f t="shared" si="254"/>
        <v>0.32213926800000003</v>
      </c>
      <c r="AB174" s="21">
        <f t="shared" si="255"/>
        <v>0.31437687600000008</v>
      </c>
      <c r="AC174" s="21">
        <f t="shared" si="256"/>
        <v>0.33378285600000002</v>
      </c>
    </row>
    <row r="175" spans="1:29" x14ac:dyDescent="0.3">
      <c r="A175" s="23" t="s">
        <v>30</v>
      </c>
      <c r="B175" s="3" t="s">
        <v>36</v>
      </c>
      <c r="C175" s="23" t="s">
        <v>76</v>
      </c>
      <c r="D175" s="3" t="s">
        <v>136</v>
      </c>
      <c r="E175" s="6" t="s">
        <v>206</v>
      </c>
      <c r="F175" s="6" t="s">
        <v>108</v>
      </c>
      <c r="G175" s="16" t="s">
        <v>91</v>
      </c>
      <c r="H175" s="3" t="s">
        <v>87</v>
      </c>
      <c r="I175" s="3" t="s">
        <v>220</v>
      </c>
      <c r="J175" s="3" t="s">
        <v>219</v>
      </c>
      <c r="K175" s="23" t="s">
        <v>71</v>
      </c>
      <c r="L175" s="11">
        <f t="shared" si="243"/>
        <v>0.30709999999999998</v>
      </c>
      <c r="M175" s="11">
        <f t="shared" si="244"/>
        <v>0.29970000000000002</v>
      </c>
      <c r="N175" s="11">
        <f t="shared" si="245"/>
        <v>0.31819999999999998</v>
      </c>
      <c r="O175" s="11">
        <f t="shared" si="246"/>
        <v>0.30709999999999998</v>
      </c>
      <c r="P175" s="11">
        <f t="shared" si="247"/>
        <v>0.29970000000000002</v>
      </c>
      <c r="Q175" s="11">
        <f t="shared" si="248"/>
        <v>0.31819999999999998</v>
      </c>
      <c r="R175" s="11">
        <f t="shared" si="257"/>
        <v>0.30709999999999998</v>
      </c>
      <c r="S175" s="6">
        <f t="shared" si="258"/>
        <v>0.29970000000000002</v>
      </c>
      <c r="T175" s="6">
        <f t="shared" si="259"/>
        <v>0.31819999999999998</v>
      </c>
      <c r="U175" s="21">
        <f t="shared" si="260"/>
        <v>0.30402899999999999</v>
      </c>
      <c r="V175" s="21">
        <f t="shared" si="249"/>
        <v>0.29670299999999999</v>
      </c>
      <c r="W175" s="21">
        <f t="shared" si="250"/>
        <v>0.31501799999999996</v>
      </c>
      <c r="X175" s="21">
        <f t="shared" si="251"/>
        <v>0.30098870999999999</v>
      </c>
      <c r="Y175" s="21">
        <f t="shared" si="252"/>
        <v>0.29373597000000001</v>
      </c>
      <c r="Z175" s="21">
        <f t="shared" si="253"/>
        <v>0.31186781999999996</v>
      </c>
      <c r="AA175" s="21">
        <f t="shared" si="254"/>
        <v>0.2979788229</v>
      </c>
      <c r="AB175" s="21">
        <f t="shared" si="255"/>
        <v>0.29079861030000004</v>
      </c>
      <c r="AC175" s="21">
        <f t="shared" si="256"/>
        <v>0.30874914179999996</v>
      </c>
    </row>
    <row r="176" spans="1:29" x14ac:dyDescent="0.3">
      <c r="A176" s="23" t="s">
        <v>30</v>
      </c>
      <c r="B176" s="3" t="s">
        <v>36</v>
      </c>
      <c r="C176" s="23" t="s">
        <v>134</v>
      </c>
      <c r="D176" s="3" t="s">
        <v>135</v>
      </c>
      <c r="E176" s="6" t="s">
        <v>206</v>
      </c>
      <c r="F176" s="6" t="s">
        <v>108</v>
      </c>
      <c r="G176" s="16" t="s">
        <v>91</v>
      </c>
      <c r="H176" s="3" t="s">
        <v>87</v>
      </c>
      <c r="I176" s="3" t="s">
        <v>220</v>
      </c>
      <c r="J176" s="3" t="s">
        <v>219</v>
      </c>
      <c r="K176" s="23" t="s">
        <v>71</v>
      </c>
      <c r="L176" s="11">
        <f t="shared" si="243"/>
        <v>0.34029999999999994</v>
      </c>
      <c r="M176" s="11">
        <f t="shared" si="244"/>
        <v>0.33210000000000001</v>
      </c>
      <c r="N176" s="11">
        <f t="shared" si="245"/>
        <v>0.35259999999999997</v>
      </c>
      <c r="O176" s="11">
        <f t="shared" si="246"/>
        <v>0.34029999999999994</v>
      </c>
      <c r="P176" s="11">
        <f t="shared" si="247"/>
        <v>0.33210000000000001</v>
      </c>
      <c r="Q176" s="11">
        <f t="shared" si="248"/>
        <v>0.35259999999999997</v>
      </c>
      <c r="R176" s="11">
        <f>R170*(1-0.17)</f>
        <v>0.34029999999999994</v>
      </c>
      <c r="S176" s="6">
        <f t="shared" si="258"/>
        <v>0.33210000000000001</v>
      </c>
      <c r="T176" s="6">
        <f t="shared" si="259"/>
        <v>0.35259999999999997</v>
      </c>
      <c r="U176" s="21">
        <f t="shared" si="260"/>
        <v>0.33689699999999995</v>
      </c>
      <c r="V176" s="21">
        <f t="shared" si="249"/>
        <v>0.32877899999999999</v>
      </c>
      <c r="W176" s="21">
        <f t="shared" si="250"/>
        <v>0.34907399999999994</v>
      </c>
      <c r="X176" s="21">
        <f t="shared" si="251"/>
        <v>0.33352802999999992</v>
      </c>
      <c r="Y176" s="21">
        <f t="shared" si="252"/>
        <v>0.32549120999999998</v>
      </c>
      <c r="Z176" s="21">
        <f t="shared" si="253"/>
        <v>0.34558325999999995</v>
      </c>
      <c r="AA176" s="21">
        <f t="shared" si="254"/>
        <v>0.3301927496999999</v>
      </c>
      <c r="AB176" s="21">
        <f t="shared" si="255"/>
        <v>0.32223629789999997</v>
      </c>
      <c r="AC176" s="21">
        <f t="shared" si="256"/>
        <v>0.34212742739999996</v>
      </c>
    </row>
    <row r="177" spans="1:29" x14ac:dyDescent="0.3">
      <c r="A177" s="23" t="s">
        <v>30</v>
      </c>
      <c r="B177" s="3" t="s">
        <v>44</v>
      </c>
      <c r="C177" s="23" t="s">
        <v>73</v>
      </c>
      <c r="D177" s="3" t="s">
        <v>132</v>
      </c>
      <c r="E177" s="6" t="s">
        <v>207</v>
      </c>
      <c r="F177" s="6" t="s">
        <v>108</v>
      </c>
      <c r="G177" s="16" t="s">
        <v>91</v>
      </c>
      <c r="H177" s="3" t="s">
        <v>88</v>
      </c>
      <c r="I177" s="3" t="s">
        <v>227</v>
      </c>
      <c r="J177" s="3" t="s">
        <v>228</v>
      </c>
      <c r="K177" s="23" t="s">
        <v>71</v>
      </c>
      <c r="L177" s="11">
        <f>L179*0.9</f>
        <v>0.69041249999999998</v>
      </c>
      <c r="M177" s="11">
        <f t="shared" ref="M177:AC177" si="261">M179*0.9</f>
        <v>0.55232999999999999</v>
      </c>
      <c r="N177" s="11">
        <f t="shared" si="261"/>
        <v>0.82849499999999998</v>
      </c>
      <c r="O177" s="11">
        <f t="shared" si="261"/>
        <v>0.72675000000000001</v>
      </c>
      <c r="P177" s="11">
        <f t="shared" si="261"/>
        <v>0.58140000000000003</v>
      </c>
      <c r="Q177" s="11">
        <f t="shared" si="261"/>
        <v>0.87209999999999999</v>
      </c>
      <c r="R177" s="11">
        <f t="shared" si="261"/>
        <v>0.76500000000000001</v>
      </c>
      <c r="S177" s="11">
        <f t="shared" si="261"/>
        <v>0.6120000000000001</v>
      </c>
      <c r="T177" s="11">
        <f t="shared" si="261"/>
        <v>0.91800000000000004</v>
      </c>
      <c r="U177" s="11">
        <f t="shared" si="261"/>
        <v>0.77400000000000002</v>
      </c>
      <c r="V177" s="11">
        <f t="shared" si="261"/>
        <v>0.62100000000000011</v>
      </c>
      <c r="W177" s="11">
        <f t="shared" si="261"/>
        <v>0.92700000000000005</v>
      </c>
      <c r="X177" s="11">
        <f t="shared" si="261"/>
        <v>0.78300000000000003</v>
      </c>
      <c r="Y177" s="11">
        <f t="shared" si="261"/>
        <v>0.73799999999999999</v>
      </c>
      <c r="Z177" s="11">
        <f t="shared" si="261"/>
        <v>0.82800000000000007</v>
      </c>
      <c r="AA177" s="11">
        <f t="shared" si="261"/>
        <v>0.79200000000000004</v>
      </c>
      <c r="AB177" s="11">
        <f t="shared" si="261"/>
        <v>0.747</v>
      </c>
      <c r="AC177" s="11">
        <f t="shared" si="261"/>
        <v>0.83700000000000008</v>
      </c>
    </row>
    <row r="178" spans="1:29" x14ac:dyDescent="0.3">
      <c r="A178" s="23" t="s">
        <v>30</v>
      </c>
      <c r="B178" s="3" t="s">
        <v>44</v>
      </c>
      <c r="C178" s="23" t="s">
        <v>74</v>
      </c>
      <c r="D178" s="3" t="s">
        <v>132</v>
      </c>
      <c r="E178" s="6" t="s">
        <v>207</v>
      </c>
      <c r="F178" s="6" t="s">
        <v>108</v>
      </c>
      <c r="G178" s="16" t="s">
        <v>91</v>
      </c>
      <c r="H178" s="3" t="s">
        <v>88</v>
      </c>
      <c r="I178" s="3" t="s">
        <v>227</v>
      </c>
      <c r="J178" s="3" t="s">
        <v>228</v>
      </c>
      <c r="K178" s="23" t="s">
        <v>71</v>
      </c>
      <c r="L178" s="11">
        <f>L179*0.95</f>
        <v>0.72876874999999997</v>
      </c>
      <c r="M178" s="11">
        <f t="shared" ref="M178" si="262">M179*0.95</f>
        <v>0.58301499999999995</v>
      </c>
      <c r="N178" s="11">
        <f t="shared" ref="N178" si="263">N179*0.95</f>
        <v>0.87452249999999998</v>
      </c>
      <c r="O178" s="11">
        <f t="shared" ref="O178" si="264">O179*0.95</f>
        <v>0.76712499999999995</v>
      </c>
      <c r="P178" s="11">
        <f t="shared" ref="P178" si="265">P179*0.95</f>
        <v>0.61370000000000002</v>
      </c>
      <c r="Q178" s="11">
        <f t="shared" ref="Q178" si="266">Q179*0.95</f>
        <v>0.92054999999999998</v>
      </c>
      <c r="R178" s="11">
        <f t="shared" ref="R178" si="267">R179*0.95</f>
        <v>0.8075</v>
      </c>
      <c r="S178" s="11">
        <f t="shared" ref="S178" si="268">S179*0.95</f>
        <v>0.64600000000000002</v>
      </c>
      <c r="T178" s="11">
        <f t="shared" ref="T178" si="269">T179*0.95</f>
        <v>0.96899999999999997</v>
      </c>
      <c r="U178" s="11">
        <f t="shared" ref="U178" si="270">U179*0.95</f>
        <v>0.81699999999999995</v>
      </c>
      <c r="V178" s="11">
        <f t="shared" ref="V178" si="271">V179*0.95</f>
        <v>0.65549999999999997</v>
      </c>
      <c r="W178" s="11">
        <f t="shared" ref="W178" si="272">W179*0.95</f>
        <v>0.97849999999999993</v>
      </c>
      <c r="X178" s="11">
        <f t="shared" ref="X178" si="273">X179*0.95</f>
        <v>0.82650000000000001</v>
      </c>
      <c r="Y178" s="11">
        <f t="shared" ref="Y178" si="274">Y179*0.95</f>
        <v>0.77899999999999991</v>
      </c>
      <c r="Z178" s="11">
        <f t="shared" ref="Z178" si="275">Z179*0.95</f>
        <v>0.874</v>
      </c>
      <c r="AA178" s="11">
        <f t="shared" ref="AA178" si="276">AA179*0.95</f>
        <v>0.83599999999999997</v>
      </c>
      <c r="AB178" s="11">
        <f t="shared" ref="AB178" si="277">AB179*0.95</f>
        <v>0.78849999999999998</v>
      </c>
      <c r="AC178" s="11">
        <f t="shared" ref="AC178" si="278">AC179*0.95</f>
        <v>0.88349999999999995</v>
      </c>
    </row>
    <row r="179" spans="1:29" x14ac:dyDescent="0.3">
      <c r="A179" s="23" t="s">
        <v>30</v>
      </c>
      <c r="B179" s="3" t="s">
        <v>44</v>
      </c>
      <c r="C179" s="23" t="s">
        <v>75</v>
      </c>
      <c r="D179" s="3" t="s">
        <v>132</v>
      </c>
      <c r="E179" s="6" t="s">
        <v>207</v>
      </c>
      <c r="F179" s="6" t="s">
        <v>108</v>
      </c>
      <c r="G179" s="16" t="s">
        <v>91</v>
      </c>
      <c r="H179" s="3" t="s">
        <v>88</v>
      </c>
      <c r="I179" s="3" t="s">
        <v>227</v>
      </c>
      <c r="J179" s="3" t="s">
        <v>228</v>
      </c>
      <c r="K179" s="23" t="s">
        <v>71</v>
      </c>
      <c r="L179" s="11">
        <f t="shared" ref="L179:L182" si="279">O179*0.95</f>
        <v>0.76712499999999995</v>
      </c>
      <c r="M179" s="11">
        <f t="shared" ref="M179:M182" si="280">P179*0.95</f>
        <v>0.61370000000000002</v>
      </c>
      <c r="N179" s="11">
        <f t="shared" ref="N179:N182" si="281">Q179*0.95</f>
        <v>0.92054999999999998</v>
      </c>
      <c r="O179" s="11">
        <f t="shared" ref="O179:O182" si="282">R179*0.95</f>
        <v>0.8075</v>
      </c>
      <c r="P179" s="11">
        <f t="shared" ref="P179:P182" si="283">S179*0.95</f>
        <v>0.64600000000000002</v>
      </c>
      <c r="Q179" s="11">
        <f t="shared" ref="Q179:Q182" si="284">T179*0.95</f>
        <v>0.96899999999999997</v>
      </c>
      <c r="R179" s="6">
        <v>0.85</v>
      </c>
      <c r="S179" s="6">
        <f t="shared" ref="S179:S182" si="285">R179*0.8</f>
        <v>0.68</v>
      </c>
      <c r="T179" s="6">
        <f t="shared" ref="T179:T182" si="286">R179*1.2</f>
        <v>1.02</v>
      </c>
      <c r="U179" s="3">
        <f t="shared" ref="U179:U182" si="287">R179+0.01</f>
        <v>0.86</v>
      </c>
      <c r="V179" s="3">
        <f t="shared" ref="V179:V182" si="288">S179+0.01</f>
        <v>0.69000000000000006</v>
      </c>
      <c r="W179" s="3">
        <f t="shared" ref="W179:W182" si="289">T179+0.01</f>
        <v>1.03</v>
      </c>
      <c r="X179" s="6">
        <v>0.87</v>
      </c>
      <c r="Y179" s="6">
        <v>0.82</v>
      </c>
      <c r="Z179" s="6">
        <v>0.92</v>
      </c>
      <c r="AA179" s="3">
        <f t="shared" ref="AA179:AA182" si="290">X179+0.01</f>
        <v>0.88</v>
      </c>
      <c r="AB179" s="3">
        <f t="shared" ref="AB179:AB182" si="291">Y179+0.01</f>
        <v>0.83</v>
      </c>
      <c r="AC179" s="3">
        <f t="shared" ref="AC179:AC182" si="292">Z179+0.01</f>
        <v>0.93</v>
      </c>
    </row>
    <row r="180" spans="1:29" x14ac:dyDescent="0.3">
      <c r="A180" s="23" t="s">
        <v>30</v>
      </c>
      <c r="B180" s="3" t="s">
        <v>44</v>
      </c>
      <c r="C180" s="23" t="s">
        <v>130</v>
      </c>
      <c r="D180" s="3" t="s">
        <v>133</v>
      </c>
      <c r="E180" s="6" t="s">
        <v>207</v>
      </c>
      <c r="F180" s="6" t="s">
        <v>108</v>
      </c>
      <c r="G180" s="16" t="s">
        <v>91</v>
      </c>
      <c r="H180" s="3" t="s">
        <v>88</v>
      </c>
      <c r="I180" s="3" t="s">
        <v>227</v>
      </c>
      <c r="J180" s="3" t="s">
        <v>228</v>
      </c>
      <c r="K180" s="23" t="s">
        <v>71</v>
      </c>
      <c r="L180" s="11">
        <f t="shared" si="279"/>
        <v>0.76712499999999995</v>
      </c>
      <c r="M180" s="11">
        <f t="shared" si="280"/>
        <v>0.61370000000000002</v>
      </c>
      <c r="N180" s="11">
        <f t="shared" si="281"/>
        <v>0.92054999999999998</v>
      </c>
      <c r="O180" s="11">
        <f t="shared" si="282"/>
        <v>0.8075</v>
      </c>
      <c r="P180" s="11">
        <f t="shared" si="283"/>
        <v>0.64600000000000002</v>
      </c>
      <c r="Q180" s="11">
        <f t="shared" si="284"/>
        <v>0.96899999999999997</v>
      </c>
      <c r="R180" s="6">
        <v>0.85</v>
      </c>
      <c r="S180" s="6">
        <f t="shared" si="285"/>
        <v>0.68</v>
      </c>
      <c r="T180" s="6">
        <f t="shared" si="286"/>
        <v>1.02</v>
      </c>
      <c r="U180" s="3">
        <f t="shared" si="287"/>
        <v>0.86</v>
      </c>
      <c r="V180" s="3">
        <f t="shared" si="288"/>
        <v>0.69000000000000006</v>
      </c>
      <c r="W180" s="3">
        <f t="shared" si="289"/>
        <v>1.03</v>
      </c>
      <c r="X180" s="6">
        <v>0.87</v>
      </c>
      <c r="Y180" s="6">
        <v>0.82</v>
      </c>
      <c r="Z180" s="6">
        <v>0.92</v>
      </c>
      <c r="AA180" s="3">
        <f t="shared" si="290"/>
        <v>0.88</v>
      </c>
      <c r="AB180" s="3">
        <f t="shared" si="291"/>
        <v>0.83</v>
      </c>
      <c r="AC180" s="3">
        <f t="shared" si="292"/>
        <v>0.93</v>
      </c>
    </row>
    <row r="181" spans="1:29" x14ac:dyDescent="0.3">
      <c r="A181" s="23" t="s">
        <v>30</v>
      </c>
      <c r="B181" s="3" t="s">
        <v>44</v>
      </c>
      <c r="C181" s="23" t="s">
        <v>76</v>
      </c>
      <c r="D181" s="3" t="s">
        <v>136</v>
      </c>
      <c r="E181" s="6" t="s">
        <v>207</v>
      </c>
      <c r="F181" s="6" t="s">
        <v>108</v>
      </c>
      <c r="G181" s="16" t="s">
        <v>91</v>
      </c>
      <c r="H181" s="3" t="s">
        <v>88</v>
      </c>
      <c r="I181" s="3" t="s">
        <v>227</v>
      </c>
      <c r="J181" s="3" t="s">
        <v>228</v>
      </c>
      <c r="K181" s="23" t="s">
        <v>71</v>
      </c>
      <c r="L181" s="11">
        <f t="shared" si="279"/>
        <v>0.76712499999999995</v>
      </c>
      <c r="M181" s="11">
        <f t="shared" si="280"/>
        <v>0.61370000000000002</v>
      </c>
      <c r="N181" s="11">
        <f t="shared" si="281"/>
        <v>0.92054999999999998</v>
      </c>
      <c r="O181" s="11">
        <f t="shared" si="282"/>
        <v>0.8075</v>
      </c>
      <c r="P181" s="11">
        <f t="shared" si="283"/>
        <v>0.64600000000000002</v>
      </c>
      <c r="Q181" s="11">
        <f t="shared" si="284"/>
        <v>0.96899999999999997</v>
      </c>
      <c r="R181" s="6">
        <v>0.85</v>
      </c>
      <c r="S181" s="6">
        <f t="shared" si="285"/>
        <v>0.68</v>
      </c>
      <c r="T181" s="6">
        <f t="shared" si="286"/>
        <v>1.02</v>
      </c>
      <c r="U181" s="3">
        <f t="shared" si="287"/>
        <v>0.86</v>
      </c>
      <c r="V181" s="3">
        <f t="shared" si="288"/>
        <v>0.69000000000000006</v>
      </c>
      <c r="W181" s="3">
        <f t="shared" si="289"/>
        <v>1.03</v>
      </c>
      <c r="X181" s="6">
        <v>0.87</v>
      </c>
      <c r="Y181" s="6">
        <v>0.82</v>
      </c>
      <c r="Z181" s="6">
        <v>0.92</v>
      </c>
      <c r="AA181" s="3">
        <f t="shared" si="290"/>
        <v>0.88</v>
      </c>
      <c r="AB181" s="3">
        <f t="shared" si="291"/>
        <v>0.83</v>
      </c>
      <c r="AC181" s="3">
        <f t="shared" si="292"/>
        <v>0.93</v>
      </c>
    </row>
    <row r="182" spans="1:29" x14ac:dyDescent="0.3">
      <c r="A182" s="23" t="s">
        <v>30</v>
      </c>
      <c r="B182" s="3" t="s">
        <v>44</v>
      </c>
      <c r="C182" s="23" t="s">
        <v>134</v>
      </c>
      <c r="D182" s="3" t="s">
        <v>135</v>
      </c>
      <c r="E182" s="6" t="s">
        <v>207</v>
      </c>
      <c r="F182" s="6" t="s">
        <v>108</v>
      </c>
      <c r="G182" s="16" t="s">
        <v>91</v>
      </c>
      <c r="H182" s="3" t="s">
        <v>88</v>
      </c>
      <c r="I182" s="3" t="s">
        <v>227</v>
      </c>
      <c r="J182" s="3" t="s">
        <v>228</v>
      </c>
      <c r="K182" s="23" t="s">
        <v>71</v>
      </c>
      <c r="L182" s="11">
        <f t="shared" si="279"/>
        <v>0.76712499999999995</v>
      </c>
      <c r="M182" s="11">
        <f t="shared" si="280"/>
        <v>0.61370000000000002</v>
      </c>
      <c r="N182" s="11">
        <f t="shared" si="281"/>
        <v>0.92054999999999998</v>
      </c>
      <c r="O182" s="11">
        <f t="shared" si="282"/>
        <v>0.8075</v>
      </c>
      <c r="P182" s="11">
        <f t="shared" si="283"/>
        <v>0.64600000000000002</v>
      </c>
      <c r="Q182" s="11">
        <f t="shared" si="284"/>
        <v>0.96899999999999997</v>
      </c>
      <c r="R182" s="6">
        <v>0.85</v>
      </c>
      <c r="S182" s="6">
        <f t="shared" si="285"/>
        <v>0.68</v>
      </c>
      <c r="T182" s="6">
        <f t="shared" si="286"/>
        <v>1.02</v>
      </c>
      <c r="U182" s="3">
        <f t="shared" si="287"/>
        <v>0.86</v>
      </c>
      <c r="V182" s="3">
        <f t="shared" si="288"/>
        <v>0.69000000000000006</v>
      </c>
      <c r="W182" s="3">
        <f t="shared" si="289"/>
        <v>1.03</v>
      </c>
      <c r="X182" s="6">
        <v>0.87</v>
      </c>
      <c r="Y182" s="6">
        <v>0.82</v>
      </c>
      <c r="Z182" s="6">
        <v>0.92</v>
      </c>
      <c r="AA182" s="3">
        <f t="shared" si="290"/>
        <v>0.88</v>
      </c>
      <c r="AB182" s="3">
        <f t="shared" si="291"/>
        <v>0.83</v>
      </c>
      <c r="AC182" s="3">
        <f t="shared" si="292"/>
        <v>0.93</v>
      </c>
    </row>
    <row r="183" spans="1:29" x14ac:dyDescent="0.3">
      <c r="A183" s="23" t="s">
        <v>30</v>
      </c>
      <c r="B183" s="3" t="s">
        <v>199</v>
      </c>
      <c r="C183" s="23" t="s">
        <v>73</v>
      </c>
      <c r="D183" s="3" t="s">
        <v>132</v>
      </c>
      <c r="E183" s="6" t="s">
        <v>207</v>
      </c>
      <c r="F183" s="6" t="s">
        <v>108</v>
      </c>
      <c r="G183" s="16" t="s">
        <v>91</v>
      </c>
      <c r="H183" s="3" t="s">
        <v>87</v>
      </c>
      <c r="I183" s="3" t="s">
        <v>167</v>
      </c>
      <c r="J183" s="3" t="s">
        <v>213</v>
      </c>
      <c r="K183" s="23" t="s">
        <v>71</v>
      </c>
      <c r="L183" s="11">
        <f t="shared" ref="L183:L188" si="293">O183</f>
        <v>0.35</v>
      </c>
      <c r="M183" s="11">
        <f t="shared" ref="M183:M188" si="294">P183</f>
        <v>0.27999999999999997</v>
      </c>
      <c r="N183" s="11">
        <f t="shared" ref="N183:N188" si="295">Q183</f>
        <v>0.42</v>
      </c>
      <c r="O183" s="11">
        <f t="shared" ref="O183:O188" si="296">R183</f>
        <v>0.35</v>
      </c>
      <c r="P183" s="11">
        <f t="shared" ref="P183:P188" si="297">S183</f>
        <v>0.27999999999999997</v>
      </c>
      <c r="Q183" s="11">
        <f t="shared" ref="Q183:Q188" si="298">T183</f>
        <v>0.42</v>
      </c>
      <c r="R183" s="11">
        <v>0.35</v>
      </c>
      <c r="S183" s="6">
        <f t="shared" si="86"/>
        <v>0.27999999999999997</v>
      </c>
      <c r="T183" s="6">
        <f t="shared" si="87"/>
        <v>0.42</v>
      </c>
      <c r="U183" s="21">
        <f>R183*0.99</f>
        <v>0.34649999999999997</v>
      </c>
      <c r="V183" s="21">
        <f t="shared" ref="V183:V188" si="299">S183*0.99</f>
        <v>0.27719999999999995</v>
      </c>
      <c r="W183" s="21">
        <f t="shared" ref="W183:W188" si="300">T183*0.99</f>
        <v>0.4158</v>
      </c>
      <c r="X183" s="21">
        <f t="shared" ref="X183:X188" si="301">U183*0.99</f>
        <v>0.34303499999999998</v>
      </c>
      <c r="Y183" s="21">
        <f t="shared" ref="Y183:Y188" si="302">V183*0.99</f>
        <v>0.27442799999999995</v>
      </c>
      <c r="Z183" s="21">
        <f t="shared" ref="Z183:Z188" si="303">W183*0.99</f>
        <v>0.41164200000000001</v>
      </c>
      <c r="AA183" s="21">
        <f t="shared" ref="AA183:AA188" si="304">X183*0.99</f>
        <v>0.33960464999999995</v>
      </c>
      <c r="AB183" s="21">
        <f t="shared" ref="AB183:AB188" si="305">Y183*0.99</f>
        <v>0.27168371999999996</v>
      </c>
      <c r="AC183" s="21">
        <f t="shared" ref="AC183:AC188" si="306">Z183*0.99</f>
        <v>0.40752558</v>
      </c>
    </row>
    <row r="184" spans="1:29" x14ac:dyDescent="0.3">
      <c r="A184" s="23" t="s">
        <v>30</v>
      </c>
      <c r="B184" s="3" t="s">
        <v>199</v>
      </c>
      <c r="C184" s="23" t="s">
        <v>74</v>
      </c>
      <c r="D184" s="3" t="s">
        <v>132</v>
      </c>
      <c r="E184" s="6" t="s">
        <v>207</v>
      </c>
      <c r="F184" s="6" t="s">
        <v>108</v>
      </c>
      <c r="G184" s="16" t="s">
        <v>91</v>
      </c>
      <c r="H184" s="3" t="s">
        <v>87</v>
      </c>
      <c r="I184" s="3" t="s">
        <v>167</v>
      </c>
      <c r="J184" s="3" t="s">
        <v>214</v>
      </c>
      <c r="K184" s="23" t="s">
        <v>71</v>
      </c>
      <c r="L184" s="11">
        <f t="shared" si="293"/>
        <v>0.38</v>
      </c>
      <c r="M184" s="11">
        <f t="shared" si="294"/>
        <v>0.30400000000000005</v>
      </c>
      <c r="N184" s="11">
        <f t="shared" si="295"/>
        <v>0.45599999999999996</v>
      </c>
      <c r="O184" s="11">
        <f t="shared" si="296"/>
        <v>0.38</v>
      </c>
      <c r="P184" s="11">
        <f t="shared" si="297"/>
        <v>0.30400000000000005</v>
      </c>
      <c r="Q184" s="11">
        <f t="shared" si="298"/>
        <v>0.45599999999999996</v>
      </c>
      <c r="R184" s="11">
        <v>0.38</v>
      </c>
      <c r="S184" s="6">
        <f t="shared" si="86"/>
        <v>0.30400000000000005</v>
      </c>
      <c r="T184" s="6">
        <f t="shared" si="87"/>
        <v>0.45599999999999996</v>
      </c>
      <c r="U184" s="21">
        <f t="shared" ref="U184:U188" si="307">R184*0.99</f>
        <v>0.37619999999999998</v>
      </c>
      <c r="V184" s="21">
        <f t="shared" si="299"/>
        <v>0.30096000000000006</v>
      </c>
      <c r="W184" s="21">
        <f t="shared" si="300"/>
        <v>0.45143999999999995</v>
      </c>
      <c r="X184" s="21">
        <f t="shared" si="301"/>
        <v>0.37243799999999999</v>
      </c>
      <c r="Y184" s="21">
        <f t="shared" si="302"/>
        <v>0.29795040000000006</v>
      </c>
      <c r="Z184" s="21">
        <f t="shared" si="303"/>
        <v>0.44692559999999992</v>
      </c>
      <c r="AA184" s="21">
        <f t="shared" si="304"/>
        <v>0.36871361999999996</v>
      </c>
      <c r="AB184" s="21">
        <f t="shared" si="305"/>
        <v>0.29497089600000004</v>
      </c>
      <c r="AC184" s="21">
        <f t="shared" si="306"/>
        <v>0.44245634399999995</v>
      </c>
    </row>
    <row r="185" spans="1:29" x14ac:dyDescent="0.3">
      <c r="A185" s="23" t="s">
        <v>30</v>
      </c>
      <c r="B185" s="3" t="s">
        <v>199</v>
      </c>
      <c r="C185" s="23" t="s">
        <v>75</v>
      </c>
      <c r="D185" s="3" t="s">
        <v>132</v>
      </c>
      <c r="E185" s="6" t="s">
        <v>207</v>
      </c>
      <c r="F185" s="6" t="s">
        <v>108</v>
      </c>
      <c r="G185" s="16" t="s">
        <v>91</v>
      </c>
      <c r="H185" s="3" t="s">
        <v>87</v>
      </c>
      <c r="I185" s="3" t="s">
        <v>167</v>
      </c>
      <c r="J185" s="3" t="s">
        <v>215</v>
      </c>
      <c r="K185" s="23" t="s">
        <v>71</v>
      </c>
      <c r="L185" s="11">
        <f t="shared" si="293"/>
        <v>0.46</v>
      </c>
      <c r="M185" s="11">
        <f t="shared" si="294"/>
        <v>0.36800000000000005</v>
      </c>
      <c r="N185" s="11">
        <f t="shared" si="295"/>
        <v>0.55200000000000005</v>
      </c>
      <c r="O185" s="11">
        <f t="shared" si="296"/>
        <v>0.46</v>
      </c>
      <c r="P185" s="11">
        <f t="shared" si="297"/>
        <v>0.36800000000000005</v>
      </c>
      <c r="Q185" s="11">
        <f t="shared" si="298"/>
        <v>0.55200000000000005</v>
      </c>
      <c r="R185" s="11">
        <v>0.46</v>
      </c>
      <c r="S185" s="6">
        <f t="shared" si="86"/>
        <v>0.36800000000000005</v>
      </c>
      <c r="T185" s="6">
        <f t="shared" si="87"/>
        <v>0.55200000000000005</v>
      </c>
      <c r="U185" s="21">
        <f t="shared" si="307"/>
        <v>0.45540000000000003</v>
      </c>
      <c r="V185" s="21">
        <f t="shared" si="299"/>
        <v>0.36432000000000003</v>
      </c>
      <c r="W185" s="21">
        <f t="shared" si="300"/>
        <v>0.54648000000000008</v>
      </c>
      <c r="X185" s="21">
        <f t="shared" si="301"/>
        <v>0.45084600000000002</v>
      </c>
      <c r="Y185" s="21">
        <f t="shared" si="302"/>
        <v>0.36067680000000002</v>
      </c>
      <c r="Z185" s="21">
        <f t="shared" si="303"/>
        <v>0.54101520000000003</v>
      </c>
      <c r="AA185" s="21">
        <f t="shared" si="304"/>
        <v>0.44633754000000003</v>
      </c>
      <c r="AB185" s="21">
        <f t="shared" si="305"/>
        <v>0.35707003200000004</v>
      </c>
      <c r="AC185" s="21">
        <f t="shared" si="306"/>
        <v>0.53560504799999997</v>
      </c>
    </row>
    <row r="186" spans="1:29" x14ac:dyDescent="0.3">
      <c r="A186" s="23" t="s">
        <v>30</v>
      </c>
      <c r="B186" s="3" t="s">
        <v>199</v>
      </c>
      <c r="C186" s="23" t="s">
        <v>130</v>
      </c>
      <c r="D186" s="3" t="s">
        <v>133</v>
      </c>
      <c r="E186" s="6" t="s">
        <v>207</v>
      </c>
      <c r="F186" s="6" t="s">
        <v>108</v>
      </c>
      <c r="G186" s="16" t="s">
        <v>91</v>
      </c>
      <c r="H186" s="3" t="s">
        <v>87</v>
      </c>
      <c r="I186" s="3" t="s">
        <v>167</v>
      </c>
      <c r="J186" s="3" t="s">
        <v>216</v>
      </c>
      <c r="K186" s="23" t="s">
        <v>71</v>
      </c>
      <c r="L186" s="11">
        <f t="shared" si="293"/>
        <v>0.48</v>
      </c>
      <c r="M186" s="11">
        <f t="shared" si="294"/>
        <v>0.38400000000000001</v>
      </c>
      <c r="N186" s="11">
        <f t="shared" si="295"/>
        <v>0.57599999999999996</v>
      </c>
      <c r="O186" s="11">
        <f t="shared" si="296"/>
        <v>0.48</v>
      </c>
      <c r="P186" s="11">
        <f t="shared" si="297"/>
        <v>0.38400000000000001</v>
      </c>
      <c r="Q186" s="11">
        <f t="shared" si="298"/>
        <v>0.57599999999999996</v>
      </c>
      <c r="R186" s="11">
        <v>0.48</v>
      </c>
      <c r="S186" s="6">
        <f t="shared" si="86"/>
        <v>0.38400000000000001</v>
      </c>
      <c r="T186" s="6">
        <f t="shared" si="87"/>
        <v>0.57599999999999996</v>
      </c>
      <c r="U186" s="21">
        <f t="shared" si="307"/>
        <v>0.47519999999999996</v>
      </c>
      <c r="V186" s="21">
        <f t="shared" si="299"/>
        <v>0.38016</v>
      </c>
      <c r="W186" s="21">
        <f t="shared" si="300"/>
        <v>0.57023999999999997</v>
      </c>
      <c r="X186" s="21">
        <f t="shared" si="301"/>
        <v>0.47044799999999998</v>
      </c>
      <c r="Y186" s="21">
        <f t="shared" si="302"/>
        <v>0.37635839999999998</v>
      </c>
      <c r="Z186" s="21">
        <f t="shared" si="303"/>
        <v>0.56453759999999997</v>
      </c>
      <c r="AA186" s="21">
        <f t="shared" si="304"/>
        <v>0.46574351999999997</v>
      </c>
      <c r="AB186" s="21">
        <f t="shared" si="305"/>
        <v>0.372594816</v>
      </c>
      <c r="AC186" s="21">
        <f t="shared" si="306"/>
        <v>0.55889222399999994</v>
      </c>
    </row>
    <row r="187" spans="1:29" x14ac:dyDescent="0.3">
      <c r="A187" s="23" t="s">
        <v>30</v>
      </c>
      <c r="B187" s="3" t="s">
        <v>199</v>
      </c>
      <c r="C187" s="23" t="s">
        <v>76</v>
      </c>
      <c r="D187" s="3" t="s">
        <v>136</v>
      </c>
      <c r="E187" s="6" t="s">
        <v>207</v>
      </c>
      <c r="F187" s="6" t="s">
        <v>108</v>
      </c>
      <c r="G187" s="16" t="s">
        <v>91</v>
      </c>
      <c r="H187" s="3" t="s">
        <v>87</v>
      </c>
      <c r="I187" s="3" t="s">
        <v>167</v>
      </c>
      <c r="J187" s="3" t="s">
        <v>217</v>
      </c>
      <c r="K187" s="23" t="s">
        <v>71</v>
      </c>
      <c r="L187" s="11">
        <f t="shared" si="293"/>
        <v>0.44</v>
      </c>
      <c r="M187" s="11">
        <f t="shared" si="294"/>
        <v>0.35200000000000004</v>
      </c>
      <c r="N187" s="11">
        <f t="shared" si="295"/>
        <v>0.52800000000000002</v>
      </c>
      <c r="O187" s="11">
        <f t="shared" si="296"/>
        <v>0.44</v>
      </c>
      <c r="P187" s="11">
        <f t="shared" si="297"/>
        <v>0.35200000000000004</v>
      </c>
      <c r="Q187" s="11">
        <f t="shared" si="298"/>
        <v>0.52800000000000002</v>
      </c>
      <c r="R187" s="11">
        <v>0.44</v>
      </c>
      <c r="S187" s="6">
        <f t="shared" si="86"/>
        <v>0.35200000000000004</v>
      </c>
      <c r="T187" s="6">
        <f t="shared" si="87"/>
        <v>0.52800000000000002</v>
      </c>
      <c r="U187" s="21">
        <f t="shared" si="307"/>
        <v>0.43559999999999999</v>
      </c>
      <c r="V187" s="21">
        <f t="shared" si="299"/>
        <v>0.34848000000000001</v>
      </c>
      <c r="W187" s="21">
        <f t="shared" si="300"/>
        <v>0.52272000000000007</v>
      </c>
      <c r="X187" s="21">
        <f t="shared" si="301"/>
        <v>0.43124399999999996</v>
      </c>
      <c r="Y187" s="21">
        <f t="shared" si="302"/>
        <v>0.3449952</v>
      </c>
      <c r="Z187" s="21">
        <f t="shared" si="303"/>
        <v>0.51749280000000009</v>
      </c>
      <c r="AA187" s="21">
        <f t="shared" si="304"/>
        <v>0.42693155999999993</v>
      </c>
      <c r="AB187" s="21">
        <f t="shared" si="305"/>
        <v>0.34154524800000002</v>
      </c>
      <c r="AC187" s="21">
        <f t="shared" si="306"/>
        <v>0.51231787200000012</v>
      </c>
    </row>
    <row r="188" spans="1:29" x14ac:dyDescent="0.3">
      <c r="A188" s="23" t="s">
        <v>30</v>
      </c>
      <c r="B188" s="3" t="s">
        <v>199</v>
      </c>
      <c r="C188" s="23" t="s">
        <v>134</v>
      </c>
      <c r="D188" s="3" t="s">
        <v>135</v>
      </c>
      <c r="E188" s="6" t="s">
        <v>207</v>
      </c>
      <c r="F188" s="6" t="s">
        <v>108</v>
      </c>
      <c r="G188" s="16" t="s">
        <v>91</v>
      </c>
      <c r="H188" s="3" t="s">
        <v>87</v>
      </c>
      <c r="I188" s="3" t="s">
        <v>167</v>
      </c>
      <c r="J188" s="3" t="s">
        <v>218</v>
      </c>
      <c r="K188" s="23" t="s">
        <v>71</v>
      </c>
      <c r="L188" s="11">
        <f t="shared" si="293"/>
        <v>0.5</v>
      </c>
      <c r="M188" s="11">
        <f t="shared" si="294"/>
        <v>0.4</v>
      </c>
      <c r="N188" s="11">
        <f t="shared" si="295"/>
        <v>0.6</v>
      </c>
      <c r="O188" s="11">
        <f t="shared" si="296"/>
        <v>0.5</v>
      </c>
      <c r="P188" s="11">
        <f t="shared" si="297"/>
        <v>0.4</v>
      </c>
      <c r="Q188" s="11">
        <f t="shared" si="298"/>
        <v>0.6</v>
      </c>
      <c r="R188" s="11">
        <v>0.5</v>
      </c>
      <c r="S188" s="6">
        <f t="shared" si="86"/>
        <v>0.4</v>
      </c>
      <c r="T188" s="6">
        <f t="shared" si="87"/>
        <v>0.6</v>
      </c>
      <c r="U188" s="21">
        <f t="shared" si="307"/>
        <v>0.495</v>
      </c>
      <c r="V188" s="21">
        <f t="shared" si="299"/>
        <v>0.39600000000000002</v>
      </c>
      <c r="W188" s="21">
        <f t="shared" si="300"/>
        <v>0.59399999999999997</v>
      </c>
      <c r="X188" s="21">
        <f t="shared" si="301"/>
        <v>0.49004999999999999</v>
      </c>
      <c r="Y188" s="21">
        <f t="shared" si="302"/>
        <v>0.39204</v>
      </c>
      <c r="Z188" s="21">
        <f t="shared" si="303"/>
        <v>0.58805999999999992</v>
      </c>
      <c r="AA188" s="21">
        <f t="shared" si="304"/>
        <v>0.48514949999999996</v>
      </c>
      <c r="AB188" s="21">
        <f t="shared" si="305"/>
        <v>0.38811960000000001</v>
      </c>
      <c r="AC188" s="21">
        <f t="shared" si="306"/>
        <v>0.5821793999999999</v>
      </c>
    </row>
    <row r="189" spans="1:29" x14ac:dyDescent="0.3">
      <c r="A189" s="23" t="s">
        <v>30</v>
      </c>
      <c r="B189" s="3" t="s">
        <v>36</v>
      </c>
      <c r="C189" s="23" t="s">
        <v>73</v>
      </c>
      <c r="D189" s="3" t="s">
        <v>132</v>
      </c>
      <c r="E189" s="6" t="s">
        <v>207</v>
      </c>
      <c r="F189" s="6" t="s">
        <v>108</v>
      </c>
      <c r="G189" s="16" t="s">
        <v>91</v>
      </c>
      <c r="H189" s="3" t="s">
        <v>87</v>
      </c>
      <c r="I189" s="3" t="s">
        <v>220</v>
      </c>
      <c r="J189" s="3" t="s">
        <v>219</v>
      </c>
      <c r="K189" s="23" t="s">
        <v>71</v>
      </c>
      <c r="L189" s="11">
        <f t="shared" ref="L189:L194" si="308">O189</f>
        <v>0.29049999999999998</v>
      </c>
      <c r="M189" s="11">
        <f t="shared" ref="M189:M194" si="309">P189</f>
        <v>0.28349999999999997</v>
      </c>
      <c r="N189" s="11">
        <f t="shared" ref="N189:N194" si="310">Q189</f>
        <v>0.30099999999999999</v>
      </c>
      <c r="O189" s="11">
        <f t="shared" ref="O189:O194" si="311">R189</f>
        <v>0.29049999999999998</v>
      </c>
      <c r="P189" s="11">
        <f t="shared" ref="P189:P194" si="312">S189</f>
        <v>0.28349999999999997</v>
      </c>
      <c r="Q189" s="11">
        <f t="shared" ref="Q189:Q194" si="313">T189</f>
        <v>0.30099999999999999</v>
      </c>
      <c r="R189" s="11">
        <f>R183*(1-0.17)</f>
        <v>0.29049999999999998</v>
      </c>
      <c r="S189" s="6">
        <f>R183*(1-0.19)</f>
        <v>0.28349999999999997</v>
      </c>
      <c r="T189" s="6">
        <f>R183*(1-0.14)</f>
        <v>0.30099999999999999</v>
      </c>
      <c r="U189" s="21">
        <f>R189*0.99</f>
        <v>0.28759499999999999</v>
      </c>
      <c r="V189" s="21">
        <f t="shared" ref="V189:V194" si="314">S189*0.99</f>
        <v>0.280665</v>
      </c>
      <c r="W189" s="21">
        <f t="shared" ref="W189:W194" si="315">T189*0.99</f>
        <v>0.29798999999999998</v>
      </c>
      <c r="X189" s="21">
        <f t="shared" ref="X189:X194" si="316">U189*0.99</f>
        <v>0.28471904999999997</v>
      </c>
      <c r="Y189" s="21">
        <f t="shared" ref="Y189:Y194" si="317">V189*0.99</f>
        <v>0.27785834999999998</v>
      </c>
      <c r="Z189" s="21">
        <f t="shared" ref="Z189:Z194" si="318">W189*0.99</f>
        <v>0.2950101</v>
      </c>
      <c r="AA189" s="21">
        <f t="shared" ref="AA189:AA194" si="319">X189*0.99</f>
        <v>0.28187185949999999</v>
      </c>
      <c r="AB189" s="21">
        <f t="shared" ref="AB189:AB194" si="320">Y189*0.99</f>
        <v>0.27507976649999999</v>
      </c>
      <c r="AC189" s="21">
        <f t="shared" ref="AC189:AC194" si="321">Z189*0.99</f>
        <v>0.29205999900000001</v>
      </c>
    </row>
    <row r="190" spans="1:29" x14ac:dyDescent="0.3">
      <c r="A190" s="23" t="s">
        <v>30</v>
      </c>
      <c r="B190" s="3" t="s">
        <v>36</v>
      </c>
      <c r="C190" s="23" t="s">
        <v>74</v>
      </c>
      <c r="D190" s="3" t="s">
        <v>132</v>
      </c>
      <c r="E190" s="6" t="s">
        <v>207</v>
      </c>
      <c r="F190" s="6" t="s">
        <v>108</v>
      </c>
      <c r="G190" s="16" t="s">
        <v>91</v>
      </c>
      <c r="H190" s="3" t="s">
        <v>87</v>
      </c>
      <c r="I190" s="3" t="s">
        <v>220</v>
      </c>
      <c r="J190" s="3" t="s">
        <v>219</v>
      </c>
      <c r="K190" s="23" t="s">
        <v>71</v>
      </c>
      <c r="L190" s="11">
        <f t="shared" si="308"/>
        <v>0.31540000000000001</v>
      </c>
      <c r="M190" s="11">
        <f t="shared" si="309"/>
        <v>0.30780000000000002</v>
      </c>
      <c r="N190" s="11">
        <f t="shared" si="310"/>
        <v>0.32679999999999998</v>
      </c>
      <c r="O190" s="11">
        <f t="shared" si="311"/>
        <v>0.31540000000000001</v>
      </c>
      <c r="P190" s="11">
        <f t="shared" si="312"/>
        <v>0.30780000000000002</v>
      </c>
      <c r="Q190" s="11">
        <f t="shared" si="313"/>
        <v>0.32679999999999998</v>
      </c>
      <c r="R190" s="11">
        <f t="shared" ref="R190:R193" si="322">R184*(1-0.17)</f>
        <v>0.31540000000000001</v>
      </c>
      <c r="S190" s="6">
        <f t="shared" ref="S190:S194" si="323">R184*(1-0.19)</f>
        <v>0.30780000000000002</v>
      </c>
      <c r="T190" s="6">
        <f t="shared" ref="T190:T194" si="324">R184*(1-0.14)</f>
        <v>0.32679999999999998</v>
      </c>
      <c r="U190" s="21">
        <f t="shared" ref="U190:U194" si="325">R190*0.99</f>
        <v>0.31224600000000002</v>
      </c>
      <c r="V190" s="21">
        <f t="shared" si="314"/>
        <v>0.30472199999999999</v>
      </c>
      <c r="W190" s="21">
        <f t="shared" si="315"/>
        <v>0.32353199999999999</v>
      </c>
      <c r="X190" s="21">
        <f t="shared" si="316"/>
        <v>0.30912354000000003</v>
      </c>
      <c r="Y190" s="21">
        <f t="shared" si="317"/>
        <v>0.30167477999999998</v>
      </c>
      <c r="Z190" s="21">
        <f t="shared" si="318"/>
        <v>0.32029668</v>
      </c>
      <c r="AA190" s="21">
        <f t="shared" si="319"/>
        <v>0.30603230460000003</v>
      </c>
      <c r="AB190" s="21">
        <f t="shared" si="320"/>
        <v>0.29865803219999998</v>
      </c>
      <c r="AC190" s="21">
        <f t="shared" si="321"/>
        <v>0.31709371320000002</v>
      </c>
    </row>
    <row r="191" spans="1:29" x14ac:dyDescent="0.3">
      <c r="A191" s="23" t="s">
        <v>30</v>
      </c>
      <c r="B191" s="3" t="s">
        <v>36</v>
      </c>
      <c r="C191" s="23" t="s">
        <v>75</v>
      </c>
      <c r="D191" s="3" t="s">
        <v>132</v>
      </c>
      <c r="E191" s="6" t="s">
        <v>207</v>
      </c>
      <c r="F191" s="6" t="s">
        <v>108</v>
      </c>
      <c r="G191" s="16" t="s">
        <v>91</v>
      </c>
      <c r="H191" s="3" t="s">
        <v>87</v>
      </c>
      <c r="I191" s="3" t="s">
        <v>220</v>
      </c>
      <c r="J191" s="3" t="s">
        <v>219</v>
      </c>
      <c r="K191" s="23" t="s">
        <v>71</v>
      </c>
      <c r="L191" s="11">
        <f t="shared" si="308"/>
        <v>0.38179999999999997</v>
      </c>
      <c r="M191" s="11">
        <f t="shared" si="309"/>
        <v>0.37260000000000004</v>
      </c>
      <c r="N191" s="11">
        <f t="shared" si="310"/>
        <v>0.39560000000000001</v>
      </c>
      <c r="O191" s="11">
        <f t="shared" si="311"/>
        <v>0.38179999999999997</v>
      </c>
      <c r="P191" s="11">
        <f t="shared" si="312"/>
        <v>0.37260000000000004</v>
      </c>
      <c r="Q191" s="11">
        <f t="shared" si="313"/>
        <v>0.39560000000000001</v>
      </c>
      <c r="R191" s="11">
        <f t="shared" si="322"/>
        <v>0.38179999999999997</v>
      </c>
      <c r="S191" s="6">
        <f t="shared" si="323"/>
        <v>0.37260000000000004</v>
      </c>
      <c r="T191" s="6">
        <f t="shared" si="324"/>
        <v>0.39560000000000001</v>
      </c>
      <c r="U191" s="21">
        <f t="shared" si="325"/>
        <v>0.37798199999999998</v>
      </c>
      <c r="V191" s="21">
        <f t="shared" si="314"/>
        <v>0.36887400000000004</v>
      </c>
      <c r="W191" s="21">
        <f t="shared" si="315"/>
        <v>0.39164399999999999</v>
      </c>
      <c r="X191" s="21">
        <f t="shared" si="316"/>
        <v>0.37420218</v>
      </c>
      <c r="Y191" s="21">
        <f t="shared" si="317"/>
        <v>0.36518526000000001</v>
      </c>
      <c r="Z191" s="21">
        <f t="shared" si="318"/>
        <v>0.38772755999999997</v>
      </c>
      <c r="AA191" s="21">
        <f t="shared" si="319"/>
        <v>0.3704601582</v>
      </c>
      <c r="AB191" s="21">
        <f t="shared" si="320"/>
        <v>0.36153340740000001</v>
      </c>
      <c r="AC191" s="21">
        <f t="shared" si="321"/>
        <v>0.38385028439999996</v>
      </c>
    </row>
    <row r="192" spans="1:29" x14ac:dyDescent="0.3">
      <c r="A192" s="23" t="s">
        <v>30</v>
      </c>
      <c r="B192" s="3" t="s">
        <v>36</v>
      </c>
      <c r="C192" s="23" t="s">
        <v>130</v>
      </c>
      <c r="D192" s="3" t="s">
        <v>133</v>
      </c>
      <c r="E192" s="6" t="s">
        <v>207</v>
      </c>
      <c r="F192" s="6" t="s">
        <v>108</v>
      </c>
      <c r="G192" s="16" t="s">
        <v>91</v>
      </c>
      <c r="H192" s="3" t="s">
        <v>87</v>
      </c>
      <c r="I192" s="3" t="s">
        <v>220</v>
      </c>
      <c r="J192" s="3" t="s">
        <v>219</v>
      </c>
      <c r="K192" s="23" t="s">
        <v>71</v>
      </c>
      <c r="L192" s="11">
        <f t="shared" si="308"/>
        <v>0.39839999999999998</v>
      </c>
      <c r="M192" s="11">
        <f t="shared" si="309"/>
        <v>0.38880000000000003</v>
      </c>
      <c r="N192" s="11">
        <f t="shared" si="310"/>
        <v>0.4128</v>
      </c>
      <c r="O192" s="11">
        <f t="shared" si="311"/>
        <v>0.39839999999999998</v>
      </c>
      <c r="P192" s="11">
        <f t="shared" si="312"/>
        <v>0.38880000000000003</v>
      </c>
      <c r="Q192" s="11">
        <f t="shared" si="313"/>
        <v>0.4128</v>
      </c>
      <c r="R192" s="11">
        <f t="shared" si="322"/>
        <v>0.39839999999999998</v>
      </c>
      <c r="S192" s="6">
        <f t="shared" si="323"/>
        <v>0.38880000000000003</v>
      </c>
      <c r="T192" s="6">
        <f t="shared" si="324"/>
        <v>0.4128</v>
      </c>
      <c r="U192" s="21">
        <f t="shared" si="325"/>
        <v>0.39441599999999999</v>
      </c>
      <c r="V192" s="21">
        <f t="shared" si="314"/>
        <v>0.38491200000000003</v>
      </c>
      <c r="W192" s="21">
        <f t="shared" si="315"/>
        <v>0.40867199999999998</v>
      </c>
      <c r="X192" s="21">
        <f t="shared" si="316"/>
        <v>0.39047183999999996</v>
      </c>
      <c r="Y192" s="21">
        <f t="shared" si="317"/>
        <v>0.38106288000000005</v>
      </c>
      <c r="Z192" s="21">
        <f t="shared" si="318"/>
        <v>0.40458527999999999</v>
      </c>
      <c r="AA192" s="21">
        <f t="shared" si="319"/>
        <v>0.38656712159999995</v>
      </c>
      <c r="AB192" s="21">
        <f t="shared" si="320"/>
        <v>0.37725225120000005</v>
      </c>
      <c r="AC192" s="21">
        <f t="shared" si="321"/>
        <v>0.40053942719999996</v>
      </c>
    </row>
    <row r="193" spans="1:29" x14ac:dyDescent="0.3">
      <c r="A193" s="23" t="s">
        <v>30</v>
      </c>
      <c r="B193" s="3" t="s">
        <v>36</v>
      </c>
      <c r="C193" s="23" t="s">
        <v>76</v>
      </c>
      <c r="D193" s="3" t="s">
        <v>136</v>
      </c>
      <c r="E193" s="6" t="s">
        <v>207</v>
      </c>
      <c r="F193" s="6" t="s">
        <v>108</v>
      </c>
      <c r="G193" s="16" t="s">
        <v>91</v>
      </c>
      <c r="H193" s="3" t="s">
        <v>87</v>
      </c>
      <c r="I193" s="3" t="s">
        <v>220</v>
      </c>
      <c r="J193" s="3" t="s">
        <v>219</v>
      </c>
      <c r="K193" s="23" t="s">
        <v>71</v>
      </c>
      <c r="L193" s="11">
        <f t="shared" si="308"/>
        <v>0.36519999999999997</v>
      </c>
      <c r="M193" s="11">
        <f t="shared" si="309"/>
        <v>0.35640000000000005</v>
      </c>
      <c r="N193" s="11">
        <f t="shared" si="310"/>
        <v>0.37840000000000001</v>
      </c>
      <c r="O193" s="11">
        <f t="shared" si="311"/>
        <v>0.36519999999999997</v>
      </c>
      <c r="P193" s="11">
        <f t="shared" si="312"/>
        <v>0.35640000000000005</v>
      </c>
      <c r="Q193" s="11">
        <f t="shared" si="313"/>
        <v>0.37840000000000001</v>
      </c>
      <c r="R193" s="11">
        <f t="shared" si="322"/>
        <v>0.36519999999999997</v>
      </c>
      <c r="S193" s="6">
        <f t="shared" si="323"/>
        <v>0.35640000000000005</v>
      </c>
      <c r="T193" s="6">
        <f t="shared" si="324"/>
        <v>0.37840000000000001</v>
      </c>
      <c r="U193" s="21">
        <f t="shared" si="325"/>
        <v>0.36154799999999998</v>
      </c>
      <c r="V193" s="21">
        <f t="shared" si="314"/>
        <v>0.35283600000000004</v>
      </c>
      <c r="W193" s="21">
        <f t="shared" si="315"/>
        <v>0.374616</v>
      </c>
      <c r="X193" s="21">
        <f t="shared" si="316"/>
        <v>0.35793251999999998</v>
      </c>
      <c r="Y193" s="21">
        <f t="shared" si="317"/>
        <v>0.34930764000000003</v>
      </c>
      <c r="Z193" s="21">
        <f t="shared" si="318"/>
        <v>0.37086984000000001</v>
      </c>
      <c r="AA193" s="21">
        <f t="shared" si="319"/>
        <v>0.35435319479999999</v>
      </c>
      <c r="AB193" s="21">
        <f t="shared" si="320"/>
        <v>0.34581456360000001</v>
      </c>
      <c r="AC193" s="21">
        <f t="shared" si="321"/>
        <v>0.36716114160000002</v>
      </c>
    </row>
    <row r="194" spans="1:29" x14ac:dyDescent="0.3">
      <c r="A194" s="23" t="s">
        <v>30</v>
      </c>
      <c r="B194" s="3" t="s">
        <v>36</v>
      </c>
      <c r="C194" s="23" t="s">
        <v>134</v>
      </c>
      <c r="D194" s="3" t="s">
        <v>135</v>
      </c>
      <c r="E194" s="6" t="s">
        <v>207</v>
      </c>
      <c r="F194" s="6" t="s">
        <v>108</v>
      </c>
      <c r="G194" s="16" t="s">
        <v>91</v>
      </c>
      <c r="H194" s="3" t="s">
        <v>87</v>
      </c>
      <c r="I194" s="3" t="s">
        <v>220</v>
      </c>
      <c r="J194" s="3" t="s">
        <v>219</v>
      </c>
      <c r="K194" s="23" t="s">
        <v>71</v>
      </c>
      <c r="L194" s="11">
        <f t="shared" si="308"/>
        <v>0.41499999999999998</v>
      </c>
      <c r="M194" s="11">
        <f t="shared" si="309"/>
        <v>0.40500000000000003</v>
      </c>
      <c r="N194" s="11">
        <f t="shared" si="310"/>
        <v>0.43</v>
      </c>
      <c r="O194" s="11">
        <f t="shared" si="311"/>
        <v>0.41499999999999998</v>
      </c>
      <c r="P194" s="11">
        <f t="shared" si="312"/>
        <v>0.40500000000000003</v>
      </c>
      <c r="Q194" s="11">
        <f t="shared" si="313"/>
        <v>0.43</v>
      </c>
      <c r="R194" s="11">
        <f>R188*(1-0.17)</f>
        <v>0.41499999999999998</v>
      </c>
      <c r="S194" s="6">
        <f t="shared" si="323"/>
        <v>0.40500000000000003</v>
      </c>
      <c r="T194" s="6">
        <f t="shared" si="324"/>
        <v>0.43</v>
      </c>
      <c r="U194" s="21">
        <f t="shared" si="325"/>
        <v>0.41084999999999999</v>
      </c>
      <c r="V194" s="21">
        <f t="shared" si="314"/>
        <v>0.40095000000000003</v>
      </c>
      <c r="W194" s="21">
        <f t="shared" si="315"/>
        <v>0.42569999999999997</v>
      </c>
      <c r="X194" s="21">
        <f t="shared" si="316"/>
        <v>0.40674149999999998</v>
      </c>
      <c r="Y194" s="21">
        <f t="shared" si="317"/>
        <v>0.39694050000000003</v>
      </c>
      <c r="Z194" s="21">
        <f t="shared" si="318"/>
        <v>0.42144299999999996</v>
      </c>
      <c r="AA194" s="21">
        <f t="shared" si="319"/>
        <v>0.40267408499999996</v>
      </c>
      <c r="AB194" s="21">
        <f t="shared" si="320"/>
        <v>0.39297109500000005</v>
      </c>
      <c r="AC194" s="21">
        <f t="shared" si="321"/>
        <v>0.41722856999999997</v>
      </c>
    </row>
    <row r="195" spans="1:29" x14ac:dyDescent="0.3">
      <c r="A195" s="23" t="s">
        <v>30</v>
      </c>
      <c r="B195" s="3" t="s">
        <v>23</v>
      </c>
      <c r="C195" s="23" t="s">
        <v>73</v>
      </c>
      <c r="D195" s="3" t="s">
        <v>132</v>
      </c>
      <c r="E195" s="6" t="s">
        <v>208</v>
      </c>
      <c r="F195" s="6" t="s">
        <v>108</v>
      </c>
      <c r="G195" s="16" t="s">
        <v>91</v>
      </c>
      <c r="H195" s="3" t="s">
        <v>87</v>
      </c>
      <c r="I195" s="3" t="s">
        <v>164</v>
      </c>
      <c r="J195" s="3" t="s">
        <v>165</v>
      </c>
      <c r="K195" s="23" t="s">
        <v>71</v>
      </c>
      <c r="L195" s="11">
        <f t="shared" ref="L195:L206" si="326">O195*0.95</f>
        <v>0.76712499999999995</v>
      </c>
      <c r="M195" s="11">
        <f t="shared" ref="M195:M206" si="327">P195*0.95</f>
        <v>0.61370000000000002</v>
      </c>
      <c r="N195" s="11">
        <f t="shared" ref="N195:N206" si="328">Q195*0.95</f>
        <v>0.92054999999999998</v>
      </c>
      <c r="O195" s="11">
        <f>R195*0.95</f>
        <v>0.8075</v>
      </c>
      <c r="P195" s="11">
        <f t="shared" ref="P195:P206" si="329">S195*0.95</f>
        <v>0.64600000000000002</v>
      </c>
      <c r="Q195" s="11">
        <f t="shared" ref="Q195:Q206" si="330">T195*0.95</f>
        <v>0.96899999999999997</v>
      </c>
      <c r="R195" s="11">
        <v>0.85</v>
      </c>
      <c r="S195" s="6">
        <f t="shared" si="86"/>
        <v>0.68</v>
      </c>
      <c r="T195" s="6">
        <f t="shared" si="87"/>
        <v>1.02</v>
      </c>
      <c r="U195" s="21">
        <f>R195*1.01</f>
        <v>0.85849999999999993</v>
      </c>
      <c r="V195" s="21">
        <f t="shared" ref="V195:V206" si="331">S195*1.01</f>
        <v>0.68680000000000008</v>
      </c>
      <c r="W195" s="21">
        <f t="shared" ref="W195:W206" si="332">T195*1.01</f>
        <v>1.0302</v>
      </c>
      <c r="X195" s="21">
        <f t="shared" ref="X195:X206" si="333">U195*1.01</f>
        <v>0.86708499999999988</v>
      </c>
      <c r="Y195" s="21">
        <f t="shared" ref="Y195:Y206" si="334">V195*1.01</f>
        <v>0.69366800000000006</v>
      </c>
      <c r="Z195" s="21">
        <f t="shared" ref="Z195:Z206" si="335">W195*1.01</f>
        <v>1.040502</v>
      </c>
      <c r="AA195" s="21">
        <f t="shared" ref="AA195:AA206" si="336">X195*1.01</f>
        <v>0.87575584999999989</v>
      </c>
      <c r="AB195" s="21">
        <f t="shared" ref="AB195:AB206" si="337">Y195*1.01</f>
        <v>0.70060468000000009</v>
      </c>
      <c r="AC195" s="21">
        <f t="shared" ref="AC195:AC206" si="338">Z195*1.01</f>
        <v>1.0509070200000001</v>
      </c>
    </row>
    <row r="196" spans="1:29" x14ac:dyDescent="0.3">
      <c r="A196" s="23" t="s">
        <v>30</v>
      </c>
      <c r="B196" s="3" t="s">
        <v>23</v>
      </c>
      <c r="C196" s="23" t="s">
        <v>74</v>
      </c>
      <c r="D196" s="3" t="s">
        <v>132</v>
      </c>
      <c r="E196" s="6" t="s">
        <v>208</v>
      </c>
      <c r="F196" s="6" t="s">
        <v>108</v>
      </c>
      <c r="G196" s="16" t="s">
        <v>91</v>
      </c>
      <c r="H196" s="3" t="s">
        <v>87</v>
      </c>
      <c r="I196" s="3" t="s">
        <v>164</v>
      </c>
      <c r="J196" s="3" t="s">
        <v>165</v>
      </c>
      <c r="K196" s="23" t="s">
        <v>71</v>
      </c>
      <c r="L196" s="11">
        <f t="shared" si="326"/>
        <v>0.76712499999999995</v>
      </c>
      <c r="M196" s="11">
        <f t="shared" si="327"/>
        <v>0.61370000000000002</v>
      </c>
      <c r="N196" s="11">
        <f t="shared" si="328"/>
        <v>0.92054999999999998</v>
      </c>
      <c r="O196" s="11">
        <f t="shared" ref="O196:O200" si="339">R196*0.95</f>
        <v>0.8075</v>
      </c>
      <c r="P196" s="11">
        <f t="shared" si="329"/>
        <v>0.64600000000000002</v>
      </c>
      <c r="Q196" s="11">
        <f t="shared" si="330"/>
        <v>0.96899999999999997</v>
      </c>
      <c r="R196" s="11">
        <v>0.85</v>
      </c>
      <c r="S196" s="6">
        <f t="shared" si="86"/>
        <v>0.68</v>
      </c>
      <c r="T196" s="6">
        <f t="shared" si="87"/>
        <v>1.02</v>
      </c>
      <c r="U196" s="21">
        <f t="shared" ref="U196:U200" si="340">R196*1.01</f>
        <v>0.85849999999999993</v>
      </c>
      <c r="V196" s="21">
        <f t="shared" si="331"/>
        <v>0.68680000000000008</v>
      </c>
      <c r="W196" s="21">
        <f t="shared" si="332"/>
        <v>1.0302</v>
      </c>
      <c r="X196" s="21">
        <f t="shared" si="333"/>
        <v>0.86708499999999988</v>
      </c>
      <c r="Y196" s="21">
        <f t="shared" si="334"/>
        <v>0.69366800000000006</v>
      </c>
      <c r="Z196" s="21">
        <f t="shared" si="335"/>
        <v>1.040502</v>
      </c>
      <c r="AA196" s="21">
        <f t="shared" si="336"/>
        <v>0.87575584999999989</v>
      </c>
      <c r="AB196" s="21">
        <f t="shared" si="337"/>
        <v>0.70060468000000009</v>
      </c>
      <c r="AC196" s="21">
        <f t="shared" si="338"/>
        <v>1.0509070200000001</v>
      </c>
    </row>
    <row r="197" spans="1:29" x14ac:dyDescent="0.3">
      <c r="A197" s="23" t="s">
        <v>30</v>
      </c>
      <c r="B197" s="3" t="s">
        <v>23</v>
      </c>
      <c r="C197" s="23" t="s">
        <v>75</v>
      </c>
      <c r="D197" s="3" t="s">
        <v>132</v>
      </c>
      <c r="E197" s="6" t="s">
        <v>208</v>
      </c>
      <c r="F197" s="6" t="s">
        <v>108</v>
      </c>
      <c r="G197" s="16" t="s">
        <v>91</v>
      </c>
      <c r="H197" s="3" t="s">
        <v>87</v>
      </c>
      <c r="I197" s="3" t="s">
        <v>164</v>
      </c>
      <c r="J197" s="3" t="s">
        <v>165</v>
      </c>
      <c r="K197" s="23" t="s">
        <v>71</v>
      </c>
      <c r="L197" s="11">
        <f t="shared" si="326"/>
        <v>0.79871249999999994</v>
      </c>
      <c r="M197" s="11">
        <f t="shared" si="327"/>
        <v>0.63897000000000004</v>
      </c>
      <c r="N197" s="11">
        <f t="shared" si="328"/>
        <v>0.95845499999999983</v>
      </c>
      <c r="O197" s="11">
        <f t="shared" si="339"/>
        <v>0.84075</v>
      </c>
      <c r="P197" s="11">
        <f t="shared" si="329"/>
        <v>0.67260000000000009</v>
      </c>
      <c r="Q197" s="11">
        <f t="shared" si="330"/>
        <v>1.0088999999999999</v>
      </c>
      <c r="R197" s="11">
        <v>0.88500000000000001</v>
      </c>
      <c r="S197" s="6">
        <f t="shared" si="86"/>
        <v>0.70800000000000007</v>
      </c>
      <c r="T197" s="6">
        <f t="shared" si="87"/>
        <v>1.0620000000000001</v>
      </c>
      <c r="U197" s="21">
        <f t="shared" si="340"/>
        <v>0.89385000000000003</v>
      </c>
      <c r="V197" s="21">
        <f t="shared" si="331"/>
        <v>0.71508000000000005</v>
      </c>
      <c r="W197" s="21">
        <f t="shared" si="332"/>
        <v>1.0726200000000001</v>
      </c>
      <c r="X197" s="21">
        <f t="shared" si="333"/>
        <v>0.90278849999999999</v>
      </c>
      <c r="Y197" s="21">
        <f t="shared" si="334"/>
        <v>0.72223080000000006</v>
      </c>
      <c r="Z197" s="21">
        <f t="shared" si="335"/>
        <v>1.0833462</v>
      </c>
      <c r="AA197" s="21">
        <f t="shared" si="336"/>
        <v>0.91181638499999995</v>
      </c>
      <c r="AB197" s="21">
        <f t="shared" si="337"/>
        <v>0.72945310800000007</v>
      </c>
      <c r="AC197" s="21">
        <f t="shared" si="338"/>
        <v>1.0941796619999999</v>
      </c>
    </row>
    <row r="198" spans="1:29" x14ac:dyDescent="0.3">
      <c r="A198" s="23" t="s">
        <v>30</v>
      </c>
      <c r="B198" s="3" t="s">
        <v>23</v>
      </c>
      <c r="C198" s="23" t="s">
        <v>130</v>
      </c>
      <c r="D198" s="3" t="s">
        <v>133</v>
      </c>
      <c r="E198" s="6" t="s">
        <v>208</v>
      </c>
      <c r="F198" s="6" t="s">
        <v>108</v>
      </c>
      <c r="G198" s="16" t="s">
        <v>91</v>
      </c>
      <c r="H198" s="3" t="s">
        <v>87</v>
      </c>
      <c r="I198" s="3" t="s">
        <v>164</v>
      </c>
      <c r="J198" s="3" t="s">
        <v>165</v>
      </c>
      <c r="K198" s="23" t="s">
        <v>71</v>
      </c>
      <c r="L198" s="11">
        <f t="shared" si="326"/>
        <v>0.80322499999999986</v>
      </c>
      <c r="M198" s="11">
        <f t="shared" si="327"/>
        <v>0.64257999999999993</v>
      </c>
      <c r="N198" s="11">
        <f t="shared" si="328"/>
        <v>0.96386999999999989</v>
      </c>
      <c r="O198" s="11">
        <f t="shared" si="339"/>
        <v>0.84549999999999992</v>
      </c>
      <c r="P198" s="11">
        <f t="shared" si="329"/>
        <v>0.6764</v>
      </c>
      <c r="Q198" s="11">
        <f t="shared" si="330"/>
        <v>1.0145999999999999</v>
      </c>
      <c r="R198" s="11">
        <v>0.89</v>
      </c>
      <c r="S198" s="6">
        <f t="shared" si="86"/>
        <v>0.71200000000000008</v>
      </c>
      <c r="T198" s="6">
        <f t="shared" si="87"/>
        <v>1.0680000000000001</v>
      </c>
      <c r="U198" s="21">
        <f t="shared" si="340"/>
        <v>0.89890000000000003</v>
      </c>
      <c r="V198" s="21">
        <f t="shared" si="331"/>
        <v>0.71912000000000009</v>
      </c>
      <c r="W198" s="21">
        <f t="shared" si="332"/>
        <v>1.0786800000000001</v>
      </c>
      <c r="X198" s="21">
        <f t="shared" si="333"/>
        <v>0.90788900000000006</v>
      </c>
      <c r="Y198" s="21">
        <f t="shared" si="334"/>
        <v>0.72631120000000005</v>
      </c>
      <c r="Z198" s="21">
        <f t="shared" si="335"/>
        <v>1.0894668000000001</v>
      </c>
      <c r="AA198" s="21">
        <f t="shared" si="336"/>
        <v>0.91696789000000012</v>
      </c>
      <c r="AB198" s="21">
        <f t="shared" si="337"/>
        <v>0.73357431200000001</v>
      </c>
      <c r="AC198" s="21">
        <f t="shared" si="338"/>
        <v>1.100361468</v>
      </c>
    </row>
    <row r="199" spans="1:29" x14ac:dyDescent="0.3">
      <c r="A199" s="23" t="s">
        <v>30</v>
      </c>
      <c r="B199" s="3" t="s">
        <v>23</v>
      </c>
      <c r="C199" s="23" t="s">
        <v>76</v>
      </c>
      <c r="D199" s="3" t="s">
        <v>136</v>
      </c>
      <c r="E199" s="6" t="s">
        <v>208</v>
      </c>
      <c r="F199" s="6" t="s">
        <v>108</v>
      </c>
      <c r="G199" s="16" t="s">
        <v>91</v>
      </c>
      <c r="H199" s="3" t="s">
        <v>87</v>
      </c>
      <c r="I199" s="3" t="s">
        <v>164</v>
      </c>
      <c r="J199" s="3" t="s">
        <v>165</v>
      </c>
      <c r="K199" s="23" t="s">
        <v>71</v>
      </c>
      <c r="L199" s="11">
        <f t="shared" si="326"/>
        <v>0.80322499999999986</v>
      </c>
      <c r="M199" s="11">
        <f t="shared" si="327"/>
        <v>0.64257999999999993</v>
      </c>
      <c r="N199" s="11">
        <f t="shared" si="328"/>
        <v>0.96386999999999989</v>
      </c>
      <c r="O199" s="11">
        <f t="shared" si="339"/>
        <v>0.84549999999999992</v>
      </c>
      <c r="P199" s="11">
        <f t="shared" si="329"/>
        <v>0.6764</v>
      </c>
      <c r="Q199" s="11">
        <f t="shared" si="330"/>
        <v>1.0145999999999999</v>
      </c>
      <c r="R199" s="11">
        <v>0.89</v>
      </c>
      <c r="S199" s="6">
        <f t="shared" si="86"/>
        <v>0.71200000000000008</v>
      </c>
      <c r="T199" s="6">
        <f t="shared" si="87"/>
        <v>1.0680000000000001</v>
      </c>
      <c r="U199" s="21">
        <f t="shared" si="340"/>
        <v>0.89890000000000003</v>
      </c>
      <c r="V199" s="21">
        <f t="shared" si="331"/>
        <v>0.71912000000000009</v>
      </c>
      <c r="W199" s="21">
        <f t="shared" si="332"/>
        <v>1.0786800000000001</v>
      </c>
      <c r="X199" s="21">
        <f t="shared" si="333"/>
        <v>0.90788900000000006</v>
      </c>
      <c r="Y199" s="21">
        <f t="shared" si="334"/>
        <v>0.72631120000000005</v>
      </c>
      <c r="Z199" s="21">
        <f t="shared" si="335"/>
        <v>1.0894668000000001</v>
      </c>
      <c r="AA199" s="21">
        <f t="shared" si="336"/>
        <v>0.91696789000000012</v>
      </c>
      <c r="AB199" s="21">
        <f t="shared" si="337"/>
        <v>0.73357431200000001</v>
      </c>
      <c r="AC199" s="21">
        <f t="shared" si="338"/>
        <v>1.100361468</v>
      </c>
    </row>
    <row r="200" spans="1:29" x14ac:dyDescent="0.3">
      <c r="A200" s="23" t="s">
        <v>30</v>
      </c>
      <c r="B200" s="3" t="s">
        <v>23</v>
      </c>
      <c r="C200" s="23" t="s">
        <v>134</v>
      </c>
      <c r="D200" s="3" t="s">
        <v>135</v>
      </c>
      <c r="E200" s="6" t="s">
        <v>208</v>
      </c>
      <c r="F200" s="6" t="s">
        <v>108</v>
      </c>
      <c r="G200" s="16" t="s">
        <v>91</v>
      </c>
      <c r="H200" s="3" t="s">
        <v>87</v>
      </c>
      <c r="I200" s="3" t="s">
        <v>164</v>
      </c>
      <c r="J200" s="3" t="s">
        <v>165</v>
      </c>
      <c r="K200" s="23" t="s">
        <v>71</v>
      </c>
      <c r="L200" s="11">
        <f t="shared" si="326"/>
        <v>0.81224999999999992</v>
      </c>
      <c r="M200" s="11">
        <f t="shared" si="327"/>
        <v>0.64980000000000004</v>
      </c>
      <c r="N200" s="11">
        <f t="shared" si="328"/>
        <v>0.97470000000000001</v>
      </c>
      <c r="O200" s="11">
        <f t="shared" si="339"/>
        <v>0.85499999999999998</v>
      </c>
      <c r="P200" s="11">
        <f t="shared" si="329"/>
        <v>0.68400000000000005</v>
      </c>
      <c r="Q200" s="11">
        <f t="shared" si="330"/>
        <v>1.026</v>
      </c>
      <c r="R200" s="11">
        <v>0.9</v>
      </c>
      <c r="S200" s="6">
        <f t="shared" si="86"/>
        <v>0.72000000000000008</v>
      </c>
      <c r="T200" s="6">
        <f t="shared" si="87"/>
        <v>1.08</v>
      </c>
      <c r="U200" s="21">
        <f t="shared" si="340"/>
        <v>0.90900000000000003</v>
      </c>
      <c r="V200" s="21">
        <f t="shared" si="331"/>
        <v>0.72720000000000007</v>
      </c>
      <c r="W200" s="21">
        <f t="shared" si="332"/>
        <v>1.0908</v>
      </c>
      <c r="X200" s="21">
        <f t="shared" si="333"/>
        <v>0.91809000000000007</v>
      </c>
      <c r="Y200" s="21">
        <f t="shared" si="334"/>
        <v>0.73447200000000012</v>
      </c>
      <c r="Z200" s="21">
        <f t="shared" si="335"/>
        <v>1.1017079999999999</v>
      </c>
      <c r="AA200" s="21">
        <f t="shared" si="336"/>
        <v>0.92727090000000012</v>
      </c>
      <c r="AB200" s="21">
        <f t="shared" si="337"/>
        <v>0.7418167200000001</v>
      </c>
      <c r="AC200" s="21">
        <f t="shared" si="338"/>
        <v>1.1127250799999999</v>
      </c>
    </row>
    <row r="201" spans="1:29" x14ac:dyDescent="0.3">
      <c r="A201" s="23" t="s">
        <v>30</v>
      </c>
      <c r="B201" s="3" t="s">
        <v>23</v>
      </c>
      <c r="C201" s="23" t="s">
        <v>73</v>
      </c>
      <c r="D201" s="3" t="s">
        <v>132</v>
      </c>
      <c r="E201" s="6" t="s">
        <v>209</v>
      </c>
      <c r="F201" s="6" t="s">
        <v>108</v>
      </c>
      <c r="G201" s="16" t="s">
        <v>91</v>
      </c>
      <c r="H201" s="3" t="s">
        <v>87</v>
      </c>
      <c r="I201" s="3" t="s">
        <v>164</v>
      </c>
      <c r="J201" s="3" t="s">
        <v>165</v>
      </c>
      <c r="K201" s="23" t="s">
        <v>71</v>
      </c>
      <c r="L201" s="11">
        <f t="shared" si="326"/>
        <v>0.76712499999999995</v>
      </c>
      <c r="M201" s="11">
        <f t="shared" si="327"/>
        <v>0.61370000000000002</v>
      </c>
      <c r="N201" s="11">
        <f t="shared" si="328"/>
        <v>0.92054999999999998</v>
      </c>
      <c r="O201" s="11">
        <f>R201*0.95</f>
        <v>0.8075</v>
      </c>
      <c r="P201" s="11">
        <f t="shared" si="329"/>
        <v>0.64600000000000002</v>
      </c>
      <c r="Q201" s="11">
        <f t="shared" si="330"/>
        <v>0.96899999999999997</v>
      </c>
      <c r="R201" s="11">
        <v>0.85</v>
      </c>
      <c r="S201" s="6">
        <f t="shared" si="86"/>
        <v>0.68</v>
      </c>
      <c r="T201" s="6">
        <f t="shared" si="87"/>
        <v>1.02</v>
      </c>
      <c r="U201" s="21">
        <f>R201*1.01</f>
        <v>0.85849999999999993</v>
      </c>
      <c r="V201" s="21">
        <f t="shared" si="331"/>
        <v>0.68680000000000008</v>
      </c>
      <c r="W201" s="21">
        <f t="shared" si="332"/>
        <v>1.0302</v>
      </c>
      <c r="X201" s="21">
        <f t="shared" si="333"/>
        <v>0.86708499999999988</v>
      </c>
      <c r="Y201" s="21">
        <f t="shared" si="334"/>
        <v>0.69366800000000006</v>
      </c>
      <c r="Z201" s="21">
        <f t="shared" si="335"/>
        <v>1.040502</v>
      </c>
      <c r="AA201" s="21">
        <f t="shared" si="336"/>
        <v>0.87575584999999989</v>
      </c>
      <c r="AB201" s="21">
        <f t="shared" si="337"/>
        <v>0.70060468000000009</v>
      </c>
      <c r="AC201" s="21">
        <f t="shared" si="338"/>
        <v>1.0509070200000001</v>
      </c>
    </row>
    <row r="202" spans="1:29" x14ac:dyDescent="0.3">
      <c r="A202" s="23" t="s">
        <v>30</v>
      </c>
      <c r="B202" s="3" t="s">
        <v>23</v>
      </c>
      <c r="C202" s="23" t="s">
        <v>74</v>
      </c>
      <c r="D202" s="3" t="s">
        <v>132</v>
      </c>
      <c r="E202" s="6" t="s">
        <v>209</v>
      </c>
      <c r="F202" s="6" t="s">
        <v>108</v>
      </c>
      <c r="G202" s="16" t="s">
        <v>91</v>
      </c>
      <c r="H202" s="3" t="s">
        <v>87</v>
      </c>
      <c r="I202" s="3" t="s">
        <v>164</v>
      </c>
      <c r="J202" s="3" t="s">
        <v>165</v>
      </c>
      <c r="K202" s="23" t="s">
        <v>71</v>
      </c>
      <c r="L202" s="11">
        <f t="shared" si="326"/>
        <v>0.76712499999999995</v>
      </c>
      <c r="M202" s="11">
        <f t="shared" si="327"/>
        <v>0.61370000000000002</v>
      </c>
      <c r="N202" s="11">
        <f t="shared" si="328"/>
        <v>0.92054999999999998</v>
      </c>
      <c r="O202" s="11">
        <f t="shared" ref="O202:O206" si="341">R202*0.95</f>
        <v>0.8075</v>
      </c>
      <c r="P202" s="11">
        <f t="shared" si="329"/>
        <v>0.64600000000000002</v>
      </c>
      <c r="Q202" s="11">
        <f t="shared" si="330"/>
        <v>0.96899999999999997</v>
      </c>
      <c r="R202" s="11">
        <v>0.85</v>
      </c>
      <c r="S202" s="6">
        <f t="shared" si="86"/>
        <v>0.68</v>
      </c>
      <c r="T202" s="6">
        <f t="shared" si="87"/>
        <v>1.02</v>
      </c>
      <c r="U202" s="21">
        <f t="shared" ref="U202:U206" si="342">R202*1.01</f>
        <v>0.85849999999999993</v>
      </c>
      <c r="V202" s="21">
        <f t="shared" si="331"/>
        <v>0.68680000000000008</v>
      </c>
      <c r="W202" s="21">
        <f t="shared" si="332"/>
        <v>1.0302</v>
      </c>
      <c r="X202" s="21">
        <f t="shared" si="333"/>
        <v>0.86708499999999988</v>
      </c>
      <c r="Y202" s="21">
        <f t="shared" si="334"/>
        <v>0.69366800000000006</v>
      </c>
      <c r="Z202" s="21">
        <f t="shared" si="335"/>
        <v>1.040502</v>
      </c>
      <c r="AA202" s="21">
        <f t="shared" si="336"/>
        <v>0.87575584999999989</v>
      </c>
      <c r="AB202" s="21">
        <f t="shared" si="337"/>
        <v>0.70060468000000009</v>
      </c>
      <c r="AC202" s="21">
        <f t="shared" si="338"/>
        <v>1.0509070200000001</v>
      </c>
    </row>
    <row r="203" spans="1:29" x14ac:dyDescent="0.3">
      <c r="A203" s="23" t="s">
        <v>30</v>
      </c>
      <c r="B203" s="3" t="s">
        <v>23</v>
      </c>
      <c r="C203" s="23" t="s">
        <v>75</v>
      </c>
      <c r="D203" s="3" t="s">
        <v>132</v>
      </c>
      <c r="E203" s="6" t="s">
        <v>209</v>
      </c>
      <c r="F203" s="6" t="s">
        <v>108</v>
      </c>
      <c r="G203" s="16" t="s">
        <v>91</v>
      </c>
      <c r="H203" s="3" t="s">
        <v>87</v>
      </c>
      <c r="I203" s="3" t="s">
        <v>164</v>
      </c>
      <c r="J203" s="3" t="s">
        <v>165</v>
      </c>
      <c r="K203" s="23" t="s">
        <v>71</v>
      </c>
      <c r="L203" s="11">
        <f t="shared" si="326"/>
        <v>0.79871249999999994</v>
      </c>
      <c r="M203" s="11">
        <f t="shared" si="327"/>
        <v>0.63897000000000004</v>
      </c>
      <c r="N203" s="11">
        <f t="shared" si="328"/>
        <v>0.95845499999999983</v>
      </c>
      <c r="O203" s="11">
        <f t="shared" si="341"/>
        <v>0.84075</v>
      </c>
      <c r="P203" s="11">
        <f t="shared" si="329"/>
        <v>0.67260000000000009</v>
      </c>
      <c r="Q203" s="11">
        <f t="shared" si="330"/>
        <v>1.0088999999999999</v>
      </c>
      <c r="R203" s="11">
        <v>0.88500000000000001</v>
      </c>
      <c r="S203" s="6">
        <f t="shared" si="86"/>
        <v>0.70800000000000007</v>
      </c>
      <c r="T203" s="6">
        <f t="shared" si="87"/>
        <v>1.0620000000000001</v>
      </c>
      <c r="U203" s="21">
        <f t="shared" si="342"/>
        <v>0.89385000000000003</v>
      </c>
      <c r="V203" s="21">
        <f t="shared" si="331"/>
        <v>0.71508000000000005</v>
      </c>
      <c r="W203" s="21">
        <f t="shared" si="332"/>
        <v>1.0726200000000001</v>
      </c>
      <c r="X203" s="21">
        <f t="shared" si="333"/>
        <v>0.90278849999999999</v>
      </c>
      <c r="Y203" s="21">
        <f t="shared" si="334"/>
        <v>0.72223080000000006</v>
      </c>
      <c r="Z203" s="21">
        <f t="shared" si="335"/>
        <v>1.0833462</v>
      </c>
      <c r="AA203" s="21">
        <f t="shared" si="336"/>
        <v>0.91181638499999995</v>
      </c>
      <c r="AB203" s="21">
        <f t="shared" si="337"/>
        <v>0.72945310800000007</v>
      </c>
      <c r="AC203" s="21">
        <f t="shared" si="338"/>
        <v>1.0941796619999999</v>
      </c>
    </row>
    <row r="204" spans="1:29" x14ac:dyDescent="0.3">
      <c r="A204" s="23" t="s">
        <v>30</v>
      </c>
      <c r="B204" s="3" t="s">
        <v>23</v>
      </c>
      <c r="C204" s="23" t="s">
        <v>130</v>
      </c>
      <c r="D204" s="3" t="s">
        <v>133</v>
      </c>
      <c r="E204" s="6" t="s">
        <v>209</v>
      </c>
      <c r="F204" s="6" t="s">
        <v>108</v>
      </c>
      <c r="G204" s="16" t="s">
        <v>91</v>
      </c>
      <c r="H204" s="3" t="s">
        <v>87</v>
      </c>
      <c r="I204" s="3" t="s">
        <v>164</v>
      </c>
      <c r="J204" s="3" t="s">
        <v>165</v>
      </c>
      <c r="K204" s="23" t="s">
        <v>71</v>
      </c>
      <c r="L204" s="11">
        <f t="shared" si="326"/>
        <v>0.80322499999999986</v>
      </c>
      <c r="M204" s="11">
        <f t="shared" si="327"/>
        <v>0.64257999999999993</v>
      </c>
      <c r="N204" s="11">
        <f t="shared" si="328"/>
        <v>0.96386999999999989</v>
      </c>
      <c r="O204" s="11">
        <f t="shared" si="341"/>
        <v>0.84549999999999992</v>
      </c>
      <c r="P204" s="11">
        <f t="shared" si="329"/>
        <v>0.6764</v>
      </c>
      <c r="Q204" s="11">
        <f t="shared" si="330"/>
        <v>1.0145999999999999</v>
      </c>
      <c r="R204" s="11">
        <v>0.89</v>
      </c>
      <c r="S204" s="6">
        <f t="shared" si="86"/>
        <v>0.71200000000000008</v>
      </c>
      <c r="T204" s="6">
        <f t="shared" si="87"/>
        <v>1.0680000000000001</v>
      </c>
      <c r="U204" s="21">
        <f t="shared" si="342"/>
        <v>0.89890000000000003</v>
      </c>
      <c r="V204" s="21">
        <f t="shared" si="331"/>
        <v>0.71912000000000009</v>
      </c>
      <c r="W204" s="21">
        <f t="shared" si="332"/>
        <v>1.0786800000000001</v>
      </c>
      <c r="X204" s="21">
        <f t="shared" si="333"/>
        <v>0.90788900000000006</v>
      </c>
      <c r="Y204" s="21">
        <f t="shared" si="334"/>
        <v>0.72631120000000005</v>
      </c>
      <c r="Z204" s="21">
        <f t="shared" si="335"/>
        <v>1.0894668000000001</v>
      </c>
      <c r="AA204" s="21">
        <f t="shared" si="336"/>
        <v>0.91696789000000012</v>
      </c>
      <c r="AB204" s="21">
        <f t="shared" si="337"/>
        <v>0.73357431200000001</v>
      </c>
      <c r="AC204" s="21">
        <f t="shared" si="338"/>
        <v>1.100361468</v>
      </c>
    </row>
    <row r="205" spans="1:29" x14ac:dyDescent="0.3">
      <c r="A205" s="23" t="s">
        <v>30</v>
      </c>
      <c r="B205" s="3" t="s">
        <v>23</v>
      </c>
      <c r="C205" s="23" t="s">
        <v>76</v>
      </c>
      <c r="D205" s="3" t="s">
        <v>136</v>
      </c>
      <c r="E205" s="6" t="s">
        <v>209</v>
      </c>
      <c r="F205" s="6" t="s">
        <v>108</v>
      </c>
      <c r="G205" s="16" t="s">
        <v>91</v>
      </c>
      <c r="H205" s="3" t="s">
        <v>87</v>
      </c>
      <c r="I205" s="3" t="s">
        <v>164</v>
      </c>
      <c r="J205" s="3" t="s">
        <v>165</v>
      </c>
      <c r="K205" s="23" t="s">
        <v>71</v>
      </c>
      <c r="L205" s="11">
        <f t="shared" si="326"/>
        <v>0.80322499999999986</v>
      </c>
      <c r="M205" s="11">
        <f t="shared" si="327"/>
        <v>0.64257999999999993</v>
      </c>
      <c r="N205" s="11">
        <f t="shared" si="328"/>
        <v>0.96386999999999989</v>
      </c>
      <c r="O205" s="11">
        <f t="shared" si="341"/>
        <v>0.84549999999999992</v>
      </c>
      <c r="P205" s="11">
        <f t="shared" si="329"/>
        <v>0.6764</v>
      </c>
      <c r="Q205" s="11">
        <f t="shared" si="330"/>
        <v>1.0145999999999999</v>
      </c>
      <c r="R205" s="11">
        <v>0.89</v>
      </c>
      <c r="S205" s="6">
        <f t="shared" si="86"/>
        <v>0.71200000000000008</v>
      </c>
      <c r="T205" s="6">
        <f t="shared" si="87"/>
        <v>1.0680000000000001</v>
      </c>
      <c r="U205" s="21">
        <f t="shared" si="342"/>
        <v>0.89890000000000003</v>
      </c>
      <c r="V205" s="21">
        <f t="shared" si="331"/>
        <v>0.71912000000000009</v>
      </c>
      <c r="W205" s="21">
        <f t="shared" si="332"/>
        <v>1.0786800000000001</v>
      </c>
      <c r="X205" s="21">
        <f t="shared" si="333"/>
        <v>0.90788900000000006</v>
      </c>
      <c r="Y205" s="21">
        <f t="shared" si="334"/>
        <v>0.72631120000000005</v>
      </c>
      <c r="Z205" s="21">
        <f t="shared" si="335"/>
        <v>1.0894668000000001</v>
      </c>
      <c r="AA205" s="21">
        <f t="shared" si="336"/>
        <v>0.91696789000000012</v>
      </c>
      <c r="AB205" s="21">
        <f t="shared" si="337"/>
        <v>0.73357431200000001</v>
      </c>
      <c r="AC205" s="21">
        <f t="shared" si="338"/>
        <v>1.100361468</v>
      </c>
    </row>
    <row r="206" spans="1:29" x14ac:dyDescent="0.3">
      <c r="A206" s="23" t="s">
        <v>30</v>
      </c>
      <c r="B206" s="3" t="s">
        <v>23</v>
      </c>
      <c r="C206" s="23" t="s">
        <v>134</v>
      </c>
      <c r="D206" s="3" t="s">
        <v>135</v>
      </c>
      <c r="E206" s="6" t="s">
        <v>209</v>
      </c>
      <c r="F206" s="6" t="s">
        <v>108</v>
      </c>
      <c r="G206" s="16" t="s">
        <v>91</v>
      </c>
      <c r="H206" s="3" t="s">
        <v>87</v>
      </c>
      <c r="I206" s="3" t="s">
        <v>164</v>
      </c>
      <c r="J206" s="3" t="s">
        <v>165</v>
      </c>
      <c r="K206" s="23" t="s">
        <v>71</v>
      </c>
      <c r="L206" s="11">
        <f t="shared" si="326"/>
        <v>0.81224999999999992</v>
      </c>
      <c r="M206" s="11">
        <f t="shared" si="327"/>
        <v>0.64980000000000004</v>
      </c>
      <c r="N206" s="11">
        <f t="shared" si="328"/>
        <v>0.97470000000000001</v>
      </c>
      <c r="O206" s="11">
        <f t="shared" si="341"/>
        <v>0.85499999999999998</v>
      </c>
      <c r="P206" s="11">
        <f t="shared" si="329"/>
        <v>0.68400000000000005</v>
      </c>
      <c r="Q206" s="11">
        <f t="shared" si="330"/>
        <v>1.026</v>
      </c>
      <c r="R206" s="11">
        <v>0.9</v>
      </c>
      <c r="S206" s="6">
        <f t="shared" si="86"/>
        <v>0.72000000000000008</v>
      </c>
      <c r="T206" s="6">
        <f t="shared" si="87"/>
        <v>1.08</v>
      </c>
      <c r="U206" s="21">
        <f t="shared" si="342"/>
        <v>0.90900000000000003</v>
      </c>
      <c r="V206" s="21">
        <f t="shared" si="331"/>
        <v>0.72720000000000007</v>
      </c>
      <c r="W206" s="21">
        <f t="shared" si="332"/>
        <v>1.0908</v>
      </c>
      <c r="X206" s="21">
        <f t="shared" si="333"/>
        <v>0.91809000000000007</v>
      </c>
      <c r="Y206" s="21">
        <f t="shared" si="334"/>
        <v>0.73447200000000012</v>
      </c>
      <c r="Z206" s="21">
        <f t="shared" si="335"/>
        <v>1.1017079999999999</v>
      </c>
      <c r="AA206" s="21">
        <f t="shared" si="336"/>
        <v>0.92727090000000012</v>
      </c>
      <c r="AB206" s="21">
        <f t="shared" si="337"/>
        <v>0.7418167200000001</v>
      </c>
      <c r="AC206" s="21">
        <f t="shared" si="338"/>
        <v>1.1127250799999999</v>
      </c>
    </row>
    <row r="207" spans="1:29" x14ac:dyDescent="0.3">
      <c r="A207" s="23" t="s">
        <v>30</v>
      </c>
      <c r="B207" s="3" t="s">
        <v>44</v>
      </c>
      <c r="C207" s="23" t="s">
        <v>73</v>
      </c>
      <c r="D207" s="3" t="s">
        <v>132</v>
      </c>
      <c r="E207" s="6" t="s">
        <v>210</v>
      </c>
      <c r="F207" s="6" t="s">
        <v>108</v>
      </c>
      <c r="G207" s="16" t="s">
        <v>91</v>
      </c>
      <c r="H207" s="3" t="s">
        <v>88</v>
      </c>
      <c r="I207" s="3" t="s">
        <v>227</v>
      </c>
      <c r="J207" s="3" t="s">
        <v>228</v>
      </c>
      <c r="K207" s="23" t="s">
        <v>71</v>
      </c>
      <c r="L207" s="11">
        <f>L209*0.9</f>
        <v>0.69041249999999998</v>
      </c>
      <c r="M207" s="11">
        <f t="shared" ref="M207:AC207" si="343">M209*0.9</f>
        <v>0.55232999999999999</v>
      </c>
      <c r="N207" s="11">
        <f t="shared" si="343"/>
        <v>0.82849499999999998</v>
      </c>
      <c r="O207" s="11">
        <f t="shared" si="343"/>
        <v>0.72675000000000001</v>
      </c>
      <c r="P207" s="11">
        <f t="shared" si="343"/>
        <v>0.58140000000000003</v>
      </c>
      <c r="Q207" s="11">
        <f t="shared" si="343"/>
        <v>0.87209999999999999</v>
      </c>
      <c r="R207" s="11">
        <f t="shared" si="343"/>
        <v>0.76500000000000001</v>
      </c>
      <c r="S207" s="11">
        <f t="shared" si="343"/>
        <v>0.6120000000000001</v>
      </c>
      <c r="T207" s="11">
        <f t="shared" si="343"/>
        <v>0.91800000000000004</v>
      </c>
      <c r="U207" s="11">
        <f t="shared" si="343"/>
        <v>0.77400000000000002</v>
      </c>
      <c r="V207" s="11">
        <f t="shared" si="343"/>
        <v>0.62100000000000011</v>
      </c>
      <c r="W207" s="11">
        <f t="shared" si="343"/>
        <v>0.92700000000000005</v>
      </c>
      <c r="X207" s="11">
        <f t="shared" si="343"/>
        <v>0.78300000000000003</v>
      </c>
      <c r="Y207" s="11">
        <f t="shared" si="343"/>
        <v>0.73799999999999999</v>
      </c>
      <c r="Z207" s="11">
        <f t="shared" si="343"/>
        <v>0.82800000000000007</v>
      </c>
      <c r="AA207" s="11">
        <f t="shared" si="343"/>
        <v>0.79200000000000004</v>
      </c>
      <c r="AB207" s="11">
        <f t="shared" si="343"/>
        <v>0.747</v>
      </c>
      <c r="AC207" s="11">
        <f t="shared" si="343"/>
        <v>0.83700000000000008</v>
      </c>
    </row>
    <row r="208" spans="1:29" x14ac:dyDescent="0.3">
      <c r="A208" s="23" t="s">
        <v>30</v>
      </c>
      <c r="B208" s="3" t="s">
        <v>44</v>
      </c>
      <c r="C208" s="23" t="s">
        <v>74</v>
      </c>
      <c r="D208" s="3" t="s">
        <v>132</v>
      </c>
      <c r="E208" s="6" t="s">
        <v>210</v>
      </c>
      <c r="F208" s="6" t="s">
        <v>108</v>
      </c>
      <c r="G208" s="16" t="s">
        <v>91</v>
      </c>
      <c r="H208" s="3" t="s">
        <v>88</v>
      </c>
      <c r="I208" s="3" t="s">
        <v>227</v>
      </c>
      <c r="J208" s="3" t="s">
        <v>228</v>
      </c>
      <c r="K208" s="23" t="s">
        <v>71</v>
      </c>
      <c r="L208" s="11">
        <f>L209*0.95</f>
        <v>0.72876874999999997</v>
      </c>
      <c r="M208" s="11">
        <f t="shared" ref="M208" si="344">M209*0.95</f>
        <v>0.58301499999999995</v>
      </c>
      <c r="N208" s="11">
        <f t="shared" ref="N208" si="345">N209*0.95</f>
        <v>0.87452249999999998</v>
      </c>
      <c r="O208" s="11">
        <f t="shared" ref="O208" si="346">O209*0.95</f>
        <v>0.76712499999999995</v>
      </c>
      <c r="P208" s="11">
        <f t="shared" ref="P208" si="347">P209*0.95</f>
        <v>0.61370000000000002</v>
      </c>
      <c r="Q208" s="11">
        <f t="shared" ref="Q208" si="348">Q209*0.95</f>
        <v>0.92054999999999998</v>
      </c>
      <c r="R208" s="11">
        <f t="shared" ref="R208" si="349">R209*0.95</f>
        <v>0.8075</v>
      </c>
      <c r="S208" s="11">
        <f t="shared" ref="S208" si="350">S209*0.95</f>
        <v>0.64600000000000002</v>
      </c>
      <c r="T208" s="11">
        <f t="shared" ref="T208" si="351">T209*0.95</f>
        <v>0.96899999999999997</v>
      </c>
      <c r="U208" s="11">
        <f t="shared" ref="U208" si="352">U209*0.95</f>
        <v>0.81699999999999995</v>
      </c>
      <c r="V208" s="11">
        <f t="shared" ref="V208" si="353">V209*0.95</f>
        <v>0.65549999999999997</v>
      </c>
      <c r="W208" s="11">
        <f t="shared" ref="W208" si="354">W209*0.95</f>
        <v>0.97849999999999993</v>
      </c>
      <c r="X208" s="11">
        <f t="shared" ref="X208" si="355">X209*0.95</f>
        <v>0.82650000000000001</v>
      </c>
      <c r="Y208" s="11">
        <f t="shared" ref="Y208" si="356">Y209*0.95</f>
        <v>0.77899999999999991</v>
      </c>
      <c r="Z208" s="11">
        <f t="shared" ref="Z208" si="357">Z209*0.95</f>
        <v>0.874</v>
      </c>
      <c r="AA208" s="11">
        <f t="shared" ref="AA208" si="358">AA209*0.95</f>
        <v>0.83599999999999997</v>
      </c>
      <c r="AB208" s="11">
        <f t="shared" ref="AB208" si="359">AB209*0.95</f>
        <v>0.78849999999999998</v>
      </c>
      <c r="AC208" s="11">
        <f t="shared" ref="AC208" si="360">AC209*0.95</f>
        <v>0.88349999999999995</v>
      </c>
    </row>
    <row r="209" spans="1:29" x14ac:dyDescent="0.3">
      <c r="A209" s="23" t="s">
        <v>30</v>
      </c>
      <c r="B209" s="3" t="s">
        <v>44</v>
      </c>
      <c r="C209" s="23" t="s">
        <v>75</v>
      </c>
      <c r="D209" s="3" t="s">
        <v>132</v>
      </c>
      <c r="E209" s="6" t="s">
        <v>210</v>
      </c>
      <c r="F209" s="6" t="s">
        <v>108</v>
      </c>
      <c r="G209" s="16" t="s">
        <v>91</v>
      </c>
      <c r="H209" s="3" t="s">
        <v>88</v>
      </c>
      <c r="I209" s="3" t="s">
        <v>227</v>
      </c>
      <c r="J209" s="3" t="s">
        <v>228</v>
      </c>
      <c r="K209" s="23" t="s">
        <v>71</v>
      </c>
      <c r="L209" s="11">
        <f t="shared" ref="L209:L212" si="361">O209*0.95</f>
        <v>0.76712499999999995</v>
      </c>
      <c r="M209" s="11">
        <f t="shared" ref="M209:M212" si="362">P209*0.95</f>
        <v>0.61370000000000002</v>
      </c>
      <c r="N209" s="11">
        <f t="shared" ref="N209:N212" si="363">Q209*0.95</f>
        <v>0.92054999999999998</v>
      </c>
      <c r="O209" s="11">
        <f t="shared" ref="O209:O212" si="364">R209*0.95</f>
        <v>0.8075</v>
      </c>
      <c r="P209" s="11">
        <f t="shared" ref="P209:P212" si="365">S209*0.95</f>
        <v>0.64600000000000002</v>
      </c>
      <c r="Q209" s="11">
        <f t="shared" ref="Q209:Q212" si="366">T209*0.95</f>
        <v>0.96899999999999997</v>
      </c>
      <c r="R209" s="6">
        <v>0.85</v>
      </c>
      <c r="S209" s="6">
        <f t="shared" ref="S209:S212" si="367">R209*0.8</f>
        <v>0.68</v>
      </c>
      <c r="T209" s="6">
        <f t="shared" ref="T209:T212" si="368">R209*1.2</f>
        <v>1.02</v>
      </c>
      <c r="U209" s="3">
        <f t="shared" ref="U209:U212" si="369">R209+0.01</f>
        <v>0.86</v>
      </c>
      <c r="V209" s="3">
        <f t="shared" ref="V209:V212" si="370">S209+0.01</f>
        <v>0.69000000000000006</v>
      </c>
      <c r="W209" s="3">
        <f t="shared" ref="W209:W212" si="371">T209+0.01</f>
        <v>1.03</v>
      </c>
      <c r="X209" s="6">
        <v>0.87</v>
      </c>
      <c r="Y209" s="6">
        <v>0.82</v>
      </c>
      <c r="Z209" s="6">
        <v>0.92</v>
      </c>
      <c r="AA209" s="3">
        <f t="shared" ref="AA209:AA212" si="372">X209+0.01</f>
        <v>0.88</v>
      </c>
      <c r="AB209" s="3">
        <f t="shared" ref="AB209:AB212" si="373">Y209+0.01</f>
        <v>0.83</v>
      </c>
      <c r="AC209" s="3">
        <f t="shared" ref="AC209:AC212" si="374">Z209+0.01</f>
        <v>0.93</v>
      </c>
    </row>
    <row r="210" spans="1:29" x14ac:dyDescent="0.3">
      <c r="A210" s="23" t="s">
        <v>30</v>
      </c>
      <c r="B210" s="3" t="s">
        <v>44</v>
      </c>
      <c r="C210" s="23" t="s">
        <v>130</v>
      </c>
      <c r="D210" s="3" t="s">
        <v>133</v>
      </c>
      <c r="E210" s="6" t="s">
        <v>210</v>
      </c>
      <c r="F210" s="6" t="s">
        <v>108</v>
      </c>
      <c r="G210" s="16" t="s">
        <v>91</v>
      </c>
      <c r="H210" s="3" t="s">
        <v>88</v>
      </c>
      <c r="I210" s="3" t="s">
        <v>227</v>
      </c>
      <c r="J210" s="3" t="s">
        <v>228</v>
      </c>
      <c r="K210" s="23" t="s">
        <v>71</v>
      </c>
      <c r="L210" s="11">
        <f t="shared" si="361"/>
        <v>0.76712499999999995</v>
      </c>
      <c r="M210" s="11">
        <f t="shared" si="362"/>
        <v>0.61370000000000002</v>
      </c>
      <c r="N210" s="11">
        <f t="shared" si="363"/>
        <v>0.92054999999999998</v>
      </c>
      <c r="O210" s="11">
        <f t="shared" si="364"/>
        <v>0.8075</v>
      </c>
      <c r="P210" s="11">
        <f t="shared" si="365"/>
        <v>0.64600000000000002</v>
      </c>
      <c r="Q210" s="11">
        <f t="shared" si="366"/>
        <v>0.96899999999999997</v>
      </c>
      <c r="R210" s="6">
        <v>0.85</v>
      </c>
      <c r="S210" s="6">
        <f t="shared" si="367"/>
        <v>0.68</v>
      </c>
      <c r="T210" s="6">
        <f t="shared" si="368"/>
        <v>1.02</v>
      </c>
      <c r="U210" s="3">
        <f t="shared" si="369"/>
        <v>0.86</v>
      </c>
      <c r="V210" s="3">
        <f t="shared" si="370"/>
        <v>0.69000000000000006</v>
      </c>
      <c r="W210" s="3">
        <f t="shared" si="371"/>
        <v>1.03</v>
      </c>
      <c r="X210" s="6">
        <v>0.87</v>
      </c>
      <c r="Y210" s="6">
        <v>0.82</v>
      </c>
      <c r="Z210" s="6">
        <v>0.92</v>
      </c>
      <c r="AA210" s="3">
        <f t="shared" si="372"/>
        <v>0.88</v>
      </c>
      <c r="AB210" s="3">
        <f t="shared" si="373"/>
        <v>0.83</v>
      </c>
      <c r="AC210" s="3">
        <f t="shared" si="374"/>
        <v>0.93</v>
      </c>
    </row>
    <row r="211" spans="1:29" x14ac:dyDescent="0.3">
      <c r="A211" s="23" t="s">
        <v>30</v>
      </c>
      <c r="B211" s="3" t="s">
        <v>44</v>
      </c>
      <c r="C211" s="23" t="s">
        <v>76</v>
      </c>
      <c r="D211" s="3" t="s">
        <v>136</v>
      </c>
      <c r="E211" s="6" t="s">
        <v>210</v>
      </c>
      <c r="F211" s="6" t="s">
        <v>108</v>
      </c>
      <c r="G211" s="16" t="s">
        <v>91</v>
      </c>
      <c r="H211" s="3" t="s">
        <v>88</v>
      </c>
      <c r="I211" s="3" t="s">
        <v>227</v>
      </c>
      <c r="J211" s="3" t="s">
        <v>228</v>
      </c>
      <c r="K211" s="23" t="s">
        <v>71</v>
      </c>
      <c r="L211" s="11">
        <f t="shared" si="361"/>
        <v>0.76712499999999995</v>
      </c>
      <c r="M211" s="11">
        <f t="shared" si="362"/>
        <v>0.61370000000000002</v>
      </c>
      <c r="N211" s="11">
        <f t="shared" si="363"/>
        <v>0.92054999999999998</v>
      </c>
      <c r="O211" s="11">
        <f t="shared" si="364"/>
        <v>0.8075</v>
      </c>
      <c r="P211" s="11">
        <f t="shared" si="365"/>
        <v>0.64600000000000002</v>
      </c>
      <c r="Q211" s="11">
        <f t="shared" si="366"/>
        <v>0.96899999999999997</v>
      </c>
      <c r="R211" s="6">
        <v>0.85</v>
      </c>
      <c r="S211" s="6">
        <f t="shared" si="367"/>
        <v>0.68</v>
      </c>
      <c r="T211" s="6">
        <f t="shared" si="368"/>
        <v>1.02</v>
      </c>
      <c r="U211" s="3">
        <f t="shared" si="369"/>
        <v>0.86</v>
      </c>
      <c r="V211" s="3">
        <f t="shared" si="370"/>
        <v>0.69000000000000006</v>
      </c>
      <c r="W211" s="3">
        <f t="shared" si="371"/>
        <v>1.03</v>
      </c>
      <c r="X211" s="6">
        <v>0.87</v>
      </c>
      <c r="Y211" s="6">
        <v>0.82</v>
      </c>
      <c r="Z211" s="6">
        <v>0.92</v>
      </c>
      <c r="AA211" s="3">
        <f t="shared" si="372"/>
        <v>0.88</v>
      </c>
      <c r="AB211" s="3">
        <f t="shared" si="373"/>
        <v>0.83</v>
      </c>
      <c r="AC211" s="3">
        <f t="shared" si="374"/>
        <v>0.93</v>
      </c>
    </row>
    <row r="212" spans="1:29" x14ac:dyDescent="0.3">
      <c r="A212" s="23" t="s">
        <v>30</v>
      </c>
      <c r="B212" s="3" t="s">
        <v>44</v>
      </c>
      <c r="C212" s="23" t="s">
        <v>134</v>
      </c>
      <c r="D212" s="3" t="s">
        <v>135</v>
      </c>
      <c r="E212" s="6" t="s">
        <v>210</v>
      </c>
      <c r="F212" s="6" t="s">
        <v>108</v>
      </c>
      <c r="G212" s="16" t="s">
        <v>91</v>
      </c>
      <c r="H212" s="3" t="s">
        <v>88</v>
      </c>
      <c r="I212" s="3" t="s">
        <v>227</v>
      </c>
      <c r="J212" s="3" t="s">
        <v>228</v>
      </c>
      <c r="K212" s="23" t="s">
        <v>71</v>
      </c>
      <c r="L212" s="11">
        <f t="shared" si="361"/>
        <v>0.76712499999999995</v>
      </c>
      <c r="M212" s="11">
        <f t="shared" si="362"/>
        <v>0.61370000000000002</v>
      </c>
      <c r="N212" s="11">
        <f t="shared" si="363"/>
        <v>0.92054999999999998</v>
      </c>
      <c r="O212" s="11">
        <f t="shared" si="364"/>
        <v>0.8075</v>
      </c>
      <c r="P212" s="11">
        <f t="shared" si="365"/>
        <v>0.64600000000000002</v>
      </c>
      <c r="Q212" s="11">
        <f t="shared" si="366"/>
        <v>0.96899999999999997</v>
      </c>
      <c r="R212" s="6">
        <v>0.85</v>
      </c>
      <c r="S212" s="6">
        <f t="shared" si="367"/>
        <v>0.68</v>
      </c>
      <c r="T212" s="6">
        <f t="shared" si="368"/>
        <v>1.02</v>
      </c>
      <c r="U212" s="3">
        <f t="shared" si="369"/>
        <v>0.86</v>
      </c>
      <c r="V212" s="3">
        <f t="shared" si="370"/>
        <v>0.69000000000000006</v>
      </c>
      <c r="W212" s="3">
        <f t="shared" si="371"/>
        <v>1.03</v>
      </c>
      <c r="X212" s="6">
        <v>0.87</v>
      </c>
      <c r="Y212" s="6">
        <v>0.82</v>
      </c>
      <c r="Z212" s="6">
        <v>0.92</v>
      </c>
      <c r="AA212" s="3">
        <f t="shared" si="372"/>
        <v>0.88</v>
      </c>
      <c r="AB212" s="3">
        <f t="shared" si="373"/>
        <v>0.83</v>
      </c>
      <c r="AC212" s="3">
        <f t="shared" si="374"/>
        <v>0.93</v>
      </c>
    </row>
    <row r="213" spans="1:29" x14ac:dyDescent="0.3">
      <c r="A213" s="23" t="s">
        <v>30</v>
      </c>
      <c r="B213" s="3" t="s">
        <v>199</v>
      </c>
      <c r="C213" s="23" t="s">
        <v>73</v>
      </c>
      <c r="D213" s="3" t="s">
        <v>132</v>
      </c>
      <c r="E213" s="6" t="s">
        <v>210</v>
      </c>
      <c r="F213" s="6" t="s">
        <v>108</v>
      </c>
      <c r="G213" s="16" t="s">
        <v>91</v>
      </c>
      <c r="H213" s="3" t="s">
        <v>87</v>
      </c>
      <c r="I213" s="3" t="s">
        <v>167</v>
      </c>
      <c r="J213" s="3" t="s">
        <v>213</v>
      </c>
      <c r="K213" s="23" t="s">
        <v>71</v>
      </c>
      <c r="L213" s="11">
        <f t="shared" ref="L213:L218" si="375">O213</f>
        <v>0.36</v>
      </c>
      <c r="M213" s="11">
        <f t="shared" ref="M213:M218" si="376">P213</f>
        <v>0.28799999999999998</v>
      </c>
      <c r="N213" s="11">
        <f t="shared" ref="N213:N218" si="377">Q213</f>
        <v>0.432</v>
      </c>
      <c r="O213" s="11">
        <f t="shared" ref="O213:O218" si="378">R213</f>
        <v>0.36</v>
      </c>
      <c r="P213" s="11">
        <f t="shared" ref="P213:P218" si="379">S213</f>
        <v>0.28799999999999998</v>
      </c>
      <c r="Q213" s="11">
        <f t="shared" ref="Q213:Q218" si="380">T213</f>
        <v>0.432</v>
      </c>
      <c r="R213" s="11">
        <v>0.36</v>
      </c>
      <c r="S213" s="6">
        <f t="shared" si="86"/>
        <v>0.28799999999999998</v>
      </c>
      <c r="T213" s="6">
        <f t="shared" si="87"/>
        <v>0.432</v>
      </c>
      <c r="U213" s="21">
        <f>R213*0.99</f>
        <v>0.35639999999999999</v>
      </c>
      <c r="V213" s="21">
        <f t="shared" ref="V213:V218" si="381">S213*0.99</f>
        <v>0.28511999999999998</v>
      </c>
      <c r="W213" s="21">
        <f t="shared" ref="W213:W218" si="382">T213*0.99</f>
        <v>0.42768</v>
      </c>
      <c r="X213" s="21">
        <f t="shared" ref="X213:X218" si="383">U213*0.99</f>
        <v>0.35283599999999998</v>
      </c>
      <c r="Y213" s="21">
        <f t="shared" ref="Y213:Y218" si="384">V213*0.99</f>
        <v>0.28226879999999999</v>
      </c>
      <c r="Z213" s="21">
        <f t="shared" ref="Z213:Z218" si="385">W213*0.99</f>
        <v>0.42340319999999998</v>
      </c>
      <c r="AA213" s="21">
        <f t="shared" ref="AA213:AA218" si="386">X213*0.99</f>
        <v>0.34930763999999997</v>
      </c>
      <c r="AB213" s="21">
        <f t="shared" ref="AB213:AB218" si="387">Y213*0.99</f>
        <v>0.27944611199999997</v>
      </c>
      <c r="AC213" s="21">
        <f t="shared" ref="AC213:AC218" si="388">Z213*0.99</f>
        <v>0.41916916799999998</v>
      </c>
    </row>
    <row r="214" spans="1:29" x14ac:dyDescent="0.3">
      <c r="A214" s="23" t="s">
        <v>30</v>
      </c>
      <c r="B214" s="3" t="s">
        <v>199</v>
      </c>
      <c r="C214" s="23" t="s">
        <v>74</v>
      </c>
      <c r="D214" s="3" t="s">
        <v>132</v>
      </c>
      <c r="E214" s="6" t="s">
        <v>210</v>
      </c>
      <c r="F214" s="6" t="s">
        <v>108</v>
      </c>
      <c r="G214" s="16" t="s">
        <v>91</v>
      </c>
      <c r="H214" s="3" t="s">
        <v>87</v>
      </c>
      <c r="I214" s="3" t="s">
        <v>167</v>
      </c>
      <c r="J214" s="3" t="s">
        <v>214</v>
      </c>
      <c r="K214" s="23" t="s">
        <v>71</v>
      </c>
      <c r="L214" s="11">
        <f t="shared" si="375"/>
        <v>0.37</v>
      </c>
      <c r="M214" s="11">
        <f t="shared" si="376"/>
        <v>0.29599999999999999</v>
      </c>
      <c r="N214" s="11">
        <f t="shared" si="377"/>
        <v>0.44400000000000001</v>
      </c>
      <c r="O214" s="11">
        <f t="shared" si="378"/>
        <v>0.37</v>
      </c>
      <c r="P214" s="11">
        <f t="shared" si="379"/>
        <v>0.29599999999999999</v>
      </c>
      <c r="Q214" s="11">
        <f t="shared" si="380"/>
        <v>0.44400000000000001</v>
      </c>
      <c r="R214" s="11">
        <v>0.37</v>
      </c>
      <c r="S214" s="6">
        <f t="shared" si="86"/>
        <v>0.29599999999999999</v>
      </c>
      <c r="T214" s="6">
        <f t="shared" si="87"/>
        <v>0.44400000000000001</v>
      </c>
      <c r="U214" s="21">
        <f t="shared" ref="U214:U218" si="389">R214*0.99</f>
        <v>0.36630000000000001</v>
      </c>
      <c r="V214" s="21">
        <f t="shared" si="381"/>
        <v>0.29303999999999997</v>
      </c>
      <c r="W214" s="21">
        <f t="shared" si="382"/>
        <v>0.43956000000000001</v>
      </c>
      <c r="X214" s="21">
        <f t="shared" si="383"/>
        <v>0.36263699999999999</v>
      </c>
      <c r="Y214" s="21">
        <f t="shared" si="384"/>
        <v>0.29010959999999997</v>
      </c>
      <c r="Z214" s="21">
        <f t="shared" si="385"/>
        <v>0.43516440000000001</v>
      </c>
      <c r="AA214" s="21">
        <f t="shared" si="386"/>
        <v>0.35901063</v>
      </c>
      <c r="AB214" s="21">
        <f t="shared" si="387"/>
        <v>0.28720850399999998</v>
      </c>
      <c r="AC214" s="21">
        <f t="shared" si="388"/>
        <v>0.43081275600000002</v>
      </c>
    </row>
    <row r="215" spans="1:29" x14ac:dyDescent="0.3">
      <c r="A215" s="23" t="s">
        <v>30</v>
      </c>
      <c r="B215" s="3" t="s">
        <v>199</v>
      </c>
      <c r="C215" s="23" t="s">
        <v>75</v>
      </c>
      <c r="D215" s="3" t="s">
        <v>132</v>
      </c>
      <c r="E215" s="6" t="s">
        <v>210</v>
      </c>
      <c r="F215" s="6" t="s">
        <v>108</v>
      </c>
      <c r="G215" s="16" t="s">
        <v>91</v>
      </c>
      <c r="H215" s="3" t="s">
        <v>87</v>
      </c>
      <c r="I215" s="3" t="s">
        <v>167</v>
      </c>
      <c r="J215" s="3" t="s">
        <v>215</v>
      </c>
      <c r="K215" s="23" t="s">
        <v>71</v>
      </c>
      <c r="L215" s="11">
        <f t="shared" si="375"/>
        <v>0.39</v>
      </c>
      <c r="M215" s="11">
        <f t="shared" si="376"/>
        <v>0.31200000000000006</v>
      </c>
      <c r="N215" s="11">
        <f t="shared" si="377"/>
        <v>0.46799999999999997</v>
      </c>
      <c r="O215" s="11">
        <f t="shared" si="378"/>
        <v>0.39</v>
      </c>
      <c r="P215" s="11">
        <f t="shared" si="379"/>
        <v>0.31200000000000006</v>
      </c>
      <c r="Q215" s="11">
        <f t="shared" si="380"/>
        <v>0.46799999999999997</v>
      </c>
      <c r="R215" s="11">
        <v>0.39</v>
      </c>
      <c r="S215" s="6">
        <f t="shared" si="86"/>
        <v>0.31200000000000006</v>
      </c>
      <c r="T215" s="6">
        <f t="shared" si="87"/>
        <v>0.46799999999999997</v>
      </c>
      <c r="U215" s="21">
        <f t="shared" si="389"/>
        <v>0.3861</v>
      </c>
      <c r="V215" s="21">
        <f t="shared" si="381"/>
        <v>0.30888000000000004</v>
      </c>
      <c r="W215" s="21">
        <f t="shared" si="382"/>
        <v>0.46331999999999995</v>
      </c>
      <c r="X215" s="21">
        <f t="shared" si="383"/>
        <v>0.382239</v>
      </c>
      <c r="Y215" s="21">
        <f t="shared" si="384"/>
        <v>0.30579120000000004</v>
      </c>
      <c r="Z215" s="21">
        <f t="shared" si="385"/>
        <v>0.45868679999999995</v>
      </c>
      <c r="AA215" s="21">
        <f t="shared" si="386"/>
        <v>0.37841660999999999</v>
      </c>
      <c r="AB215" s="21">
        <f t="shared" si="387"/>
        <v>0.30273328800000004</v>
      </c>
      <c r="AC215" s="21">
        <f t="shared" si="388"/>
        <v>0.45409993199999993</v>
      </c>
    </row>
    <row r="216" spans="1:29" x14ac:dyDescent="0.3">
      <c r="A216" s="23" t="s">
        <v>30</v>
      </c>
      <c r="B216" s="3" t="s">
        <v>199</v>
      </c>
      <c r="C216" s="23" t="s">
        <v>130</v>
      </c>
      <c r="D216" s="3" t="s">
        <v>133</v>
      </c>
      <c r="E216" s="6" t="s">
        <v>210</v>
      </c>
      <c r="F216" s="6" t="s">
        <v>108</v>
      </c>
      <c r="G216" s="16" t="s">
        <v>91</v>
      </c>
      <c r="H216" s="3" t="s">
        <v>87</v>
      </c>
      <c r="I216" s="3" t="s">
        <v>167</v>
      </c>
      <c r="J216" s="3" t="s">
        <v>216</v>
      </c>
      <c r="K216" s="23" t="s">
        <v>71</v>
      </c>
      <c r="L216" s="11">
        <f t="shared" si="375"/>
        <v>0.46</v>
      </c>
      <c r="M216" s="11">
        <f t="shared" si="376"/>
        <v>0.36800000000000005</v>
      </c>
      <c r="N216" s="11">
        <f t="shared" si="377"/>
        <v>0.55200000000000005</v>
      </c>
      <c r="O216" s="11">
        <f t="shared" si="378"/>
        <v>0.46</v>
      </c>
      <c r="P216" s="11">
        <f t="shared" si="379"/>
        <v>0.36800000000000005</v>
      </c>
      <c r="Q216" s="11">
        <f t="shared" si="380"/>
        <v>0.55200000000000005</v>
      </c>
      <c r="R216" s="11">
        <v>0.46</v>
      </c>
      <c r="S216" s="6">
        <f t="shared" si="86"/>
        <v>0.36800000000000005</v>
      </c>
      <c r="T216" s="6">
        <f t="shared" si="87"/>
        <v>0.55200000000000005</v>
      </c>
      <c r="U216" s="21">
        <f t="shared" si="389"/>
        <v>0.45540000000000003</v>
      </c>
      <c r="V216" s="21">
        <f t="shared" si="381"/>
        <v>0.36432000000000003</v>
      </c>
      <c r="W216" s="21">
        <f t="shared" si="382"/>
        <v>0.54648000000000008</v>
      </c>
      <c r="X216" s="21">
        <f t="shared" si="383"/>
        <v>0.45084600000000002</v>
      </c>
      <c r="Y216" s="21">
        <f t="shared" si="384"/>
        <v>0.36067680000000002</v>
      </c>
      <c r="Z216" s="21">
        <f t="shared" si="385"/>
        <v>0.54101520000000003</v>
      </c>
      <c r="AA216" s="21">
        <f t="shared" si="386"/>
        <v>0.44633754000000003</v>
      </c>
      <c r="AB216" s="21">
        <f t="shared" si="387"/>
        <v>0.35707003200000004</v>
      </c>
      <c r="AC216" s="21">
        <f t="shared" si="388"/>
        <v>0.53560504799999997</v>
      </c>
    </row>
    <row r="217" spans="1:29" x14ac:dyDescent="0.3">
      <c r="A217" s="23" t="s">
        <v>30</v>
      </c>
      <c r="B217" s="3" t="s">
        <v>199</v>
      </c>
      <c r="C217" s="23" t="s">
        <v>76</v>
      </c>
      <c r="D217" s="3" t="s">
        <v>136</v>
      </c>
      <c r="E217" s="6" t="s">
        <v>210</v>
      </c>
      <c r="F217" s="6" t="s">
        <v>108</v>
      </c>
      <c r="G217" s="16" t="s">
        <v>91</v>
      </c>
      <c r="H217" s="3" t="s">
        <v>87</v>
      </c>
      <c r="I217" s="3" t="s">
        <v>167</v>
      </c>
      <c r="J217" s="3" t="s">
        <v>217</v>
      </c>
      <c r="K217" s="23" t="s">
        <v>71</v>
      </c>
      <c r="L217" s="11">
        <f t="shared" si="375"/>
        <v>0.39</v>
      </c>
      <c r="M217" s="11">
        <f t="shared" si="376"/>
        <v>0.31200000000000006</v>
      </c>
      <c r="N217" s="11">
        <f t="shared" si="377"/>
        <v>0.46799999999999997</v>
      </c>
      <c r="O217" s="11">
        <f t="shared" si="378"/>
        <v>0.39</v>
      </c>
      <c r="P217" s="11">
        <f t="shared" si="379"/>
        <v>0.31200000000000006</v>
      </c>
      <c r="Q217" s="11">
        <f t="shared" si="380"/>
        <v>0.46799999999999997</v>
      </c>
      <c r="R217" s="11">
        <v>0.39</v>
      </c>
      <c r="S217" s="6">
        <f t="shared" si="86"/>
        <v>0.31200000000000006</v>
      </c>
      <c r="T217" s="6">
        <f t="shared" si="87"/>
        <v>0.46799999999999997</v>
      </c>
      <c r="U217" s="21">
        <f t="shared" si="389"/>
        <v>0.3861</v>
      </c>
      <c r="V217" s="21">
        <f t="shared" si="381"/>
        <v>0.30888000000000004</v>
      </c>
      <c r="W217" s="21">
        <f t="shared" si="382"/>
        <v>0.46331999999999995</v>
      </c>
      <c r="X217" s="21">
        <f t="shared" si="383"/>
        <v>0.382239</v>
      </c>
      <c r="Y217" s="21">
        <f t="shared" si="384"/>
        <v>0.30579120000000004</v>
      </c>
      <c r="Z217" s="21">
        <f t="shared" si="385"/>
        <v>0.45868679999999995</v>
      </c>
      <c r="AA217" s="21">
        <f t="shared" si="386"/>
        <v>0.37841660999999999</v>
      </c>
      <c r="AB217" s="21">
        <f t="shared" si="387"/>
        <v>0.30273328800000004</v>
      </c>
      <c r="AC217" s="21">
        <f t="shared" si="388"/>
        <v>0.45409993199999993</v>
      </c>
    </row>
    <row r="218" spans="1:29" x14ac:dyDescent="0.3">
      <c r="A218" s="23" t="s">
        <v>30</v>
      </c>
      <c r="B218" s="3" t="s">
        <v>199</v>
      </c>
      <c r="C218" s="23" t="s">
        <v>134</v>
      </c>
      <c r="D218" s="3" t="s">
        <v>135</v>
      </c>
      <c r="E218" s="6" t="s">
        <v>210</v>
      </c>
      <c r="F218" s="6" t="s">
        <v>108</v>
      </c>
      <c r="G218" s="16" t="s">
        <v>91</v>
      </c>
      <c r="H218" s="3" t="s">
        <v>87</v>
      </c>
      <c r="I218" s="3" t="s">
        <v>167</v>
      </c>
      <c r="J218" s="3" t="s">
        <v>218</v>
      </c>
      <c r="K218" s="23" t="s">
        <v>71</v>
      </c>
      <c r="L218" s="11">
        <f t="shared" si="375"/>
        <v>0.42</v>
      </c>
      <c r="M218" s="11">
        <f t="shared" si="376"/>
        <v>0.33600000000000002</v>
      </c>
      <c r="N218" s="11">
        <f t="shared" si="377"/>
        <v>0.504</v>
      </c>
      <c r="O218" s="11">
        <f t="shared" si="378"/>
        <v>0.42</v>
      </c>
      <c r="P218" s="11">
        <f t="shared" si="379"/>
        <v>0.33600000000000002</v>
      </c>
      <c r="Q218" s="11">
        <f t="shared" si="380"/>
        <v>0.504</v>
      </c>
      <c r="R218" s="11">
        <v>0.42</v>
      </c>
      <c r="S218" s="6">
        <f t="shared" si="86"/>
        <v>0.33600000000000002</v>
      </c>
      <c r="T218" s="6">
        <f t="shared" si="87"/>
        <v>0.504</v>
      </c>
      <c r="U218" s="21">
        <f t="shared" si="389"/>
        <v>0.4158</v>
      </c>
      <c r="V218" s="21">
        <f t="shared" si="381"/>
        <v>0.33263999999999999</v>
      </c>
      <c r="W218" s="21">
        <f t="shared" si="382"/>
        <v>0.49896000000000001</v>
      </c>
      <c r="X218" s="21">
        <f t="shared" si="383"/>
        <v>0.41164200000000001</v>
      </c>
      <c r="Y218" s="21">
        <f t="shared" si="384"/>
        <v>0.32931359999999998</v>
      </c>
      <c r="Z218" s="21">
        <f t="shared" si="385"/>
        <v>0.49397040000000003</v>
      </c>
      <c r="AA218" s="21">
        <f t="shared" si="386"/>
        <v>0.40752558</v>
      </c>
      <c r="AB218" s="21">
        <f t="shared" si="387"/>
        <v>0.32602046399999995</v>
      </c>
      <c r="AC218" s="21">
        <f t="shared" si="388"/>
        <v>0.48903069600000004</v>
      </c>
    </row>
    <row r="219" spans="1:29" x14ac:dyDescent="0.3">
      <c r="A219" s="23" t="s">
        <v>30</v>
      </c>
      <c r="B219" s="3" t="s">
        <v>36</v>
      </c>
      <c r="C219" s="23" t="s">
        <v>73</v>
      </c>
      <c r="D219" s="3" t="s">
        <v>132</v>
      </c>
      <c r="E219" s="6" t="s">
        <v>210</v>
      </c>
      <c r="F219" s="6" t="s">
        <v>108</v>
      </c>
      <c r="G219" s="16" t="s">
        <v>91</v>
      </c>
      <c r="H219" s="3" t="s">
        <v>87</v>
      </c>
      <c r="I219" s="3" t="s">
        <v>220</v>
      </c>
      <c r="J219" s="3" t="s">
        <v>219</v>
      </c>
      <c r="K219" s="23" t="s">
        <v>71</v>
      </c>
      <c r="L219" s="11">
        <f t="shared" ref="L219:L224" si="390">O219</f>
        <v>0.29879999999999995</v>
      </c>
      <c r="M219" s="11">
        <f t="shared" ref="M219:M224" si="391">P219</f>
        <v>0.29160000000000003</v>
      </c>
      <c r="N219" s="11">
        <f t="shared" ref="N219:N224" si="392">Q219</f>
        <v>0.30959999999999999</v>
      </c>
      <c r="O219" s="11">
        <f t="shared" ref="O219:O224" si="393">R219</f>
        <v>0.29879999999999995</v>
      </c>
      <c r="P219" s="11">
        <f t="shared" ref="P219:P224" si="394">S219</f>
        <v>0.29160000000000003</v>
      </c>
      <c r="Q219" s="11">
        <f t="shared" ref="Q219:Q224" si="395">T219</f>
        <v>0.30959999999999999</v>
      </c>
      <c r="R219" s="11">
        <f>R213*(1-0.17)</f>
        <v>0.29879999999999995</v>
      </c>
      <c r="S219" s="6">
        <f>R213*(1-0.19)</f>
        <v>0.29160000000000003</v>
      </c>
      <c r="T219" s="6">
        <f>R213*(1-0.14)</f>
        <v>0.30959999999999999</v>
      </c>
      <c r="U219" s="21">
        <f>R219*0.99</f>
        <v>0.29581199999999996</v>
      </c>
      <c r="V219" s="21">
        <f t="shared" ref="V219:V224" si="396">S219*0.99</f>
        <v>0.288684</v>
      </c>
      <c r="W219" s="21">
        <f t="shared" ref="W219:W224" si="397">T219*0.99</f>
        <v>0.306504</v>
      </c>
      <c r="X219" s="21">
        <f t="shared" ref="X219:X224" si="398">U219*0.99</f>
        <v>0.29285387999999996</v>
      </c>
      <c r="Y219" s="21">
        <f t="shared" ref="Y219:Y224" si="399">V219*0.99</f>
        <v>0.28579715999999999</v>
      </c>
      <c r="Z219" s="21">
        <f t="shared" ref="Z219:Z224" si="400">W219*0.99</f>
        <v>0.30343895999999998</v>
      </c>
      <c r="AA219" s="21">
        <f t="shared" ref="AA219:AA224" si="401">X219*0.99</f>
        <v>0.28992534119999996</v>
      </c>
      <c r="AB219" s="21">
        <f t="shared" ref="AB219:AB224" si="402">Y219*0.99</f>
        <v>0.28293918839999999</v>
      </c>
      <c r="AC219" s="21">
        <f t="shared" ref="AC219:AC224" si="403">Z219*0.99</f>
        <v>0.30040457039999996</v>
      </c>
    </row>
    <row r="220" spans="1:29" x14ac:dyDescent="0.3">
      <c r="A220" s="23" t="s">
        <v>30</v>
      </c>
      <c r="B220" s="3" t="s">
        <v>36</v>
      </c>
      <c r="C220" s="23" t="s">
        <v>74</v>
      </c>
      <c r="D220" s="3" t="s">
        <v>132</v>
      </c>
      <c r="E220" s="6" t="s">
        <v>210</v>
      </c>
      <c r="F220" s="6" t="s">
        <v>108</v>
      </c>
      <c r="G220" s="16" t="s">
        <v>91</v>
      </c>
      <c r="H220" s="3" t="s">
        <v>87</v>
      </c>
      <c r="I220" s="3" t="s">
        <v>220</v>
      </c>
      <c r="J220" s="3" t="s">
        <v>219</v>
      </c>
      <c r="K220" s="23" t="s">
        <v>71</v>
      </c>
      <c r="L220" s="11">
        <f t="shared" si="390"/>
        <v>0.30709999999999998</v>
      </c>
      <c r="M220" s="11">
        <f t="shared" si="391"/>
        <v>0.29970000000000002</v>
      </c>
      <c r="N220" s="11">
        <f t="shared" si="392"/>
        <v>0.31819999999999998</v>
      </c>
      <c r="O220" s="11">
        <f t="shared" si="393"/>
        <v>0.30709999999999998</v>
      </c>
      <c r="P220" s="11">
        <f t="shared" si="394"/>
        <v>0.29970000000000002</v>
      </c>
      <c r="Q220" s="11">
        <f t="shared" si="395"/>
        <v>0.31819999999999998</v>
      </c>
      <c r="R220" s="11">
        <f t="shared" ref="R220:R223" si="404">R214*(1-0.17)</f>
        <v>0.30709999999999998</v>
      </c>
      <c r="S220" s="6">
        <f t="shared" ref="S220:S224" si="405">R214*(1-0.19)</f>
        <v>0.29970000000000002</v>
      </c>
      <c r="T220" s="6">
        <f t="shared" ref="T220:T224" si="406">R214*(1-0.14)</f>
        <v>0.31819999999999998</v>
      </c>
      <c r="U220" s="21">
        <f t="shared" ref="U220:U224" si="407">R220*0.99</f>
        <v>0.30402899999999999</v>
      </c>
      <c r="V220" s="21">
        <f t="shared" si="396"/>
        <v>0.29670299999999999</v>
      </c>
      <c r="W220" s="21">
        <f t="shared" si="397"/>
        <v>0.31501799999999996</v>
      </c>
      <c r="X220" s="21">
        <f t="shared" si="398"/>
        <v>0.30098870999999999</v>
      </c>
      <c r="Y220" s="21">
        <f t="shared" si="399"/>
        <v>0.29373597000000001</v>
      </c>
      <c r="Z220" s="21">
        <f t="shared" si="400"/>
        <v>0.31186781999999996</v>
      </c>
      <c r="AA220" s="21">
        <f t="shared" si="401"/>
        <v>0.2979788229</v>
      </c>
      <c r="AB220" s="21">
        <f t="shared" si="402"/>
        <v>0.29079861030000004</v>
      </c>
      <c r="AC220" s="21">
        <f t="shared" si="403"/>
        <v>0.30874914179999996</v>
      </c>
    </row>
    <row r="221" spans="1:29" x14ac:dyDescent="0.3">
      <c r="A221" s="23" t="s">
        <v>30</v>
      </c>
      <c r="B221" s="3" t="s">
        <v>36</v>
      </c>
      <c r="C221" s="23" t="s">
        <v>75</v>
      </c>
      <c r="D221" s="3" t="s">
        <v>132</v>
      </c>
      <c r="E221" s="6" t="s">
        <v>210</v>
      </c>
      <c r="F221" s="6" t="s">
        <v>108</v>
      </c>
      <c r="G221" s="16" t="s">
        <v>91</v>
      </c>
      <c r="H221" s="3" t="s">
        <v>87</v>
      </c>
      <c r="I221" s="3" t="s">
        <v>220</v>
      </c>
      <c r="J221" s="3" t="s">
        <v>219</v>
      </c>
      <c r="K221" s="23" t="s">
        <v>71</v>
      </c>
      <c r="L221" s="11">
        <f t="shared" si="390"/>
        <v>0.32369999999999999</v>
      </c>
      <c r="M221" s="11">
        <f t="shared" si="391"/>
        <v>0.31590000000000001</v>
      </c>
      <c r="N221" s="11">
        <f t="shared" si="392"/>
        <v>0.33540000000000003</v>
      </c>
      <c r="O221" s="11">
        <f t="shared" si="393"/>
        <v>0.32369999999999999</v>
      </c>
      <c r="P221" s="11">
        <f t="shared" si="394"/>
        <v>0.31590000000000001</v>
      </c>
      <c r="Q221" s="11">
        <f t="shared" si="395"/>
        <v>0.33540000000000003</v>
      </c>
      <c r="R221" s="11">
        <f t="shared" si="404"/>
        <v>0.32369999999999999</v>
      </c>
      <c r="S221" s="6">
        <f t="shared" si="405"/>
        <v>0.31590000000000001</v>
      </c>
      <c r="T221" s="6">
        <f t="shared" si="406"/>
        <v>0.33540000000000003</v>
      </c>
      <c r="U221" s="21">
        <f t="shared" si="407"/>
        <v>0.320463</v>
      </c>
      <c r="V221" s="21">
        <f t="shared" si="396"/>
        <v>0.31274099999999999</v>
      </c>
      <c r="W221" s="21">
        <f t="shared" si="397"/>
        <v>0.33204600000000001</v>
      </c>
      <c r="X221" s="21">
        <f t="shared" si="398"/>
        <v>0.31725837000000001</v>
      </c>
      <c r="Y221" s="21">
        <f t="shared" si="399"/>
        <v>0.30961358999999999</v>
      </c>
      <c r="Z221" s="21">
        <f t="shared" si="400"/>
        <v>0.32872553999999998</v>
      </c>
      <c r="AA221" s="21">
        <f t="shared" si="401"/>
        <v>0.3140857863</v>
      </c>
      <c r="AB221" s="21">
        <f t="shared" si="402"/>
        <v>0.30651745409999998</v>
      </c>
      <c r="AC221" s="21">
        <f t="shared" si="403"/>
        <v>0.32543828459999996</v>
      </c>
    </row>
    <row r="222" spans="1:29" x14ac:dyDescent="0.3">
      <c r="A222" s="23" t="s">
        <v>30</v>
      </c>
      <c r="B222" s="3" t="s">
        <v>36</v>
      </c>
      <c r="C222" s="23" t="s">
        <v>130</v>
      </c>
      <c r="D222" s="3" t="s">
        <v>133</v>
      </c>
      <c r="E222" s="6" t="s">
        <v>210</v>
      </c>
      <c r="F222" s="6" t="s">
        <v>108</v>
      </c>
      <c r="G222" s="16" t="s">
        <v>91</v>
      </c>
      <c r="H222" s="3" t="s">
        <v>87</v>
      </c>
      <c r="I222" s="3" t="s">
        <v>220</v>
      </c>
      <c r="J222" s="3" t="s">
        <v>219</v>
      </c>
      <c r="K222" s="23" t="s">
        <v>71</v>
      </c>
      <c r="L222" s="11">
        <f t="shared" si="390"/>
        <v>0.38179999999999997</v>
      </c>
      <c r="M222" s="11">
        <f t="shared" si="391"/>
        <v>0.37260000000000004</v>
      </c>
      <c r="N222" s="11">
        <f t="shared" si="392"/>
        <v>0.39560000000000001</v>
      </c>
      <c r="O222" s="11">
        <f t="shared" si="393"/>
        <v>0.38179999999999997</v>
      </c>
      <c r="P222" s="11">
        <f t="shared" si="394"/>
        <v>0.37260000000000004</v>
      </c>
      <c r="Q222" s="11">
        <f t="shared" si="395"/>
        <v>0.39560000000000001</v>
      </c>
      <c r="R222" s="11">
        <f t="shared" si="404"/>
        <v>0.38179999999999997</v>
      </c>
      <c r="S222" s="6">
        <f t="shared" si="405"/>
        <v>0.37260000000000004</v>
      </c>
      <c r="T222" s="6">
        <f t="shared" si="406"/>
        <v>0.39560000000000001</v>
      </c>
      <c r="U222" s="21">
        <f t="shared" si="407"/>
        <v>0.37798199999999998</v>
      </c>
      <c r="V222" s="21">
        <f t="shared" si="396"/>
        <v>0.36887400000000004</v>
      </c>
      <c r="W222" s="21">
        <f t="shared" si="397"/>
        <v>0.39164399999999999</v>
      </c>
      <c r="X222" s="21">
        <f t="shared" si="398"/>
        <v>0.37420218</v>
      </c>
      <c r="Y222" s="21">
        <f t="shared" si="399"/>
        <v>0.36518526000000001</v>
      </c>
      <c r="Z222" s="21">
        <f t="shared" si="400"/>
        <v>0.38772755999999997</v>
      </c>
      <c r="AA222" s="21">
        <f t="shared" si="401"/>
        <v>0.3704601582</v>
      </c>
      <c r="AB222" s="21">
        <f t="shared" si="402"/>
        <v>0.36153340740000001</v>
      </c>
      <c r="AC222" s="21">
        <f t="shared" si="403"/>
        <v>0.38385028439999996</v>
      </c>
    </row>
    <row r="223" spans="1:29" x14ac:dyDescent="0.3">
      <c r="A223" s="23" t="s">
        <v>30</v>
      </c>
      <c r="B223" s="3" t="s">
        <v>36</v>
      </c>
      <c r="C223" s="23" t="s">
        <v>76</v>
      </c>
      <c r="D223" s="3" t="s">
        <v>136</v>
      </c>
      <c r="E223" s="6" t="s">
        <v>210</v>
      </c>
      <c r="F223" s="6" t="s">
        <v>108</v>
      </c>
      <c r="G223" s="16" t="s">
        <v>91</v>
      </c>
      <c r="H223" s="3" t="s">
        <v>87</v>
      </c>
      <c r="I223" s="3" t="s">
        <v>220</v>
      </c>
      <c r="J223" s="3" t="s">
        <v>219</v>
      </c>
      <c r="K223" s="23" t="s">
        <v>71</v>
      </c>
      <c r="L223" s="11">
        <f t="shared" si="390"/>
        <v>0.32369999999999999</v>
      </c>
      <c r="M223" s="11">
        <f t="shared" si="391"/>
        <v>0.31590000000000001</v>
      </c>
      <c r="N223" s="11">
        <f t="shared" si="392"/>
        <v>0.33540000000000003</v>
      </c>
      <c r="O223" s="11">
        <f t="shared" si="393"/>
        <v>0.32369999999999999</v>
      </c>
      <c r="P223" s="11">
        <f t="shared" si="394"/>
        <v>0.31590000000000001</v>
      </c>
      <c r="Q223" s="11">
        <f t="shared" si="395"/>
        <v>0.33540000000000003</v>
      </c>
      <c r="R223" s="11">
        <f t="shared" si="404"/>
        <v>0.32369999999999999</v>
      </c>
      <c r="S223" s="6">
        <f t="shared" si="405"/>
        <v>0.31590000000000001</v>
      </c>
      <c r="T223" s="6">
        <f t="shared" si="406"/>
        <v>0.33540000000000003</v>
      </c>
      <c r="U223" s="21">
        <f t="shared" si="407"/>
        <v>0.320463</v>
      </c>
      <c r="V223" s="21">
        <f t="shared" si="396"/>
        <v>0.31274099999999999</v>
      </c>
      <c r="W223" s="21">
        <f t="shared" si="397"/>
        <v>0.33204600000000001</v>
      </c>
      <c r="X223" s="21">
        <f t="shared" si="398"/>
        <v>0.31725837000000001</v>
      </c>
      <c r="Y223" s="21">
        <f t="shared" si="399"/>
        <v>0.30961358999999999</v>
      </c>
      <c r="Z223" s="21">
        <f t="shared" si="400"/>
        <v>0.32872553999999998</v>
      </c>
      <c r="AA223" s="21">
        <f t="shared" si="401"/>
        <v>0.3140857863</v>
      </c>
      <c r="AB223" s="21">
        <f t="shared" si="402"/>
        <v>0.30651745409999998</v>
      </c>
      <c r="AC223" s="21">
        <f t="shared" si="403"/>
        <v>0.32543828459999996</v>
      </c>
    </row>
    <row r="224" spans="1:29" x14ac:dyDescent="0.3">
      <c r="A224" s="23" t="s">
        <v>30</v>
      </c>
      <c r="B224" s="3" t="s">
        <v>36</v>
      </c>
      <c r="C224" s="23" t="s">
        <v>134</v>
      </c>
      <c r="D224" s="3" t="s">
        <v>135</v>
      </c>
      <c r="E224" s="6" t="s">
        <v>210</v>
      </c>
      <c r="F224" s="6" t="s">
        <v>108</v>
      </c>
      <c r="G224" s="16" t="s">
        <v>91</v>
      </c>
      <c r="H224" s="3" t="s">
        <v>87</v>
      </c>
      <c r="I224" s="3" t="s">
        <v>220</v>
      </c>
      <c r="J224" s="3" t="s">
        <v>219</v>
      </c>
      <c r="K224" s="23" t="s">
        <v>71</v>
      </c>
      <c r="L224" s="11">
        <f t="shared" si="390"/>
        <v>0.34859999999999997</v>
      </c>
      <c r="M224" s="11">
        <f t="shared" si="391"/>
        <v>0.3402</v>
      </c>
      <c r="N224" s="11">
        <f t="shared" si="392"/>
        <v>0.36119999999999997</v>
      </c>
      <c r="O224" s="11">
        <f t="shared" si="393"/>
        <v>0.34859999999999997</v>
      </c>
      <c r="P224" s="11">
        <f t="shared" si="394"/>
        <v>0.3402</v>
      </c>
      <c r="Q224" s="11">
        <f t="shared" si="395"/>
        <v>0.36119999999999997</v>
      </c>
      <c r="R224" s="11">
        <f>R218*(1-0.17)</f>
        <v>0.34859999999999997</v>
      </c>
      <c r="S224" s="6">
        <f t="shared" si="405"/>
        <v>0.3402</v>
      </c>
      <c r="T224" s="6">
        <f t="shared" si="406"/>
        <v>0.36119999999999997</v>
      </c>
      <c r="U224" s="21">
        <f t="shared" si="407"/>
        <v>0.34511399999999998</v>
      </c>
      <c r="V224" s="21">
        <f t="shared" si="396"/>
        <v>0.33679799999999999</v>
      </c>
      <c r="W224" s="21">
        <f t="shared" si="397"/>
        <v>0.35758799999999996</v>
      </c>
      <c r="X224" s="21">
        <f t="shared" si="398"/>
        <v>0.34166285999999996</v>
      </c>
      <c r="Y224" s="21">
        <f t="shared" si="399"/>
        <v>0.33343001999999999</v>
      </c>
      <c r="Z224" s="21">
        <f t="shared" si="400"/>
        <v>0.35401211999999999</v>
      </c>
      <c r="AA224" s="21">
        <f t="shared" si="401"/>
        <v>0.33824623139999993</v>
      </c>
      <c r="AB224" s="21">
        <f t="shared" si="402"/>
        <v>0.33009571979999996</v>
      </c>
      <c r="AC224" s="21">
        <f t="shared" si="403"/>
        <v>0.35047199879999996</v>
      </c>
    </row>
    <row r="225" spans="1:29" x14ac:dyDescent="0.3">
      <c r="A225" s="23" t="s">
        <v>30</v>
      </c>
      <c r="B225" s="3" t="s">
        <v>44</v>
      </c>
      <c r="C225" s="23" t="s">
        <v>73</v>
      </c>
      <c r="D225" s="3" t="s">
        <v>132</v>
      </c>
      <c r="E225" s="6" t="s">
        <v>211</v>
      </c>
      <c r="F225" s="6" t="s">
        <v>108</v>
      </c>
      <c r="G225" s="16" t="s">
        <v>91</v>
      </c>
      <c r="H225" s="3" t="s">
        <v>88</v>
      </c>
      <c r="I225" s="3" t="s">
        <v>227</v>
      </c>
      <c r="J225" s="3" t="s">
        <v>228</v>
      </c>
      <c r="K225" s="23" t="s">
        <v>71</v>
      </c>
      <c r="L225" s="11">
        <f>L227*0.9</f>
        <v>0.69041249999999998</v>
      </c>
      <c r="M225" s="11">
        <f t="shared" ref="M225:AC225" si="408">M227*0.9</f>
        <v>0.55232999999999999</v>
      </c>
      <c r="N225" s="11">
        <f t="shared" si="408"/>
        <v>0.82849499999999998</v>
      </c>
      <c r="O225" s="11">
        <f t="shared" si="408"/>
        <v>0.72675000000000001</v>
      </c>
      <c r="P225" s="11">
        <f t="shared" si="408"/>
        <v>0.58140000000000003</v>
      </c>
      <c r="Q225" s="11">
        <f t="shared" si="408"/>
        <v>0.87209999999999999</v>
      </c>
      <c r="R225" s="11">
        <f t="shared" si="408"/>
        <v>0.76500000000000001</v>
      </c>
      <c r="S225" s="11">
        <f t="shared" si="408"/>
        <v>0.6120000000000001</v>
      </c>
      <c r="T225" s="11">
        <f t="shared" si="408"/>
        <v>0.91800000000000004</v>
      </c>
      <c r="U225" s="11">
        <f t="shared" si="408"/>
        <v>0.77400000000000002</v>
      </c>
      <c r="V225" s="11">
        <f t="shared" si="408"/>
        <v>0.62100000000000011</v>
      </c>
      <c r="W225" s="11">
        <f t="shared" si="408"/>
        <v>0.92700000000000005</v>
      </c>
      <c r="X225" s="11">
        <f t="shared" si="408"/>
        <v>0.78300000000000003</v>
      </c>
      <c r="Y225" s="11">
        <f t="shared" si="408"/>
        <v>0.73799999999999999</v>
      </c>
      <c r="Z225" s="11">
        <f t="shared" si="408"/>
        <v>0.82800000000000007</v>
      </c>
      <c r="AA225" s="11">
        <f t="shared" si="408"/>
        <v>0.79200000000000004</v>
      </c>
      <c r="AB225" s="11">
        <f t="shared" si="408"/>
        <v>0.747</v>
      </c>
      <c r="AC225" s="11">
        <f t="shared" si="408"/>
        <v>0.83700000000000008</v>
      </c>
    </row>
    <row r="226" spans="1:29" x14ac:dyDescent="0.3">
      <c r="A226" s="23" t="s">
        <v>30</v>
      </c>
      <c r="B226" s="3" t="s">
        <v>44</v>
      </c>
      <c r="C226" s="23" t="s">
        <v>74</v>
      </c>
      <c r="D226" s="3" t="s">
        <v>132</v>
      </c>
      <c r="E226" s="6" t="s">
        <v>211</v>
      </c>
      <c r="F226" s="6" t="s">
        <v>108</v>
      </c>
      <c r="G226" s="16" t="s">
        <v>91</v>
      </c>
      <c r="H226" s="3" t="s">
        <v>88</v>
      </c>
      <c r="I226" s="3" t="s">
        <v>227</v>
      </c>
      <c r="J226" s="3" t="s">
        <v>228</v>
      </c>
      <c r="K226" s="23" t="s">
        <v>71</v>
      </c>
      <c r="L226" s="11">
        <f>L227*0.95</f>
        <v>0.72876874999999997</v>
      </c>
      <c r="M226" s="11">
        <f t="shared" ref="M226" si="409">M227*0.95</f>
        <v>0.58301499999999995</v>
      </c>
      <c r="N226" s="11">
        <f t="shared" ref="N226" si="410">N227*0.95</f>
        <v>0.87452249999999998</v>
      </c>
      <c r="O226" s="11">
        <f t="shared" ref="O226" si="411">O227*0.95</f>
        <v>0.76712499999999995</v>
      </c>
      <c r="P226" s="11">
        <f t="shared" ref="P226" si="412">P227*0.95</f>
        <v>0.61370000000000002</v>
      </c>
      <c r="Q226" s="11">
        <f t="shared" ref="Q226" si="413">Q227*0.95</f>
        <v>0.92054999999999998</v>
      </c>
      <c r="R226" s="11">
        <f t="shared" ref="R226" si="414">R227*0.95</f>
        <v>0.8075</v>
      </c>
      <c r="S226" s="11">
        <f t="shared" ref="S226" si="415">S227*0.95</f>
        <v>0.64600000000000002</v>
      </c>
      <c r="T226" s="11">
        <f t="shared" ref="T226" si="416">T227*0.95</f>
        <v>0.96899999999999997</v>
      </c>
      <c r="U226" s="11">
        <f t="shared" ref="U226" si="417">U227*0.95</f>
        <v>0.81699999999999995</v>
      </c>
      <c r="V226" s="11">
        <f t="shared" ref="V226" si="418">V227*0.95</f>
        <v>0.65549999999999997</v>
      </c>
      <c r="W226" s="11">
        <f t="shared" ref="W226" si="419">W227*0.95</f>
        <v>0.97849999999999993</v>
      </c>
      <c r="X226" s="11">
        <f t="shared" ref="X226" si="420">X227*0.95</f>
        <v>0.82650000000000001</v>
      </c>
      <c r="Y226" s="11">
        <f t="shared" ref="Y226" si="421">Y227*0.95</f>
        <v>0.77899999999999991</v>
      </c>
      <c r="Z226" s="11">
        <f t="shared" ref="Z226" si="422">Z227*0.95</f>
        <v>0.874</v>
      </c>
      <c r="AA226" s="11">
        <f t="shared" ref="AA226" si="423">AA227*0.95</f>
        <v>0.83599999999999997</v>
      </c>
      <c r="AB226" s="11">
        <f t="shared" ref="AB226" si="424">AB227*0.95</f>
        <v>0.78849999999999998</v>
      </c>
      <c r="AC226" s="11">
        <f t="shared" ref="AC226" si="425">AC227*0.95</f>
        <v>0.88349999999999995</v>
      </c>
    </row>
    <row r="227" spans="1:29" x14ac:dyDescent="0.3">
      <c r="A227" s="23" t="s">
        <v>30</v>
      </c>
      <c r="B227" s="3" t="s">
        <v>44</v>
      </c>
      <c r="C227" s="23" t="s">
        <v>75</v>
      </c>
      <c r="D227" s="3" t="s">
        <v>132</v>
      </c>
      <c r="E227" s="6" t="s">
        <v>211</v>
      </c>
      <c r="F227" s="6" t="s">
        <v>108</v>
      </c>
      <c r="G227" s="16" t="s">
        <v>91</v>
      </c>
      <c r="H227" s="3" t="s">
        <v>88</v>
      </c>
      <c r="I227" s="3" t="s">
        <v>227</v>
      </c>
      <c r="J227" s="3" t="s">
        <v>228</v>
      </c>
      <c r="K227" s="23" t="s">
        <v>71</v>
      </c>
      <c r="L227" s="11">
        <f t="shared" ref="L227:L230" si="426">O227*0.95</f>
        <v>0.76712499999999995</v>
      </c>
      <c r="M227" s="11">
        <f t="shared" ref="M227:M230" si="427">P227*0.95</f>
        <v>0.61370000000000002</v>
      </c>
      <c r="N227" s="11">
        <f t="shared" ref="N227:N230" si="428">Q227*0.95</f>
        <v>0.92054999999999998</v>
      </c>
      <c r="O227" s="11">
        <f t="shared" ref="O227:O230" si="429">R227*0.95</f>
        <v>0.8075</v>
      </c>
      <c r="P227" s="11">
        <f t="shared" ref="P227:P230" si="430">S227*0.95</f>
        <v>0.64600000000000002</v>
      </c>
      <c r="Q227" s="11">
        <f t="shared" ref="Q227:Q230" si="431">T227*0.95</f>
        <v>0.96899999999999997</v>
      </c>
      <c r="R227" s="6">
        <v>0.85</v>
      </c>
      <c r="S227" s="6">
        <f t="shared" ref="S227:S230" si="432">R227*0.8</f>
        <v>0.68</v>
      </c>
      <c r="T227" s="6">
        <f t="shared" ref="T227:T230" si="433">R227*1.2</f>
        <v>1.02</v>
      </c>
      <c r="U227" s="3">
        <f t="shared" ref="U227:U230" si="434">R227+0.01</f>
        <v>0.86</v>
      </c>
      <c r="V227" s="3">
        <f t="shared" ref="V227:V230" si="435">S227+0.01</f>
        <v>0.69000000000000006</v>
      </c>
      <c r="W227" s="3">
        <f t="shared" ref="W227:W230" si="436">T227+0.01</f>
        <v>1.03</v>
      </c>
      <c r="X227" s="6">
        <v>0.87</v>
      </c>
      <c r="Y227" s="6">
        <v>0.82</v>
      </c>
      <c r="Z227" s="6">
        <v>0.92</v>
      </c>
      <c r="AA227" s="3">
        <f t="shared" ref="AA227:AA230" si="437">X227+0.01</f>
        <v>0.88</v>
      </c>
      <c r="AB227" s="3">
        <f t="shared" ref="AB227:AB230" si="438">Y227+0.01</f>
        <v>0.83</v>
      </c>
      <c r="AC227" s="3">
        <f t="shared" ref="AC227:AC230" si="439">Z227+0.01</f>
        <v>0.93</v>
      </c>
    </row>
    <row r="228" spans="1:29" x14ac:dyDescent="0.3">
      <c r="A228" s="23" t="s">
        <v>30</v>
      </c>
      <c r="B228" s="3" t="s">
        <v>44</v>
      </c>
      <c r="C228" s="23" t="s">
        <v>130</v>
      </c>
      <c r="D228" s="3" t="s">
        <v>133</v>
      </c>
      <c r="E228" s="6" t="s">
        <v>211</v>
      </c>
      <c r="F228" s="6" t="s">
        <v>108</v>
      </c>
      <c r="G228" s="16" t="s">
        <v>91</v>
      </c>
      <c r="H228" s="3" t="s">
        <v>88</v>
      </c>
      <c r="I228" s="3" t="s">
        <v>227</v>
      </c>
      <c r="J228" s="3" t="s">
        <v>228</v>
      </c>
      <c r="K228" s="23" t="s">
        <v>71</v>
      </c>
      <c r="L228" s="11">
        <f t="shared" si="426"/>
        <v>0.76712499999999995</v>
      </c>
      <c r="M228" s="11">
        <f t="shared" si="427"/>
        <v>0.61370000000000002</v>
      </c>
      <c r="N228" s="11">
        <f t="shared" si="428"/>
        <v>0.92054999999999998</v>
      </c>
      <c r="O228" s="11">
        <f t="shared" si="429"/>
        <v>0.8075</v>
      </c>
      <c r="P228" s="11">
        <f t="shared" si="430"/>
        <v>0.64600000000000002</v>
      </c>
      <c r="Q228" s="11">
        <f t="shared" si="431"/>
        <v>0.96899999999999997</v>
      </c>
      <c r="R228" s="6">
        <v>0.85</v>
      </c>
      <c r="S228" s="6">
        <f t="shared" si="432"/>
        <v>0.68</v>
      </c>
      <c r="T228" s="6">
        <f t="shared" si="433"/>
        <v>1.02</v>
      </c>
      <c r="U228" s="3">
        <f t="shared" si="434"/>
        <v>0.86</v>
      </c>
      <c r="V228" s="3">
        <f t="shared" si="435"/>
        <v>0.69000000000000006</v>
      </c>
      <c r="W228" s="3">
        <f t="shared" si="436"/>
        <v>1.03</v>
      </c>
      <c r="X228" s="6">
        <v>0.87</v>
      </c>
      <c r="Y228" s="6">
        <v>0.82</v>
      </c>
      <c r="Z228" s="6">
        <v>0.92</v>
      </c>
      <c r="AA228" s="3">
        <f t="shared" si="437"/>
        <v>0.88</v>
      </c>
      <c r="AB228" s="3">
        <f t="shared" si="438"/>
        <v>0.83</v>
      </c>
      <c r="AC228" s="3">
        <f t="shared" si="439"/>
        <v>0.93</v>
      </c>
    </row>
    <row r="229" spans="1:29" x14ac:dyDescent="0.3">
      <c r="A229" s="23" t="s">
        <v>30</v>
      </c>
      <c r="B229" s="3" t="s">
        <v>44</v>
      </c>
      <c r="C229" s="23" t="s">
        <v>76</v>
      </c>
      <c r="D229" s="3" t="s">
        <v>136</v>
      </c>
      <c r="E229" s="6" t="s">
        <v>211</v>
      </c>
      <c r="F229" s="6" t="s">
        <v>108</v>
      </c>
      <c r="G229" s="16" t="s">
        <v>91</v>
      </c>
      <c r="H229" s="3" t="s">
        <v>88</v>
      </c>
      <c r="I229" s="3" t="s">
        <v>227</v>
      </c>
      <c r="J229" s="3" t="s">
        <v>228</v>
      </c>
      <c r="K229" s="23" t="s">
        <v>71</v>
      </c>
      <c r="L229" s="11">
        <f t="shared" si="426"/>
        <v>0.76712499999999995</v>
      </c>
      <c r="M229" s="11">
        <f t="shared" si="427"/>
        <v>0.61370000000000002</v>
      </c>
      <c r="N229" s="11">
        <f t="shared" si="428"/>
        <v>0.92054999999999998</v>
      </c>
      <c r="O229" s="11">
        <f t="shared" si="429"/>
        <v>0.8075</v>
      </c>
      <c r="P229" s="11">
        <f t="shared" si="430"/>
        <v>0.64600000000000002</v>
      </c>
      <c r="Q229" s="11">
        <f t="shared" si="431"/>
        <v>0.96899999999999997</v>
      </c>
      <c r="R229" s="6">
        <v>0.85</v>
      </c>
      <c r="S229" s="6">
        <f t="shared" si="432"/>
        <v>0.68</v>
      </c>
      <c r="T229" s="6">
        <f t="shared" si="433"/>
        <v>1.02</v>
      </c>
      <c r="U229" s="3">
        <f t="shared" si="434"/>
        <v>0.86</v>
      </c>
      <c r="V229" s="3">
        <f t="shared" si="435"/>
        <v>0.69000000000000006</v>
      </c>
      <c r="W229" s="3">
        <f t="shared" si="436"/>
        <v>1.03</v>
      </c>
      <c r="X229" s="6">
        <v>0.87</v>
      </c>
      <c r="Y229" s="6">
        <v>0.82</v>
      </c>
      <c r="Z229" s="6">
        <v>0.92</v>
      </c>
      <c r="AA229" s="3">
        <f t="shared" si="437"/>
        <v>0.88</v>
      </c>
      <c r="AB229" s="3">
        <f t="shared" si="438"/>
        <v>0.83</v>
      </c>
      <c r="AC229" s="3">
        <f t="shared" si="439"/>
        <v>0.93</v>
      </c>
    </row>
    <row r="230" spans="1:29" x14ac:dyDescent="0.3">
      <c r="A230" s="23" t="s">
        <v>30</v>
      </c>
      <c r="B230" s="3" t="s">
        <v>44</v>
      </c>
      <c r="C230" s="23" t="s">
        <v>134</v>
      </c>
      <c r="D230" s="3" t="s">
        <v>135</v>
      </c>
      <c r="E230" s="6" t="s">
        <v>211</v>
      </c>
      <c r="F230" s="6" t="s">
        <v>108</v>
      </c>
      <c r="G230" s="16" t="s">
        <v>91</v>
      </c>
      <c r="H230" s="3" t="s">
        <v>88</v>
      </c>
      <c r="I230" s="3" t="s">
        <v>227</v>
      </c>
      <c r="J230" s="3" t="s">
        <v>228</v>
      </c>
      <c r="K230" s="23" t="s">
        <v>71</v>
      </c>
      <c r="L230" s="11">
        <f t="shared" si="426"/>
        <v>0.76712499999999995</v>
      </c>
      <c r="M230" s="11">
        <f t="shared" si="427"/>
        <v>0.61370000000000002</v>
      </c>
      <c r="N230" s="11">
        <f t="shared" si="428"/>
        <v>0.92054999999999998</v>
      </c>
      <c r="O230" s="11">
        <f t="shared" si="429"/>
        <v>0.8075</v>
      </c>
      <c r="P230" s="11">
        <f t="shared" si="430"/>
        <v>0.64600000000000002</v>
      </c>
      <c r="Q230" s="11">
        <f t="shared" si="431"/>
        <v>0.96899999999999997</v>
      </c>
      <c r="R230" s="6">
        <v>0.85</v>
      </c>
      <c r="S230" s="6">
        <f t="shared" si="432"/>
        <v>0.68</v>
      </c>
      <c r="T230" s="6">
        <f t="shared" si="433"/>
        <v>1.02</v>
      </c>
      <c r="U230" s="3">
        <f t="shared" si="434"/>
        <v>0.86</v>
      </c>
      <c r="V230" s="3">
        <f t="shared" si="435"/>
        <v>0.69000000000000006</v>
      </c>
      <c r="W230" s="3">
        <f t="shared" si="436"/>
        <v>1.03</v>
      </c>
      <c r="X230" s="6">
        <v>0.87</v>
      </c>
      <c r="Y230" s="6">
        <v>0.82</v>
      </c>
      <c r="Z230" s="6">
        <v>0.92</v>
      </c>
      <c r="AA230" s="3">
        <f t="shared" si="437"/>
        <v>0.88</v>
      </c>
      <c r="AB230" s="3">
        <f t="shared" si="438"/>
        <v>0.83</v>
      </c>
      <c r="AC230" s="3">
        <f t="shared" si="439"/>
        <v>0.93</v>
      </c>
    </row>
    <row r="231" spans="1:29" x14ac:dyDescent="0.3">
      <c r="A231" s="23" t="s">
        <v>30</v>
      </c>
      <c r="B231" s="3" t="s">
        <v>199</v>
      </c>
      <c r="C231" s="23" t="s">
        <v>73</v>
      </c>
      <c r="D231" s="3" t="s">
        <v>132</v>
      </c>
      <c r="E231" s="6" t="s">
        <v>211</v>
      </c>
      <c r="F231" s="6" t="s">
        <v>108</v>
      </c>
      <c r="G231" s="16" t="s">
        <v>91</v>
      </c>
      <c r="H231" s="3" t="s">
        <v>87</v>
      </c>
      <c r="I231" s="3" t="s">
        <v>167</v>
      </c>
      <c r="J231" s="3" t="s">
        <v>213</v>
      </c>
      <c r="K231" s="23" t="s">
        <v>71</v>
      </c>
      <c r="L231" s="11">
        <f t="shared" ref="L231:L236" si="440">O231</f>
        <v>0.37</v>
      </c>
      <c r="M231" s="11">
        <f t="shared" ref="M231:M236" si="441">P231</f>
        <v>0.29599999999999999</v>
      </c>
      <c r="N231" s="11">
        <f t="shared" ref="N231:N236" si="442">Q231</f>
        <v>0.44400000000000001</v>
      </c>
      <c r="O231" s="11">
        <f t="shared" ref="O231:O236" si="443">R231</f>
        <v>0.37</v>
      </c>
      <c r="P231" s="11">
        <f t="shared" ref="P231:P236" si="444">S231</f>
        <v>0.29599999999999999</v>
      </c>
      <c r="Q231" s="11">
        <f t="shared" ref="Q231:Q236" si="445">T231</f>
        <v>0.44400000000000001</v>
      </c>
      <c r="R231" s="11">
        <v>0.37</v>
      </c>
      <c r="S231" s="6">
        <f t="shared" si="86"/>
        <v>0.29599999999999999</v>
      </c>
      <c r="T231" s="6">
        <f t="shared" si="87"/>
        <v>0.44400000000000001</v>
      </c>
      <c r="U231" s="21">
        <f>R231*0.99</f>
        <v>0.36630000000000001</v>
      </c>
      <c r="V231" s="21">
        <f t="shared" ref="V231:V236" si="446">S231*0.99</f>
        <v>0.29303999999999997</v>
      </c>
      <c r="W231" s="21">
        <f t="shared" ref="W231:W236" si="447">T231*0.99</f>
        <v>0.43956000000000001</v>
      </c>
      <c r="X231" s="21">
        <f t="shared" ref="X231:X236" si="448">U231*0.99</f>
        <v>0.36263699999999999</v>
      </c>
      <c r="Y231" s="21">
        <f t="shared" ref="Y231:Y236" si="449">V231*0.99</f>
        <v>0.29010959999999997</v>
      </c>
      <c r="Z231" s="21">
        <f t="shared" ref="Z231:Z236" si="450">W231*0.99</f>
        <v>0.43516440000000001</v>
      </c>
      <c r="AA231" s="21">
        <f t="shared" ref="AA231:AA236" si="451">X231*0.99</f>
        <v>0.35901063</v>
      </c>
      <c r="AB231" s="21">
        <f t="shared" ref="AB231:AB236" si="452">Y231*0.99</f>
        <v>0.28720850399999998</v>
      </c>
      <c r="AC231" s="21">
        <f t="shared" ref="AC231:AC236" si="453">Z231*0.99</f>
        <v>0.43081275600000002</v>
      </c>
    </row>
    <row r="232" spans="1:29" x14ac:dyDescent="0.3">
      <c r="A232" s="23" t="s">
        <v>30</v>
      </c>
      <c r="B232" s="3" t="s">
        <v>199</v>
      </c>
      <c r="C232" s="23" t="s">
        <v>74</v>
      </c>
      <c r="D232" s="3" t="s">
        <v>132</v>
      </c>
      <c r="E232" s="6" t="s">
        <v>211</v>
      </c>
      <c r="F232" s="6" t="s">
        <v>108</v>
      </c>
      <c r="G232" s="16" t="s">
        <v>91</v>
      </c>
      <c r="H232" s="3" t="s">
        <v>87</v>
      </c>
      <c r="I232" s="3" t="s">
        <v>167</v>
      </c>
      <c r="J232" s="3" t="s">
        <v>214</v>
      </c>
      <c r="K232" s="23" t="s">
        <v>71</v>
      </c>
      <c r="L232" s="11">
        <f t="shared" si="440"/>
        <v>0.4</v>
      </c>
      <c r="M232" s="11">
        <f t="shared" si="441"/>
        <v>0.32000000000000006</v>
      </c>
      <c r="N232" s="11">
        <f t="shared" si="442"/>
        <v>0.48</v>
      </c>
      <c r="O232" s="11">
        <f t="shared" si="443"/>
        <v>0.4</v>
      </c>
      <c r="P232" s="11">
        <f t="shared" si="444"/>
        <v>0.32000000000000006</v>
      </c>
      <c r="Q232" s="11">
        <f t="shared" si="445"/>
        <v>0.48</v>
      </c>
      <c r="R232" s="11">
        <v>0.4</v>
      </c>
      <c r="S232" s="6">
        <f t="shared" si="86"/>
        <v>0.32000000000000006</v>
      </c>
      <c r="T232" s="6">
        <f t="shared" si="87"/>
        <v>0.48</v>
      </c>
      <c r="U232" s="21">
        <f t="shared" ref="U232:U236" si="454">R232*0.99</f>
        <v>0.39600000000000002</v>
      </c>
      <c r="V232" s="21">
        <f t="shared" si="446"/>
        <v>0.31680000000000008</v>
      </c>
      <c r="W232" s="21">
        <f t="shared" si="447"/>
        <v>0.47519999999999996</v>
      </c>
      <c r="X232" s="21">
        <f t="shared" si="448"/>
        <v>0.39204</v>
      </c>
      <c r="Y232" s="21">
        <f t="shared" si="449"/>
        <v>0.31363200000000008</v>
      </c>
      <c r="Z232" s="21">
        <f t="shared" si="450"/>
        <v>0.47044799999999998</v>
      </c>
      <c r="AA232" s="21">
        <f t="shared" si="451"/>
        <v>0.38811960000000001</v>
      </c>
      <c r="AB232" s="21">
        <f t="shared" si="452"/>
        <v>0.31049568000000005</v>
      </c>
      <c r="AC232" s="21">
        <f t="shared" si="453"/>
        <v>0.46574351999999997</v>
      </c>
    </row>
    <row r="233" spans="1:29" x14ac:dyDescent="0.3">
      <c r="A233" s="23" t="s">
        <v>30</v>
      </c>
      <c r="B233" s="3" t="s">
        <v>199</v>
      </c>
      <c r="C233" s="23" t="s">
        <v>75</v>
      </c>
      <c r="D233" s="3" t="s">
        <v>132</v>
      </c>
      <c r="E233" s="6" t="s">
        <v>211</v>
      </c>
      <c r="F233" s="6" t="s">
        <v>108</v>
      </c>
      <c r="G233" s="16" t="s">
        <v>91</v>
      </c>
      <c r="H233" s="3" t="s">
        <v>87</v>
      </c>
      <c r="I233" s="3" t="s">
        <v>167</v>
      </c>
      <c r="J233" s="3" t="s">
        <v>215</v>
      </c>
      <c r="K233" s="23" t="s">
        <v>71</v>
      </c>
      <c r="L233" s="11">
        <f t="shared" si="440"/>
        <v>0.44</v>
      </c>
      <c r="M233" s="11">
        <f t="shared" si="441"/>
        <v>0.35200000000000004</v>
      </c>
      <c r="N233" s="11">
        <f t="shared" si="442"/>
        <v>0.52800000000000002</v>
      </c>
      <c r="O233" s="11">
        <f t="shared" si="443"/>
        <v>0.44</v>
      </c>
      <c r="P233" s="11">
        <f t="shared" si="444"/>
        <v>0.35200000000000004</v>
      </c>
      <c r="Q233" s="11">
        <f t="shared" si="445"/>
        <v>0.52800000000000002</v>
      </c>
      <c r="R233" s="11">
        <v>0.44</v>
      </c>
      <c r="S233" s="6">
        <f t="shared" si="86"/>
        <v>0.35200000000000004</v>
      </c>
      <c r="T233" s="6">
        <f t="shared" si="87"/>
        <v>0.52800000000000002</v>
      </c>
      <c r="U233" s="21">
        <f t="shared" si="454"/>
        <v>0.43559999999999999</v>
      </c>
      <c r="V233" s="21">
        <f t="shared" si="446"/>
        <v>0.34848000000000001</v>
      </c>
      <c r="W233" s="21">
        <f t="shared" si="447"/>
        <v>0.52272000000000007</v>
      </c>
      <c r="X233" s="21">
        <f t="shared" si="448"/>
        <v>0.43124399999999996</v>
      </c>
      <c r="Y233" s="21">
        <f t="shared" si="449"/>
        <v>0.3449952</v>
      </c>
      <c r="Z233" s="21">
        <f t="shared" si="450"/>
        <v>0.51749280000000009</v>
      </c>
      <c r="AA233" s="21">
        <f t="shared" si="451"/>
        <v>0.42693155999999993</v>
      </c>
      <c r="AB233" s="21">
        <f t="shared" si="452"/>
        <v>0.34154524800000002</v>
      </c>
      <c r="AC233" s="21">
        <f t="shared" si="453"/>
        <v>0.51231787200000012</v>
      </c>
    </row>
    <row r="234" spans="1:29" x14ac:dyDescent="0.3">
      <c r="A234" s="23" t="s">
        <v>30</v>
      </c>
      <c r="B234" s="3" t="s">
        <v>199</v>
      </c>
      <c r="C234" s="23" t="s">
        <v>130</v>
      </c>
      <c r="D234" s="3" t="s">
        <v>133</v>
      </c>
      <c r="E234" s="6" t="s">
        <v>211</v>
      </c>
      <c r="F234" s="6" t="s">
        <v>108</v>
      </c>
      <c r="G234" s="16" t="s">
        <v>91</v>
      </c>
      <c r="H234" s="3" t="s">
        <v>87</v>
      </c>
      <c r="I234" s="3" t="s">
        <v>167</v>
      </c>
      <c r="J234" s="3" t="s">
        <v>216</v>
      </c>
      <c r="K234" s="23" t="s">
        <v>71</v>
      </c>
      <c r="L234" s="11">
        <f t="shared" si="440"/>
        <v>0.55000000000000004</v>
      </c>
      <c r="M234" s="11">
        <f t="shared" si="441"/>
        <v>0.44000000000000006</v>
      </c>
      <c r="N234" s="11">
        <f t="shared" si="442"/>
        <v>0.66</v>
      </c>
      <c r="O234" s="11">
        <f t="shared" si="443"/>
        <v>0.55000000000000004</v>
      </c>
      <c r="P234" s="11">
        <f t="shared" si="444"/>
        <v>0.44000000000000006</v>
      </c>
      <c r="Q234" s="11">
        <f t="shared" si="445"/>
        <v>0.66</v>
      </c>
      <c r="R234" s="11">
        <v>0.55000000000000004</v>
      </c>
      <c r="S234" s="6">
        <f t="shared" si="86"/>
        <v>0.44000000000000006</v>
      </c>
      <c r="T234" s="6">
        <f t="shared" si="87"/>
        <v>0.66</v>
      </c>
      <c r="U234" s="21">
        <f t="shared" si="454"/>
        <v>0.54449999999999998</v>
      </c>
      <c r="V234" s="21">
        <f t="shared" si="446"/>
        <v>0.43560000000000004</v>
      </c>
      <c r="W234" s="21">
        <f t="shared" si="447"/>
        <v>0.65339999999999998</v>
      </c>
      <c r="X234" s="21">
        <f t="shared" si="448"/>
        <v>0.53905499999999995</v>
      </c>
      <c r="Y234" s="21">
        <f t="shared" si="449"/>
        <v>0.43124400000000002</v>
      </c>
      <c r="Z234" s="21">
        <f t="shared" si="450"/>
        <v>0.64686599999999994</v>
      </c>
      <c r="AA234" s="21">
        <f t="shared" si="451"/>
        <v>0.53366444999999996</v>
      </c>
      <c r="AB234" s="21">
        <f t="shared" si="452"/>
        <v>0.42693155999999999</v>
      </c>
      <c r="AC234" s="21">
        <f t="shared" si="453"/>
        <v>0.64039733999999993</v>
      </c>
    </row>
    <row r="235" spans="1:29" x14ac:dyDescent="0.3">
      <c r="A235" s="23" t="s">
        <v>30</v>
      </c>
      <c r="B235" s="3" t="s">
        <v>199</v>
      </c>
      <c r="C235" s="23" t="s">
        <v>76</v>
      </c>
      <c r="D235" s="3" t="s">
        <v>136</v>
      </c>
      <c r="E235" s="6" t="s">
        <v>211</v>
      </c>
      <c r="F235" s="6" t="s">
        <v>108</v>
      </c>
      <c r="G235" s="16" t="s">
        <v>91</v>
      </c>
      <c r="H235" s="3" t="s">
        <v>87</v>
      </c>
      <c r="I235" s="3" t="s">
        <v>167</v>
      </c>
      <c r="J235" s="3" t="s">
        <v>217</v>
      </c>
      <c r="K235" s="23" t="s">
        <v>71</v>
      </c>
      <c r="L235" s="11">
        <f t="shared" si="440"/>
        <v>0.45</v>
      </c>
      <c r="M235" s="11">
        <f t="shared" si="441"/>
        <v>0.36000000000000004</v>
      </c>
      <c r="N235" s="11">
        <f t="shared" si="442"/>
        <v>0.54</v>
      </c>
      <c r="O235" s="11">
        <f t="shared" si="443"/>
        <v>0.45</v>
      </c>
      <c r="P235" s="11">
        <f t="shared" si="444"/>
        <v>0.36000000000000004</v>
      </c>
      <c r="Q235" s="11">
        <f t="shared" si="445"/>
        <v>0.54</v>
      </c>
      <c r="R235" s="11">
        <v>0.45</v>
      </c>
      <c r="S235" s="6">
        <f t="shared" si="86"/>
        <v>0.36000000000000004</v>
      </c>
      <c r="T235" s="6">
        <f t="shared" si="87"/>
        <v>0.54</v>
      </c>
      <c r="U235" s="21">
        <f t="shared" si="454"/>
        <v>0.44550000000000001</v>
      </c>
      <c r="V235" s="21">
        <f t="shared" si="446"/>
        <v>0.35640000000000005</v>
      </c>
      <c r="W235" s="21">
        <f t="shared" si="447"/>
        <v>0.53460000000000008</v>
      </c>
      <c r="X235" s="21">
        <f t="shared" si="448"/>
        <v>0.44104500000000002</v>
      </c>
      <c r="Y235" s="21">
        <f t="shared" si="449"/>
        <v>0.35283600000000004</v>
      </c>
      <c r="Z235" s="21">
        <f t="shared" si="450"/>
        <v>0.52925400000000011</v>
      </c>
      <c r="AA235" s="21">
        <f t="shared" si="451"/>
        <v>0.43663455000000001</v>
      </c>
      <c r="AB235" s="21">
        <f t="shared" si="452"/>
        <v>0.34930764000000003</v>
      </c>
      <c r="AC235" s="21">
        <f t="shared" si="453"/>
        <v>0.5239614600000001</v>
      </c>
    </row>
    <row r="236" spans="1:29" x14ac:dyDescent="0.3">
      <c r="A236" s="23" t="s">
        <v>30</v>
      </c>
      <c r="B236" s="3" t="s">
        <v>199</v>
      </c>
      <c r="C236" s="23" t="s">
        <v>134</v>
      </c>
      <c r="D236" s="3" t="s">
        <v>135</v>
      </c>
      <c r="E236" s="6" t="s">
        <v>211</v>
      </c>
      <c r="F236" s="6" t="s">
        <v>108</v>
      </c>
      <c r="G236" s="16" t="s">
        <v>91</v>
      </c>
      <c r="H236" s="3" t="s">
        <v>87</v>
      </c>
      <c r="I236" s="3" t="s">
        <v>167</v>
      </c>
      <c r="J236" s="3" t="s">
        <v>218</v>
      </c>
      <c r="K236" s="23" t="s">
        <v>71</v>
      </c>
      <c r="L236" s="11">
        <f t="shared" si="440"/>
        <v>0.47</v>
      </c>
      <c r="M236" s="11">
        <f t="shared" si="441"/>
        <v>0.376</v>
      </c>
      <c r="N236" s="11">
        <f t="shared" si="442"/>
        <v>0.56399999999999995</v>
      </c>
      <c r="O236" s="11">
        <f t="shared" si="443"/>
        <v>0.47</v>
      </c>
      <c r="P236" s="11">
        <f t="shared" si="444"/>
        <v>0.376</v>
      </c>
      <c r="Q236" s="11">
        <f t="shared" si="445"/>
        <v>0.56399999999999995</v>
      </c>
      <c r="R236" s="11">
        <v>0.47</v>
      </c>
      <c r="S236" s="6">
        <f t="shared" ref="S236" si="455">R236*0.8</f>
        <v>0.376</v>
      </c>
      <c r="T236" s="6">
        <f t="shared" ref="T236" si="456">R236*1.2</f>
        <v>0.56399999999999995</v>
      </c>
      <c r="U236" s="21">
        <f t="shared" si="454"/>
        <v>0.46529999999999999</v>
      </c>
      <c r="V236" s="21">
        <f t="shared" si="446"/>
        <v>0.37224000000000002</v>
      </c>
      <c r="W236" s="21">
        <f t="shared" si="447"/>
        <v>0.55835999999999997</v>
      </c>
      <c r="X236" s="21">
        <f t="shared" si="448"/>
        <v>0.46064699999999997</v>
      </c>
      <c r="Y236" s="21">
        <f t="shared" si="449"/>
        <v>0.3685176</v>
      </c>
      <c r="Z236" s="21">
        <f t="shared" si="450"/>
        <v>0.55277639999999995</v>
      </c>
      <c r="AA236" s="21">
        <f t="shared" si="451"/>
        <v>0.45604052999999994</v>
      </c>
      <c r="AB236" s="21">
        <f t="shared" si="452"/>
        <v>0.36483242399999999</v>
      </c>
      <c r="AC236" s="21">
        <f t="shared" si="453"/>
        <v>0.54724863599999996</v>
      </c>
    </row>
    <row r="237" spans="1:29" x14ac:dyDescent="0.3">
      <c r="A237" s="23" t="s">
        <v>30</v>
      </c>
      <c r="B237" s="3" t="s">
        <v>36</v>
      </c>
      <c r="C237" s="23" t="s">
        <v>73</v>
      </c>
      <c r="D237" s="3" t="s">
        <v>132</v>
      </c>
      <c r="E237" s="6" t="s">
        <v>211</v>
      </c>
      <c r="F237" s="6" t="s">
        <v>108</v>
      </c>
      <c r="G237" s="16" t="s">
        <v>91</v>
      </c>
      <c r="H237" s="3" t="s">
        <v>87</v>
      </c>
      <c r="I237" s="3" t="s">
        <v>220</v>
      </c>
      <c r="J237" s="3" t="s">
        <v>219</v>
      </c>
      <c r="K237" s="23" t="s">
        <v>71</v>
      </c>
      <c r="L237" s="11">
        <f t="shared" ref="L237:L242" si="457">O237</f>
        <v>0.30709999999999998</v>
      </c>
      <c r="M237" s="11">
        <f t="shared" ref="M237:M242" si="458">P237</f>
        <v>0.29970000000000002</v>
      </c>
      <c r="N237" s="11">
        <f t="shared" ref="N237:N242" si="459">Q237</f>
        <v>0.31819999999999998</v>
      </c>
      <c r="O237" s="11">
        <f t="shared" ref="O237:O242" si="460">R237</f>
        <v>0.30709999999999998</v>
      </c>
      <c r="P237" s="11">
        <f t="shared" ref="P237:P242" si="461">S237</f>
        <v>0.29970000000000002</v>
      </c>
      <c r="Q237" s="11">
        <f t="shared" ref="Q237:Q242" si="462">T237</f>
        <v>0.31819999999999998</v>
      </c>
      <c r="R237" s="11">
        <f>R231*(1-0.17)</f>
        <v>0.30709999999999998</v>
      </c>
      <c r="S237" s="6">
        <f>R231*(1-0.19)</f>
        <v>0.29970000000000002</v>
      </c>
      <c r="T237" s="6">
        <f>R231*(1-0.14)</f>
        <v>0.31819999999999998</v>
      </c>
      <c r="U237" s="21">
        <f>R237*0.99</f>
        <v>0.30402899999999999</v>
      </c>
      <c r="V237" s="21">
        <f t="shared" ref="V237:V242" si="463">S237*0.99</f>
        <v>0.29670299999999999</v>
      </c>
      <c r="W237" s="21">
        <f t="shared" ref="W237:W242" si="464">T237*0.99</f>
        <v>0.31501799999999996</v>
      </c>
      <c r="X237" s="21">
        <f t="shared" ref="X237:X242" si="465">U237*0.99</f>
        <v>0.30098870999999999</v>
      </c>
      <c r="Y237" s="21">
        <f t="shared" ref="Y237:Y242" si="466">V237*0.99</f>
        <v>0.29373597000000001</v>
      </c>
      <c r="Z237" s="21">
        <f t="shared" ref="Z237:Z242" si="467">W237*0.99</f>
        <v>0.31186781999999996</v>
      </c>
      <c r="AA237" s="21">
        <f t="shared" ref="AA237:AA242" si="468">X237*0.99</f>
        <v>0.2979788229</v>
      </c>
      <c r="AB237" s="21">
        <f t="shared" ref="AB237:AB242" si="469">Y237*0.99</f>
        <v>0.29079861030000004</v>
      </c>
      <c r="AC237" s="21">
        <f t="shared" ref="AC237:AC242" si="470">Z237*0.99</f>
        <v>0.30874914179999996</v>
      </c>
    </row>
    <row r="238" spans="1:29" x14ac:dyDescent="0.3">
      <c r="A238" s="23" t="s">
        <v>30</v>
      </c>
      <c r="B238" s="3" t="s">
        <v>36</v>
      </c>
      <c r="C238" s="23" t="s">
        <v>74</v>
      </c>
      <c r="D238" s="3" t="s">
        <v>132</v>
      </c>
      <c r="E238" s="6" t="s">
        <v>211</v>
      </c>
      <c r="F238" s="6" t="s">
        <v>108</v>
      </c>
      <c r="G238" s="16" t="s">
        <v>91</v>
      </c>
      <c r="H238" s="3" t="s">
        <v>87</v>
      </c>
      <c r="I238" s="3" t="s">
        <v>220</v>
      </c>
      <c r="J238" s="3" t="s">
        <v>219</v>
      </c>
      <c r="K238" s="23" t="s">
        <v>71</v>
      </c>
      <c r="L238" s="11">
        <f t="shared" si="457"/>
        <v>0.33200000000000002</v>
      </c>
      <c r="M238" s="11">
        <f t="shared" si="458"/>
        <v>0.32400000000000007</v>
      </c>
      <c r="N238" s="11">
        <f t="shared" si="459"/>
        <v>0.34400000000000003</v>
      </c>
      <c r="O238" s="11">
        <f t="shared" si="460"/>
        <v>0.33200000000000002</v>
      </c>
      <c r="P238" s="11">
        <f t="shared" si="461"/>
        <v>0.32400000000000007</v>
      </c>
      <c r="Q238" s="11">
        <f t="shared" si="462"/>
        <v>0.34400000000000003</v>
      </c>
      <c r="R238" s="11">
        <f t="shared" ref="R238:R241" si="471">R232*(1-0.17)</f>
        <v>0.33200000000000002</v>
      </c>
      <c r="S238" s="6">
        <f t="shared" ref="S238:S242" si="472">R232*(1-0.19)</f>
        <v>0.32400000000000007</v>
      </c>
      <c r="T238" s="6">
        <f t="shared" ref="T238:T242" si="473">R232*(1-0.14)</f>
        <v>0.34400000000000003</v>
      </c>
      <c r="U238" s="21">
        <f t="shared" ref="U238:U242" si="474">R238*0.99</f>
        <v>0.32868000000000003</v>
      </c>
      <c r="V238" s="21">
        <f t="shared" si="463"/>
        <v>0.32076000000000005</v>
      </c>
      <c r="W238" s="21">
        <f t="shared" si="464"/>
        <v>0.34056000000000003</v>
      </c>
      <c r="X238" s="21">
        <f t="shared" si="465"/>
        <v>0.32539320000000005</v>
      </c>
      <c r="Y238" s="21">
        <f t="shared" si="466"/>
        <v>0.31755240000000007</v>
      </c>
      <c r="Z238" s="21">
        <f t="shared" si="467"/>
        <v>0.33715440000000002</v>
      </c>
      <c r="AA238" s="21">
        <f t="shared" si="468"/>
        <v>0.32213926800000003</v>
      </c>
      <c r="AB238" s="21">
        <f t="shared" si="469"/>
        <v>0.31437687600000008</v>
      </c>
      <c r="AC238" s="21">
        <f t="shared" si="470"/>
        <v>0.33378285600000002</v>
      </c>
    </row>
    <row r="239" spans="1:29" x14ac:dyDescent="0.3">
      <c r="A239" s="23" t="s">
        <v>30</v>
      </c>
      <c r="B239" s="3" t="s">
        <v>36</v>
      </c>
      <c r="C239" s="23" t="s">
        <v>75</v>
      </c>
      <c r="D239" s="3" t="s">
        <v>132</v>
      </c>
      <c r="E239" s="6" t="s">
        <v>211</v>
      </c>
      <c r="F239" s="6" t="s">
        <v>108</v>
      </c>
      <c r="G239" s="16" t="s">
        <v>91</v>
      </c>
      <c r="H239" s="3" t="s">
        <v>87</v>
      </c>
      <c r="I239" s="3" t="s">
        <v>220</v>
      </c>
      <c r="J239" s="3" t="s">
        <v>219</v>
      </c>
      <c r="K239" s="23" t="s">
        <v>71</v>
      </c>
      <c r="L239" s="11">
        <f t="shared" si="457"/>
        <v>0.36519999999999997</v>
      </c>
      <c r="M239" s="11">
        <f t="shared" si="458"/>
        <v>0.35640000000000005</v>
      </c>
      <c r="N239" s="11">
        <f t="shared" si="459"/>
        <v>0.37840000000000001</v>
      </c>
      <c r="O239" s="11">
        <f t="shared" si="460"/>
        <v>0.36519999999999997</v>
      </c>
      <c r="P239" s="11">
        <f t="shared" si="461"/>
        <v>0.35640000000000005</v>
      </c>
      <c r="Q239" s="11">
        <f t="shared" si="462"/>
        <v>0.37840000000000001</v>
      </c>
      <c r="R239" s="11">
        <f t="shared" si="471"/>
        <v>0.36519999999999997</v>
      </c>
      <c r="S239" s="6">
        <f t="shared" si="472"/>
        <v>0.35640000000000005</v>
      </c>
      <c r="T239" s="6">
        <f t="shared" si="473"/>
        <v>0.37840000000000001</v>
      </c>
      <c r="U239" s="21">
        <f t="shared" si="474"/>
        <v>0.36154799999999998</v>
      </c>
      <c r="V239" s="21">
        <f t="shared" si="463"/>
        <v>0.35283600000000004</v>
      </c>
      <c r="W239" s="21">
        <f t="shared" si="464"/>
        <v>0.374616</v>
      </c>
      <c r="X239" s="21">
        <f t="shared" si="465"/>
        <v>0.35793251999999998</v>
      </c>
      <c r="Y239" s="21">
        <f t="shared" si="466"/>
        <v>0.34930764000000003</v>
      </c>
      <c r="Z239" s="21">
        <f t="shared" si="467"/>
        <v>0.37086984000000001</v>
      </c>
      <c r="AA239" s="21">
        <f t="shared" si="468"/>
        <v>0.35435319479999999</v>
      </c>
      <c r="AB239" s="21">
        <f t="shared" si="469"/>
        <v>0.34581456360000001</v>
      </c>
      <c r="AC239" s="21">
        <f t="shared" si="470"/>
        <v>0.36716114160000002</v>
      </c>
    </row>
    <row r="240" spans="1:29" x14ac:dyDescent="0.3">
      <c r="A240" s="23" t="s">
        <v>30</v>
      </c>
      <c r="B240" s="3" t="s">
        <v>36</v>
      </c>
      <c r="C240" s="23" t="s">
        <v>130</v>
      </c>
      <c r="D240" s="3" t="s">
        <v>133</v>
      </c>
      <c r="E240" s="6" t="s">
        <v>211</v>
      </c>
      <c r="F240" s="6" t="s">
        <v>108</v>
      </c>
      <c r="G240" s="16" t="s">
        <v>91</v>
      </c>
      <c r="H240" s="3" t="s">
        <v>87</v>
      </c>
      <c r="I240" s="3" t="s">
        <v>220</v>
      </c>
      <c r="J240" s="3" t="s">
        <v>219</v>
      </c>
      <c r="K240" s="23" t="s">
        <v>71</v>
      </c>
      <c r="L240" s="11">
        <f t="shared" si="457"/>
        <v>0.45650000000000002</v>
      </c>
      <c r="M240" s="11">
        <f t="shared" si="458"/>
        <v>0.44550000000000006</v>
      </c>
      <c r="N240" s="11">
        <f t="shared" si="459"/>
        <v>0.47300000000000003</v>
      </c>
      <c r="O240" s="11">
        <f t="shared" si="460"/>
        <v>0.45650000000000002</v>
      </c>
      <c r="P240" s="11">
        <f t="shared" si="461"/>
        <v>0.44550000000000006</v>
      </c>
      <c r="Q240" s="11">
        <f t="shared" si="462"/>
        <v>0.47300000000000003</v>
      </c>
      <c r="R240" s="11">
        <f t="shared" si="471"/>
        <v>0.45650000000000002</v>
      </c>
      <c r="S240" s="6">
        <f t="shared" si="472"/>
        <v>0.44550000000000006</v>
      </c>
      <c r="T240" s="6">
        <f t="shared" si="473"/>
        <v>0.47300000000000003</v>
      </c>
      <c r="U240" s="21">
        <f t="shared" si="474"/>
        <v>0.45193500000000003</v>
      </c>
      <c r="V240" s="21">
        <f t="shared" si="463"/>
        <v>0.44104500000000008</v>
      </c>
      <c r="W240" s="21">
        <f t="shared" si="464"/>
        <v>0.46827000000000002</v>
      </c>
      <c r="X240" s="21">
        <f t="shared" si="465"/>
        <v>0.44741565000000005</v>
      </c>
      <c r="Y240" s="21">
        <f t="shared" si="466"/>
        <v>0.43663455000000007</v>
      </c>
      <c r="Z240" s="21">
        <f t="shared" si="467"/>
        <v>0.46358730000000004</v>
      </c>
      <c r="AA240" s="21">
        <f t="shared" si="468"/>
        <v>0.44294149350000006</v>
      </c>
      <c r="AB240" s="21">
        <f t="shared" si="469"/>
        <v>0.43226820450000009</v>
      </c>
      <c r="AC240" s="21">
        <f t="shared" si="470"/>
        <v>0.45895142700000002</v>
      </c>
    </row>
    <row r="241" spans="1:29" x14ac:dyDescent="0.3">
      <c r="A241" s="23" t="s">
        <v>30</v>
      </c>
      <c r="B241" s="3" t="s">
        <v>36</v>
      </c>
      <c r="C241" s="23" t="s">
        <v>76</v>
      </c>
      <c r="D241" s="3" t="s">
        <v>136</v>
      </c>
      <c r="E241" s="6" t="s">
        <v>211</v>
      </c>
      <c r="F241" s="6" t="s">
        <v>108</v>
      </c>
      <c r="G241" s="16" t="s">
        <v>91</v>
      </c>
      <c r="H241" s="3" t="s">
        <v>87</v>
      </c>
      <c r="I241" s="3" t="s">
        <v>220</v>
      </c>
      <c r="J241" s="3" t="s">
        <v>219</v>
      </c>
      <c r="K241" s="23" t="s">
        <v>71</v>
      </c>
      <c r="L241" s="11">
        <f t="shared" si="457"/>
        <v>0.3735</v>
      </c>
      <c r="M241" s="11">
        <f t="shared" si="458"/>
        <v>0.36450000000000005</v>
      </c>
      <c r="N241" s="11">
        <f t="shared" si="459"/>
        <v>0.38700000000000001</v>
      </c>
      <c r="O241" s="11">
        <f t="shared" si="460"/>
        <v>0.3735</v>
      </c>
      <c r="P241" s="11">
        <f t="shared" si="461"/>
        <v>0.36450000000000005</v>
      </c>
      <c r="Q241" s="11">
        <f t="shared" si="462"/>
        <v>0.38700000000000001</v>
      </c>
      <c r="R241" s="11">
        <f t="shared" si="471"/>
        <v>0.3735</v>
      </c>
      <c r="S241" s="6">
        <f t="shared" si="472"/>
        <v>0.36450000000000005</v>
      </c>
      <c r="T241" s="6">
        <f t="shared" si="473"/>
        <v>0.38700000000000001</v>
      </c>
      <c r="U241" s="21">
        <f t="shared" si="474"/>
        <v>0.36976500000000001</v>
      </c>
      <c r="V241" s="21">
        <f t="shared" si="463"/>
        <v>0.36085500000000004</v>
      </c>
      <c r="W241" s="21">
        <f t="shared" si="464"/>
        <v>0.38313000000000003</v>
      </c>
      <c r="X241" s="21">
        <f t="shared" si="465"/>
        <v>0.36606735000000001</v>
      </c>
      <c r="Y241" s="21">
        <f t="shared" si="466"/>
        <v>0.35724645000000005</v>
      </c>
      <c r="Z241" s="21">
        <f t="shared" si="467"/>
        <v>0.37929870000000004</v>
      </c>
      <c r="AA241" s="21">
        <f t="shared" si="468"/>
        <v>0.36240667650000002</v>
      </c>
      <c r="AB241" s="21">
        <f t="shared" si="469"/>
        <v>0.35367398550000007</v>
      </c>
      <c r="AC241" s="21">
        <f t="shared" si="470"/>
        <v>0.37550571300000002</v>
      </c>
    </row>
    <row r="242" spans="1:29" x14ac:dyDescent="0.3">
      <c r="A242" s="23" t="s">
        <v>30</v>
      </c>
      <c r="B242" s="3" t="s">
        <v>36</v>
      </c>
      <c r="C242" s="23" t="s">
        <v>134</v>
      </c>
      <c r="D242" s="3" t="s">
        <v>135</v>
      </c>
      <c r="E242" s="6" t="s">
        <v>211</v>
      </c>
      <c r="F242" s="6" t="s">
        <v>108</v>
      </c>
      <c r="G242" s="16" t="s">
        <v>91</v>
      </c>
      <c r="H242" s="3" t="s">
        <v>87</v>
      </c>
      <c r="I242" s="3" t="s">
        <v>220</v>
      </c>
      <c r="J242" s="3" t="s">
        <v>219</v>
      </c>
      <c r="K242" s="23" t="s">
        <v>71</v>
      </c>
      <c r="L242" s="11">
        <f t="shared" si="457"/>
        <v>0.39009999999999995</v>
      </c>
      <c r="M242" s="11">
        <f t="shared" si="458"/>
        <v>0.38069999999999998</v>
      </c>
      <c r="N242" s="11">
        <f t="shared" si="459"/>
        <v>0.40419999999999995</v>
      </c>
      <c r="O242" s="11">
        <f t="shared" si="460"/>
        <v>0.39009999999999995</v>
      </c>
      <c r="P242" s="11">
        <f t="shared" si="461"/>
        <v>0.38069999999999998</v>
      </c>
      <c r="Q242" s="11">
        <f t="shared" si="462"/>
        <v>0.40419999999999995</v>
      </c>
      <c r="R242" s="11">
        <f>R236*(1-0.17)</f>
        <v>0.39009999999999995</v>
      </c>
      <c r="S242" s="6">
        <f t="shared" si="472"/>
        <v>0.38069999999999998</v>
      </c>
      <c r="T242" s="6">
        <f t="shared" si="473"/>
        <v>0.40419999999999995</v>
      </c>
      <c r="U242" s="21">
        <f t="shared" si="474"/>
        <v>0.38619899999999996</v>
      </c>
      <c r="V242" s="21">
        <f t="shared" si="463"/>
        <v>0.37689299999999998</v>
      </c>
      <c r="W242" s="21">
        <f t="shared" si="464"/>
        <v>0.40015799999999996</v>
      </c>
      <c r="X242" s="21">
        <f t="shared" si="465"/>
        <v>0.38233700999999998</v>
      </c>
      <c r="Y242" s="21">
        <f t="shared" si="466"/>
        <v>0.37312406999999997</v>
      </c>
      <c r="Z242" s="21">
        <f t="shared" si="467"/>
        <v>0.39615641999999995</v>
      </c>
      <c r="AA242" s="21">
        <f t="shared" si="468"/>
        <v>0.37851363989999998</v>
      </c>
      <c r="AB242" s="21">
        <f t="shared" si="469"/>
        <v>0.36939282929999995</v>
      </c>
      <c r="AC242" s="21">
        <f t="shared" si="470"/>
        <v>0.39219485579999996</v>
      </c>
    </row>
    <row r="243" spans="1:29" x14ac:dyDescent="0.3">
      <c r="A243" s="23" t="s">
        <v>30</v>
      </c>
      <c r="B243" s="3" t="s">
        <v>43</v>
      </c>
      <c r="C243" s="4" t="s">
        <v>23</v>
      </c>
      <c r="D243" s="3" t="s">
        <v>23</v>
      </c>
      <c r="E243" s="6" t="s">
        <v>33</v>
      </c>
      <c r="F243" s="6" t="s">
        <v>108</v>
      </c>
      <c r="G243" s="16" t="s">
        <v>91</v>
      </c>
      <c r="H243" s="7" t="s">
        <v>89</v>
      </c>
      <c r="I243" s="3" t="s">
        <v>85</v>
      </c>
      <c r="J243" s="3" t="s">
        <v>158</v>
      </c>
      <c r="K243" s="4" t="s">
        <v>71</v>
      </c>
      <c r="L243" s="6">
        <v>0.4</v>
      </c>
      <c r="M243" s="6">
        <v>0.35</v>
      </c>
      <c r="N243" s="6">
        <v>0.45</v>
      </c>
      <c r="O243" s="6">
        <v>0.5</v>
      </c>
      <c r="P243" s="6">
        <v>0.45</v>
      </c>
      <c r="Q243" s="6">
        <v>0.55000000000000004</v>
      </c>
      <c r="R243" s="6">
        <v>0.53500000000000003</v>
      </c>
      <c r="S243" s="6">
        <v>0.5</v>
      </c>
      <c r="T243" s="6">
        <v>0.56999999999999995</v>
      </c>
      <c r="U243" s="3">
        <f t="shared" ref="U243" si="475">R243+0.01</f>
        <v>0.54500000000000004</v>
      </c>
      <c r="V243" s="3">
        <f t="shared" ref="V243" si="476">S243+0.01</f>
        <v>0.51</v>
      </c>
      <c r="W243" s="3">
        <f t="shared" ref="W243" si="477">T243+0.01</f>
        <v>0.57999999999999996</v>
      </c>
      <c r="X243" s="6">
        <v>0.56999999999999995</v>
      </c>
      <c r="Y243" s="6">
        <v>0.52</v>
      </c>
      <c r="Z243" s="6">
        <v>0.63</v>
      </c>
      <c r="AA243" s="3">
        <f>X243+0.01</f>
        <v>0.57999999999999996</v>
      </c>
      <c r="AB243" s="3">
        <f t="shared" ref="AB243" si="478">Y243+0.01</f>
        <v>0.53</v>
      </c>
      <c r="AC243" s="3">
        <f t="shared" ref="AC243" si="479">Z243+0.01</f>
        <v>0.64</v>
      </c>
    </row>
    <row r="244" spans="1:29" x14ac:dyDescent="0.3">
      <c r="A244" s="23" t="s">
        <v>30</v>
      </c>
      <c r="B244" s="3" t="s">
        <v>43</v>
      </c>
      <c r="C244" s="4" t="s">
        <v>23</v>
      </c>
      <c r="D244" s="3" t="s">
        <v>23</v>
      </c>
      <c r="E244" s="15" t="s">
        <v>40</v>
      </c>
      <c r="F244" s="15" t="s">
        <v>112</v>
      </c>
      <c r="G244" s="3" t="s">
        <v>94</v>
      </c>
      <c r="H244" s="7" t="s">
        <v>89</v>
      </c>
      <c r="I244" s="3" t="s">
        <v>85</v>
      </c>
      <c r="J244" s="3" t="s">
        <v>158</v>
      </c>
      <c r="K244" s="4" t="s">
        <v>71</v>
      </c>
      <c r="L244" s="6">
        <v>700</v>
      </c>
      <c r="M244" s="6">
        <v>500</v>
      </c>
      <c r="N244" s="6">
        <v>900</v>
      </c>
      <c r="O244" s="6">
        <v>800</v>
      </c>
      <c r="P244" s="6">
        <v>600</v>
      </c>
      <c r="Q244" s="6">
        <v>1000</v>
      </c>
      <c r="R244" s="6">
        <v>900</v>
      </c>
      <c r="S244" s="6">
        <v>700</v>
      </c>
      <c r="T244" s="6">
        <v>1100</v>
      </c>
      <c r="U244" s="6">
        <v>900</v>
      </c>
      <c r="V244" s="6">
        <v>700</v>
      </c>
      <c r="W244" s="6">
        <v>1100</v>
      </c>
      <c r="X244" s="6">
        <v>1000</v>
      </c>
      <c r="Y244" s="6">
        <v>800</v>
      </c>
      <c r="Z244" s="6">
        <v>1200</v>
      </c>
      <c r="AA244" s="3">
        <v>1200</v>
      </c>
      <c r="AB244" s="3">
        <v>1100</v>
      </c>
      <c r="AC244" s="3">
        <v>1400</v>
      </c>
    </row>
    <row r="245" spans="1:29" ht="12.6" customHeight="1" x14ac:dyDescent="0.3">
      <c r="A245" s="23" t="s">
        <v>30</v>
      </c>
      <c r="B245" s="3" t="s">
        <v>43</v>
      </c>
      <c r="C245" s="4" t="s">
        <v>23</v>
      </c>
      <c r="D245" s="3" t="s">
        <v>23</v>
      </c>
      <c r="E245" s="15" t="s">
        <v>41</v>
      </c>
      <c r="F245" s="15" t="s">
        <v>113</v>
      </c>
      <c r="G245" s="3"/>
      <c r="H245" s="3"/>
      <c r="I245" s="3"/>
      <c r="J245" s="3"/>
      <c r="K245" s="4" t="s">
        <v>71</v>
      </c>
      <c r="L245" s="10">
        <f>O245*1.05</f>
        <v>0.44100000000000006</v>
      </c>
      <c r="M245" s="10">
        <f t="shared" ref="M245:N246" si="480">P245*1.05</f>
        <v>0.33075000000000004</v>
      </c>
      <c r="N245" s="10">
        <f t="shared" si="480"/>
        <v>0.49612500000000004</v>
      </c>
      <c r="O245" s="10">
        <f>R245*1.05</f>
        <v>0.42000000000000004</v>
      </c>
      <c r="P245" s="10">
        <f t="shared" ref="P245:Q246" si="481">S245*1.05</f>
        <v>0.315</v>
      </c>
      <c r="Q245" s="10">
        <f t="shared" si="481"/>
        <v>0.47250000000000003</v>
      </c>
      <c r="R245" s="10">
        <v>0.4</v>
      </c>
      <c r="S245" s="10">
        <v>0.3</v>
      </c>
      <c r="T245" s="10">
        <v>0.45</v>
      </c>
      <c r="U245" s="25">
        <v>0.35</v>
      </c>
      <c r="V245" s="25">
        <v>0.25</v>
      </c>
      <c r="W245" s="25">
        <v>0.4</v>
      </c>
      <c r="X245" s="10">
        <v>0.3</v>
      </c>
      <c r="Y245" s="10">
        <v>0.28000000000000003</v>
      </c>
      <c r="Z245" s="10">
        <v>0.34</v>
      </c>
      <c r="AA245" s="10">
        <f>X245*0.95</f>
        <v>0.28499999999999998</v>
      </c>
      <c r="AB245" s="10">
        <f t="shared" ref="AB245:AC246" si="482">Y245*0.95</f>
        <v>0.26600000000000001</v>
      </c>
      <c r="AC245" s="10">
        <f t="shared" si="482"/>
        <v>0.32300000000000001</v>
      </c>
    </row>
    <row r="246" spans="1:29" ht="14.1" customHeight="1" x14ac:dyDescent="0.3">
      <c r="A246" s="23" t="s">
        <v>30</v>
      </c>
      <c r="B246" s="3" t="s">
        <v>43</v>
      </c>
      <c r="C246" s="4" t="s">
        <v>23</v>
      </c>
      <c r="D246" s="3" t="s">
        <v>23</v>
      </c>
      <c r="E246" s="15" t="s">
        <v>42</v>
      </c>
      <c r="F246" s="15" t="s">
        <v>113</v>
      </c>
      <c r="G246" s="3"/>
      <c r="H246" s="3"/>
      <c r="I246" s="3"/>
      <c r="J246" s="3"/>
      <c r="K246" s="4" t="s">
        <v>71</v>
      </c>
      <c r="L246" s="10">
        <f>O246*1.05</f>
        <v>1.1025</v>
      </c>
      <c r="M246" s="10">
        <f t="shared" si="480"/>
        <v>0.77175000000000005</v>
      </c>
      <c r="N246" s="10">
        <f t="shared" si="480"/>
        <v>1.4332500000000004</v>
      </c>
      <c r="O246" s="10">
        <f>R246*1.05</f>
        <v>1.05</v>
      </c>
      <c r="P246" s="10">
        <f t="shared" si="481"/>
        <v>0.73499999999999999</v>
      </c>
      <c r="Q246" s="10">
        <f t="shared" si="481"/>
        <v>1.3650000000000002</v>
      </c>
      <c r="R246" s="10">
        <v>1</v>
      </c>
      <c r="S246" s="10">
        <v>0.7</v>
      </c>
      <c r="T246" s="10">
        <v>1.3</v>
      </c>
      <c r="U246" s="25">
        <v>0.85</v>
      </c>
      <c r="V246" s="25">
        <v>0.8</v>
      </c>
      <c r="W246" s="25">
        <v>0.95</v>
      </c>
      <c r="X246" s="10">
        <v>0.7</v>
      </c>
      <c r="Y246" s="10">
        <v>0.5</v>
      </c>
      <c r="Z246" s="10">
        <v>1</v>
      </c>
      <c r="AA246" s="10">
        <f>X246*0.95</f>
        <v>0.66499999999999992</v>
      </c>
      <c r="AB246" s="10">
        <f t="shared" si="482"/>
        <v>0.47499999999999998</v>
      </c>
      <c r="AC246" s="10">
        <f t="shared" si="482"/>
        <v>0.95</v>
      </c>
    </row>
    <row r="247" spans="1:29" x14ac:dyDescent="0.3">
      <c r="A247" s="23" t="s">
        <v>30</v>
      </c>
      <c r="B247" s="3" t="s">
        <v>43</v>
      </c>
      <c r="C247" s="4" t="s">
        <v>23</v>
      </c>
      <c r="D247" s="3" t="s">
        <v>23</v>
      </c>
      <c r="E247" s="6" t="s">
        <v>34</v>
      </c>
      <c r="F247" s="6" t="s">
        <v>114</v>
      </c>
      <c r="G247" s="3"/>
      <c r="H247" s="3"/>
      <c r="I247" s="3"/>
      <c r="J247" s="3"/>
      <c r="K247" s="4" t="s">
        <v>71</v>
      </c>
      <c r="L247" s="6">
        <v>1.2</v>
      </c>
      <c r="M247" s="6">
        <v>1.175</v>
      </c>
      <c r="N247" s="6">
        <v>1.25</v>
      </c>
      <c r="O247" s="6">
        <v>1.175</v>
      </c>
      <c r="P247" s="6">
        <v>1.1499999999999999</v>
      </c>
      <c r="Q247" s="6">
        <v>1.2</v>
      </c>
      <c r="R247" s="6">
        <v>1.1499999999999999</v>
      </c>
      <c r="S247" s="6">
        <v>1.125</v>
      </c>
      <c r="T247" s="6">
        <v>1.175</v>
      </c>
      <c r="U247" s="6">
        <v>1.1499999999999999</v>
      </c>
      <c r="V247" s="6">
        <v>1.125</v>
      </c>
      <c r="W247" s="6">
        <v>1.175</v>
      </c>
      <c r="X247" s="6">
        <v>1.125</v>
      </c>
      <c r="Y247" s="6">
        <v>1.1000000000000001</v>
      </c>
      <c r="Z247" s="6">
        <v>1.1499999999999999</v>
      </c>
      <c r="AA247" s="6">
        <v>1.125</v>
      </c>
      <c r="AB247" s="6">
        <v>1.1000000000000001</v>
      </c>
      <c r="AC247" s="6">
        <v>1.1499999999999999</v>
      </c>
    </row>
    <row r="248" spans="1:29" ht="14.4" x14ac:dyDescent="0.3">
      <c r="A248" s="23" t="s">
        <v>30</v>
      </c>
      <c r="B248" s="3" t="s">
        <v>196</v>
      </c>
      <c r="C248" s="4" t="s">
        <v>23</v>
      </c>
      <c r="D248" s="3" t="s">
        <v>23</v>
      </c>
      <c r="E248" s="6" t="s">
        <v>9</v>
      </c>
      <c r="F248" s="6" t="s">
        <v>107</v>
      </c>
      <c r="G248" s="3" t="s">
        <v>93</v>
      </c>
      <c r="H248" s="7" t="s">
        <v>89</v>
      </c>
      <c r="I248" s="8" t="s">
        <v>101</v>
      </c>
      <c r="J248" s="2" t="s">
        <v>102</v>
      </c>
      <c r="K248" s="4" t="s">
        <v>71</v>
      </c>
      <c r="L248" s="6">
        <v>35</v>
      </c>
      <c r="M248" s="6">
        <v>30</v>
      </c>
      <c r="N248" s="6">
        <v>40</v>
      </c>
      <c r="O248" s="6">
        <v>30</v>
      </c>
      <c r="P248" s="6">
        <v>25</v>
      </c>
      <c r="Q248" s="6">
        <v>35</v>
      </c>
      <c r="R248" s="6">
        <v>25</v>
      </c>
      <c r="S248" s="6">
        <v>20</v>
      </c>
      <c r="T248" s="6">
        <v>30</v>
      </c>
      <c r="U248" s="6">
        <v>25</v>
      </c>
      <c r="V248" s="6">
        <v>20</v>
      </c>
      <c r="W248" s="6">
        <v>30</v>
      </c>
      <c r="X248" s="6">
        <f>R248*0.95</f>
        <v>23.75</v>
      </c>
      <c r="Y248" s="6">
        <f>S248*0.9</f>
        <v>18</v>
      </c>
      <c r="Z248" s="6">
        <f>T248</f>
        <v>30</v>
      </c>
      <c r="AA248" s="10">
        <f>X248*0.95</f>
        <v>22.5625</v>
      </c>
      <c r="AB248" s="10">
        <f t="shared" ref="AB248:AC249" si="483">Y248*0.95</f>
        <v>17.099999999999998</v>
      </c>
      <c r="AC248" s="10">
        <f t="shared" si="483"/>
        <v>28.5</v>
      </c>
    </row>
    <row r="249" spans="1:29" ht="31.2" customHeight="1" x14ac:dyDescent="0.3">
      <c r="A249" s="23" t="s">
        <v>30</v>
      </c>
      <c r="B249" s="3" t="s">
        <v>197</v>
      </c>
      <c r="C249" s="12" t="s">
        <v>23</v>
      </c>
      <c r="D249" s="3" t="s">
        <v>23</v>
      </c>
      <c r="E249" s="6" t="s">
        <v>100</v>
      </c>
      <c r="F249" s="6" t="s">
        <v>107</v>
      </c>
      <c r="G249" s="3" t="s">
        <v>93</v>
      </c>
      <c r="H249" s="7" t="s">
        <v>89</v>
      </c>
      <c r="I249" s="3" t="s">
        <v>98</v>
      </c>
      <c r="J249" s="3" t="s">
        <v>99</v>
      </c>
      <c r="K249" s="12" t="s">
        <v>71</v>
      </c>
      <c r="L249" s="6">
        <v>4.0999999999999996</v>
      </c>
      <c r="M249" s="6">
        <v>4</v>
      </c>
      <c r="N249" s="6">
        <v>4.2</v>
      </c>
      <c r="O249" s="6">
        <v>4.0999999999999996</v>
      </c>
      <c r="P249" s="6">
        <v>4</v>
      </c>
      <c r="Q249" s="6">
        <v>4.2</v>
      </c>
      <c r="R249" s="6">
        <v>4.0999999999999996</v>
      </c>
      <c r="S249" s="6">
        <v>4</v>
      </c>
      <c r="T249" s="6">
        <v>4.2</v>
      </c>
      <c r="U249" s="6">
        <v>4.0999999999999996</v>
      </c>
      <c r="V249" s="6">
        <v>4</v>
      </c>
      <c r="W249" s="6">
        <v>4.2</v>
      </c>
      <c r="X249" s="11">
        <f>R249*0.95</f>
        <v>3.8949999999999996</v>
      </c>
      <c r="Y249" s="11">
        <v>3.8</v>
      </c>
      <c r="Z249" s="11">
        <v>4</v>
      </c>
      <c r="AA249" s="10">
        <f>X249*0.95</f>
        <v>3.7002499999999996</v>
      </c>
      <c r="AB249" s="10">
        <f t="shared" si="483"/>
        <v>3.61</v>
      </c>
      <c r="AC249" s="10">
        <f t="shared" si="483"/>
        <v>3.8</v>
      </c>
    </row>
    <row r="250" spans="1:29" ht="29.1" customHeight="1" x14ac:dyDescent="0.3">
      <c r="A250" s="23" t="s">
        <v>30</v>
      </c>
      <c r="B250" s="3" t="s">
        <v>197</v>
      </c>
      <c r="C250" s="4" t="s">
        <v>23</v>
      </c>
      <c r="D250" s="3" t="s">
        <v>23</v>
      </c>
      <c r="E250" s="6" t="s">
        <v>115</v>
      </c>
      <c r="F250" s="6" t="s">
        <v>113</v>
      </c>
      <c r="G250" s="3" t="s">
        <v>93</v>
      </c>
      <c r="H250" s="7" t="s">
        <v>89</v>
      </c>
      <c r="I250" s="3" t="s">
        <v>98</v>
      </c>
      <c r="J250" s="3" t="s">
        <v>99</v>
      </c>
      <c r="K250" s="4" t="s">
        <v>71</v>
      </c>
      <c r="L250" s="6">
        <v>5.2999999999999999E-2</v>
      </c>
      <c r="M250" s="6">
        <v>0.05</v>
      </c>
      <c r="N250" s="6">
        <v>0.06</v>
      </c>
      <c r="O250" s="6">
        <v>5.2999999999999999E-2</v>
      </c>
      <c r="P250" s="6">
        <v>0.05</v>
      </c>
      <c r="Q250" s="6">
        <v>0.06</v>
      </c>
      <c r="R250" s="6">
        <v>5.2999999999999999E-2</v>
      </c>
      <c r="S250" s="6">
        <v>0.05</v>
      </c>
      <c r="T250" s="6">
        <v>0.06</v>
      </c>
      <c r="U250" s="6">
        <v>5.2999999999999999E-2</v>
      </c>
      <c r="V250" s="6">
        <v>0.05</v>
      </c>
      <c r="W250" s="6">
        <v>0.06</v>
      </c>
      <c r="X250" s="11">
        <f>R250*0.95</f>
        <v>5.0349999999999999E-2</v>
      </c>
      <c r="Y250" s="11">
        <f>S250*0.9</f>
        <v>4.5000000000000005E-2</v>
      </c>
      <c r="Z250" s="11">
        <f>T250</f>
        <v>0.06</v>
      </c>
      <c r="AA250" s="11">
        <f>U250*0.95</f>
        <v>5.0349999999999999E-2</v>
      </c>
      <c r="AB250" s="11">
        <f>V250*0.9</f>
        <v>4.5000000000000005E-2</v>
      </c>
      <c r="AC250" s="11">
        <f>W250</f>
        <v>0.06</v>
      </c>
    </row>
    <row r="251" spans="1:29" x14ac:dyDescent="0.3">
      <c r="A251" s="23" t="s">
        <v>30</v>
      </c>
      <c r="B251" s="3" t="s">
        <v>48</v>
      </c>
      <c r="C251" s="4" t="s">
        <v>23</v>
      </c>
      <c r="D251" s="3" t="s">
        <v>23</v>
      </c>
      <c r="E251" s="6" t="s">
        <v>7</v>
      </c>
      <c r="F251" s="6" t="s">
        <v>107</v>
      </c>
      <c r="G251" s="3" t="s">
        <v>93</v>
      </c>
      <c r="H251" s="7" t="s">
        <v>89</v>
      </c>
      <c r="I251" s="3" t="s">
        <v>104</v>
      </c>
      <c r="J251" s="3" t="s">
        <v>103</v>
      </c>
      <c r="K251" s="4" t="s">
        <v>71</v>
      </c>
      <c r="L251" s="5">
        <f>O251*1.05</f>
        <v>39.690000000000005</v>
      </c>
      <c r="M251" s="5">
        <f t="shared" ref="M251:N252" si="484">P251*1.05</f>
        <v>33.075000000000003</v>
      </c>
      <c r="N251" s="5">
        <f t="shared" si="484"/>
        <v>44.1</v>
      </c>
      <c r="O251" s="5">
        <f>R251*1.05</f>
        <v>37.800000000000004</v>
      </c>
      <c r="P251" s="5">
        <f t="shared" ref="P251:Q252" si="485">S251*1.05</f>
        <v>31.5</v>
      </c>
      <c r="Q251" s="5">
        <f t="shared" si="485"/>
        <v>42</v>
      </c>
      <c r="R251" s="6">
        <v>36</v>
      </c>
      <c r="S251" s="6">
        <v>30</v>
      </c>
      <c r="T251" s="6">
        <v>40</v>
      </c>
      <c r="U251" s="6">
        <v>36</v>
      </c>
      <c r="V251" s="6">
        <v>30</v>
      </c>
      <c r="W251" s="6">
        <v>40</v>
      </c>
      <c r="X251" s="6">
        <f>R251*0.95</f>
        <v>34.199999999999996</v>
      </c>
      <c r="Y251" s="6">
        <f>S251*0.9</f>
        <v>27</v>
      </c>
      <c r="Z251" s="6">
        <f>T251</f>
        <v>40</v>
      </c>
      <c r="AA251" s="5">
        <f>X251*0.95</f>
        <v>32.489999999999995</v>
      </c>
      <c r="AB251" s="5">
        <f t="shared" ref="AB251:AC252" si="486">Y251*0.95</f>
        <v>25.65</v>
      </c>
      <c r="AC251" s="5">
        <f t="shared" si="486"/>
        <v>38</v>
      </c>
    </row>
    <row r="252" spans="1:29" ht="36.6" customHeight="1" x14ac:dyDescent="0.3">
      <c r="A252" s="23" t="s">
        <v>30</v>
      </c>
      <c r="B252" s="3" t="s">
        <v>198</v>
      </c>
      <c r="C252" s="4" t="s">
        <v>23</v>
      </c>
      <c r="D252" s="3" t="s">
        <v>23</v>
      </c>
      <c r="E252" s="6" t="s">
        <v>10</v>
      </c>
      <c r="F252" s="6" t="s">
        <v>107</v>
      </c>
      <c r="G252" s="3"/>
      <c r="H252" s="3"/>
      <c r="I252" s="8" t="s">
        <v>127</v>
      </c>
      <c r="J252" s="3" t="s">
        <v>128</v>
      </c>
      <c r="K252" s="4" t="s">
        <v>71</v>
      </c>
      <c r="L252" s="5">
        <f>O252*1.05</f>
        <v>4.41</v>
      </c>
      <c r="M252" s="5">
        <f t="shared" si="484"/>
        <v>3.3075000000000006</v>
      </c>
      <c r="N252" s="5">
        <f t="shared" si="484"/>
        <v>5.5125000000000002</v>
      </c>
      <c r="O252" s="5">
        <f>R252*1.05</f>
        <v>4.2</v>
      </c>
      <c r="P252" s="5">
        <f t="shared" si="485"/>
        <v>3.1500000000000004</v>
      </c>
      <c r="Q252" s="5">
        <f t="shared" si="485"/>
        <v>5.25</v>
      </c>
      <c r="R252" s="6">
        <v>4</v>
      </c>
      <c r="S252" s="6">
        <v>3</v>
      </c>
      <c r="T252" s="6">
        <v>5</v>
      </c>
      <c r="U252" s="6">
        <v>36</v>
      </c>
      <c r="V252" s="6">
        <v>30</v>
      </c>
      <c r="W252" s="6">
        <v>40</v>
      </c>
      <c r="X252" s="6">
        <f>R252*0.95</f>
        <v>3.8</v>
      </c>
      <c r="Y252" s="6">
        <f>S252*0.9</f>
        <v>2.7</v>
      </c>
      <c r="Z252" s="6">
        <f>T252</f>
        <v>5</v>
      </c>
      <c r="AA252" s="16">
        <f>X252*0.95</f>
        <v>3.61</v>
      </c>
      <c r="AB252" s="16">
        <f t="shared" si="486"/>
        <v>2.5649999999999999</v>
      </c>
      <c r="AC252" s="16">
        <f t="shared" si="486"/>
        <v>4.75</v>
      </c>
    </row>
    <row r="253" spans="1:29" ht="26.7" customHeight="1" x14ac:dyDescent="0.3">
      <c r="A253" s="23" t="s">
        <v>30</v>
      </c>
      <c r="B253" s="3" t="s">
        <v>23</v>
      </c>
      <c r="C253" s="4" t="s">
        <v>23</v>
      </c>
      <c r="D253" s="3" t="s">
        <v>23</v>
      </c>
      <c r="E253" s="6" t="s">
        <v>8</v>
      </c>
      <c r="F253" s="6" t="s">
        <v>113</v>
      </c>
      <c r="G253" s="3" t="s">
        <v>93</v>
      </c>
      <c r="H253" s="7" t="s">
        <v>89</v>
      </c>
      <c r="I253" s="8" t="s">
        <v>105</v>
      </c>
      <c r="J253" s="3" t="s">
        <v>226</v>
      </c>
      <c r="K253" s="4" t="s">
        <v>71</v>
      </c>
      <c r="L253" s="6">
        <v>1.46</v>
      </c>
      <c r="M253" s="6">
        <v>1.4</v>
      </c>
      <c r="N253" s="6">
        <v>1.5</v>
      </c>
      <c r="O253" s="6">
        <v>1.46</v>
      </c>
      <c r="P253" s="6">
        <v>1.4</v>
      </c>
      <c r="Q253" s="6">
        <v>1.5</v>
      </c>
      <c r="R253" s="6">
        <v>1.46</v>
      </c>
      <c r="S253" s="6">
        <v>1.4</v>
      </c>
      <c r="T253" s="6">
        <v>1.5</v>
      </c>
      <c r="U253" s="6">
        <v>1.46</v>
      </c>
      <c r="V253" s="6">
        <v>1.4</v>
      </c>
      <c r="W253" s="6">
        <v>1.5</v>
      </c>
      <c r="X253" s="6">
        <v>1.46</v>
      </c>
      <c r="Y253" s="6">
        <v>1.4</v>
      </c>
      <c r="Z253" s="6">
        <v>1.5</v>
      </c>
      <c r="AA253" s="6">
        <v>1.46</v>
      </c>
      <c r="AB253" s="6">
        <v>1.4</v>
      </c>
      <c r="AC253" s="6">
        <v>1.5</v>
      </c>
    </row>
    <row r="254" spans="1:29" ht="25.2" customHeight="1" x14ac:dyDescent="0.3">
      <c r="A254" s="23" t="s">
        <v>30</v>
      </c>
      <c r="B254" s="3" t="s">
        <v>23</v>
      </c>
      <c r="C254" s="4" t="s">
        <v>23</v>
      </c>
      <c r="D254" s="3" t="s">
        <v>23</v>
      </c>
      <c r="E254" s="6" t="s">
        <v>55</v>
      </c>
      <c r="F254" s="6" t="s">
        <v>107</v>
      </c>
      <c r="G254" s="3" t="s">
        <v>93</v>
      </c>
      <c r="H254" s="7" t="s">
        <v>89</v>
      </c>
      <c r="I254" s="8" t="s">
        <v>105</v>
      </c>
      <c r="J254" s="3" t="s">
        <v>226</v>
      </c>
      <c r="K254" s="4" t="s">
        <v>126</v>
      </c>
      <c r="L254" s="10">
        <v>-59</v>
      </c>
      <c r="M254" s="10"/>
      <c r="N254" s="10"/>
      <c r="O254" s="10">
        <v>-59</v>
      </c>
      <c r="P254" s="10"/>
      <c r="Q254" s="10"/>
      <c r="R254" s="10">
        <v>-59</v>
      </c>
      <c r="S254" s="6"/>
      <c r="T254" s="6"/>
      <c r="U254" s="10">
        <v>-59</v>
      </c>
      <c r="V254" s="6"/>
      <c r="W254" s="6"/>
      <c r="X254" s="10">
        <v>-59</v>
      </c>
      <c r="Y254" s="6"/>
      <c r="Z254" s="6"/>
      <c r="AA254" s="10">
        <v>-59</v>
      </c>
      <c r="AB254" s="6"/>
      <c r="AC254" s="6"/>
    </row>
    <row r="255" spans="1:29" ht="14.4" x14ac:dyDescent="0.3">
      <c r="A255" s="23" t="s">
        <v>30</v>
      </c>
      <c r="B255" s="3" t="s">
        <v>199</v>
      </c>
      <c r="C255" s="4" t="s">
        <v>23</v>
      </c>
      <c r="D255" s="3" t="s">
        <v>23</v>
      </c>
      <c r="E255" s="6" t="s">
        <v>45</v>
      </c>
      <c r="F255" s="6" t="s">
        <v>113</v>
      </c>
      <c r="G255" s="3" t="s">
        <v>93</v>
      </c>
      <c r="H255" s="7" t="s">
        <v>89</v>
      </c>
      <c r="I255" s="8" t="s">
        <v>125</v>
      </c>
      <c r="J255" s="3" t="s">
        <v>155</v>
      </c>
      <c r="K255" s="4" t="s">
        <v>71</v>
      </c>
      <c r="L255" s="10">
        <f t="shared" ref="L255:Q256" si="487">O255*1.05</f>
        <v>3.0870000000000002</v>
      </c>
      <c r="M255" s="10">
        <f t="shared" si="487"/>
        <v>2.7562500000000001</v>
      </c>
      <c r="N255" s="10">
        <f t="shared" si="487"/>
        <v>3.8587500000000006</v>
      </c>
      <c r="O255" s="10">
        <f t="shared" si="487"/>
        <v>2.94</v>
      </c>
      <c r="P255" s="10">
        <f t="shared" si="487"/>
        <v>2.625</v>
      </c>
      <c r="Q255" s="10">
        <f t="shared" si="487"/>
        <v>3.6750000000000003</v>
      </c>
      <c r="R255" s="6">
        <v>2.8</v>
      </c>
      <c r="S255" s="6">
        <v>2.5</v>
      </c>
      <c r="T255" s="6">
        <v>3.5</v>
      </c>
      <c r="U255" s="10">
        <f>R255*0.95</f>
        <v>2.6599999999999997</v>
      </c>
      <c r="V255" s="10">
        <f t="shared" ref="V255:AC256" si="488">S255*0.95</f>
        <v>2.375</v>
      </c>
      <c r="W255" s="10">
        <f t="shared" si="488"/>
        <v>3.3249999999999997</v>
      </c>
      <c r="X255" s="10">
        <f t="shared" si="488"/>
        <v>2.5269999999999997</v>
      </c>
      <c r="Y255" s="10">
        <f t="shared" si="488"/>
        <v>2.2562500000000001</v>
      </c>
      <c r="Z255" s="10">
        <f t="shared" si="488"/>
        <v>3.1587499999999995</v>
      </c>
      <c r="AA255" s="10">
        <f t="shared" si="488"/>
        <v>2.4006499999999997</v>
      </c>
      <c r="AB255" s="10">
        <f t="shared" si="488"/>
        <v>2.1434375000000001</v>
      </c>
      <c r="AC255" s="10">
        <f t="shared" si="488"/>
        <v>3.0008124999999994</v>
      </c>
    </row>
    <row r="256" spans="1:29" ht="14.4" x14ac:dyDescent="0.3">
      <c r="A256" s="23" t="s">
        <v>30</v>
      </c>
      <c r="B256" s="3" t="s">
        <v>36</v>
      </c>
      <c r="C256" s="4" t="s">
        <v>23</v>
      </c>
      <c r="D256" s="3" t="s">
        <v>23</v>
      </c>
      <c r="E256" s="6" t="s">
        <v>45</v>
      </c>
      <c r="F256" s="6" t="s">
        <v>113</v>
      </c>
      <c r="G256" s="3" t="s">
        <v>93</v>
      </c>
      <c r="H256" s="7" t="s">
        <v>89</v>
      </c>
      <c r="I256" s="8" t="s">
        <v>125</v>
      </c>
      <c r="J256" s="3" t="s">
        <v>155</v>
      </c>
      <c r="K256" s="4" t="s">
        <v>71</v>
      </c>
      <c r="L256" s="10">
        <f t="shared" si="487"/>
        <v>3.1972499999999999</v>
      </c>
      <c r="M256" s="10">
        <f t="shared" si="487"/>
        <v>2.7562500000000001</v>
      </c>
      <c r="N256" s="10">
        <f t="shared" si="487"/>
        <v>3.8587500000000006</v>
      </c>
      <c r="O256" s="10">
        <f t="shared" si="487"/>
        <v>3.0449999999999999</v>
      </c>
      <c r="P256" s="10">
        <f t="shared" si="487"/>
        <v>2.625</v>
      </c>
      <c r="Q256" s="10">
        <f t="shared" si="487"/>
        <v>3.6750000000000003</v>
      </c>
      <c r="R256" s="6">
        <v>2.9</v>
      </c>
      <c r="S256" s="6">
        <v>2.5</v>
      </c>
      <c r="T256" s="6">
        <v>3.5</v>
      </c>
      <c r="U256" s="10">
        <f>R256*0.95</f>
        <v>2.7549999999999999</v>
      </c>
      <c r="V256" s="10">
        <f t="shared" si="488"/>
        <v>2.375</v>
      </c>
      <c r="W256" s="10">
        <f t="shared" si="488"/>
        <v>3.3249999999999997</v>
      </c>
      <c r="X256" s="10">
        <f t="shared" si="488"/>
        <v>2.6172499999999999</v>
      </c>
      <c r="Y256" s="10">
        <f t="shared" si="488"/>
        <v>2.2562500000000001</v>
      </c>
      <c r="Z256" s="10">
        <f t="shared" si="488"/>
        <v>3.1587499999999995</v>
      </c>
      <c r="AA256" s="10">
        <f t="shared" si="488"/>
        <v>2.4863874999999998</v>
      </c>
      <c r="AB256" s="10">
        <f t="shared" si="488"/>
        <v>2.1434375000000001</v>
      </c>
      <c r="AC256" s="10">
        <f t="shared" si="488"/>
        <v>3.0008124999999994</v>
      </c>
    </row>
    <row r="257" spans="1:29" ht="14.4" x14ac:dyDescent="0.3">
      <c r="A257" s="23" t="s">
        <v>30</v>
      </c>
      <c r="B257" s="3" t="s">
        <v>191</v>
      </c>
      <c r="C257" s="4" t="s">
        <v>23</v>
      </c>
      <c r="D257" s="3" t="s">
        <v>23</v>
      </c>
      <c r="E257" s="6" t="s">
        <v>54</v>
      </c>
      <c r="F257" s="6" t="s">
        <v>107</v>
      </c>
      <c r="G257" s="3" t="s">
        <v>93</v>
      </c>
      <c r="H257" s="7" t="s">
        <v>89</v>
      </c>
      <c r="I257" s="8" t="s">
        <v>125</v>
      </c>
      <c r="J257" s="3" t="s">
        <v>155</v>
      </c>
      <c r="K257" s="4" t="s">
        <v>126</v>
      </c>
      <c r="L257" s="6">
        <v>50</v>
      </c>
      <c r="M257" s="6"/>
      <c r="N257" s="6"/>
      <c r="O257" s="6">
        <v>50</v>
      </c>
      <c r="P257" s="6"/>
      <c r="Q257" s="6"/>
      <c r="R257" s="6">
        <v>50</v>
      </c>
      <c r="S257" s="6"/>
      <c r="T257" s="6"/>
      <c r="U257" s="6">
        <v>50</v>
      </c>
      <c r="V257" s="3"/>
      <c r="W257" s="3"/>
      <c r="X257" s="6">
        <v>50</v>
      </c>
      <c r="Y257" s="6"/>
      <c r="Z257" s="6"/>
      <c r="AA257" s="6">
        <v>50</v>
      </c>
      <c r="AB257" s="3"/>
      <c r="AC257" s="3"/>
    </row>
    <row r="258" spans="1:29" ht="14.4" x14ac:dyDescent="0.3">
      <c r="A258" s="23" t="s">
        <v>30</v>
      </c>
      <c r="B258" s="3" t="s">
        <v>36</v>
      </c>
      <c r="C258" s="4" t="s">
        <v>23</v>
      </c>
      <c r="D258" s="3" t="s">
        <v>23</v>
      </c>
      <c r="E258" s="6" t="s">
        <v>54</v>
      </c>
      <c r="F258" s="6" t="s">
        <v>107</v>
      </c>
      <c r="G258" s="3" t="s">
        <v>93</v>
      </c>
      <c r="H258" s="7" t="s">
        <v>89</v>
      </c>
      <c r="I258" s="8" t="s">
        <v>125</v>
      </c>
      <c r="J258" s="3" t="s">
        <v>155</v>
      </c>
      <c r="K258" s="4" t="s">
        <v>126</v>
      </c>
      <c r="L258" s="6">
        <v>157</v>
      </c>
      <c r="M258" s="6"/>
      <c r="N258" s="6"/>
      <c r="O258" s="6">
        <v>157</v>
      </c>
      <c r="P258" s="6"/>
      <c r="Q258" s="6"/>
      <c r="R258" s="6">
        <v>157</v>
      </c>
      <c r="S258" s="6"/>
      <c r="T258" s="6"/>
      <c r="U258" s="6">
        <v>157</v>
      </c>
      <c r="V258" s="3"/>
      <c r="W258" s="3"/>
      <c r="X258" s="6">
        <v>157</v>
      </c>
      <c r="Y258" s="6"/>
      <c r="Z258" s="6"/>
      <c r="AA258" s="6">
        <v>157</v>
      </c>
      <c r="AB258" s="3"/>
      <c r="AC258" s="3"/>
    </row>
    <row r="259" spans="1:29" ht="14.4" x14ac:dyDescent="0.3">
      <c r="A259" s="23" t="s">
        <v>30</v>
      </c>
      <c r="B259" s="3" t="s">
        <v>23</v>
      </c>
      <c r="C259" s="4" t="s">
        <v>23</v>
      </c>
      <c r="D259" s="3" t="s">
        <v>23</v>
      </c>
      <c r="E259" s="26" t="s">
        <v>187</v>
      </c>
      <c r="F259" s="6" t="s">
        <v>154</v>
      </c>
      <c r="G259" s="3" t="s">
        <v>93</v>
      </c>
      <c r="H259" s="7" t="s">
        <v>89</v>
      </c>
      <c r="I259" s="36" t="s">
        <v>153</v>
      </c>
      <c r="J259" s="3" t="s">
        <v>156</v>
      </c>
      <c r="K259" s="4" t="s">
        <v>71</v>
      </c>
      <c r="L259" s="26">
        <v>12.4</v>
      </c>
      <c r="M259" s="26">
        <v>8</v>
      </c>
      <c r="N259" s="26">
        <v>15</v>
      </c>
      <c r="O259" s="26">
        <v>12.4</v>
      </c>
      <c r="P259" s="23">
        <v>8</v>
      </c>
      <c r="Q259" s="23">
        <v>15</v>
      </c>
      <c r="R259" s="23">
        <v>12.4</v>
      </c>
      <c r="S259" s="23">
        <v>8</v>
      </c>
      <c r="T259" s="23">
        <v>15</v>
      </c>
      <c r="U259" s="23">
        <v>12.4</v>
      </c>
      <c r="V259" s="23">
        <v>8</v>
      </c>
      <c r="W259" s="23">
        <v>15</v>
      </c>
      <c r="X259" s="23">
        <v>12.4</v>
      </c>
      <c r="Y259" s="23">
        <v>8</v>
      </c>
      <c r="Z259" s="23">
        <v>15</v>
      </c>
      <c r="AA259" s="23">
        <v>12.4</v>
      </c>
      <c r="AB259" s="23">
        <v>8</v>
      </c>
      <c r="AC259" s="23">
        <v>15</v>
      </c>
    </row>
    <row r="260" spans="1:29" ht="14.4" x14ac:dyDescent="0.3">
      <c r="A260" s="23" t="s">
        <v>30</v>
      </c>
      <c r="B260" s="3" t="s">
        <v>23</v>
      </c>
      <c r="C260" s="4" t="s">
        <v>23</v>
      </c>
      <c r="D260" s="3" t="s">
        <v>23</v>
      </c>
      <c r="E260" s="26" t="s">
        <v>188</v>
      </c>
      <c r="F260" s="6" t="s">
        <v>107</v>
      </c>
      <c r="G260" s="3" t="s">
        <v>93</v>
      </c>
      <c r="H260" s="7" t="s">
        <v>89</v>
      </c>
      <c r="I260" s="36" t="s">
        <v>153</v>
      </c>
      <c r="J260" s="3" t="s">
        <v>156</v>
      </c>
      <c r="K260" s="23" t="s">
        <v>71</v>
      </c>
      <c r="L260" s="26">
        <v>129</v>
      </c>
      <c r="M260" s="31">
        <f>L260*0.75</f>
        <v>96.75</v>
      </c>
      <c r="N260" s="31">
        <f>L260*1.25</f>
        <v>161.25</v>
      </c>
      <c r="O260" s="26">
        <v>129</v>
      </c>
      <c r="P260" s="33">
        <f>O260*0.75</f>
        <v>96.75</v>
      </c>
      <c r="Q260" s="33">
        <f>O260*1.25</f>
        <v>161.25</v>
      </c>
      <c r="R260" s="23">
        <v>129</v>
      </c>
      <c r="S260" s="33">
        <f>R260*0.75</f>
        <v>96.75</v>
      </c>
      <c r="T260" s="33">
        <f>R260*1.25</f>
        <v>161.25</v>
      </c>
      <c r="U260" s="23">
        <v>129</v>
      </c>
      <c r="V260" s="33">
        <f>U260*0.75</f>
        <v>96.75</v>
      </c>
      <c r="W260" s="33">
        <f>U260*1.25</f>
        <v>161.25</v>
      </c>
      <c r="X260" s="23">
        <v>129</v>
      </c>
      <c r="Y260" s="33">
        <f>X260*0.75</f>
        <v>96.75</v>
      </c>
      <c r="Z260" s="33">
        <f>X260*1.25</f>
        <v>161.25</v>
      </c>
      <c r="AA260" s="23">
        <v>129</v>
      </c>
      <c r="AB260" s="33">
        <f>AA260*0.75</f>
        <v>96.75</v>
      </c>
      <c r="AC260" s="33">
        <f>AA260*1.25</f>
        <v>161.25</v>
      </c>
    </row>
    <row r="261" spans="1:29" ht="14.4" x14ac:dyDescent="0.3">
      <c r="A261" s="23" t="s">
        <v>30</v>
      </c>
      <c r="B261" s="3" t="s">
        <v>169</v>
      </c>
      <c r="C261" s="23" t="s">
        <v>73</v>
      </c>
      <c r="D261" s="3" t="s">
        <v>132</v>
      </c>
      <c r="E261" s="6" t="s">
        <v>46</v>
      </c>
      <c r="F261" s="6" t="s">
        <v>108</v>
      </c>
      <c r="G261" s="3" t="s">
        <v>91</v>
      </c>
      <c r="H261" s="3" t="s">
        <v>88</v>
      </c>
      <c r="I261" s="8" t="s">
        <v>224</v>
      </c>
      <c r="J261" s="3" t="s">
        <v>225</v>
      </c>
      <c r="K261" s="4" t="s">
        <v>71</v>
      </c>
      <c r="L261" s="6">
        <v>0.67</v>
      </c>
      <c r="M261" s="6">
        <v>0.65</v>
      </c>
      <c r="N261" s="6">
        <v>0.75</v>
      </c>
      <c r="O261" s="6">
        <v>0.67</v>
      </c>
      <c r="P261" s="6">
        <v>0.65</v>
      </c>
      <c r="Q261" s="6">
        <v>0.75</v>
      </c>
      <c r="R261" s="6">
        <v>0.67</v>
      </c>
      <c r="S261" s="6">
        <v>0.65</v>
      </c>
      <c r="T261" s="6">
        <v>0.75</v>
      </c>
      <c r="U261" s="6">
        <v>0.67</v>
      </c>
      <c r="V261" s="6">
        <v>0.65</v>
      </c>
      <c r="W261" s="6">
        <v>0.75</v>
      </c>
      <c r="X261" s="6">
        <v>0.67</v>
      </c>
      <c r="Y261" s="6">
        <v>0.65</v>
      </c>
      <c r="Z261" s="6">
        <v>0.75</v>
      </c>
      <c r="AA261" s="6">
        <v>0.67</v>
      </c>
      <c r="AB261" s="6">
        <v>0.65</v>
      </c>
      <c r="AC261" s="6">
        <v>0.75</v>
      </c>
    </row>
    <row r="262" spans="1:29" ht="14.4" x14ac:dyDescent="0.3">
      <c r="A262" s="23" t="s">
        <v>30</v>
      </c>
      <c r="B262" s="3" t="s">
        <v>169</v>
      </c>
      <c r="C262" s="23" t="s">
        <v>74</v>
      </c>
      <c r="D262" s="3" t="s">
        <v>132</v>
      </c>
      <c r="E262" s="6" t="s">
        <v>46</v>
      </c>
      <c r="F262" s="6" t="s">
        <v>108</v>
      </c>
      <c r="G262" s="3" t="s">
        <v>91</v>
      </c>
      <c r="H262" s="3" t="s">
        <v>88</v>
      </c>
      <c r="I262" s="8" t="s">
        <v>224</v>
      </c>
      <c r="J262" s="3" t="s">
        <v>225</v>
      </c>
      <c r="K262" s="23" t="s">
        <v>71</v>
      </c>
      <c r="L262" s="6">
        <v>0.67</v>
      </c>
      <c r="M262" s="6">
        <v>0.65</v>
      </c>
      <c r="N262" s="6">
        <v>0.75</v>
      </c>
      <c r="O262" s="6">
        <v>0.67</v>
      </c>
      <c r="P262" s="6">
        <v>0.65</v>
      </c>
      <c r="Q262" s="6">
        <v>0.75</v>
      </c>
      <c r="R262" s="6">
        <v>0.67</v>
      </c>
      <c r="S262" s="6">
        <v>0.65</v>
      </c>
      <c r="T262" s="6">
        <v>0.75</v>
      </c>
      <c r="U262" s="6">
        <v>0.67</v>
      </c>
      <c r="V262" s="6">
        <v>0.65</v>
      </c>
      <c r="W262" s="6">
        <v>0.75</v>
      </c>
      <c r="X262" s="6">
        <v>0.67</v>
      </c>
      <c r="Y262" s="6">
        <v>0.65</v>
      </c>
      <c r="Z262" s="6">
        <v>0.75</v>
      </c>
      <c r="AA262" s="6">
        <v>0.67</v>
      </c>
      <c r="AB262" s="6">
        <v>0.65</v>
      </c>
      <c r="AC262" s="6">
        <v>0.75</v>
      </c>
    </row>
    <row r="263" spans="1:29" ht="14.4" x14ac:dyDescent="0.3">
      <c r="A263" s="23" t="s">
        <v>30</v>
      </c>
      <c r="B263" s="3" t="s">
        <v>169</v>
      </c>
      <c r="C263" s="23" t="s">
        <v>75</v>
      </c>
      <c r="D263" s="3" t="s">
        <v>132</v>
      </c>
      <c r="E263" s="6" t="s">
        <v>46</v>
      </c>
      <c r="F263" s="6" t="s">
        <v>108</v>
      </c>
      <c r="G263" s="3" t="s">
        <v>91</v>
      </c>
      <c r="H263" s="3" t="s">
        <v>88</v>
      </c>
      <c r="I263" s="8" t="s">
        <v>224</v>
      </c>
      <c r="J263" s="3" t="s">
        <v>225</v>
      </c>
      <c r="K263" s="23" t="s">
        <v>71</v>
      </c>
      <c r="L263" s="6">
        <v>0.69</v>
      </c>
      <c r="M263" s="6">
        <v>0.65</v>
      </c>
      <c r="N263" s="6">
        <v>0.75</v>
      </c>
      <c r="O263" s="6">
        <v>0.69</v>
      </c>
      <c r="P263" s="6">
        <v>0.65</v>
      </c>
      <c r="Q263" s="6">
        <v>0.75</v>
      </c>
      <c r="R263" s="6">
        <v>0.69</v>
      </c>
      <c r="S263" s="6">
        <v>0.65</v>
      </c>
      <c r="T263" s="6">
        <v>0.75</v>
      </c>
      <c r="U263" s="6">
        <v>0.69</v>
      </c>
      <c r="V263" s="6">
        <v>0.65</v>
      </c>
      <c r="W263" s="6">
        <v>0.75</v>
      </c>
      <c r="X263" s="6">
        <v>0.69</v>
      </c>
      <c r="Y263" s="6">
        <v>0.65</v>
      </c>
      <c r="Z263" s="6">
        <v>0.75</v>
      </c>
      <c r="AA263" s="6">
        <v>0.69</v>
      </c>
      <c r="AB263" s="6">
        <v>0.65</v>
      </c>
      <c r="AC263" s="6">
        <v>0.75</v>
      </c>
    </row>
    <row r="264" spans="1:29" ht="14.4" x14ac:dyDescent="0.3">
      <c r="A264" s="23" t="s">
        <v>30</v>
      </c>
      <c r="B264" s="3" t="s">
        <v>169</v>
      </c>
      <c r="C264" s="23" t="s">
        <v>130</v>
      </c>
      <c r="D264" s="3" t="s">
        <v>133</v>
      </c>
      <c r="E264" s="6" t="s">
        <v>46</v>
      </c>
      <c r="F264" s="6" t="s">
        <v>108</v>
      </c>
      <c r="G264" s="3" t="s">
        <v>91</v>
      </c>
      <c r="H264" s="3" t="s">
        <v>88</v>
      </c>
      <c r="I264" s="8" t="s">
        <v>224</v>
      </c>
      <c r="J264" s="3" t="s">
        <v>225</v>
      </c>
      <c r="K264" s="23" t="s">
        <v>71</v>
      </c>
      <c r="L264" s="6">
        <v>0.8</v>
      </c>
      <c r="M264" s="6">
        <v>0.75</v>
      </c>
      <c r="N264" s="6">
        <v>0.85</v>
      </c>
      <c r="O264" s="6">
        <v>0.8</v>
      </c>
      <c r="P264" s="6">
        <v>0.75</v>
      </c>
      <c r="Q264" s="6">
        <v>0.85</v>
      </c>
      <c r="R264" s="6">
        <v>0.8</v>
      </c>
      <c r="S264" s="6">
        <v>0.75</v>
      </c>
      <c r="T264" s="6">
        <v>0.85</v>
      </c>
      <c r="U264" s="6">
        <v>0.8</v>
      </c>
      <c r="V264" s="6">
        <v>0.75</v>
      </c>
      <c r="W264" s="6">
        <v>0.85</v>
      </c>
      <c r="X264" s="6">
        <v>0.8</v>
      </c>
      <c r="Y264" s="6">
        <v>0.75</v>
      </c>
      <c r="Z264" s="6">
        <v>0.85</v>
      </c>
      <c r="AA264" s="6">
        <v>0.8</v>
      </c>
      <c r="AB264" s="6">
        <v>0.75</v>
      </c>
      <c r="AC264" s="6">
        <v>0.85</v>
      </c>
    </row>
    <row r="265" spans="1:29" ht="14.4" x14ac:dyDescent="0.3">
      <c r="A265" s="23" t="s">
        <v>30</v>
      </c>
      <c r="B265" s="3" t="s">
        <v>169</v>
      </c>
      <c r="C265" s="23" t="s">
        <v>76</v>
      </c>
      <c r="D265" s="3" t="s">
        <v>136</v>
      </c>
      <c r="E265" s="6" t="s">
        <v>46</v>
      </c>
      <c r="F265" s="6" t="s">
        <v>108</v>
      </c>
      <c r="G265" s="3" t="s">
        <v>91</v>
      </c>
      <c r="H265" s="3" t="s">
        <v>88</v>
      </c>
      <c r="I265" s="8" t="s">
        <v>224</v>
      </c>
      <c r="J265" s="3" t="s">
        <v>225</v>
      </c>
      <c r="K265" s="23" t="s">
        <v>71</v>
      </c>
      <c r="L265" s="6">
        <v>0.77500000000000002</v>
      </c>
      <c r="M265" s="6">
        <v>0.75</v>
      </c>
      <c r="N265" s="6">
        <v>0.8</v>
      </c>
      <c r="O265" s="6">
        <v>0.77500000000000002</v>
      </c>
      <c r="P265" s="6">
        <v>0.75</v>
      </c>
      <c r="Q265" s="6">
        <v>0.8</v>
      </c>
      <c r="R265" s="6">
        <v>0.77500000000000002</v>
      </c>
      <c r="S265" s="6">
        <v>0.75</v>
      </c>
      <c r="T265" s="6">
        <v>0.8</v>
      </c>
      <c r="U265" s="6">
        <v>0.77500000000000002</v>
      </c>
      <c r="V265" s="6">
        <v>0.75</v>
      </c>
      <c r="W265" s="6">
        <v>0.8</v>
      </c>
      <c r="X265" s="6">
        <v>0.77500000000000002</v>
      </c>
      <c r="Y265" s="6">
        <v>0.75</v>
      </c>
      <c r="Z265" s="6">
        <v>0.8</v>
      </c>
      <c r="AA265" s="6">
        <v>0.77500000000000002</v>
      </c>
      <c r="AB265" s="6">
        <v>0.75</v>
      </c>
      <c r="AC265" s="6">
        <v>0.8</v>
      </c>
    </row>
    <row r="266" spans="1:29" ht="14.4" x14ac:dyDescent="0.3">
      <c r="A266" s="23" t="s">
        <v>30</v>
      </c>
      <c r="B266" s="3" t="s">
        <v>169</v>
      </c>
      <c r="C266" s="23" t="s">
        <v>134</v>
      </c>
      <c r="D266" s="3" t="s">
        <v>135</v>
      </c>
      <c r="E266" s="6" t="s">
        <v>46</v>
      </c>
      <c r="F266" s="6" t="s">
        <v>108</v>
      </c>
      <c r="G266" s="3" t="s">
        <v>91</v>
      </c>
      <c r="H266" s="3" t="s">
        <v>88</v>
      </c>
      <c r="I266" s="8" t="s">
        <v>224</v>
      </c>
      <c r="J266" s="3" t="s">
        <v>225</v>
      </c>
      <c r="K266" s="23" t="s">
        <v>71</v>
      </c>
      <c r="L266" s="6">
        <v>0.77500000000000002</v>
      </c>
      <c r="M266" s="6">
        <v>0.75</v>
      </c>
      <c r="N266" s="6">
        <v>0.8</v>
      </c>
      <c r="O266" s="6">
        <v>0.77500000000000002</v>
      </c>
      <c r="P266" s="6">
        <v>0.75</v>
      </c>
      <c r="Q266" s="6">
        <v>0.8</v>
      </c>
      <c r="R266" s="6">
        <v>0.77500000000000002</v>
      </c>
      <c r="S266" s="6">
        <v>0.75</v>
      </c>
      <c r="T266" s="6">
        <v>0.8</v>
      </c>
      <c r="U266" s="6">
        <v>0.77500000000000002</v>
      </c>
      <c r="V266" s="6">
        <v>0.75</v>
      </c>
      <c r="W266" s="6">
        <v>0.8</v>
      </c>
      <c r="X266" s="6">
        <v>0.77500000000000002</v>
      </c>
      <c r="Y266" s="6">
        <v>0.75</v>
      </c>
      <c r="Z266" s="6">
        <v>0.8</v>
      </c>
      <c r="AA266" s="6">
        <v>0.77500000000000002</v>
      </c>
      <c r="AB266" s="6">
        <v>0.75</v>
      </c>
      <c r="AC266" s="6">
        <v>0.8</v>
      </c>
    </row>
    <row r="267" spans="1:29" x14ac:dyDescent="0.3">
      <c r="A267" s="23" t="s">
        <v>30</v>
      </c>
      <c r="B267" s="3" t="s">
        <v>168</v>
      </c>
      <c r="C267" s="4" t="s">
        <v>23</v>
      </c>
      <c r="D267" s="3" t="s">
        <v>23</v>
      </c>
      <c r="E267" s="6" t="s">
        <v>46</v>
      </c>
      <c r="F267" s="6" t="s">
        <v>108</v>
      </c>
      <c r="G267" s="3" t="s">
        <v>91</v>
      </c>
      <c r="H267" s="3" t="s">
        <v>87</v>
      </c>
      <c r="I267" s="3" t="s">
        <v>85</v>
      </c>
      <c r="J267" s="3" t="s">
        <v>86</v>
      </c>
      <c r="K267" s="23" t="s">
        <v>126</v>
      </c>
      <c r="L267" s="6">
        <v>1</v>
      </c>
      <c r="M267" s="6"/>
      <c r="N267" s="6"/>
      <c r="O267" s="6">
        <v>1</v>
      </c>
      <c r="P267" s="6"/>
      <c r="Q267" s="6"/>
      <c r="R267" s="6">
        <v>1</v>
      </c>
      <c r="S267" s="6"/>
      <c r="T267" s="6"/>
      <c r="U267" s="3">
        <v>0.95</v>
      </c>
      <c r="V267" s="3"/>
      <c r="W267" s="3"/>
      <c r="X267" s="6">
        <v>0.9</v>
      </c>
      <c r="Y267" s="6"/>
      <c r="Z267" s="6"/>
      <c r="AA267" s="3">
        <v>0.85</v>
      </c>
      <c r="AB267" s="3"/>
      <c r="AC267" s="3"/>
    </row>
    <row r="268" spans="1:29" x14ac:dyDescent="0.3">
      <c r="A268" s="23" t="s">
        <v>30</v>
      </c>
      <c r="B268" s="3" t="s">
        <v>190</v>
      </c>
      <c r="C268" s="4" t="s">
        <v>23</v>
      </c>
      <c r="D268" s="3" t="s">
        <v>23</v>
      </c>
      <c r="E268" s="6" t="s">
        <v>46</v>
      </c>
      <c r="F268" s="6" t="s">
        <v>108</v>
      </c>
      <c r="G268" s="3" t="s">
        <v>91</v>
      </c>
      <c r="H268" s="3" t="s">
        <v>87</v>
      </c>
      <c r="I268" s="3" t="s">
        <v>85</v>
      </c>
      <c r="J268" s="3" t="s">
        <v>86</v>
      </c>
      <c r="K268" s="4" t="s">
        <v>71</v>
      </c>
      <c r="L268" s="6">
        <v>1</v>
      </c>
      <c r="M268" s="6"/>
      <c r="N268" s="6"/>
      <c r="O268" s="6">
        <v>1</v>
      </c>
      <c r="P268" s="6"/>
      <c r="Q268" s="6"/>
      <c r="R268" s="6">
        <v>1</v>
      </c>
      <c r="S268" s="6"/>
      <c r="T268" s="6"/>
      <c r="U268" s="6">
        <v>1</v>
      </c>
      <c r="V268" s="6"/>
      <c r="W268" s="6"/>
      <c r="X268" s="6">
        <v>1</v>
      </c>
      <c r="Y268" s="6"/>
      <c r="Z268" s="6"/>
      <c r="AA268" s="6">
        <v>1</v>
      </c>
      <c r="AB268" s="6"/>
      <c r="AC268" s="6"/>
    </row>
    <row r="269" spans="1:29" x14ac:dyDescent="0.3">
      <c r="A269" s="23" t="s">
        <v>30</v>
      </c>
      <c r="B269" s="3" t="s">
        <v>44</v>
      </c>
      <c r="C269" s="4" t="s">
        <v>23</v>
      </c>
      <c r="D269" s="3" t="s">
        <v>23</v>
      </c>
      <c r="E269" s="6" t="s">
        <v>46</v>
      </c>
      <c r="F269" s="6" t="s">
        <v>108</v>
      </c>
      <c r="G269" s="3" t="s">
        <v>91</v>
      </c>
      <c r="H269" s="3" t="s">
        <v>87</v>
      </c>
      <c r="I269" s="3" t="s">
        <v>85</v>
      </c>
      <c r="J269" s="3" t="s">
        <v>86</v>
      </c>
      <c r="K269" s="4" t="s">
        <v>126</v>
      </c>
      <c r="L269" s="6">
        <v>0</v>
      </c>
      <c r="M269" s="6"/>
      <c r="N269" s="6"/>
      <c r="O269" s="6">
        <v>0</v>
      </c>
      <c r="P269" s="6"/>
      <c r="Q269" s="6"/>
      <c r="R269" s="6">
        <v>0</v>
      </c>
      <c r="S269" s="6"/>
      <c r="T269" s="6"/>
      <c r="U269" s="3">
        <v>0</v>
      </c>
      <c r="V269" s="3"/>
      <c r="W269" s="3"/>
      <c r="X269" s="6">
        <v>0</v>
      </c>
      <c r="Y269" s="6"/>
      <c r="Z269" s="6"/>
      <c r="AA269" s="3">
        <v>0</v>
      </c>
      <c r="AB269" s="3"/>
      <c r="AC269" s="3"/>
    </row>
    <row r="270" spans="1:29" x14ac:dyDescent="0.3">
      <c r="A270" s="23" t="s">
        <v>30</v>
      </c>
      <c r="B270" s="3" t="s">
        <v>43</v>
      </c>
      <c r="C270" s="4" t="s">
        <v>23</v>
      </c>
      <c r="D270" s="3" t="s">
        <v>23</v>
      </c>
      <c r="E270" s="6" t="s">
        <v>47</v>
      </c>
      <c r="F270" s="6" t="s">
        <v>108</v>
      </c>
      <c r="G270" s="3" t="s">
        <v>91</v>
      </c>
      <c r="H270" s="3" t="s">
        <v>87</v>
      </c>
      <c r="I270" s="3" t="s">
        <v>85</v>
      </c>
      <c r="J270" s="3" t="s">
        <v>86</v>
      </c>
      <c r="K270" s="4" t="s">
        <v>71</v>
      </c>
      <c r="L270" s="6">
        <v>0.25</v>
      </c>
      <c r="M270" s="6">
        <v>0.2</v>
      </c>
      <c r="N270" s="6">
        <v>0.3</v>
      </c>
      <c r="O270" s="6">
        <v>0.25</v>
      </c>
      <c r="P270" s="6">
        <v>0.2</v>
      </c>
      <c r="Q270" s="6">
        <v>0.3</v>
      </c>
      <c r="R270" s="6">
        <v>0.25</v>
      </c>
      <c r="S270" s="6">
        <v>0.2</v>
      </c>
      <c r="T270" s="6">
        <v>0.3</v>
      </c>
      <c r="U270" s="6">
        <v>0.35</v>
      </c>
      <c r="V270" s="6">
        <v>0.3</v>
      </c>
      <c r="W270" s="6">
        <v>0.4</v>
      </c>
      <c r="X270" s="6">
        <v>0.35</v>
      </c>
      <c r="Y270" s="6">
        <v>0.3</v>
      </c>
      <c r="Z270" s="6">
        <v>0.4</v>
      </c>
      <c r="AA270" s="6">
        <v>0.25</v>
      </c>
      <c r="AB270" s="6">
        <v>0.2</v>
      </c>
      <c r="AC270" s="6">
        <v>0.3</v>
      </c>
    </row>
    <row r="271" spans="1:29" ht="14.4" x14ac:dyDescent="0.3">
      <c r="A271" s="4" t="s">
        <v>31</v>
      </c>
      <c r="B271" s="3" t="s">
        <v>23</v>
      </c>
      <c r="C271" s="4" t="s">
        <v>73</v>
      </c>
      <c r="D271" s="3" t="s">
        <v>132</v>
      </c>
      <c r="E271" s="6" t="s">
        <v>24</v>
      </c>
      <c r="F271" s="6" t="s">
        <v>116</v>
      </c>
      <c r="G271" s="6" t="s">
        <v>92</v>
      </c>
      <c r="H271" s="3" t="s">
        <v>88</v>
      </c>
      <c r="I271" s="32" t="s">
        <v>212</v>
      </c>
      <c r="J271" s="3"/>
      <c r="K271" s="4" t="s">
        <v>71</v>
      </c>
      <c r="L271" s="5">
        <f t="shared" ref="L271:P276" si="489">O271*1.05</f>
        <v>1102.5</v>
      </c>
      <c r="M271" s="5">
        <f t="shared" si="489"/>
        <v>992.25</v>
      </c>
      <c r="N271" s="5">
        <f t="shared" si="489"/>
        <v>1212.75</v>
      </c>
      <c r="O271" s="5">
        <f t="shared" si="489"/>
        <v>1050</v>
      </c>
      <c r="P271" s="5">
        <f t="shared" si="489"/>
        <v>945</v>
      </c>
      <c r="Q271" s="5">
        <f>T271*1.05</f>
        <v>1155</v>
      </c>
      <c r="R271" s="5">
        <v>1000</v>
      </c>
      <c r="S271" s="5">
        <v>900</v>
      </c>
      <c r="T271" s="5">
        <v>1100</v>
      </c>
      <c r="U271" s="5">
        <f>R271*0.95</f>
        <v>950</v>
      </c>
      <c r="V271" s="5">
        <f t="shared" ref="V271:AC276" si="490">S271*0.95</f>
        <v>855</v>
      </c>
      <c r="W271" s="5">
        <f t="shared" si="490"/>
        <v>1045</v>
      </c>
      <c r="X271" s="5">
        <f t="shared" si="490"/>
        <v>902.5</v>
      </c>
      <c r="Y271" s="5">
        <f t="shared" si="490"/>
        <v>812.25</v>
      </c>
      <c r="Z271" s="5">
        <f t="shared" si="490"/>
        <v>992.75</v>
      </c>
      <c r="AA271" s="5">
        <f t="shared" si="490"/>
        <v>857.375</v>
      </c>
      <c r="AB271" s="5">
        <f t="shared" si="490"/>
        <v>771.63749999999993</v>
      </c>
      <c r="AC271" s="5">
        <f t="shared" si="490"/>
        <v>943.11249999999995</v>
      </c>
    </row>
    <row r="272" spans="1:29" ht="14.4" x14ac:dyDescent="0.3">
      <c r="A272" s="23" t="s">
        <v>31</v>
      </c>
      <c r="B272" s="3" t="s">
        <v>23</v>
      </c>
      <c r="C272" s="4" t="s">
        <v>74</v>
      </c>
      <c r="D272" s="3" t="s">
        <v>132</v>
      </c>
      <c r="E272" s="6" t="s">
        <v>24</v>
      </c>
      <c r="F272" s="6" t="s">
        <v>116</v>
      </c>
      <c r="G272" s="6" t="s">
        <v>92</v>
      </c>
      <c r="H272" s="3" t="s">
        <v>88</v>
      </c>
      <c r="I272" s="32" t="s">
        <v>212</v>
      </c>
      <c r="J272" s="3"/>
      <c r="K272" s="4" t="s">
        <v>71</v>
      </c>
      <c r="L272" s="5">
        <f t="shared" si="489"/>
        <v>2205</v>
      </c>
      <c r="M272" s="5">
        <f t="shared" si="489"/>
        <v>1984.5</v>
      </c>
      <c r="N272" s="5">
        <f t="shared" si="489"/>
        <v>2425.5</v>
      </c>
      <c r="O272" s="5">
        <f t="shared" si="489"/>
        <v>2100</v>
      </c>
      <c r="P272" s="5">
        <f t="shared" si="489"/>
        <v>1890</v>
      </c>
      <c r="Q272" s="5">
        <f t="shared" ref="Q272:Q276" si="491">T272*1.05</f>
        <v>2310</v>
      </c>
      <c r="R272" s="5">
        <v>2000</v>
      </c>
      <c r="S272" s="5">
        <v>1800</v>
      </c>
      <c r="T272" s="5">
        <v>2200</v>
      </c>
      <c r="U272" s="5">
        <f t="shared" ref="U272:U276" si="492">R272*0.95</f>
        <v>1900</v>
      </c>
      <c r="V272" s="5">
        <f t="shared" si="490"/>
        <v>1710</v>
      </c>
      <c r="W272" s="5">
        <f t="shared" si="490"/>
        <v>2090</v>
      </c>
      <c r="X272" s="5">
        <f t="shared" si="490"/>
        <v>1805</v>
      </c>
      <c r="Y272" s="5">
        <f t="shared" si="490"/>
        <v>1624.5</v>
      </c>
      <c r="Z272" s="5">
        <f t="shared" si="490"/>
        <v>1985.5</v>
      </c>
      <c r="AA272" s="5">
        <f t="shared" si="490"/>
        <v>1714.75</v>
      </c>
      <c r="AB272" s="5">
        <f t="shared" si="490"/>
        <v>1543.2749999999999</v>
      </c>
      <c r="AC272" s="5">
        <f t="shared" si="490"/>
        <v>1886.2249999999999</v>
      </c>
    </row>
    <row r="273" spans="1:29" ht="14.4" x14ac:dyDescent="0.3">
      <c r="A273" s="23" t="s">
        <v>31</v>
      </c>
      <c r="B273" s="3" t="s">
        <v>23</v>
      </c>
      <c r="C273" s="4" t="s">
        <v>75</v>
      </c>
      <c r="D273" s="3" t="s">
        <v>132</v>
      </c>
      <c r="E273" s="6" t="s">
        <v>24</v>
      </c>
      <c r="F273" s="6" t="s">
        <v>116</v>
      </c>
      <c r="G273" s="6" t="s">
        <v>92</v>
      </c>
      <c r="H273" s="3" t="s">
        <v>88</v>
      </c>
      <c r="I273" s="32" t="s">
        <v>212</v>
      </c>
      <c r="J273" s="3"/>
      <c r="K273" s="4" t="s">
        <v>71</v>
      </c>
      <c r="L273" s="5">
        <f t="shared" si="489"/>
        <v>4410</v>
      </c>
      <c r="M273" s="5">
        <f t="shared" si="489"/>
        <v>4189.5</v>
      </c>
      <c r="N273" s="5">
        <f t="shared" si="489"/>
        <v>4630.5</v>
      </c>
      <c r="O273" s="5">
        <f t="shared" si="489"/>
        <v>4200</v>
      </c>
      <c r="P273" s="5">
        <f t="shared" si="489"/>
        <v>3990</v>
      </c>
      <c r="Q273" s="5">
        <f t="shared" si="491"/>
        <v>4410</v>
      </c>
      <c r="R273" s="6">
        <v>4000</v>
      </c>
      <c r="S273" s="6">
        <v>3800</v>
      </c>
      <c r="T273" s="6">
        <v>4200</v>
      </c>
      <c r="U273" s="5">
        <f t="shared" si="492"/>
        <v>3800</v>
      </c>
      <c r="V273" s="5">
        <f t="shared" si="490"/>
        <v>3610</v>
      </c>
      <c r="W273" s="5">
        <f t="shared" si="490"/>
        <v>3990</v>
      </c>
      <c r="X273" s="5">
        <f t="shared" si="490"/>
        <v>3610</v>
      </c>
      <c r="Y273" s="5">
        <f t="shared" si="490"/>
        <v>3429.5</v>
      </c>
      <c r="Z273" s="5">
        <f t="shared" si="490"/>
        <v>3790.5</v>
      </c>
      <c r="AA273" s="5">
        <f t="shared" si="490"/>
        <v>3429.5</v>
      </c>
      <c r="AB273" s="5">
        <f t="shared" si="490"/>
        <v>3258.0249999999996</v>
      </c>
      <c r="AC273" s="5">
        <f t="shared" si="490"/>
        <v>3600.9749999999999</v>
      </c>
    </row>
    <row r="274" spans="1:29" ht="14.4" x14ac:dyDescent="0.3">
      <c r="A274" s="23" t="s">
        <v>31</v>
      </c>
      <c r="B274" s="3" t="s">
        <v>23</v>
      </c>
      <c r="C274" s="4" t="s">
        <v>130</v>
      </c>
      <c r="D274" s="3" t="s">
        <v>133</v>
      </c>
      <c r="E274" s="6" t="s">
        <v>24</v>
      </c>
      <c r="F274" s="6" t="s">
        <v>116</v>
      </c>
      <c r="G274" s="6" t="s">
        <v>92</v>
      </c>
      <c r="H274" s="3" t="s">
        <v>88</v>
      </c>
      <c r="I274" s="32" t="s">
        <v>212</v>
      </c>
      <c r="J274" s="3"/>
      <c r="K274" s="4" t="s">
        <v>71</v>
      </c>
      <c r="L274" s="5">
        <f t="shared" si="489"/>
        <v>4630.5</v>
      </c>
      <c r="M274" s="5">
        <f t="shared" si="489"/>
        <v>4410</v>
      </c>
      <c r="N274" s="5">
        <f t="shared" si="489"/>
        <v>4851</v>
      </c>
      <c r="O274" s="5">
        <f t="shared" si="489"/>
        <v>4410</v>
      </c>
      <c r="P274" s="5">
        <f t="shared" si="489"/>
        <v>4200</v>
      </c>
      <c r="Q274" s="5">
        <f t="shared" si="491"/>
        <v>4620</v>
      </c>
      <c r="R274" s="6">
        <v>4200</v>
      </c>
      <c r="S274" s="6">
        <v>4000</v>
      </c>
      <c r="T274" s="6">
        <v>4400</v>
      </c>
      <c r="U274" s="5">
        <f t="shared" si="492"/>
        <v>3990</v>
      </c>
      <c r="V274" s="5">
        <f t="shared" si="490"/>
        <v>3800</v>
      </c>
      <c r="W274" s="5">
        <f t="shared" si="490"/>
        <v>4180</v>
      </c>
      <c r="X274" s="5">
        <f t="shared" si="490"/>
        <v>3790.5</v>
      </c>
      <c r="Y274" s="5">
        <f t="shared" si="490"/>
        <v>3610</v>
      </c>
      <c r="Z274" s="5">
        <f t="shared" si="490"/>
        <v>3971</v>
      </c>
      <c r="AA274" s="5">
        <f t="shared" si="490"/>
        <v>3600.9749999999999</v>
      </c>
      <c r="AB274" s="5">
        <f t="shared" si="490"/>
        <v>3429.5</v>
      </c>
      <c r="AC274" s="5">
        <f t="shared" si="490"/>
        <v>3772.45</v>
      </c>
    </row>
    <row r="275" spans="1:29" ht="14.4" x14ac:dyDescent="0.3">
      <c r="A275" s="23" t="s">
        <v>31</v>
      </c>
      <c r="B275" s="3" t="s">
        <v>23</v>
      </c>
      <c r="C275" s="4" t="s">
        <v>76</v>
      </c>
      <c r="D275" s="3" t="s">
        <v>136</v>
      </c>
      <c r="E275" s="6" t="s">
        <v>24</v>
      </c>
      <c r="F275" s="6" t="s">
        <v>116</v>
      </c>
      <c r="G275" s="6" t="s">
        <v>92</v>
      </c>
      <c r="H275" s="3" t="s">
        <v>88</v>
      </c>
      <c r="I275" s="32" t="s">
        <v>212</v>
      </c>
      <c r="J275" s="3"/>
      <c r="K275" s="4" t="s">
        <v>71</v>
      </c>
      <c r="L275" s="5">
        <f t="shared" si="489"/>
        <v>4961.25</v>
      </c>
      <c r="M275" s="5">
        <f t="shared" si="489"/>
        <v>4630.5</v>
      </c>
      <c r="N275" s="5">
        <f t="shared" si="489"/>
        <v>5292</v>
      </c>
      <c r="O275" s="5">
        <f t="shared" si="489"/>
        <v>4725</v>
      </c>
      <c r="P275" s="5">
        <f t="shared" si="489"/>
        <v>4410</v>
      </c>
      <c r="Q275" s="5">
        <f t="shared" si="491"/>
        <v>5040</v>
      </c>
      <c r="R275" s="6">
        <v>4500</v>
      </c>
      <c r="S275" s="6">
        <v>4200</v>
      </c>
      <c r="T275" s="6">
        <v>4800</v>
      </c>
      <c r="U275" s="5">
        <f t="shared" si="492"/>
        <v>4275</v>
      </c>
      <c r="V275" s="5">
        <f t="shared" si="490"/>
        <v>3990</v>
      </c>
      <c r="W275" s="5">
        <f t="shared" si="490"/>
        <v>4560</v>
      </c>
      <c r="X275" s="5">
        <f t="shared" si="490"/>
        <v>4061.25</v>
      </c>
      <c r="Y275" s="5">
        <f t="shared" si="490"/>
        <v>3790.5</v>
      </c>
      <c r="Z275" s="5">
        <f t="shared" si="490"/>
        <v>4332</v>
      </c>
      <c r="AA275" s="5">
        <f t="shared" si="490"/>
        <v>3858.1875</v>
      </c>
      <c r="AB275" s="5">
        <f t="shared" si="490"/>
        <v>3600.9749999999999</v>
      </c>
      <c r="AC275" s="5">
        <f t="shared" si="490"/>
        <v>4115.3999999999996</v>
      </c>
    </row>
    <row r="276" spans="1:29" ht="14.4" x14ac:dyDescent="0.3">
      <c r="A276" s="23" t="s">
        <v>31</v>
      </c>
      <c r="B276" s="3" t="s">
        <v>23</v>
      </c>
      <c r="C276" s="23" t="s">
        <v>134</v>
      </c>
      <c r="D276" s="3" t="s">
        <v>135</v>
      </c>
      <c r="E276" s="6" t="s">
        <v>24</v>
      </c>
      <c r="F276" s="6" t="s">
        <v>116</v>
      </c>
      <c r="G276" s="6" t="s">
        <v>92</v>
      </c>
      <c r="H276" s="3" t="s">
        <v>88</v>
      </c>
      <c r="I276" s="32" t="s">
        <v>166</v>
      </c>
      <c r="J276" s="3"/>
      <c r="K276" s="23" t="s">
        <v>71</v>
      </c>
      <c r="L276" s="5">
        <f t="shared" si="489"/>
        <v>6835.5</v>
      </c>
      <c r="M276" s="5">
        <f t="shared" si="489"/>
        <v>6394.5</v>
      </c>
      <c r="N276" s="5">
        <f t="shared" si="489"/>
        <v>7276.5</v>
      </c>
      <c r="O276" s="5">
        <f t="shared" si="489"/>
        <v>6510</v>
      </c>
      <c r="P276" s="5">
        <f t="shared" si="489"/>
        <v>6090</v>
      </c>
      <c r="Q276" s="5">
        <f t="shared" si="491"/>
        <v>6930</v>
      </c>
      <c r="R276" s="6">
        <v>6200</v>
      </c>
      <c r="S276" s="6">
        <v>5800</v>
      </c>
      <c r="T276" s="6">
        <v>6600</v>
      </c>
      <c r="U276" s="5">
        <f t="shared" si="492"/>
        <v>5890</v>
      </c>
      <c r="V276" s="5">
        <f t="shared" si="490"/>
        <v>5510</v>
      </c>
      <c r="W276" s="5">
        <f t="shared" si="490"/>
        <v>6270</v>
      </c>
      <c r="X276" s="5">
        <f t="shared" si="490"/>
        <v>5595.5</v>
      </c>
      <c r="Y276" s="5">
        <f t="shared" si="490"/>
        <v>5234.5</v>
      </c>
      <c r="Z276" s="5">
        <f t="shared" si="490"/>
        <v>5956.5</v>
      </c>
      <c r="AA276" s="5">
        <f t="shared" si="490"/>
        <v>5315.7249999999995</v>
      </c>
      <c r="AB276" s="5">
        <f t="shared" si="490"/>
        <v>4972.7749999999996</v>
      </c>
      <c r="AC276" s="5">
        <f t="shared" si="490"/>
        <v>5658.6750000000002</v>
      </c>
    </row>
    <row r="277" spans="1:29" x14ac:dyDescent="0.3">
      <c r="A277" s="23" t="s">
        <v>31</v>
      </c>
      <c r="B277" s="3" t="s">
        <v>23</v>
      </c>
      <c r="C277" s="4" t="s">
        <v>73</v>
      </c>
      <c r="D277" s="3" t="s">
        <v>132</v>
      </c>
      <c r="E277" s="6" t="s">
        <v>25</v>
      </c>
      <c r="F277" s="6" t="s">
        <v>116</v>
      </c>
      <c r="G277" s="6" t="s">
        <v>92</v>
      </c>
      <c r="H277" s="3" t="s">
        <v>88</v>
      </c>
      <c r="I277" s="3"/>
      <c r="J277" s="3" t="s">
        <v>79</v>
      </c>
      <c r="K277" s="4" t="s">
        <v>71</v>
      </c>
      <c r="L277" s="5">
        <f>L281*0.0875</f>
        <v>43.75</v>
      </c>
      <c r="M277" s="5">
        <f t="shared" ref="M277:N277" si="493">M281*0.0875</f>
        <v>35</v>
      </c>
      <c r="N277" s="5">
        <f t="shared" si="493"/>
        <v>52.5</v>
      </c>
      <c r="O277" s="5">
        <f>O281*0.0875</f>
        <v>43.75</v>
      </c>
      <c r="P277" s="5">
        <f t="shared" ref="P277:Q277" si="494">P281*0.0875</f>
        <v>35</v>
      </c>
      <c r="Q277" s="5">
        <f t="shared" si="494"/>
        <v>52.5</v>
      </c>
      <c r="R277" s="5">
        <f>R281*0.0875</f>
        <v>43.75</v>
      </c>
      <c r="S277" s="5">
        <f t="shared" ref="S277:AC277" si="495">S281*0.0875</f>
        <v>35</v>
      </c>
      <c r="T277" s="5">
        <f t="shared" si="495"/>
        <v>52.5</v>
      </c>
      <c r="U277" s="5">
        <f t="shared" si="495"/>
        <v>43.75</v>
      </c>
      <c r="V277" s="5">
        <f t="shared" si="495"/>
        <v>35</v>
      </c>
      <c r="W277" s="5">
        <f t="shared" si="495"/>
        <v>52.5</v>
      </c>
      <c r="X277" s="5">
        <f t="shared" si="495"/>
        <v>41.5625</v>
      </c>
      <c r="Y277" s="5">
        <f t="shared" si="495"/>
        <v>31.499999999999996</v>
      </c>
      <c r="Z277" s="5">
        <f t="shared" si="495"/>
        <v>52.5</v>
      </c>
      <c r="AA277" s="5">
        <f t="shared" si="495"/>
        <v>41.5625</v>
      </c>
      <c r="AB277" s="5">
        <f t="shared" si="495"/>
        <v>31.499999999999996</v>
      </c>
      <c r="AC277" s="5">
        <f t="shared" si="495"/>
        <v>52.5</v>
      </c>
    </row>
    <row r="278" spans="1:29" x14ac:dyDescent="0.3">
      <c r="A278" s="23" t="s">
        <v>31</v>
      </c>
      <c r="B278" s="3" t="s">
        <v>23</v>
      </c>
      <c r="C278" s="4" t="s">
        <v>74</v>
      </c>
      <c r="D278" s="3" t="s">
        <v>132</v>
      </c>
      <c r="E278" s="6" t="s">
        <v>25</v>
      </c>
      <c r="F278" s="6" t="s">
        <v>116</v>
      </c>
      <c r="G278" s="6" t="s">
        <v>92</v>
      </c>
      <c r="H278" s="3" t="s">
        <v>88</v>
      </c>
      <c r="I278" s="3"/>
      <c r="J278" s="3" t="s">
        <v>79</v>
      </c>
      <c r="K278" s="4" t="s">
        <v>71</v>
      </c>
      <c r="L278" s="5">
        <f>L281*0.1875</f>
        <v>93.75</v>
      </c>
      <c r="M278" s="5">
        <f t="shared" ref="M278:N278" si="496">M281*0.1875</f>
        <v>75</v>
      </c>
      <c r="N278" s="5">
        <f t="shared" si="496"/>
        <v>112.5</v>
      </c>
      <c r="O278" s="5">
        <f>O281*0.1875</f>
        <v>93.75</v>
      </c>
      <c r="P278" s="5">
        <f t="shared" ref="P278:Q278" si="497">P281*0.1875</f>
        <v>75</v>
      </c>
      <c r="Q278" s="5">
        <f t="shared" si="497"/>
        <v>112.5</v>
      </c>
      <c r="R278" s="5">
        <f>R281*0.1875</f>
        <v>93.75</v>
      </c>
      <c r="S278" s="5">
        <f t="shared" ref="S278:AC278" si="498">S281*0.1875</f>
        <v>75</v>
      </c>
      <c r="T278" s="5">
        <f t="shared" si="498"/>
        <v>112.5</v>
      </c>
      <c r="U278" s="5">
        <f t="shared" si="498"/>
        <v>93.75</v>
      </c>
      <c r="V278" s="5">
        <f t="shared" si="498"/>
        <v>75</v>
      </c>
      <c r="W278" s="5">
        <f t="shared" si="498"/>
        <v>112.5</v>
      </c>
      <c r="X278" s="5">
        <f t="shared" si="498"/>
        <v>89.0625</v>
      </c>
      <c r="Y278" s="5">
        <f t="shared" si="498"/>
        <v>67.5</v>
      </c>
      <c r="Z278" s="5">
        <f t="shared" si="498"/>
        <v>112.5</v>
      </c>
      <c r="AA278" s="5">
        <f t="shared" si="498"/>
        <v>89.0625</v>
      </c>
      <c r="AB278" s="5">
        <f t="shared" si="498"/>
        <v>67.5</v>
      </c>
      <c r="AC278" s="5">
        <f t="shared" si="498"/>
        <v>112.5</v>
      </c>
    </row>
    <row r="279" spans="1:29" x14ac:dyDescent="0.3">
      <c r="A279" s="23" t="s">
        <v>31</v>
      </c>
      <c r="B279" s="3" t="s">
        <v>23</v>
      </c>
      <c r="C279" s="4" t="s">
        <v>75</v>
      </c>
      <c r="D279" s="3" t="s">
        <v>132</v>
      </c>
      <c r="E279" s="6" t="s">
        <v>25</v>
      </c>
      <c r="F279" s="6" t="s">
        <v>116</v>
      </c>
      <c r="G279" s="6" t="s">
        <v>92</v>
      </c>
      <c r="H279" s="3" t="s">
        <v>88</v>
      </c>
      <c r="I279" s="3"/>
      <c r="J279" s="3" t="s">
        <v>79</v>
      </c>
      <c r="K279" s="4" t="s">
        <v>71</v>
      </c>
      <c r="L279" s="5">
        <f>L281*0.45</f>
        <v>225</v>
      </c>
      <c r="M279" s="5">
        <f t="shared" ref="M279:N279" si="499">M281*0.45</f>
        <v>180</v>
      </c>
      <c r="N279" s="5">
        <f t="shared" si="499"/>
        <v>270</v>
      </c>
      <c r="O279" s="5">
        <f>O281*0.45</f>
        <v>225</v>
      </c>
      <c r="P279" s="5">
        <f t="shared" ref="P279:Q279" si="500">P281*0.45</f>
        <v>180</v>
      </c>
      <c r="Q279" s="5">
        <f t="shared" si="500"/>
        <v>270</v>
      </c>
      <c r="R279" s="5">
        <f>R281*0.45</f>
        <v>225</v>
      </c>
      <c r="S279" s="5">
        <f t="shared" ref="S279:AC279" si="501">S281*0.45</f>
        <v>180</v>
      </c>
      <c r="T279" s="5">
        <f t="shared" si="501"/>
        <v>270</v>
      </c>
      <c r="U279" s="5">
        <f t="shared" si="501"/>
        <v>225</v>
      </c>
      <c r="V279" s="5">
        <f t="shared" si="501"/>
        <v>180</v>
      </c>
      <c r="W279" s="5">
        <f t="shared" si="501"/>
        <v>270</v>
      </c>
      <c r="X279" s="5">
        <f t="shared" si="501"/>
        <v>213.75</v>
      </c>
      <c r="Y279" s="5">
        <f t="shared" si="501"/>
        <v>162</v>
      </c>
      <c r="Z279" s="5">
        <f t="shared" si="501"/>
        <v>270</v>
      </c>
      <c r="AA279" s="5">
        <f t="shared" si="501"/>
        <v>213.75</v>
      </c>
      <c r="AB279" s="5">
        <f t="shared" si="501"/>
        <v>162</v>
      </c>
      <c r="AC279" s="5">
        <f t="shared" si="501"/>
        <v>270</v>
      </c>
    </row>
    <row r="280" spans="1:29" x14ac:dyDescent="0.3">
      <c r="A280" s="23" t="s">
        <v>31</v>
      </c>
      <c r="B280" s="3" t="s">
        <v>23</v>
      </c>
      <c r="C280" s="4" t="s">
        <v>130</v>
      </c>
      <c r="D280" s="3" t="s">
        <v>133</v>
      </c>
      <c r="E280" s="6" t="s">
        <v>25</v>
      </c>
      <c r="F280" s="6" t="s">
        <v>116</v>
      </c>
      <c r="G280" s="6" t="s">
        <v>92</v>
      </c>
      <c r="H280" s="3" t="s">
        <v>88</v>
      </c>
      <c r="I280" s="3"/>
      <c r="J280" s="3" t="s">
        <v>79</v>
      </c>
      <c r="K280" s="4" t="s">
        <v>71</v>
      </c>
      <c r="L280" s="5">
        <f>L281*0.65</f>
        <v>325</v>
      </c>
      <c r="M280" s="5">
        <f t="shared" ref="M280" si="502">M281*0.65</f>
        <v>260</v>
      </c>
      <c r="N280" s="5">
        <f t="shared" ref="N280" si="503">N281*0.65</f>
        <v>390</v>
      </c>
      <c r="O280" s="5">
        <f>O281*0.65</f>
        <v>325</v>
      </c>
      <c r="P280" s="5">
        <f t="shared" ref="P280" si="504">P281*0.65</f>
        <v>260</v>
      </c>
      <c r="Q280" s="5">
        <f t="shared" ref="Q280" si="505">Q281*0.65</f>
        <v>390</v>
      </c>
      <c r="R280" s="5">
        <f>R281*0.65</f>
        <v>325</v>
      </c>
      <c r="S280" s="5">
        <f t="shared" ref="S280" si="506">S281*0.65</f>
        <v>260</v>
      </c>
      <c r="T280" s="5">
        <f t="shared" ref="T280" si="507">T281*0.65</f>
        <v>390</v>
      </c>
      <c r="U280" s="5">
        <f t="shared" ref="U280" si="508">U281*0.65</f>
        <v>325</v>
      </c>
      <c r="V280" s="5">
        <f t="shared" ref="V280" si="509">V281*0.65</f>
        <v>260</v>
      </c>
      <c r="W280" s="5">
        <f t="shared" ref="W280" si="510">W281*0.65</f>
        <v>390</v>
      </c>
      <c r="X280" s="5">
        <f t="shared" ref="X280" si="511">X281*0.65</f>
        <v>308.75</v>
      </c>
      <c r="Y280" s="5">
        <f t="shared" ref="Y280" si="512">Y281*0.65</f>
        <v>234</v>
      </c>
      <c r="Z280" s="5">
        <f t="shared" ref="Z280" si="513">Z281*0.65</f>
        <v>390</v>
      </c>
      <c r="AA280" s="5">
        <f t="shared" ref="AA280" si="514">AA281*0.65</f>
        <v>308.75</v>
      </c>
      <c r="AB280" s="5">
        <f t="shared" ref="AB280" si="515">AB281*0.65</f>
        <v>234</v>
      </c>
      <c r="AC280" s="5">
        <f t="shared" ref="AC280" si="516">AC281*0.65</f>
        <v>390</v>
      </c>
    </row>
    <row r="281" spans="1:29" x14ac:dyDescent="0.3">
      <c r="A281" s="23" t="s">
        <v>31</v>
      </c>
      <c r="B281" s="3" t="s">
        <v>23</v>
      </c>
      <c r="C281" s="4" t="s">
        <v>76</v>
      </c>
      <c r="D281" s="3" t="s">
        <v>136</v>
      </c>
      <c r="E281" s="6" t="s">
        <v>25</v>
      </c>
      <c r="F281" s="6" t="s">
        <v>116</v>
      </c>
      <c r="G281" s="6" t="s">
        <v>92</v>
      </c>
      <c r="H281" s="3" t="s">
        <v>88</v>
      </c>
      <c r="I281" s="3"/>
      <c r="J281" s="3" t="s">
        <v>79</v>
      </c>
      <c r="K281" s="4" t="s">
        <v>71</v>
      </c>
      <c r="L281" s="6">
        <v>500</v>
      </c>
      <c r="M281" s="6">
        <f t="shared" ref="M281:M282" si="517">L281-100</f>
        <v>400</v>
      </c>
      <c r="N281" s="6">
        <f t="shared" ref="N281:N282" si="518">L281+100</f>
        <v>600</v>
      </c>
      <c r="O281" s="6">
        <v>500</v>
      </c>
      <c r="P281" s="6">
        <f t="shared" ref="P281:P282" si="519">O281-100</f>
        <v>400</v>
      </c>
      <c r="Q281" s="6">
        <f t="shared" ref="Q281:Q282" si="520">O281+100</f>
        <v>600</v>
      </c>
      <c r="R281" s="6">
        <v>500</v>
      </c>
      <c r="S281" s="6">
        <f t="shared" ref="S281" si="521">R281-100</f>
        <v>400</v>
      </c>
      <c r="T281" s="6">
        <f t="shared" ref="T281" si="522">R281+100</f>
        <v>600</v>
      </c>
      <c r="U281" s="6">
        <v>500</v>
      </c>
      <c r="V281" s="6">
        <f t="shared" ref="V281:V287" si="523">U281-100</f>
        <v>400</v>
      </c>
      <c r="W281" s="6">
        <f t="shared" ref="W281:W287" si="524">U281+100</f>
        <v>600</v>
      </c>
      <c r="X281" s="6">
        <f t="shared" ref="X281:X287" si="525">R281*0.95</f>
        <v>475</v>
      </c>
      <c r="Y281" s="6">
        <f t="shared" ref="Y281:Y287" si="526">S281*0.9</f>
        <v>360</v>
      </c>
      <c r="Z281" s="6">
        <f t="shared" ref="Z281:Z287" si="527">T281</f>
        <v>600</v>
      </c>
      <c r="AA281" s="6">
        <f t="shared" ref="AA281:AA287" si="528">U281*0.95</f>
        <v>475</v>
      </c>
      <c r="AB281" s="6">
        <f t="shared" ref="AB281:AB287" si="529">V281*0.9</f>
        <v>360</v>
      </c>
      <c r="AC281" s="6">
        <f t="shared" ref="AC281:AC287" si="530">W281</f>
        <v>600</v>
      </c>
    </row>
    <row r="282" spans="1:29" x14ac:dyDescent="0.3">
      <c r="A282" s="23" t="s">
        <v>31</v>
      </c>
      <c r="B282" s="3" t="s">
        <v>23</v>
      </c>
      <c r="C282" s="23" t="s">
        <v>134</v>
      </c>
      <c r="D282" s="3" t="s">
        <v>135</v>
      </c>
      <c r="E282" s="6" t="s">
        <v>25</v>
      </c>
      <c r="F282" s="6" t="s">
        <v>116</v>
      </c>
      <c r="G282" s="6" t="s">
        <v>92</v>
      </c>
      <c r="H282" s="3" t="s">
        <v>88</v>
      </c>
      <c r="I282" s="3"/>
      <c r="J282" s="3" t="s">
        <v>143</v>
      </c>
      <c r="K282" s="23" t="s">
        <v>71</v>
      </c>
      <c r="L282" s="6">
        <v>500</v>
      </c>
      <c r="M282" s="6">
        <f t="shared" si="517"/>
        <v>400</v>
      </c>
      <c r="N282" s="6">
        <f t="shared" si="518"/>
        <v>600</v>
      </c>
      <c r="O282" s="6">
        <v>500</v>
      </c>
      <c r="P282" s="6">
        <f t="shared" si="519"/>
        <v>400</v>
      </c>
      <c r="Q282" s="6">
        <f t="shared" si="520"/>
        <v>600</v>
      </c>
      <c r="R282" s="6">
        <v>500</v>
      </c>
      <c r="S282" s="6">
        <f t="shared" ref="S282" si="531">R282-100</f>
        <v>400</v>
      </c>
      <c r="T282" s="6">
        <f t="shared" ref="T282" si="532">R282+100</f>
        <v>600</v>
      </c>
      <c r="U282" s="6">
        <v>500</v>
      </c>
      <c r="V282" s="6">
        <f t="shared" ref="V282" si="533">U282-100</f>
        <v>400</v>
      </c>
      <c r="W282" s="6">
        <f t="shared" ref="W282" si="534">U282+100</f>
        <v>600</v>
      </c>
      <c r="X282" s="6">
        <f t="shared" ref="X282" si="535">R282*0.95</f>
        <v>475</v>
      </c>
      <c r="Y282" s="6">
        <f t="shared" ref="Y282" si="536">S282*0.9</f>
        <v>360</v>
      </c>
      <c r="Z282" s="6">
        <f t="shared" ref="Z282" si="537">T282</f>
        <v>600</v>
      </c>
      <c r="AA282" s="6">
        <f t="shared" ref="AA282" si="538">U282*0.95</f>
        <v>475</v>
      </c>
      <c r="AB282" s="6">
        <f t="shared" ref="AB282" si="539">V282*0.9</f>
        <v>360</v>
      </c>
      <c r="AC282" s="6">
        <f t="shared" ref="AC282" si="540">W282</f>
        <v>600</v>
      </c>
    </row>
    <row r="283" spans="1:29" x14ac:dyDescent="0.3">
      <c r="A283" s="23" t="s">
        <v>31</v>
      </c>
      <c r="B283" s="3" t="s">
        <v>23</v>
      </c>
      <c r="C283" s="4" t="s">
        <v>73</v>
      </c>
      <c r="D283" s="3" t="s">
        <v>132</v>
      </c>
      <c r="E283" s="6" t="s">
        <v>26</v>
      </c>
      <c r="F283" s="6" t="s">
        <v>116</v>
      </c>
      <c r="G283" s="6" t="s">
        <v>92</v>
      </c>
      <c r="H283" s="3" t="s">
        <v>88</v>
      </c>
      <c r="I283" s="3"/>
      <c r="J283" s="3" t="s">
        <v>79</v>
      </c>
      <c r="K283" s="4" t="s">
        <v>71</v>
      </c>
      <c r="L283" s="5">
        <f>L287*0.0875</f>
        <v>43.75</v>
      </c>
      <c r="M283" s="5">
        <f t="shared" ref="M283:N283" si="541">M287*0.0875</f>
        <v>35</v>
      </c>
      <c r="N283" s="5">
        <f t="shared" si="541"/>
        <v>52.5</v>
      </c>
      <c r="O283" s="5">
        <f>O287*0.0875</f>
        <v>43.75</v>
      </c>
      <c r="P283" s="5">
        <f t="shared" ref="P283:Q283" si="542">P287*0.0875</f>
        <v>35</v>
      </c>
      <c r="Q283" s="5">
        <f t="shared" si="542"/>
        <v>52.5</v>
      </c>
      <c r="R283" s="5">
        <f>R287*0.0875</f>
        <v>43.75</v>
      </c>
      <c r="S283" s="5">
        <f t="shared" ref="S283:AC283" si="543">S287*0.0875</f>
        <v>35</v>
      </c>
      <c r="T283" s="5">
        <f t="shared" si="543"/>
        <v>52.5</v>
      </c>
      <c r="U283" s="5">
        <f t="shared" si="543"/>
        <v>43.75</v>
      </c>
      <c r="V283" s="5">
        <f t="shared" si="543"/>
        <v>35</v>
      </c>
      <c r="W283" s="5">
        <f t="shared" si="543"/>
        <v>52.5</v>
      </c>
      <c r="X283" s="5">
        <f t="shared" si="543"/>
        <v>41.5625</v>
      </c>
      <c r="Y283" s="5">
        <f t="shared" si="543"/>
        <v>31.499999999999996</v>
      </c>
      <c r="Z283" s="5">
        <f t="shared" si="543"/>
        <v>52.5</v>
      </c>
      <c r="AA283" s="5">
        <f t="shared" si="543"/>
        <v>41.5625</v>
      </c>
      <c r="AB283" s="5">
        <f t="shared" si="543"/>
        <v>31.499999999999996</v>
      </c>
      <c r="AC283" s="5">
        <f t="shared" si="543"/>
        <v>52.5</v>
      </c>
    </row>
    <row r="284" spans="1:29" x14ac:dyDescent="0.3">
      <c r="A284" s="23" t="s">
        <v>31</v>
      </c>
      <c r="B284" s="3" t="s">
        <v>23</v>
      </c>
      <c r="C284" s="4" t="s">
        <v>74</v>
      </c>
      <c r="D284" s="3" t="s">
        <v>132</v>
      </c>
      <c r="E284" s="6" t="s">
        <v>26</v>
      </c>
      <c r="F284" s="6" t="s">
        <v>116</v>
      </c>
      <c r="G284" s="6" t="s">
        <v>92</v>
      </c>
      <c r="H284" s="3" t="s">
        <v>88</v>
      </c>
      <c r="I284" s="3"/>
      <c r="J284" s="3" t="s">
        <v>79</v>
      </c>
      <c r="K284" s="4" t="s">
        <v>71</v>
      </c>
      <c r="L284" s="5">
        <f>L287*0.1875</f>
        <v>93.75</v>
      </c>
      <c r="M284" s="5">
        <f t="shared" ref="M284:N284" si="544">M287*0.1875</f>
        <v>75</v>
      </c>
      <c r="N284" s="5">
        <f t="shared" si="544"/>
        <v>112.5</v>
      </c>
      <c r="O284" s="5">
        <f>O287*0.1875</f>
        <v>93.75</v>
      </c>
      <c r="P284" s="5">
        <f t="shared" ref="P284:Q284" si="545">P287*0.1875</f>
        <v>75</v>
      </c>
      <c r="Q284" s="5">
        <f t="shared" si="545"/>
        <v>112.5</v>
      </c>
      <c r="R284" s="5">
        <f>R287*0.1875</f>
        <v>93.75</v>
      </c>
      <c r="S284" s="5">
        <f t="shared" ref="S284:AC284" si="546">S287*0.1875</f>
        <v>75</v>
      </c>
      <c r="T284" s="5">
        <f t="shared" si="546"/>
        <v>112.5</v>
      </c>
      <c r="U284" s="5">
        <f t="shared" si="546"/>
        <v>93.75</v>
      </c>
      <c r="V284" s="5">
        <f t="shared" si="546"/>
        <v>75</v>
      </c>
      <c r="W284" s="5">
        <f t="shared" si="546"/>
        <v>112.5</v>
      </c>
      <c r="X284" s="5">
        <f t="shared" si="546"/>
        <v>89.0625</v>
      </c>
      <c r="Y284" s="5">
        <f t="shared" si="546"/>
        <v>67.5</v>
      </c>
      <c r="Z284" s="5">
        <f t="shared" si="546"/>
        <v>112.5</v>
      </c>
      <c r="AA284" s="5">
        <f t="shared" si="546"/>
        <v>89.0625</v>
      </c>
      <c r="AB284" s="5">
        <f t="shared" si="546"/>
        <v>67.5</v>
      </c>
      <c r="AC284" s="5">
        <f t="shared" si="546"/>
        <v>112.5</v>
      </c>
    </row>
    <row r="285" spans="1:29" x14ac:dyDescent="0.3">
      <c r="A285" s="23" t="s">
        <v>31</v>
      </c>
      <c r="B285" s="3" t="s">
        <v>23</v>
      </c>
      <c r="C285" s="4" t="s">
        <v>75</v>
      </c>
      <c r="D285" s="3" t="s">
        <v>132</v>
      </c>
      <c r="E285" s="6" t="s">
        <v>26</v>
      </c>
      <c r="F285" s="6" t="s">
        <v>116</v>
      </c>
      <c r="G285" s="6" t="s">
        <v>92</v>
      </c>
      <c r="H285" s="3" t="s">
        <v>88</v>
      </c>
      <c r="I285" s="3"/>
      <c r="J285" s="3" t="s">
        <v>79</v>
      </c>
      <c r="K285" s="4" t="s">
        <v>71</v>
      </c>
      <c r="L285" s="5">
        <f>L287*0.45</f>
        <v>225</v>
      </c>
      <c r="M285" s="5">
        <f t="shared" ref="M285:N285" si="547">M287*0.45</f>
        <v>180</v>
      </c>
      <c r="N285" s="5">
        <f t="shared" si="547"/>
        <v>270</v>
      </c>
      <c r="O285" s="5">
        <f>O287*0.45</f>
        <v>225</v>
      </c>
      <c r="P285" s="5">
        <f t="shared" ref="P285:Q285" si="548">P287*0.45</f>
        <v>180</v>
      </c>
      <c r="Q285" s="5">
        <f t="shared" si="548"/>
        <v>270</v>
      </c>
      <c r="R285" s="5">
        <f>R287*0.45</f>
        <v>225</v>
      </c>
      <c r="S285" s="5">
        <f t="shared" ref="S285:AC285" si="549">S287*0.45</f>
        <v>180</v>
      </c>
      <c r="T285" s="5">
        <f t="shared" si="549"/>
        <v>270</v>
      </c>
      <c r="U285" s="5">
        <f t="shared" si="549"/>
        <v>225</v>
      </c>
      <c r="V285" s="5">
        <f t="shared" si="549"/>
        <v>180</v>
      </c>
      <c r="W285" s="5">
        <f t="shared" si="549"/>
        <v>270</v>
      </c>
      <c r="X285" s="5">
        <f t="shared" si="549"/>
        <v>213.75</v>
      </c>
      <c r="Y285" s="5">
        <f t="shared" si="549"/>
        <v>162</v>
      </c>
      <c r="Z285" s="5">
        <f t="shared" si="549"/>
        <v>270</v>
      </c>
      <c r="AA285" s="5">
        <f t="shared" si="549"/>
        <v>213.75</v>
      </c>
      <c r="AB285" s="5">
        <f t="shared" si="549"/>
        <v>162</v>
      </c>
      <c r="AC285" s="5">
        <f t="shared" si="549"/>
        <v>270</v>
      </c>
    </row>
    <row r="286" spans="1:29" x14ac:dyDescent="0.3">
      <c r="A286" s="23" t="s">
        <v>31</v>
      </c>
      <c r="B286" s="3" t="s">
        <v>23</v>
      </c>
      <c r="C286" s="4" t="s">
        <v>130</v>
      </c>
      <c r="D286" s="3" t="s">
        <v>133</v>
      </c>
      <c r="E286" s="6" t="s">
        <v>26</v>
      </c>
      <c r="F286" s="6" t="s">
        <v>116</v>
      </c>
      <c r="G286" s="6" t="s">
        <v>92</v>
      </c>
      <c r="H286" s="3" t="s">
        <v>88</v>
      </c>
      <c r="I286" s="3"/>
      <c r="J286" s="3" t="s">
        <v>79</v>
      </c>
      <c r="K286" s="4" t="s">
        <v>71</v>
      </c>
      <c r="L286" s="5">
        <f>L287*0.65</f>
        <v>325</v>
      </c>
      <c r="M286" s="5">
        <f t="shared" ref="M286" si="550">M287*0.65</f>
        <v>260</v>
      </c>
      <c r="N286" s="5">
        <f t="shared" ref="N286" si="551">N287*0.65</f>
        <v>390</v>
      </c>
      <c r="O286" s="5">
        <f>O287*0.65</f>
        <v>325</v>
      </c>
      <c r="P286" s="5">
        <f t="shared" ref="P286" si="552">P287*0.65</f>
        <v>260</v>
      </c>
      <c r="Q286" s="5">
        <f t="shared" ref="Q286" si="553">Q287*0.65</f>
        <v>390</v>
      </c>
      <c r="R286" s="5">
        <f>R287*0.65</f>
        <v>325</v>
      </c>
      <c r="S286" s="5">
        <f t="shared" ref="S286:AC286" si="554">S287*0.65</f>
        <v>260</v>
      </c>
      <c r="T286" s="5">
        <f t="shared" si="554"/>
        <v>390</v>
      </c>
      <c r="U286" s="5">
        <f t="shared" si="554"/>
        <v>325</v>
      </c>
      <c r="V286" s="5">
        <f t="shared" si="554"/>
        <v>260</v>
      </c>
      <c r="W286" s="5">
        <f t="shared" si="554"/>
        <v>390</v>
      </c>
      <c r="X286" s="5">
        <f t="shared" si="554"/>
        <v>308.75</v>
      </c>
      <c r="Y286" s="5">
        <f t="shared" si="554"/>
        <v>234</v>
      </c>
      <c r="Z286" s="5">
        <f t="shared" si="554"/>
        <v>390</v>
      </c>
      <c r="AA286" s="5">
        <f t="shared" si="554"/>
        <v>308.75</v>
      </c>
      <c r="AB286" s="5">
        <f t="shared" si="554"/>
        <v>234</v>
      </c>
      <c r="AC286" s="5">
        <f t="shared" si="554"/>
        <v>390</v>
      </c>
    </row>
    <row r="287" spans="1:29" x14ac:dyDescent="0.3">
      <c r="A287" s="23" t="s">
        <v>31</v>
      </c>
      <c r="B287" s="3" t="s">
        <v>23</v>
      </c>
      <c r="C287" s="4" t="s">
        <v>76</v>
      </c>
      <c r="D287" s="3" t="s">
        <v>136</v>
      </c>
      <c r="E287" s="6" t="s">
        <v>26</v>
      </c>
      <c r="F287" s="6" t="s">
        <v>116</v>
      </c>
      <c r="G287" s="6" t="s">
        <v>92</v>
      </c>
      <c r="H287" s="3" t="s">
        <v>88</v>
      </c>
      <c r="I287" s="3"/>
      <c r="J287" s="3" t="s">
        <v>79</v>
      </c>
      <c r="K287" s="4" t="s">
        <v>71</v>
      </c>
      <c r="L287" s="6">
        <v>500</v>
      </c>
      <c r="M287" s="6">
        <f>L287-100</f>
        <v>400</v>
      </c>
      <c r="N287" s="6">
        <f>L287+100</f>
        <v>600</v>
      </c>
      <c r="O287" s="6">
        <v>500</v>
      </c>
      <c r="P287" s="6">
        <f>O287-100</f>
        <v>400</v>
      </c>
      <c r="Q287" s="6">
        <f>O287+100</f>
        <v>600</v>
      </c>
      <c r="R287" s="6">
        <v>500</v>
      </c>
      <c r="S287" s="6">
        <f>R287-100</f>
        <v>400</v>
      </c>
      <c r="T287" s="6">
        <f>R287+100</f>
        <v>600</v>
      </c>
      <c r="U287" s="6">
        <v>500</v>
      </c>
      <c r="V287" s="6">
        <f t="shared" si="523"/>
        <v>400</v>
      </c>
      <c r="W287" s="6">
        <f t="shared" si="524"/>
        <v>600</v>
      </c>
      <c r="X287" s="6">
        <f t="shared" si="525"/>
        <v>475</v>
      </c>
      <c r="Y287" s="6">
        <f t="shared" si="526"/>
        <v>360</v>
      </c>
      <c r="Z287" s="6">
        <f t="shared" si="527"/>
        <v>600</v>
      </c>
      <c r="AA287" s="6">
        <f t="shared" si="528"/>
        <v>475</v>
      </c>
      <c r="AB287" s="6">
        <f t="shared" si="529"/>
        <v>360</v>
      </c>
      <c r="AC287" s="6">
        <f t="shared" si="530"/>
        <v>600</v>
      </c>
    </row>
    <row r="288" spans="1:29" x14ac:dyDescent="0.3">
      <c r="A288" s="23" t="s">
        <v>31</v>
      </c>
      <c r="B288" s="3" t="s">
        <v>23</v>
      </c>
      <c r="C288" s="23" t="s">
        <v>134</v>
      </c>
      <c r="D288" s="3" t="s">
        <v>135</v>
      </c>
      <c r="E288" s="6" t="s">
        <v>26</v>
      </c>
      <c r="F288" s="6" t="s">
        <v>116</v>
      </c>
      <c r="G288" s="6" t="s">
        <v>92</v>
      </c>
      <c r="H288" s="3" t="s">
        <v>88</v>
      </c>
      <c r="I288" s="3"/>
      <c r="J288" s="3" t="s">
        <v>142</v>
      </c>
      <c r="K288" s="23" t="s">
        <v>71</v>
      </c>
      <c r="L288" s="6">
        <v>500</v>
      </c>
      <c r="M288" s="6">
        <f>L288-100</f>
        <v>400</v>
      </c>
      <c r="N288" s="6">
        <f>L288+100</f>
        <v>600</v>
      </c>
      <c r="O288" s="6">
        <v>500</v>
      </c>
      <c r="P288" s="6">
        <f>O288-100</f>
        <v>400</v>
      </c>
      <c r="Q288" s="6">
        <f>O288+100</f>
        <v>600</v>
      </c>
      <c r="R288" s="6">
        <v>500</v>
      </c>
      <c r="S288" s="6">
        <f>R288-100</f>
        <v>400</v>
      </c>
      <c r="T288" s="6">
        <f>R288+100</f>
        <v>600</v>
      </c>
      <c r="U288" s="6">
        <v>500</v>
      </c>
      <c r="V288" s="6">
        <f t="shared" ref="V288" si="555">U288-100</f>
        <v>400</v>
      </c>
      <c r="W288" s="6">
        <f t="shared" ref="W288" si="556">U288+100</f>
        <v>600</v>
      </c>
      <c r="X288" s="6">
        <f t="shared" ref="X288" si="557">R288*0.95</f>
        <v>475</v>
      </c>
      <c r="Y288" s="6">
        <f t="shared" ref="Y288" si="558">S288*0.9</f>
        <v>360</v>
      </c>
      <c r="Z288" s="6">
        <f t="shared" ref="Z288" si="559">T288</f>
        <v>600</v>
      </c>
      <c r="AA288" s="6">
        <f t="shared" ref="AA288" si="560">U288*0.95</f>
        <v>475</v>
      </c>
      <c r="AB288" s="6">
        <f t="shared" ref="AB288" si="561">V288*0.9</f>
        <v>360</v>
      </c>
      <c r="AC288" s="6">
        <f t="shared" ref="AC288" si="562">W288</f>
        <v>600</v>
      </c>
    </row>
    <row r="289" spans="1:29" x14ac:dyDescent="0.3">
      <c r="A289" s="23" t="s">
        <v>31</v>
      </c>
      <c r="B289" s="3" t="s">
        <v>173</v>
      </c>
      <c r="C289" s="4" t="s">
        <v>23</v>
      </c>
      <c r="D289" s="3" t="s">
        <v>23</v>
      </c>
      <c r="E289" s="6" t="s">
        <v>27</v>
      </c>
      <c r="F289" s="6" t="s">
        <v>108</v>
      </c>
      <c r="G289" s="6" t="s">
        <v>92</v>
      </c>
      <c r="H289" s="7" t="s">
        <v>89</v>
      </c>
      <c r="I289" s="3" t="s">
        <v>85</v>
      </c>
      <c r="J289" s="3" t="s">
        <v>86</v>
      </c>
      <c r="K289" s="4" t="s">
        <v>126</v>
      </c>
      <c r="L289" s="6">
        <v>0</v>
      </c>
      <c r="M289" s="6"/>
      <c r="N289" s="6"/>
      <c r="O289" s="6">
        <v>0</v>
      </c>
      <c r="P289" s="6"/>
      <c r="Q289" s="6"/>
      <c r="R289" s="6">
        <v>0</v>
      </c>
      <c r="S289" s="6"/>
      <c r="T289" s="6"/>
      <c r="U289" s="6">
        <v>0</v>
      </c>
      <c r="V289" s="3"/>
      <c r="W289" s="3"/>
      <c r="X289" s="6">
        <v>0</v>
      </c>
      <c r="Y289" s="6"/>
      <c r="Z289" s="6"/>
      <c r="AA289" s="6">
        <v>0</v>
      </c>
      <c r="AB289" s="3"/>
      <c r="AC289" s="3"/>
    </row>
    <row r="290" spans="1:29" x14ac:dyDescent="0.3">
      <c r="A290" s="23" t="s">
        <v>31</v>
      </c>
      <c r="B290" s="3" t="s">
        <v>48</v>
      </c>
      <c r="C290" s="4" t="s">
        <v>23</v>
      </c>
      <c r="D290" s="3" t="s">
        <v>23</v>
      </c>
      <c r="E290" s="6" t="s">
        <v>27</v>
      </c>
      <c r="F290" s="6" t="s">
        <v>108</v>
      </c>
      <c r="G290" s="6" t="s">
        <v>92</v>
      </c>
      <c r="H290" s="7" t="s">
        <v>89</v>
      </c>
      <c r="I290" s="3" t="s">
        <v>85</v>
      </c>
      <c r="J290" s="3" t="s">
        <v>86</v>
      </c>
      <c r="K290" s="23" t="s">
        <v>126</v>
      </c>
      <c r="L290" s="6">
        <v>1</v>
      </c>
      <c r="M290" s="6"/>
      <c r="N290" s="6"/>
      <c r="O290" s="6">
        <v>1</v>
      </c>
      <c r="P290" s="6"/>
      <c r="Q290" s="6"/>
      <c r="R290" s="6">
        <v>1</v>
      </c>
      <c r="S290" s="6"/>
      <c r="T290" s="6"/>
      <c r="U290" s="6">
        <v>1</v>
      </c>
      <c r="V290" s="3"/>
      <c r="W290" s="3"/>
      <c r="X290" s="6">
        <v>0.8</v>
      </c>
      <c r="Y290" s="6">
        <v>0.3</v>
      </c>
      <c r="Z290" s="6">
        <v>1</v>
      </c>
      <c r="AA290" s="6">
        <v>0.8</v>
      </c>
      <c r="AB290" s="6">
        <v>0.3</v>
      </c>
      <c r="AC290" s="6">
        <v>1</v>
      </c>
    </row>
    <row r="291" spans="1:29" x14ac:dyDescent="0.3">
      <c r="A291" s="23" t="s">
        <v>31</v>
      </c>
      <c r="B291" s="3" t="s">
        <v>23</v>
      </c>
      <c r="C291" s="4" t="s">
        <v>23</v>
      </c>
      <c r="D291" s="3" t="s">
        <v>23</v>
      </c>
      <c r="E291" s="6" t="s">
        <v>28</v>
      </c>
      <c r="F291" s="6" t="s">
        <v>108</v>
      </c>
      <c r="G291" s="6" t="s">
        <v>92</v>
      </c>
      <c r="H291" s="7" t="s">
        <v>89</v>
      </c>
      <c r="I291" s="3" t="s">
        <v>85</v>
      </c>
      <c r="J291" s="3" t="s">
        <v>86</v>
      </c>
      <c r="K291" s="4" t="s">
        <v>71</v>
      </c>
      <c r="L291" s="10">
        <v>1</v>
      </c>
      <c r="M291" s="10">
        <v>0.8</v>
      </c>
      <c r="N291" s="10">
        <v>1.2</v>
      </c>
      <c r="O291" s="10">
        <v>1</v>
      </c>
      <c r="P291" s="10">
        <v>0.8</v>
      </c>
      <c r="Q291" s="10">
        <v>1.2</v>
      </c>
      <c r="R291" s="10">
        <v>1</v>
      </c>
      <c r="S291" s="10">
        <v>0.8</v>
      </c>
      <c r="T291" s="10">
        <v>1.2</v>
      </c>
      <c r="U291" s="10">
        <v>1</v>
      </c>
      <c r="V291" s="10">
        <v>0.8</v>
      </c>
      <c r="W291" s="10">
        <v>1.2</v>
      </c>
      <c r="X291" s="10">
        <v>0.8</v>
      </c>
      <c r="Y291" s="10">
        <v>0.5</v>
      </c>
      <c r="Z291" s="10">
        <v>1</v>
      </c>
      <c r="AA291" s="10">
        <v>0.8</v>
      </c>
      <c r="AB291" s="10">
        <v>0.5</v>
      </c>
      <c r="AC291" s="10">
        <v>1</v>
      </c>
    </row>
    <row r="292" spans="1:29" ht="15.6" customHeight="1" x14ac:dyDescent="0.3">
      <c r="A292" s="23" t="s">
        <v>32</v>
      </c>
      <c r="B292" s="3" t="s">
        <v>23</v>
      </c>
      <c r="C292" s="4" t="s">
        <v>23</v>
      </c>
      <c r="D292" s="3" t="s">
        <v>23</v>
      </c>
      <c r="E292" s="6" t="s">
        <v>17</v>
      </c>
      <c r="F292" s="6" t="s">
        <v>108</v>
      </c>
      <c r="G292" s="6" t="s">
        <v>93</v>
      </c>
      <c r="H292" s="7" t="s">
        <v>89</v>
      </c>
      <c r="I292" s="3" t="s">
        <v>85</v>
      </c>
      <c r="J292" s="3" t="s">
        <v>86</v>
      </c>
      <c r="K292" s="4" t="s">
        <v>71</v>
      </c>
      <c r="L292" s="6">
        <v>0.85</v>
      </c>
      <c r="M292" s="6">
        <v>0.8</v>
      </c>
      <c r="N292" s="6">
        <v>0.9</v>
      </c>
      <c r="O292" s="6">
        <v>0.85</v>
      </c>
      <c r="P292" s="6">
        <v>0.8</v>
      </c>
      <c r="Q292" s="6">
        <v>0.9</v>
      </c>
      <c r="R292" s="6">
        <v>0.85</v>
      </c>
      <c r="S292" s="6">
        <v>0.8</v>
      </c>
      <c r="T292" s="6">
        <v>0.9</v>
      </c>
      <c r="U292" s="6">
        <v>0.85</v>
      </c>
      <c r="V292" s="6">
        <v>0.8</v>
      </c>
      <c r="W292" s="6">
        <v>0.9</v>
      </c>
      <c r="X292" s="6">
        <f>R292*1.015</f>
        <v>0.86274999999999991</v>
      </c>
      <c r="Y292" s="6">
        <f>S292</f>
        <v>0.8</v>
      </c>
      <c r="Z292" s="6">
        <f>T292*1.03</f>
        <v>0.92700000000000005</v>
      </c>
      <c r="AA292" s="6">
        <f>U292*1.015</f>
        <v>0.86274999999999991</v>
      </c>
      <c r="AB292" s="6">
        <f>V292</f>
        <v>0.8</v>
      </c>
      <c r="AC292" s="6">
        <f>W292*1.03</f>
        <v>0.92700000000000005</v>
      </c>
    </row>
    <row r="293" spans="1:29" x14ac:dyDescent="0.3">
      <c r="A293" s="23" t="s">
        <v>32</v>
      </c>
      <c r="B293" s="3" t="s">
        <v>48</v>
      </c>
      <c r="C293" s="4" t="s">
        <v>23</v>
      </c>
      <c r="D293" s="3" t="s">
        <v>23</v>
      </c>
      <c r="E293" s="6" t="s">
        <v>16</v>
      </c>
      <c r="F293" s="6" t="s">
        <v>108</v>
      </c>
      <c r="G293" s="6" t="s">
        <v>93</v>
      </c>
      <c r="H293" s="7" t="s">
        <v>89</v>
      </c>
      <c r="I293" s="3" t="s">
        <v>85</v>
      </c>
      <c r="J293" s="3" t="s">
        <v>86</v>
      </c>
      <c r="K293" s="4" t="s">
        <v>71</v>
      </c>
      <c r="L293" s="6">
        <v>0.88</v>
      </c>
      <c r="M293" s="6">
        <v>0.85</v>
      </c>
      <c r="N293" s="6">
        <v>0.92</v>
      </c>
      <c r="O293" s="6">
        <v>0.88</v>
      </c>
      <c r="P293" s="6">
        <v>0.85</v>
      </c>
      <c r="Q293" s="6">
        <v>0.92</v>
      </c>
      <c r="R293" s="6">
        <v>0.88</v>
      </c>
      <c r="S293" s="6">
        <v>0.85</v>
      </c>
      <c r="T293" s="6">
        <v>0.92</v>
      </c>
      <c r="U293" s="6">
        <v>0.88</v>
      </c>
      <c r="V293" s="6">
        <v>0.85</v>
      </c>
      <c r="W293" s="6">
        <v>0.92</v>
      </c>
      <c r="X293" s="6">
        <f>R293*1.015</f>
        <v>0.89319999999999988</v>
      </c>
      <c r="Y293" s="6">
        <f>S293</f>
        <v>0.85</v>
      </c>
      <c r="Z293" s="6">
        <f>T293*1.03</f>
        <v>0.94760000000000011</v>
      </c>
      <c r="AA293" s="6">
        <f>U293*1.015</f>
        <v>0.89319999999999988</v>
      </c>
      <c r="AB293" s="6">
        <f>V293</f>
        <v>0.85</v>
      </c>
      <c r="AC293" s="6">
        <f>W293*1.03</f>
        <v>0.94760000000000011</v>
      </c>
    </row>
    <row r="294" spans="1:29" x14ac:dyDescent="0.3">
      <c r="A294" s="23" t="s">
        <v>32</v>
      </c>
      <c r="B294" s="3" t="s">
        <v>48</v>
      </c>
      <c r="C294" s="4" t="s">
        <v>23</v>
      </c>
      <c r="D294" s="3" t="s">
        <v>23</v>
      </c>
      <c r="E294" s="6" t="s">
        <v>6</v>
      </c>
      <c r="F294" s="6" t="s">
        <v>108</v>
      </c>
      <c r="G294" s="6" t="s">
        <v>93</v>
      </c>
      <c r="H294" s="7" t="s">
        <v>89</v>
      </c>
      <c r="I294" s="3" t="s">
        <v>85</v>
      </c>
      <c r="J294" s="3" t="s">
        <v>86</v>
      </c>
      <c r="K294" s="4" t="s">
        <v>71</v>
      </c>
      <c r="L294" s="6">
        <v>0.8</v>
      </c>
      <c r="M294" s="6">
        <v>0.75</v>
      </c>
      <c r="N294" s="6">
        <v>0.85</v>
      </c>
      <c r="O294" s="6">
        <v>0.8</v>
      </c>
      <c r="P294" s="6">
        <v>0.75</v>
      </c>
      <c r="Q294" s="6">
        <v>0.85</v>
      </c>
      <c r="R294" s="6">
        <v>0.8</v>
      </c>
      <c r="S294" s="6">
        <v>0.75</v>
      </c>
      <c r="T294" s="6">
        <v>0.85</v>
      </c>
      <c r="U294" s="6">
        <v>0.8</v>
      </c>
      <c r="V294" s="6">
        <v>0.75</v>
      </c>
      <c r="W294" s="6">
        <v>0.85</v>
      </c>
      <c r="X294" s="6">
        <v>0.8</v>
      </c>
      <c r="Y294" s="6">
        <v>0.75</v>
      </c>
      <c r="Z294" s="6">
        <v>0.85</v>
      </c>
      <c r="AA294" s="6">
        <v>0.8</v>
      </c>
      <c r="AB294" s="6">
        <v>0.75</v>
      </c>
      <c r="AC294" s="6">
        <v>0.85</v>
      </c>
    </row>
    <row r="295" spans="1:29" x14ac:dyDescent="0.3">
      <c r="A295" s="23" t="s">
        <v>32</v>
      </c>
      <c r="B295" s="3" t="s">
        <v>48</v>
      </c>
      <c r="C295" s="4" t="s">
        <v>23</v>
      </c>
      <c r="D295" s="3" t="s">
        <v>23</v>
      </c>
      <c r="E295" s="6" t="s">
        <v>19</v>
      </c>
      <c r="F295" s="6" t="s">
        <v>117</v>
      </c>
      <c r="G295" s="3" t="s">
        <v>91</v>
      </c>
      <c r="H295" s="7" t="s">
        <v>89</v>
      </c>
      <c r="I295" s="22" t="s">
        <v>80</v>
      </c>
      <c r="J295" s="3"/>
      <c r="K295" s="4" t="s">
        <v>71</v>
      </c>
      <c r="L295" s="6">
        <v>0.05</v>
      </c>
      <c r="M295" s="6">
        <v>0.01</v>
      </c>
      <c r="N295" s="6">
        <v>0.1</v>
      </c>
      <c r="O295" s="6">
        <v>0.1</v>
      </c>
      <c r="P295" s="6">
        <v>0.05</v>
      </c>
      <c r="Q295" s="6">
        <v>0.15</v>
      </c>
      <c r="R295" s="6">
        <v>0.2</v>
      </c>
      <c r="S295" s="6">
        <v>0.15</v>
      </c>
      <c r="T295" s="6">
        <v>0.25</v>
      </c>
      <c r="U295" s="6">
        <v>0.3</v>
      </c>
      <c r="V295" s="6">
        <v>0.25</v>
      </c>
      <c r="W295" s="6">
        <v>0.35</v>
      </c>
      <c r="X295" s="6">
        <v>0.4</v>
      </c>
      <c r="Y295" s="6">
        <v>0.25</v>
      </c>
      <c r="Z295" s="6">
        <v>0.5</v>
      </c>
      <c r="AA295" s="3">
        <v>0.5</v>
      </c>
      <c r="AB295" s="3">
        <v>0.4</v>
      </c>
      <c r="AC295" s="3">
        <v>0.55000000000000004</v>
      </c>
    </row>
    <row r="296" spans="1:29" x14ac:dyDescent="0.3">
      <c r="A296" s="23" t="s">
        <v>32</v>
      </c>
      <c r="B296" s="3" t="s">
        <v>174</v>
      </c>
      <c r="C296" s="4" t="s">
        <v>23</v>
      </c>
      <c r="D296" s="3" t="s">
        <v>23</v>
      </c>
      <c r="E296" s="6" t="s">
        <v>49</v>
      </c>
      <c r="F296" s="6" t="s">
        <v>118</v>
      </c>
      <c r="G296" s="3" t="s">
        <v>91</v>
      </c>
      <c r="H296" s="7" t="s">
        <v>89</v>
      </c>
      <c r="I296" s="3" t="s">
        <v>85</v>
      </c>
      <c r="J296" s="3" t="s">
        <v>86</v>
      </c>
      <c r="K296" s="4" t="s">
        <v>71</v>
      </c>
      <c r="L296" s="6">
        <v>2</v>
      </c>
      <c r="M296" s="6">
        <v>1.3</v>
      </c>
      <c r="N296" s="6">
        <v>2.2999999999999998</v>
      </c>
      <c r="O296" s="6">
        <v>2</v>
      </c>
      <c r="P296" s="6">
        <v>1.3</v>
      </c>
      <c r="Q296" s="6">
        <v>2.2999999999999998</v>
      </c>
      <c r="R296" s="6">
        <v>2</v>
      </c>
      <c r="S296" s="6">
        <v>1.3</v>
      </c>
      <c r="T296" s="6">
        <v>2.2999999999999998</v>
      </c>
      <c r="U296" s="6">
        <v>2</v>
      </c>
      <c r="V296" s="6">
        <v>1.3</v>
      </c>
      <c r="W296" s="6">
        <v>2.2999999999999998</v>
      </c>
      <c r="X296" s="6">
        <f t="shared" ref="X296:AC296" si="563">R296*1.5</f>
        <v>3</v>
      </c>
      <c r="Y296" s="6">
        <f t="shared" si="563"/>
        <v>1.9500000000000002</v>
      </c>
      <c r="Z296" s="6">
        <f t="shared" si="563"/>
        <v>3.4499999999999997</v>
      </c>
      <c r="AA296" s="6">
        <f t="shared" si="563"/>
        <v>3</v>
      </c>
      <c r="AB296" s="6">
        <f t="shared" si="563"/>
        <v>1.9500000000000002</v>
      </c>
      <c r="AC296" s="6">
        <f t="shared" si="563"/>
        <v>3.4499999999999997</v>
      </c>
    </row>
    <row r="297" spans="1:29" x14ac:dyDescent="0.3">
      <c r="A297" s="23" t="s">
        <v>32</v>
      </c>
      <c r="B297" s="3" t="s">
        <v>48</v>
      </c>
      <c r="C297" s="4" t="s">
        <v>23</v>
      </c>
      <c r="D297" s="3" t="s">
        <v>23</v>
      </c>
      <c r="E297" s="6" t="s">
        <v>20</v>
      </c>
      <c r="F297" s="6" t="s">
        <v>108</v>
      </c>
      <c r="G297" s="3" t="s">
        <v>91</v>
      </c>
      <c r="H297" s="7" t="s">
        <v>89</v>
      </c>
      <c r="I297" s="3" t="s">
        <v>85</v>
      </c>
      <c r="J297" s="3" t="s">
        <v>86</v>
      </c>
      <c r="K297" s="4" t="s">
        <v>71</v>
      </c>
      <c r="L297" s="6">
        <v>0.6</v>
      </c>
      <c r="M297" s="6">
        <v>0.55000000000000004</v>
      </c>
      <c r="N297" s="6">
        <v>0.75</v>
      </c>
      <c r="O297" s="6">
        <v>0.6</v>
      </c>
      <c r="P297" s="6">
        <v>0.55000000000000004</v>
      </c>
      <c r="Q297" s="6">
        <v>0.75</v>
      </c>
      <c r="R297" s="6">
        <v>0.6</v>
      </c>
      <c r="S297" s="6">
        <v>0.55000000000000004</v>
      </c>
      <c r="T297" s="6">
        <v>0.75</v>
      </c>
      <c r="U297" s="6">
        <v>0.6</v>
      </c>
      <c r="V297" s="6">
        <v>0.55000000000000004</v>
      </c>
      <c r="W297" s="6">
        <v>0.75</v>
      </c>
      <c r="X297" s="6">
        <v>0.65</v>
      </c>
      <c r="Y297" s="6">
        <v>0.6</v>
      </c>
      <c r="Z297" s="6">
        <v>0.75</v>
      </c>
      <c r="AA297" s="6">
        <v>0.7</v>
      </c>
      <c r="AB297" s="6">
        <v>0.65</v>
      </c>
      <c r="AC297" s="6">
        <v>0.8</v>
      </c>
    </row>
    <row r="298" spans="1:29" x14ac:dyDescent="0.3">
      <c r="A298" s="23" t="s">
        <v>32</v>
      </c>
      <c r="B298" s="3" t="s">
        <v>170</v>
      </c>
      <c r="C298" s="4" t="s">
        <v>23</v>
      </c>
      <c r="D298" s="3" t="s">
        <v>23</v>
      </c>
      <c r="E298" s="6" t="s">
        <v>20</v>
      </c>
      <c r="F298" s="6" t="s">
        <v>108</v>
      </c>
      <c r="G298" s="3" t="s">
        <v>91</v>
      </c>
      <c r="H298" s="7" t="s">
        <v>89</v>
      </c>
      <c r="I298" s="3" t="s">
        <v>85</v>
      </c>
      <c r="J298" s="3" t="s">
        <v>86</v>
      </c>
      <c r="K298" s="4" t="s">
        <v>71</v>
      </c>
      <c r="L298" s="6">
        <v>0.5</v>
      </c>
      <c r="M298" s="6">
        <v>0.4</v>
      </c>
      <c r="N298" s="6">
        <v>0.6</v>
      </c>
      <c r="O298" s="6">
        <v>0.5</v>
      </c>
      <c r="P298" s="6">
        <v>0.4</v>
      </c>
      <c r="Q298" s="6">
        <v>0.6</v>
      </c>
      <c r="R298" s="6">
        <v>0.5</v>
      </c>
      <c r="S298" s="6">
        <v>0.4</v>
      </c>
      <c r="T298" s="6">
        <v>0.6</v>
      </c>
      <c r="U298" s="6">
        <v>0.5</v>
      </c>
      <c r="V298" s="6">
        <v>0.4</v>
      </c>
      <c r="W298" s="6">
        <v>0.6</v>
      </c>
      <c r="X298" s="6">
        <v>0.55000000000000004</v>
      </c>
      <c r="Y298" s="6">
        <v>0.45</v>
      </c>
      <c r="Z298" s="6">
        <v>0.65</v>
      </c>
      <c r="AA298" s="3">
        <v>0.6</v>
      </c>
      <c r="AB298" s="3">
        <v>0.5</v>
      </c>
      <c r="AC298" s="3">
        <v>0.7</v>
      </c>
    </row>
    <row r="299" spans="1:29" x14ac:dyDescent="0.3">
      <c r="A299" s="23" t="s">
        <v>32</v>
      </c>
      <c r="B299" s="3" t="s">
        <v>171</v>
      </c>
      <c r="C299" s="4" t="s">
        <v>23</v>
      </c>
      <c r="D299" s="3" t="s">
        <v>23</v>
      </c>
      <c r="E299" s="6" t="s">
        <v>20</v>
      </c>
      <c r="F299" s="6" t="s">
        <v>108</v>
      </c>
      <c r="G299" s="3" t="s">
        <v>91</v>
      </c>
      <c r="H299" s="7" t="s">
        <v>89</v>
      </c>
      <c r="I299" s="3" t="s">
        <v>85</v>
      </c>
      <c r="J299" s="3" t="s">
        <v>86</v>
      </c>
      <c r="K299" s="4" t="s">
        <v>71</v>
      </c>
      <c r="L299" s="6">
        <v>0.5</v>
      </c>
      <c r="M299" s="6">
        <v>0.4</v>
      </c>
      <c r="N299" s="6">
        <v>0.6</v>
      </c>
      <c r="O299" s="6">
        <v>0.5</v>
      </c>
      <c r="P299" s="6">
        <v>0.4</v>
      </c>
      <c r="Q299" s="6">
        <v>0.6</v>
      </c>
      <c r="R299" s="6">
        <v>0.5</v>
      </c>
      <c r="S299" s="6">
        <v>0.4</v>
      </c>
      <c r="T299" s="6">
        <v>0.6</v>
      </c>
      <c r="U299" s="6">
        <v>0.5</v>
      </c>
      <c r="V299" s="6">
        <v>0.4</v>
      </c>
      <c r="W299" s="6">
        <v>0.6</v>
      </c>
      <c r="X299" s="6">
        <v>0.55000000000000004</v>
      </c>
      <c r="Y299" s="6">
        <v>0.45</v>
      </c>
      <c r="Z299" s="6">
        <v>0.65</v>
      </c>
      <c r="AA299" s="3">
        <v>0.6</v>
      </c>
      <c r="AB299" s="3">
        <v>0.5</v>
      </c>
      <c r="AC299" s="3">
        <v>0.7</v>
      </c>
    </row>
    <row r="300" spans="1:29" ht="15.6" customHeight="1" x14ac:dyDescent="0.3">
      <c r="A300" s="23" t="s">
        <v>32</v>
      </c>
      <c r="B300" s="3" t="s">
        <v>172</v>
      </c>
      <c r="C300" s="4" t="s">
        <v>23</v>
      </c>
      <c r="D300" s="3" t="s">
        <v>23</v>
      </c>
      <c r="E300" s="6" t="s">
        <v>69</v>
      </c>
      <c r="F300" s="6" t="s">
        <v>117</v>
      </c>
      <c r="G300" s="3" t="s">
        <v>91</v>
      </c>
      <c r="H300" s="7" t="s">
        <v>89</v>
      </c>
      <c r="I300" s="3" t="s">
        <v>85</v>
      </c>
      <c r="J300" s="3" t="s">
        <v>86</v>
      </c>
      <c r="K300" s="4" t="s">
        <v>71</v>
      </c>
      <c r="L300" s="6">
        <v>32</v>
      </c>
      <c r="M300" s="6">
        <v>16</v>
      </c>
      <c r="N300" s="6">
        <v>48</v>
      </c>
      <c r="O300" s="6">
        <v>16</v>
      </c>
      <c r="P300" s="6">
        <v>8</v>
      </c>
      <c r="Q300" s="6">
        <v>24</v>
      </c>
      <c r="R300" s="6">
        <v>8</v>
      </c>
      <c r="S300" s="6">
        <v>4</v>
      </c>
      <c r="T300" s="6">
        <v>20</v>
      </c>
      <c r="U300" s="3">
        <v>8</v>
      </c>
      <c r="V300" s="3">
        <v>4</v>
      </c>
      <c r="W300" s="3">
        <v>16</v>
      </c>
      <c r="X300" s="6">
        <v>8</v>
      </c>
      <c r="Y300" s="6">
        <v>4</v>
      </c>
      <c r="Z300" s="6">
        <v>12</v>
      </c>
      <c r="AA300" s="3">
        <v>6</v>
      </c>
      <c r="AB300" s="3">
        <v>4</v>
      </c>
      <c r="AC300" s="3">
        <v>10</v>
      </c>
    </row>
    <row r="301" spans="1:29" ht="13.5" customHeight="1" x14ac:dyDescent="0.3">
      <c r="A301" s="23" t="s">
        <v>32</v>
      </c>
      <c r="B301" s="3" t="s">
        <v>168</v>
      </c>
      <c r="C301" s="4" t="s">
        <v>23</v>
      </c>
      <c r="D301" s="3" t="s">
        <v>23</v>
      </c>
      <c r="E301" s="6" t="s">
        <v>69</v>
      </c>
      <c r="F301" s="6" t="s">
        <v>117</v>
      </c>
      <c r="G301" s="3" t="s">
        <v>91</v>
      </c>
      <c r="H301" s="7" t="s">
        <v>89</v>
      </c>
      <c r="I301" s="3" t="s">
        <v>85</v>
      </c>
      <c r="J301" s="3" t="s">
        <v>86</v>
      </c>
      <c r="K301" s="4" t="s">
        <v>71</v>
      </c>
      <c r="L301" s="6">
        <v>32</v>
      </c>
      <c r="M301" s="6">
        <v>16</v>
      </c>
      <c r="N301" s="6">
        <v>48</v>
      </c>
      <c r="O301" s="6">
        <v>16</v>
      </c>
      <c r="P301" s="6">
        <v>8</v>
      </c>
      <c r="Q301" s="6">
        <v>24</v>
      </c>
      <c r="R301" s="6">
        <v>8</v>
      </c>
      <c r="S301" s="6">
        <v>4</v>
      </c>
      <c r="T301" s="6">
        <v>20</v>
      </c>
      <c r="U301" s="3">
        <v>8</v>
      </c>
      <c r="V301" s="3">
        <v>4</v>
      </c>
      <c r="W301" s="3">
        <v>16</v>
      </c>
      <c r="X301" s="6">
        <v>8</v>
      </c>
      <c r="Y301" s="6">
        <v>4</v>
      </c>
      <c r="Z301" s="6">
        <v>12</v>
      </c>
      <c r="AA301" s="3">
        <v>6</v>
      </c>
      <c r="AB301" s="3">
        <v>4</v>
      </c>
      <c r="AC301" s="3">
        <v>10</v>
      </c>
    </row>
    <row r="302" spans="1:29" ht="14.1" customHeight="1" x14ac:dyDescent="0.3">
      <c r="A302" s="23" t="s">
        <v>32</v>
      </c>
      <c r="B302" s="3" t="s">
        <v>172</v>
      </c>
      <c r="C302" s="4" t="s">
        <v>23</v>
      </c>
      <c r="D302" s="3" t="s">
        <v>23</v>
      </c>
      <c r="E302" s="9" t="s">
        <v>68</v>
      </c>
      <c r="F302" s="6" t="s">
        <v>108</v>
      </c>
      <c r="G302" s="3" t="s">
        <v>91</v>
      </c>
      <c r="H302" s="7" t="s">
        <v>89</v>
      </c>
      <c r="I302" s="3" t="s">
        <v>85</v>
      </c>
      <c r="J302" s="3" t="s">
        <v>86</v>
      </c>
      <c r="K302" s="4" t="s">
        <v>71</v>
      </c>
      <c r="L302" s="6">
        <v>0.5</v>
      </c>
      <c r="M302" s="6">
        <v>0.1</v>
      </c>
      <c r="N302" s="6">
        <v>0.9</v>
      </c>
      <c r="O302" s="6">
        <v>0.5</v>
      </c>
      <c r="P302" s="6">
        <v>0.1</v>
      </c>
      <c r="Q302" s="6">
        <v>0.9</v>
      </c>
      <c r="R302" s="6">
        <v>0.5</v>
      </c>
      <c r="S302" s="6">
        <v>0.1</v>
      </c>
      <c r="T302" s="6">
        <v>0.9</v>
      </c>
      <c r="U302" s="6">
        <v>0.5</v>
      </c>
      <c r="V302" s="6">
        <v>0.1</v>
      </c>
      <c r="W302" s="6">
        <v>0.9</v>
      </c>
      <c r="X302" s="6">
        <v>0.5</v>
      </c>
      <c r="Y302" s="6">
        <v>0.1</v>
      </c>
      <c r="Z302" s="6">
        <v>0.9</v>
      </c>
      <c r="AA302" s="6">
        <v>0.5</v>
      </c>
      <c r="AB302" s="6">
        <v>0.1</v>
      </c>
      <c r="AC302" s="6">
        <v>0.9</v>
      </c>
    </row>
    <row r="303" spans="1:29" x14ac:dyDescent="0.3">
      <c r="A303" s="23" t="s">
        <v>32</v>
      </c>
      <c r="B303" s="3" t="s">
        <v>168</v>
      </c>
      <c r="C303" s="4" t="s">
        <v>23</v>
      </c>
      <c r="D303" s="3" t="s">
        <v>23</v>
      </c>
      <c r="E303" s="6" t="s">
        <v>68</v>
      </c>
      <c r="F303" s="6" t="s">
        <v>108</v>
      </c>
      <c r="G303" s="3" t="s">
        <v>91</v>
      </c>
      <c r="H303" s="7" t="s">
        <v>89</v>
      </c>
      <c r="I303" s="3" t="s">
        <v>85</v>
      </c>
      <c r="J303" s="3" t="s">
        <v>86</v>
      </c>
      <c r="K303" s="4" t="s">
        <v>71</v>
      </c>
      <c r="L303" s="6">
        <v>0.5</v>
      </c>
      <c r="M303" s="6">
        <v>0.1</v>
      </c>
      <c r="N303" s="6">
        <v>0.9</v>
      </c>
      <c r="O303" s="6">
        <v>0.5</v>
      </c>
      <c r="P303" s="6">
        <v>0.1</v>
      </c>
      <c r="Q303" s="6">
        <v>0.9</v>
      </c>
      <c r="R303" s="6">
        <v>0.5</v>
      </c>
      <c r="S303" s="6">
        <v>0.1</v>
      </c>
      <c r="T303" s="6">
        <v>0.9</v>
      </c>
      <c r="U303" s="6">
        <v>0.5</v>
      </c>
      <c r="V303" s="6">
        <v>0.1</v>
      </c>
      <c r="W303" s="6">
        <v>0.9</v>
      </c>
      <c r="X303" s="6">
        <v>0.5</v>
      </c>
      <c r="Y303" s="6">
        <v>0.1</v>
      </c>
      <c r="Z303" s="6">
        <v>0.9</v>
      </c>
      <c r="AA303" s="6">
        <v>0.5</v>
      </c>
      <c r="AB303" s="6">
        <v>0.1</v>
      </c>
      <c r="AC303" s="6">
        <v>0.9</v>
      </c>
    </row>
    <row r="304" spans="1:29" x14ac:dyDescent="0.3">
      <c r="A304" s="23" t="s">
        <v>32</v>
      </c>
      <c r="B304" s="3" t="s">
        <v>172</v>
      </c>
      <c r="C304" s="4" t="s">
        <v>23</v>
      </c>
      <c r="D304" s="3" t="s">
        <v>23</v>
      </c>
      <c r="E304" s="6" t="s">
        <v>11</v>
      </c>
      <c r="F304" s="6" t="s">
        <v>106</v>
      </c>
      <c r="G304" s="3" t="s">
        <v>91</v>
      </c>
      <c r="H304" s="9" t="s">
        <v>88</v>
      </c>
      <c r="I304" s="22" t="s">
        <v>95</v>
      </c>
      <c r="J304" s="3" t="s">
        <v>96</v>
      </c>
      <c r="K304" s="4" t="s">
        <v>71</v>
      </c>
      <c r="L304" s="6">
        <v>400000</v>
      </c>
      <c r="M304" s="6">
        <v>300000</v>
      </c>
      <c r="N304" s="6">
        <v>500000</v>
      </c>
      <c r="O304" s="6">
        <v>400000</v>
      </c>
      <c r="P304" s="6">
        <v>300000</v>
      </c>
      <c r="Q304" s="6">
        <v>500000</v>
      </c>
      <c r="R304" s="6">
        <v>400000</v>
      </c>
      <c r="S304" s="6">
        <v>300000</v>
      </c>
      <c r="T304" s="6">
        <v>500000</v>
      </c>
      <c r="U304" s="6">
        <v>500000</v>
      </c>
      <c r="V304" s="6">
        <v>400000</v>
      </c>
      <c r="W304" s="6">
        <v>600000</v>
      </c>
      <c r="X304" s="6">
        <v>600000</v>
      </c>
      <c r="Y304" s="6">
        <v>500000</v>
      </c>
      <c r="Z304" s="6">
        <v>700000</v>
      </c>
      <c r="AA304" s="6">
        <v>700000</v>
      </c>
      <c r="AB304" s="6">
        <v>600000</v>
      </c>
      <c r="AC304" s="6">
        <v>800000</v>
      </c>
    </row>
    <row r="305" spans="1:29" x14ac:dyDescent="0.3">
      <c r="A305" s="23" t="s">
        <v>32</v>
      </c>
      <c r="B305" s="3" t="s">
        <v>168</v>
      </c>
      <c r="C305" s="4" t="s">
        <v>23</v>
      </c>
      <c r="D305" s="3" t="s">
        <v>23</v>
      </c>
      <c r="E305" s="6" t="s">
        <v>11</v>
      </c>
      <c r="F305" s="6" t="s">
        <v>106</v>
      </c>
      <c r="G305" s="3" t="s">
        <v>91</v>
      </c>
      <c r="H305" s="3"/>
      <c r="I305" s="3"/>
      <c r="J305" s="3"/>
      <c r="K305" s="4" t="s">
        <v>71</v>
      </c>
      <c r="L305" s="6"/>
      <c r="M305" s="6"/>
      <c r="N305" s="6"/>
      <c r="O305" s="6"/>
      <c r="P305" s="6"/>
      <c r="Q305" s="6"/>
      <c r="R305" s="6"/>
      <c r="S305" s="6"/>
      <c r="T305" s="6"/>
      <c r="U305" s="3"/>
      <c r="V305" s="3"/>
      <c r="W305" s="3"/>
      <c r="X305" s="6">
        <v>600000</v>
      </c>
      <c r="Y305" s="6">
        <v>500000</v>
      </c>
      <c r="Z305" s="6">
        <v>700000</v>
      </c>
      <c r="AA305" s="6">
        <v>700000</v>
      </c>
      <c r="AB305" s="6">
        <v>600000</v>
      </c>
      <c r="AC305" s="6">
        <v>800000</v>
      </c>
    </row>
    <row r="306" spans="1:29" ht="14.4" x14ac:dyDescent="0.3">
      <c r="A306" s="23" t="s">
        <v>32</v>
      </c>
      <c r="B306" s="3" t="s">
        <v>43</v>
      </c>
      <c r="C306" s="4" t="s">
        <v>23</v>
      </c>
      <c r="D306" s="3" t="s">
        <v>23</v>
      </c>
      <c r="E306" s="6" t="s">
        <v>253</v>
      </c>
      <c r="F306" s="6" t="s">
        <v>252</v>
      </c>
      <c r="G306" s="3" t="s">
        <v>91</v>
      </c>
      <c r="H306" s="9" t="s">
        <v>88</v>
      </c>
      <c r="I306" s="8" t="s">
        <v>251</v>
      </c>
      <c r="J306" s="3" t="s">
        <v>254</v>
      </c>
      <c r="K306" s="4" t="s">
        <v>71</v>
      </c>
      <c r="L306" s="6">
        <v>4000</v>
      </c>
      <c r="M306" s="6">
        <v>3500</v>
      </c>
      <c r="N306" s="6">
        <v>4500</v>
      </c>
      <c r="O306" s="6">
        <v>4500</v>
      </c>
      <c r="P306" s="6">
        <v>4000</v>
      </c>
      <c r="Q306" s="6">
        <v>5000</v>
      </c>
      <c r="R306" s="1">
        <v>5000</v>
      </c>
      <c r="S306" s="6">
        <v>4500</v>
      </c>
      <c r="T306" s="6">
        <v>5500</v>
      </c>
      <c r="U306" s="6">
        <v>5500</v>
      </c>
      <c r="V306" s="6">
        <v>5000</v>
      </c>
      <c r="W306" s="6">
        <v>6000</v>
      </c>
      <c r="X306" s="6">
        <v>6000</v>
      </c>
      <c r="Y306" s="6">
        <v>5500</v>
      </c>
      <c r="Z306" s="6">
        <v>6500</v>
      </c>
      <c r="AA306" s="3">
        <v>6500</v>
      </c>
      <c r="AB306" s="3">
        <v>6000</v>
      </c>
      <c r="AC306" s="3">
        <v>7000</v>
      </c>
    </row>
    <row r="307" spans="1:29" x14ac:dyDescent="0.3">
      <c r="A307" s="23" t="s">
        <v>32</v>
      </c>
      <c r="B307" s="3" t="s">
        <v>43</v>
      </c>
      <c r="C307" s="4" t="s">
        <v>23</v>
      </c>
      <c r="D307" s="3" t="s">
        <v>23</v>
      </c>
      <c r="E307" s="15" t="s">
        <v>50</v>
      </c>
      <c r="F307" s="15" t="s">
        <v>119</v>
      </c>
      <c r="G307" s="6" t="s">
        <v>94</v>
      </c>
      <c r="H307" s="9" t="s">
        <v>88</v>
      </c>
      <c r="I307" s="3" t="s">
        <v>85</v>
      </c>
      <c r="J307" s="3" t="s">
        <v>86</v>
      </c>
      <c r="K307" s="4" t="s">
        <v>71</v>
      </c>
      <c r="L307" s="6">
        <v>0.6</v>
      </c>
      <c r="M307" s="6">
        <v>0.55000000000000004</v>
      </c>
      <c r="N307" s="6">
        <v>0.65</v>
      </c>
      <c r="O307" s="6">
        <v>0.6</v>
      </c>
      <c r="P307" s="6">
        <v>0.55000000000000004</v>
      </c>
      <c r="Q307" s="6">
        <v>0.65</v>
      </c>
      <c r="R307" s="6">
        <v>0.6</v>
      </c>
      <c r="S307" s="6">
        <v>0.55000000000000004</v>
      </c>
      <c r="T307" s="6">
        <v>0.65</v>
      </c>
      <c r="U307" s="6">
        <v>0.6</v>
      </c>
      <c r="V307" s="6">
        <v>0.55000000000000004</v>
      </c>
      <c r="W307" s="6">
        <v>0.65</v>
      </c>
      <c r="X307" s="6">
        <v>0.5</v>
      </c>
      <c r="Y307" s="6">
        <v>0.45</v>
      </c>
      <c r="Z307" s="6">
        <v>0.55000000000000004</v>
      </c>
      <c r="AA307" s="6">
        <v>0.5</v>
      </c>
      <c r="AB307" s="6">
        <v>0.45</v>
      </c>
      <c r="AC307" s="6">
        <v>0.55000000000000004</v>
      </c>
    </row>
    <row r="308" spans="1:29" ht="15.6" customHeight="1" x14ac:dyDescent="0.3">
      <c r="A308" s="23" t="s">
        <v>32</v>
      </c>
      <c r="B308" s="3" t="s">
        <v>191</v>
      </c>
      <c r="C308" s="4" t="s">
        <v>23</v>
      </c>
      <c r="D308" s="3" t="s">
        <v>23</v>
      </c>
      <c r="E308" s="15" t="s">
        <v>50</v>
      </c>
      <c r="F308" s="15" t="s">
        <v>119</v>
      </c>
      <c r="G308" s="6"/>
      <c r="H308" s="9"/>
      <c r="I308" s="3" t="s">
        <v>85</v>
      </c>
      <c r="J308" s="3" t="s">
        <v>86</v>
      </c>
      <c r="K308" s="4" t="s">
        <v>71</v>
      </c>
      <c r="L308" s="6">
        <v>7.4999999999999997E-2</v>
      </c>
      <c r="M308" s="6">
        <v>7.0000000000000007E-2</v>
      </c>
      <c r="N308" s="6">
        <v>0.08</v>
      </c>
      <c r="O308" s="6">
        <v>7.4999999999999997E-2</v>
      </c>
      <c r="P308" s="6">
        <v>7.0000000000000007E-2</v>
      </c>
      <c r="Q308" s="6">
        <v>0.08</v>
      </c>
      <c r="R308" s="6">
        <v>7.4999999999999997E-2</v>
      </c>
      <c r="S308" s="6">
        <v>7.0000000000000007E-2</v>
      </c>
      <c r="T308" s="6">
        <v>0.08</v>
      </c>
      <c r="U308" s="6">
        <v>7.4999999999999997E-2</v>
      </c>
      <c r="V308" s="6">
        <v>7.0000000000000007E-2</v>
      </c>
      <c r="W308" s="6">
        <v>0.08</v>
      </c>
      <c r="X308" s="6">
        <v>7.4999999999999997E-2</v>
      </c>
      <c r="Y308" s="6">
        <v>7.0000000000000007E-2</v>
      </c>
      <c r="Z308" s="6">
        <v>0.08</v>
      </c>
      <c r="AA308" s="6">
        <v>7.4999999999999997E-2</v>
      </c>
      <c r="AB308" s="6">
        <v>7.0000000000000007E-2</v>
      </c>
      <c r="AC308" s="6">
        <v>0.08</v>
      </c>
    </row>
    <row r="309" spans="1:29" x14ac:dyDescent="0.3">
      <c r="A309" s="23" t="s">
        <v>32</v>
      </c>
      <c r="B309" s="3" t="s">
        <v>36</v>
      </c>
      <c r="C309" s="4" t="s">
        <v>23</v>
      </c>
      <c r="D309" s="3" t="s">
        <v>23</v>
      </c>
      <c r="E309" s="15" t="s">
        <v>51</v>
      </c>
      <c r="F309" s="15" t="s">
        <v>119</v>
      </c>
      <c r="G309" s="6"/>
      <c r="H309" s="9"/>
      <c r="I309" s="3" t="s">
        <v>85</v>
      </c>
      <c r="J309" s="3" t="s">
        <v>86</v>
      </c>
      <c r="K309" s="4" t="s">
        <v>71</v>
      </c>
      <c r="L309" s="6">
        <v>0.2</v>
      </c>
      <c r="M309" s="6">
        <v>0.18</v>
      </c>
      <c r="N309" s="6">
        <v>0.22</v>
      </c>
      <c r="O309" s="6">
        <v>0.2</v>
      </c>
      <c r="P309" s="6">
        <v>0.18</v>
      </c>
      <c r="Q309" s="6">
        <v>0.22</v>
      </c>
      <c r="R309" s="6">
        <v>0.2</v>
      </c>
      <c r="S309" s="6">
        <v>0.18</v>
      </c>
      <c r="T309" s="6">
        <v>0.22</v>
      </c>
      <c r="U309" s="6">
        <v>0.2</v>
      </c>
      <c r="V309" s="6">
        <v>0.18</v>
      </c>
      <c r="W309" s="6">
        <v>0.22</v>
      </c>
      <c r="X309" s="6">
        <v>0.2</v>
      </c>
      <c r="Y309" s="6">
        <v>0.18</v>
      </c>
      <c r="Z309" s="6">
        <v>0.22</v>
      </c>
      <c r="AA309" s="6">
        <v>0.2</v>
      </c>
      <c r="AB309" s="6">
        <v>0.18</v>
      </c>
      <c r="AC309" s="6">
        <v>0.22</v>
      </c>
    </row>
    <row r="310" spans="1:29" x14ac:dyDescent="0.3">
      <c r="A310" s="23" t="s">
        <v>32</v>
      </c>
      <c r="B310" s="3" t="s">
        <v>36</v>
      </c>
      <c r="C310" s="4" t="s">
        <v>23</v>
      </c>
      <c r="D310" s="3" t="s">
        <v>23</v>
      </c>
      <c r="E310" s="15" t="s">
        <v>52</v>
      </c>
      <c r="F310" s="15" t="s">
        <v>107</v>
      </c>
      <c r="G310" s="6" t="s">
        <v>93</v>
      </c>
      <c r="H310" s="9" t="s">
        <v>89</v>
      </c>
      <c r="I310" s="3" t="s">
        <v>85</v>
      </c>
      <c r="J310" s="3" t="s">
        <v>86</v>
      </c>
      <c r="K310" s="4" t="s">
        <v>71</v>
      </c>
      <c r="L310" s="6">
        <v>25</v>
      </c>
      <c r="M310" s="6">
        <v>20</v>
      </c>
      <c r="N310" s="6">
        <v>30</v>
      </c>
      <c r="O310" s="6">
        <v>25</v>
      </c>
      <c r="P310" s="6">
        <v>20</v>
      </c>
      <c r="Q310" s="6">
        <v>30</v>
      </c>
      <c r="R310" s="6">
        <v>25</v>
      </c>
      <c r="S310" s="6">
        <v>20</v>
      </c>
      <c r="T310" s="6">
        <v>30</v>
      </c>
      <c r="U310" s="6">
        <v>25</v>
      </c>
      <c r="V310" s="6">
        <v>20</v>
      </c>
      <c r="W310" s="6">
        <v>30</v>
      </c>
      <c r="X310" s="6">
        <v>25</v>
      </c>
      <c r="Y310" s="6">
        <v>20</v>
      </c>
      <c r="Z310" s="6">
        <v>30</v>
      </c>
      <c r="AA310" s="6">
        <v>25</v>
      </c>
      <c r="AB310" s="6">
        <v>20</v>
      </c>
      <c r="AC310" s="6">
        <v>30</v>
      </c>
    </row>
    <row r="311" spans="1:29" ht="14.4" x14ac:dyDescent="0.3">
      <c r="A311" s="23" t="s">
        <v>32</v>
      </c>
      <c r="B311" s="3" t="s">
        <v>36</v>
      </c>
      <c r="C311" s="23" t="s">
        <v>23</v>
      </c>
      <c r="D311" s="3" t="s">
        <v>23</v>
      </c>
      <c r="E311" s="15" t="s">
        <v>221</v>
      </c>
      <c r="F311" s="15" t="s">
        <v>108</v>
      </c>
      <c r="G311" s="6" t="s">
        <v>94</v>
      </c>
      <c r="H311" s="9" t="s">
        <v>89</v>
      </c>
      <c r="I311" s="8" t="s">
        <v>222</v>
      </c>
      <c r="J311" s="3" t="s">
        <v>223</v>
      </c>
      <c r="K311" s="23" t="s">
        <v>71</v>
      </c>
      <c r="L311" s="6">
        <v>4.0000000000000001E-3</v>
      </c>
      <c r="M311" s="6">
        <v>1E-3</v>
      </c>
      <c r="N311" s="6">
        <v>9.2999999999999999E-2</v>
      </c>
      <c r="O311" s="6">
        <v>4.0000000000000001E-3</v>
      </c>
      <c r="P311" s="6">
        <v>1E-3</v>
      </c>
      <c r="Q311" s="6">
        <v>9.2999999999999999E-2</v>
      </c>
      <c r="R311" s="6">
        <v>4.0000000000000001E-3</v>
      </c>
      <c r="S311" s="6">
        <v>1E-3</v>
      </c>
      <c r="T311" s="6">
        <v>9.2999999999999999E-2</v>
      </c>
      <c r="U311" s="6">
        <v>4.0000000000000001E-3</v>
      </c>
      <c r="V311" s="6">
        <v>1E-3</v>
      </c>
      <c r="W311" s="6">
        <v>9.2999999999999999E-2</v>
      </c>
      <c r="X311" s="6">
        <v>4.0000000000000001E-3</v>
      </c>
      <c r="Y311" s="6">
        <v>1E-3</v>
      </c>
      <c r="Z311" s="6">
        <v>9.2999999999999999E-2</v>
      </c>
      <c r="AA311" s="6">
        <v>4.0000000000000001E-3</v>
      </c>
      <c r="AB311" s="6">
        <v>1E-3</v>
      </c>
      <c r="AC311" s="6">
        <v>9.2999999999999999E-2</v>
      </c>
    </row>
    <row r="312" spans="1:29" x14ac:dyDescent="0.3">
      <c r="A312" s="23" t="s">
        <v>32</v>
      </c>
      <c r="B312" s="3" t="s">
        <v>160</v>
      </c>
      <c r="C312" s="23" t="s">
        <v>23</v>
      </c>
      <c r="D312" s="3" t="s">
        <v>23</v>
      </c>
      <c r="E312" s="15" t="s">
        <v>161</v>
      </c>
      <c r="F312" s="15" t="s">
        <v>162</v>
      </c>
      <c r="G312" s="6" t="s">
        <v>91</v>
      </c>
      <c r="H312" s="9" t="s">
        <v>87</v>
      </c>
      <c r="I312" s="3"/>
      <c r="J312" s="3"/>
      <c r="K312" s="23" t="s">
        <v>126</v>
      </c>
      <c r="L312" s="6">
        <v>42.8</v>
      </c>
      <c r="M312" s="6"/>
      <c r="N312" s="6"/>
      <c r="O312" s="6">
        <v>42.8</v>
      </c>
      <c r="P312" s="6"/>
      <c r="Q312" s="6"/>
      <c r="R312" s="6">
        <v>42.8</v>
      </c>
      <c r="S312" s="6"/>
      <c r="T312" s="6"/>
      <c r="U312" s="6">
        <v>42.8</v>
      </c>
      <c r="V312" s="6"/>
      <c r="W312" s="6"/>
      <c r="X312" s="6">
        <v>42.8</v>
      </c>
      <c r="Y312" s="6"/>
      <c r="Z312" s="6"/>
      <c r="AA312" s="6">
        <v>42.8</v>
      </c>
      <c r="AB312" s="6"/>
      <c r="AC312" s="6"/>
    </row>
    <row r="313" spans="1:29" x14ac:dyDescent="0.3">
      <c r="A313" s="23" t="s">
        <v>32</v>
      </c>
      <c r="B313" s="3" t="s">
        <v>36</v>
      </c>
      <c r="C313" s="23" t="s">
        <v>23</v>
      </c>
      <c r="D313" s="3" t="s">
        <v>23</v>
      </c>
      <c r="E313" s="15" t="s">
        <v>161</v>
      </c>
      <c r="F313" s="15" t="s">
        <v>162</v>
      </c>
      <c r="G313" s="6" t="s">
        <v>91</v>
      </c>
      <c r="H313" s="9" t="s">
        <v>87</v>
      </c>
      <c r="I313" s="3"/>
      <c r="J313" s="3"/>
      <c r="K313" s="23" t="s">
        <v>126</v>
      </c>
      <c r="L313" s="6">
        <v>55.5</v>
      </c>
      <c r="M313" s="6"/>
      <c r="N313" s="6"/>
      <c r="O313" s="6">
        <v>55.5</v>
      </c>
      <c r="P313" s="6"/>
      <c r="Q313" s="6"/>
      <c r="R313" s="6">
        <v>55.5</v>
      </c>
      <c r="S313" s="6"/>
      <c r="T313" s="6"/>
      <c r="U313" s="6">
        <v>55.5</v>
      </c>
      <c r="V313" s="6"/>
      <c r="W313" s="6"/>
      <c r="X313" s="6">
        <v>55.5</v>
      </c>
      <c r="Y313" s="6"/>
      <c r="Z313" s="6"/>
      <c r="AA313" s="6">
        <v>55.5</v>
      </c>
      <c r="AB313" s="6"/>
      <c r="AC313" s="6"/>
    </row>
    <row r="314" spans="1:29" x14ac:dyDescent="0.3">
      <c r="A314" s="23" t="s">
        <v>32</v>
      </c>
      <c r="B314" s="3" t="s">
        <v>43</v>
      </c>
      <c r="C314" s="23" t="s">
        <v>23</v>
      </c>
      <c r="D314" s="3" t="s">
        <v>23</v>
      </c>
      <c r="E314" s="15" t="s">
        <v>161</v>
      </c>
      <c r="F314" s="15" t="s">
        <v>162</v>
      </c>
      <c r="G314" s="6" t="s">
        <v>91</v>
      </c>
      <c r="H314" s="9" t="s">
        <v>87</v>
      </c>
      <c r="I314" s="3"/>
      <c r="J314" s="3"/>
      <c r="K314" s="23" t="s">
        <v>126</v>
      </c>
      <c r="L314" s="6">
        <v>120</v>
      </c>
      <c r="M314" s="6"/>
      <c r="N314" s="6"/>
      <c r="O314" s="6">
        <v>120</v>
      </c>
      <c r="P314" s="6"/>
      <c r="Q314" s="6"/>
      <c r="R314" s="6">
        <v>120</v>
      </c>
      <c r="S314" s="6"/>
      <c r="T314" s="6"/>
      <c r="U314" s="6">
        <v>120</v>
      </c>
      <c r="V314" s="6"/>
      <c r="W314" s="6"/>
      <c r="X314" s="6">
        <v>120</v>
      </c>
      <c r="Y314" s="6"/>
      <c r="Z314" s="6"/>
      <c r="AA314" s="6">
        <v>120</v>
      </c>
      <c r="AB314" s="6"/>
      <c r="AC314" s="6"/>
    </row>
    <row r="315" spans="1:29" x14ac:dyDescent="0.3">
      <c r="A315" s="4" t="s">
        <v>39</v>
      </c>
      <c r="B315" s="37" t="s">
        <v>36</v>
      </c>
      <c r="C315" s="4" t="s">
        <v>23</v>
      </c>
      <c r="D315" s="3" t="s">
        <v>23</v>
      </c>
      <c r="E315" s="17" t="s">
        <v>53</v>
      </c>
      <c r="F315" s="17" t="s">
        <v>120</v>
      </c>
      <c r="G315" s="3" t="s">
        <v>91</v>
      </c>
      <c r="H315" s="38" t="s">
        <v>87</v>
      </c>
      <c r="I315" s="3"/>
      <c r="J315" s="3"/>
      <c r="K315" s="4" t="s">
        <v>71</v>
      </c>
      <c r="L315" s="11">
        <f>2.65</f>
        <v>2.65</v>
      </c>
      <c r="M315" s="11">
        <v>2.5</v>
      </c>
      <c r="N315" s="11">
        <v>2.75</v>
      </c>
      <c r="O315" s="11">
        <f>2.65</f>
        <v>2.65</v>
      </c>
      <c r="P315" s="11">
        <v>2.5</v>
      </c>
      <c r="Q315" s="11">
        <v>2.75</v>
      </c>
      <c r="R315" s="11">
        <f>2.65</f>
        <v>2.65</v>
      </c>
      <c r="S315" s="11">
        <v>2.5</v>
      </c>
      <c r="T315" s="11">
        <v>2.75</v>
      </c>
      <c r="U315" s="11">
        <f>2.65</f>
        <v>2.65</v>
      </c>
      <c r="V315" s="11">
        <v>2.5</v>
      </c>
      <c r="W315" s="11">
        <v>2.75</v>
      </c>
      <c r="X315" s="11">
        <f>2.65</f>
        <v>2.65</v>
      </c>
      <c r="Y315" s="11">
        <v>2.5</v>
      </c>
      <c r="Z315" s="11">
        <v>2.75</v>
      </c>
      <c r="AA315" s="11">
        <f>2.65</f>
        <v>2.65</v>
      </c>
      <c r="AB315" s="11">
        <v>2.5</v>
      </c>
      <c r="AC315" s="11">
        <v>2.75</v>
      </c>
    </row>
    <row r="316" spans="1:29" x14ac:dyDescent="0.3">
      <c r="A316" s="23" t="s">
        <v>39</v>
      </c>
      <c r="B316" s="37" t="s">
        <v>35</v>
      </c>
      <c r="C316" s="4" t="s">
        <v>23</v>
      </c>
      <c r="D316" s="3" t="s">
        <v>23</v>
      </c>
      <c r="E316" s="17" t="s">
        <v>53</v>
      </c>
      <c r="F316" s="17" t="s">
        <v>120</v>
      </c>
      <c r="G316" s="3" t="s">
        <v>91</v>
      </c>
      <c r="H316" s="38" t="s">
        <v>87</v>
      </c>
      <c r="I316" s="3"/>
      <c r="J316" s="3"/>
      <c r="K316" s="4" t="s">
        <v>71</v>
      </c>
      <c r="L316" s="11">
        <v>3.1375899999999999</v>
      </c>
      <c r="M316" s="11">
        <v>3.1</v>
      </c>
      <c r="N316" s="11">
        <v>3.2</v>
      </c>
      <c r="O316" s="11">
        <v>3.1375899999999999</v>
      </c>
      <c r="P316" s="11">
        <v>3.1</v>
      </c>
      <c r="Q316" s="11">
        <v>3.2</v>
      </c>
      <c r="R316" s="11">
        <v>3.1375899999999999</v>
      </c>
      <c r="S316" s="11">
        <v>3.1</v>
      </c>
      <c r="T316" s="11">
        <v>3.2</v>
      </c>
      <c r="U316" s="11">
        <v>3.1375899999999999</v>
      </c>
      <c r="V316" s="11">
        <v>3.1</v>
      </c>
      <c r="W316" s="11">
        <v>3.2</v>
      </c>
      <c r="X316" s="11">
        <v>3.1375899999999999</v>
      </c>
      <c r="Y316" s="11">
        <v>3.1</v>
      </c>
      <c r="Z316" s="11">
        <v>3.2</v>
      </c>
      <c r="AA316" s="11">
        <v>3.1375899999999999</v>
      </c>
      <c r="AB316" s="11">
        <v>3.1</v>
      </c>
      <c r="AC316" s="11">
        <v>3.2</v>
      </c>
    </row>
    <row r="317" spans="1:29" x14ac:dyDescent="0.3">
      <c r="A317" s="23" t="s">
        <v>39</v>
      </c>
      <c r="B317" s="37" t="s">
        <v>175</v>
      </c>
      <c r="C317" s="4" t="s">
        <v>23</v>
      </c>
      <c r="D317" s="3" t="s">
        <v>23</v>
      </c>
      <c r="E317" s="17" t="s">
        <v>53</v>
      </c>
      <c r="F317" s="17" t="s">
        <v>120</v>
      </c>
      <c r="G317" s="3" t="s">
        <v>91</v>
      </c>
      <c r="H317" s="38" t="s">
        <v>87</v>
      </c>
      <c r="I317" s="3"/>
      <c r="J317" s="3"/>
      <c r="K317" s="4" t="s">
        <v>71</v>
      </c>
      <c r="L317" s="11">
        <v>3.1833399999999998</v>
      </c>
      <c r="M317" s="11">
        <v>3.1</v>
      </c>
      <c r="N317" s="11">
        <v>3.2</v>
      </c>
      <c r="O317" s="11">
        <v>3.1833399999999998</v>
      </c>
      <c r="P317" s="11">
        <v>3.1</v>
      </c>
      <c r="Q317" s="11">
        <v>3.2</v>
      </c>
      <c r="R317" s="11">
        <v>3.1833399999999998</v>
      </c>
      <c r="S317" s="11">
        <v>3.1</v>
      </c>
      <c r="T317" s="11">
        <v>3.2</v>
      </c>
      <c r="U317" s="11">
        <v>3.1833399999999998</v>
      </c>
      <c r="V317" s="11">
        <v>3.1</v>
      </c>
      <c r="W317" s="11">
        <v>3.2</v>
      </c>
      <c r="X317" s="11">
        <v>3.1833399999999998</v>
      </c>
      <c r="Y317" s="11">
        <v>3.1</v>
      </c>
      <c r="Z317" s="11">
        <v>3.2</v>
      </c>
      <c r="AA317" s="11">
        <v>3.1833399999999998</v>
      </c>
      <c r="AB317" s="11">
        <v>3.1</v>
      </c>
      <c r="AC317" s="11">
        <v>3.2</v>
      </c>
    </row>
    <row r="318" spans="1:29" x14ac:dyDescent="0.3">
      <c r="A318" s="23" t="s">
        <v>39</v>
      </c>
      <c r="B318" s="37" t="s">
        <v>23</v>
      </c>
      <c r="C318" s="23" t="s">
        <v>23</v>
      </c>
      <c r="D318" s="3" t="s">
        <v>23</v>
      </c>
      <c r="E318" s="17" t="s">
        <v>177</v>
      </c>
      <c r="F318" s="17" t="s">
        <v>108</v>
      </c>
      <c r="G318" s="3" t="s">
        <v>93</v>
      </c>
      <c r="H318" s="38" t="s">
        <v>87</v>
      </c>
      <c r="I318" s="3"/>
      <c r="J318" s="3" t="s">
        <v>178</v>
      </c>
      <c r="K318" s="23" t="s">
        <v>71</v>
      </c>
      <c r="L318" s="11">
        <v>1</v>
      </c>
      <c r="M318" s="11">
        <v>0.7</v>
      </c>
      <c r="N318" s="11">
        <v>1.43</v>
      </c>
      <c r="O318" s="11">
        <v>1</v>
      </c>
      <c r="P318" s="11">
        <v>0.7</v>
      </c>
      <c r="Q318" s="11">
        <v>1.43</v>
      </c>
      <c r="R318" s="11">
        <v>1</v>
      </c>
      <c r="S318" s="11">
        <v>0.7</v>
      </c>
      <c r="T318" s="11">
        <v>1.43</v>
      </c>
      <c r="U318" s="11">
        <v>1</v>
      </c>
      <c r="V318" s="11">
        <v>0.7</v>
      </c>
      <c r="W318" s="11">
        <v>1.43</v>
      </c>
      <c r="X318" s="11">
        <v>1</v>
      </c>
      <c r="Y318" s="11">
        <v>0.7</v>
      </c>
      <c r="Z318" s="11">
        <v>1.43</v>
      </c>
      <c r="AA318" s="11">
        <v>1</v>
      </c>
      <c r="AB318" s="11">
        <v>0.7</v>
      </c>
      <c r="AC318" s="11">
        <v>1.43</v>
      </c>
    </row>
    <row r="319" spans="1:29" x14ac:dyDescent="0.3">
      <c r="A319" s="4" t="s">
        <v>59</v>
      </c>
      <c r="B319" s="37" t="s">
        <v>23</v>
      </c>
      <c r="C319" s="4" t="s">
        <v>23</v>
      </c>
      <c r="D319" s="3" t="s">
        <v>23</v>
      </c>
      <c r="E319" s="15" t="s">
        <v>65</v>
      </c>
      <c r="F319" s="15" t="s">
        <v>108</v>
      </c>
      <c r="G319" s="3"/>
      <c r="H319" s="3"/>
      <c r="I319" s="3"/>
      <c r="J319" s="3"/>
      <c r="K319" s="4" t="s">
        <v>71</v>
      </c>
      <c r="L319" s="11">
        <v>0.05</v>
      </c>
      <c r="M319" s="11">
        <v>0.03</v>
      </c>
      <c r="N319" s="11">
        <v>7.0000000000000007E-2</v>
      </c>
      <c r="O319" s="11">
        <v>0.05</v>
      </c>
      <c r="P319" s="11">
        <v>0.03</v>
      </c>
      <c r="Q319" s="11">
        <v>7.0000000000000007E-2</v>
      </c>
      <c r="R319" s="11">
        <v>0.05</v>
      </c>
      <c r="S319" s="11">
        <v>0.03</v>
      </c>
      <c r="T319" s="11">
        <v>7.0000000000000007E-2</v>
      </c>
      <c r="U319" s="11">
        <v>0.05</v>
      </c>
      <c r="V319" s="11">
        <v>0.03</v>
      </c>
      <c r="W319" s="11">
        <v>7.0000000000000007E-2</v>
      </c>
      <c r="X319" s="11">
        <v>0.05</v>
      </c>
      <c r="Y319" s="11">
        <v>0.03</v>
      </c>
      <c r="Z319" s="11">
        <v>7.0000000000000007E-2</v>
      </c>
      <c r="AA319" s="11">
        <v>0.05</v>
      </c>
      <c r="AB319" s="11">
        <v>0.03</v>
      </c>
      <c r="AC319" s="11">
        <v>7.0000000000000007E-2</v>
      </c>
    </row>
    <row r="320" spans="1:29" x14ac:dyDescent="0.3">
      <c r="A320" s="23" t="s">
        <v>59</v>
      </c>
      <c r="B320" s="37" t="s">
        <v>23</v>
      </c>
      <c r="C320" s="12" t="s">
        <v>73</v>
      </c>
      <c r="D320" s="3" t="s">
        <v>132</v>
      </c>
      <c r="E320" s="15" t="s">
        <v>67</v>
      </c>
      <c r="F320" s="15" t="s">
        <v>108</v>
      </c>
      <c r="G320" s="3"/>
      <c r="H320" s="3"/>
      <c r="I320" s="3"/>
      <c r="J320" s="3"/>
      <c r="K320" s="12" t="s">
        <v>71</v>
      </c>
      <c r="L320" s="11">
        <v>1.2</v>
      </c>
      <c r="M320" s="11">
        <v>1.1000000000000001</v>
      </c>
      <c r="N320" s="11">
        <v>1.4</v>
      </c>
      <c r="O320" s="11">
        <v>1.2</v>
      </c>
      <c r="P320" s="11">
        <v>1.1000000000000001</v>
      </c>
      <c r="Q320" s="11">
        <v>1.4</v>
      </c>
      <c r="R320" s="11">
        <v>1.2</v>
      </c>
      <c r="S320" s="11">
        <v>1.1000000000000001</v>
      </c>
      <c r="T320" s="11">
        <v>1.4</v>
      </c>
      <c r="U320" s="11">
        <v>1.2</v>
      </c>
      <c r="V320" s="11">
        <v>1.1000000000000001</v>
      </c>
      <c r="W320" s="11">
        <v>1.4</v>
      </c>
      <c r="X320" s="11">
        <v>1.2</v>
      </c>
      <c r="Y320" s="11">
        <v>1.1000000000000001</v>
      </c>
      <c r="Z320" s="11">
        <v>1.4</v>
      </c>
      <c r="AA320" s="11">
        <v>1.2</v>
      </c>
      <c r="AB320" s="11">
        <v>1.1000000000000001</v>
      </c>
      <c r="AC320" s="11">
        <v>1.4</v>
      </c>
    </row>
    <row r="321" spans="1:29" x14ac:dyDescent="0.3">
      <c r="A321" s="23" t="s">
        <v>59</v>
      </c>
      <c r="B321" s="37" t="s">
        <v>23</v>
      </c>
      <c r="C321" s="12" t="s">
        <v>74</v>
      </c>
      <c r="D321" s="3" t="s">
        <v>132</v>
      </c>
      <c r="E321" s="15" t="s">
        <v>67</v>
      </c>
      <c r="F321" s="15" t="s">
        <v>108</v>
      </c>
      <c r="G321" s="3"/>
      <c r="H321" s="3"/>
      <c r="I321" s="3"/>
      <c r="J321" s="3"/>
      <c r="K321" s="12" t="s">
        <v>71</v>
      </c>
      <c r="L321" s="11">
        <v>1.2</v>
      </c>
      <c r="M321" s="11">
        <v>1.1000000000000001</v>
      </c>
      <c r="N321" s="11">
        <v>1.4</v>
      </c>
      <c r="O321" s="11">
        <v>1.2</v>
      </c>
      <c r="P321" s="11">
        <v>1.1000000000000001</v>
      </c>
      <c r="Q321" s="11">
        <v>1.4</v>
      </c>
      <c r="R321" s="11">
        <v>1.2</v>
      </c>
      <c r="S321" s="11">
        <v>1.1000000000000001</v>
      </c>
      <c r="T321" s="11">
        <v>1.4</v>
      </c>
      <c r="U321" s="11">
        <v>1.2</v>
      </c>
      <c r="V321" s="11">
        <v>1.1000000000000001</v>
      </c>
      <c r="W321" s="11">
        <v>1.4</v>
      </c>
      <c r="X321" s="11">
        <v>1.2</v>
      </c>
      <c r="Y321" s="11">
        <v>1.1000000000000001</v>
      </c>
      <c r="Z321" s="11">
        <v>1.4</v>
      </c>
      <c r="AA321" s="11">
        <v>1.2</v>
      </c>
      <c r="AB321" s="11">
        <v>1.1000000000000001</v>
      </c>
      <c r="AC321" s="11">
        <v>1.4</v>
      </c>
    </row>
    <row r="322" spans="1:29" x14ac:dyDescent="0.3">
      <c r="A322" s="23" t="s">
        <v>59</v>
      </c>
      <c r="B322" s="37" t="s">
        <v>23</v>
      </c>
      <c r="C322" s="12" t="s">
        <v>75</v>
      </c>
      <c r="D322" s="3" t="s">
        <v>132</v>
      </c>
      <c r="E322" s="15" t="s">
        <v>67</v>
      </c>
      <c r="F322" s="15" t="s">
        <v>108</v>
      </c>
      <c r="G322" s="3"/>
      <c r="H322" s="3"/>
      <c r="I322" s="3"/>
      <c r="J322" s="3"/>
      <c r="K322" s="12" t="s">
        <v>71</v>
      </c>
      <c r="L322" s="11">
        <v>1.2</v>
      </c>
      <c r="M322" s="11">
        <v>1.1000000000000001</v>
      </c>
      <c r="N322" s="11">
        <v>1.4</v>
      </c>
      <c r="O322" s="11">
        <v>1.2</v>
      </c>
      <c r="P322" s="11">
        <v>1.1000000000000001</v>
      </c>
      <c r="Q322" s="11">
        <v>1.4</v>
      </c>
      <c r="R322" s="11">
        <v>1.2</v>
      </c>
      <c r="S322" s="11">
        <v>1.1000000000000001</v>
      </c>
      <c r="T322" s="11">
        <v>1.4</v>
      </c>
      <c r="U322" s="11">
        <v>1.2</v>
      </c>
      <c r="V322" s="11">
        <v>1.1000000000000001</v>
      </c>
      <c r="W322" s="11">
        <v>1.4</v>
      </c>
      <c r="X322" s="11">
        <v>1.2</v>
      </c>
      <c r="Y322" s="11">
        <v>1.1000000000000001</v>
      </c>
      <c r="Z322" s="11">
        <v>1.4</v>
      </c>
      <c r="AA322" s="11">
        <v>1.2</v>
      </c>
      <c r="AB322" s="11">
        <v>1.1000000000000001</v>
      </c>
      <c r="AC322" s="11">
        <v>1.4</v>
      </c>
    </row>
    <row r="323" spans="1:29" x14ac:dyDescent="0.3">
      <c r="A323" s="23" t="s">
        <v>59</v>
      </c>
      <c r="B323" s="37" t="s">
        <v>23</v>
      </c>
      <c r="C323" s="12" t="s">
        <v>130</v>
      </c>
      <c r="D323" s="3" t="s">
        <v>133</v>
      </c>
      <c r="E323" s="15" t="s">
        <v>67</v>
      </c>
      <c r="F323" s="15" t="s">
        <v>108</v>
      </c>
      <c r="G323" s="3"/>
      <c r="H323" s="3"/>
      <c r="I323" s="3"/>
      <c r="J323" s="3"/>
      <c r="K323" s="12" t="s">
        <v>71</v>
      </c>
      <c r="L323" s="11">
        <v>1.2</v>
      </c>
      <c r="M323" s="11">
        <v>1.1000000000000001</v>
      </c>
      <c r="N323" s="11">
        <v>1.4</v>
      </c>
      <c r="O323" s="11">
        <v>1.2</v>
      </c>
      <c r="P323" s="11">
        <v>1.1000000000000001</v>
      </c>
      <c r="Q323" s="11">
        <v>1.4</v>
      </c>
      <c r="R323" s="11">
        <v>1.2</v>
      </c>
      <c r="S323" s="11">
        <v>1.1000000000000001</v>
      </c>
      <c r="T323" s="11">
        <v>1.4</v>
      </c>
      <c r="U323" s="11">
        <v>1.2</v>
      </c>
      <c r="V323" s="11">
        <v>1.1000000000000001</v>
      </c>
      <c r="W323" s="11">
        <v>1.4</v>
      </c>
      <c r="X323" s="11">
        <v>1.2</v>
      </c>
      <c r="Y323" s="11">
        <v>1.1000000000000001</v>
      </c>
      <c r="Z323" s="11">
        <v>1.4</v>
      </c>
      <c r="AA323" s="11">
        <v>1.2</v>
      </c>
      <c r="AB323" s="11">
        <v>1.1000000000000001</v>
      </c>
      <c r="AC323" s="11">
        <v>1.4</v>
      </c>
    </row>
    <row r="324" spans="1:29" x14ac:dyDescent="0.3">
      <c r="A324" s="23" t="s">
        <v>59</v>
      </c>
      <c r="B324" s="37" t="s">
        <v>23</v>
      </c>
      <c r="C324" s="12" t="s">
        <v>76</v>
      </c>
      <c r="D324" s="3" t="s">
        <v>136</v>
      </c>
      <c r="E324" s="15" t="s">
        <v>67</v>
      </c>
      <c r="F324" s="15" t="s">
        <v>108</v>
      </c>
      <c r="G324" s="3"/>
      <c r="H324" s="3"/>
      <c r="I324" s="3"/>
      <c r="J324" s="3"/>
      <c r="K324" s="12" t="s">
        <v>71</v>
      </c>
      <c r="L324" s="11">
        <v>1.2</v>
      </c>
      <c r="M324" s="11">
        <v>1.1000000000000001</v>
      </c>
      <c r="N324" s="11">
        <v>1.4</v>
      </c>
      <c r="O324" s="11">
        <v>1.2</v>
      </c>
      <c r="P324" s="11">
        <v>1.1000000000000001</v>
      </c>
      <c r="Q324" s="11">
        <v>1.4</v>
      </c>
      <c r="R324" s="11">
        <v>1.2</v>
      </c>
      <c r="S324" s="11">
        <v>1.1000000000000001</v>
      </c>
      <c r="T324" s="11">
        <v>1.4</v>
      </c>
      <c r="U324" s="11">
        <v>1.2</v>
      </c>
      <c r="V324" s="11">
        <v>1.1000000000000001</v>
      </c>
      <c r="W324" s="11">
        <v>1.4</v>
      </c>
      <c r="X324" s="11">
        <v>1.2</v>
      </c>
      <c r="Y324" s="11">
        <v>1.1000000000000001</v>
      </c>
      <c r="Z324" s="11">
        <v>1.4</v>
      </c>
      <c r="AA324" s="11">
        <v>1.2</v>
      </c>
      <c r="AB324" s="11">
        <v>1.1000000000000001</v>
      </c>
      <c r="AC324" s="11">
        <v>1.4</v>
      </c>
    </row>
    <row r="325" spans="1:29" x14ac:dyDescent="0.3">
      <c r="A325" s="23" t="s">
        <v>59</v>
      </c>
      <c r="B325" s="3" t="s">
        <v>23</v>
      </c>
      <c r="C325" s="23" t="s">
        <v>134</v>
      </c>
      <c r="D325" s="3" t="s">
        <v>135</v>
      </c>
      <c r="E325" s="15" t="s">
        <v>67</v>
      </c>
      <c r="F325" s="15" t="s">
        <v>108</v>
      </c>
      <c r="G325" s="3"/>
      <c r="H325" s="3"/>
      <c r="I325" s="3"/>
      <c r="J325" s="3"/>
      <c r="K325" s="23" t="s">
        <v>71</v>
      </c>
      <c r="L325" s="11">
        <v>1.2</v>
      </c>
      <c r="M325" s="11">
        <v>1.1000000000000001</v>
      </c>
      <c r="N325" s="11">
        <v>1.4</v>
      </c>
      <c r="O325" s="11">
        <v>1.2</v>
      </c>
      <c r="P325" s="11">
        <v>1.1000000000000001</v>
      </c>
      <c r="Q325" s="11">
        <v>1.4</v>
      </c>
      <c r="R325" s="11">
        <v>1.2</v>
      </c>
      <c r="S325" s="11">
        <v>1.1000000000000001</v>
      </c>
      <c r="T325" s="11">
        <v>1.4</v>
      </c>
      <c r="U325" s="11">
        <v>1.2</v>
      </c>
      <c r="V325" s="11">
        <v>1.1000000000000001</v>
      </c>
      <c r="W325" s="11">
        <v>1.4</v>
      </c>
      <c r="X325" s="11">
        <v>1.2</v>
      </c>
      <c r="Y325" s="11">
        <v>1.1000000000000001</v>
      </c>
      <c r="Z325" s="11">
        <v>1.4</v>
      </c>
      <c r="AA325" s="11">
        <v>1.2</v>
      </c>
      <c r="AB325" s="11">
        <v>1.1000000000000001</v>
      </c>
      <c r="AC325" s="11">
        <v>1.4</v>
      </c>
    </row>
    <row r="326" spans="1:29" x14ac:dyDescent="0.3">
      <c r="A326" s="23" t="s">
        <v>59</v>
      </c>
      <c r="B326" s="37" t="s">
        <v>48</v>
      </c>
      <c r="C326" s="23" t="s">
        <v>73</v>
      </c>
      <c r="D326" s="3" t="s">
        <v>132</v>
      </c>
      <c r="E326" s="15" t="s">
        <v>229</v>
      </c>
      <c r="F326" s="15" t="s">
        <v>230</v>
      </c>
      <c r="G326" s="3" t="s">
        <v>94</v>
      </c>
      <c r="H326" s="3" t="s">
        <v>89</v>
      </c>
      <c r="I326" s="3" t="s">
        <v>236</v>
      </c>
      <c r="J326" s="3" t="s">
        <v>231</v>
      </c>
      <c r="K326" s="4" t="s">
        <v>71</v>
      </c>
      <c r="L326" s="20">
        <f>L338*0.8</f>
        <v>0.13600000000000001</v>
      </c>
      <c r="M326" s="20">
        <f t="shared" ref="M326:AC331" si="564">M338*0.8</f>
        <v>0.10400000000000001</v>
      </c>
      <c r="N326" s="20">
        <f t="shared" si="564"/>
        <v>0.16000000000000003</v>
      </c>
      <c r="O326" s="20">
        <f t="shared" si="564"/>
        <v>0.13600000000000001</v>
      </c>
      <c r="P326" s="20">
        <f t="shared" si="564"/>
        <v>0.10400000000000001</v>
      </c>
      <c r="Q326" s="20">
        <f t="shared" si="564"/>
        <v>0.16000000000000003</v>
      </c>
      <c r="R326" s="20">
        <f t="shared" si="564"/>
        <v>0.13600000000000001</v>
      </c>
      <c r="S326" s="20">
        <f t="shared" si="564"/>
        <v>0.10400000000000001</v>
      </c>
      <c r="T326" s="20">
        <f t="shared" si="564"/>
        <v>0.16000000000000003</v>
      </c>
      <c r="U326" s="20">
        <f t="shared" si="564"/>
        <v>0.13600000000000001</v>
      </c>
      <c r="V326" s="20">
        <f t="shared" si="564"/>
        <v>0.10400000000000001</v>
      </c>
      <c r="W326" s="20">
        <f t="shared" si="564"/>
        <v>0.16000000000000003</v>
      </c>
      <c r="X326" s="20">
        <f t="shared" si="564"/>
        <v>0.13600000000000001</v>
      </c>
      <c r="Y326" s="20">
        <f t="shared" si="564"/>
        <v>0.10400000000000001</v>
      </c>
      <c r="Z326" s="20">
        <f t="shared" si="564"/>
        <v>0.16000000000000003</v>
      </c>
      <c r="AA326" s="20">
        <f t="shared" si="564"/>
        <v>0.13600000000000001</v>
      </c>
      <c r="AB326" s="20">
        <f t="shared" si="564"/>
        <v>0.10400000000000001</v>
      </c>
      <c r="AC326" s="20">
        <f t="shared" si="564"/>
        <v>0.16000000000000003</v>
      </c>
    </row>
    <row r="327" spans="1:29" x14ac:dyDescent="0.3">
      <c r="A327" s="23" t="s">
        <v>59</v>
      </c>
      <c r="B327" s="37" t="s">
        <v>48</v>
      </c>
      <c r="C327" s="23" t="s">
        <v>74</v>
      </c>
      <c r="D327" s="3" t="s">
        <v>132</v>
      </c>
      <c r="E327" s="15" t="s">
        <v>229</v>
      </c>
      <c r="F327" s="15" t="s">
        <v>230</v>
      </c>
      <c r="G327" s="3" t="s">
        <v>94</v>
      </c>
      <c r="H327" s="3" t="s">
        <v>89</v>
      </c>
      <c r="I327" s="3" t="s">
        <v>236</v>
      </c>
      <c r="J327" s="3" t="s">
        <v>231</v>
      </c>
      <c r="K327" s="23" t="s">
        <v>71</v>
      </c>
      <c r="L327" s="20">
        <f t="shared" ref="L327:AA331" si="565">L339*0.8</f>
        <v>4.8000000000000001E-2</v>
      </c>
      <c r="M327" s="20">
        <f t="shared" si="565"/>
        <v>3.2000000000000001E-2</v>
      </c>
      <c r="N327" s="20">
        <f t="shared" si="565"/>
        <v>5.6000000000000008E-2</v>
      </c>
      <c r="O327" s="20">
        <f t="shared" si="565"/>
        <v>4.8000000000000001E-2</v>
      </c>
      <c r="P327" s="20">
        <f t="shared" si="565"/>
        <v>3.2000000000000001E-2</v>
      </c>
      <c r="Q327" s="20">
        <f t="shared" si="565"/>
        <v>5.6000000000000008E-2</v>
      </c>
      <c r="R327" s="20">
        <f t="shared" si="565"/>
        <v>4.8000000000000001E-2</v>
      </c>
      <c r="S327" s="20">
        <f t="shared" si="565"/>
        <v>3.2000000000000001E-2</v>
      </c>
      <c r="T327" s="20">
        <f t="shared" si="565"/>
        <v>5.6000000000000008E-2</v>
      </c>
      <c r="U327" s="20">
        <f t="shared" si="565"/>
        <v>4.8000000000000001E-2</v>
      </c>
      <c r="V327" s="20">
        <f t="shared" si="565"/>
        <v>3.2000000000000001E-2</v>
      </c>
      <c r="W327" s="20">
        <f t="shared" si="565"/>
        <v>5.6000000000000008E-2</v>
      </c>
      <c r="X327" s="20">
        <f t="shared" si="565"/>
        <v>4.8000000000000001E-2</v>
      </c>
      <c r="Y327" s="20">
        <f t="shared" si="565"/>
        <v>3.2000000000000001E-2</v>
      </c>
      <c r="Z327" s="20">
        <f t="shared" si="565"/>
        <v>5.6000000000000008E-2</v>
      </c>
      <c r="AA327" s="20">
        <f t="shared" si="565"/>
        <v>4.8000000000000001E-2</v>
      </c>
      <c r="AB327" s="20">
        <f t="shared" si="564"/>
        <v>3.2000000000000001E-2</v>
      </c>
      <c r="AC327" s="20">
        <f t="shared" si="564"/>
        <v>5.6000000000000008E-2</v>
      </c>
    </row>
    <row r="328" spans="1:29" x14ac:dyDescent="0.3">
      <c r="A328" s="23" t="s">
        <v>59</v>
      </c>
      <c r="B328" s="37" t="s">
        <v>48</v>
      </c>
      <c r="C328" s="23" t="s">
        <v>75</v>
      </c>
      <c r="D328" s="3" t="s">
        <v>132</v>
      </c>
      <c r="E328" s="15" t="s">
        <v>229</v>
      </c>
      <c r="F328" s="15" t="s">
        <v>230</v>
      </c>
      <c r="G328" s="3" t="s">
        <v>94</v>
      </c>
      <c r="H328" s="3" t="s">
        <v>89</v>
      </c>
      <c r="I328" s="3" t="s">
        <v>236</v>
      </c>
      <c r="J328" s="3" t="s">
        <v>231</v>
      </c>
      <c r="K328" s="23" t="s">
        <v>71</v>
      </c>
      <c r="L328" s="20">
        <f t="shared" si="565"/>
        <v>0.10400000000000001</v>
      </c>
      <c r="M328" s="20">
        <f t="shared" si="564"/>
        <v>8.0000000000000016E-2</v>
      </c>
      <c r="N328" s="20">
        <f t="shared" si="564"/>
        <v>0.12</v>
      </c>
      <c r="O328" s="20">
        <f t="shared" si="564"/>
        <v>0.10400000000000001</v>
      </c>
      <c r="P328" s="20">
        <f t="shared" si="564"/>
        <v>8.0000000000000016E-2</v>
      </c>
      <c r="Q328" s="20">
        <f t="shared" si="564"/>
        <v>0.12</v>
      </c>
      <c r="R328" s="20">
        <f t="shared" si="564"/>
        <v>0.10400000000000001</v>
      </c>
      <c r="S328" s="20">
        <f t="shared" si="564"/>
        <v>8.0000000000000016E-2</v>
      </c>
      <c r="T328" s="20">
        <f t="shared" si="564"/>
        <v>0.12</v>
      </c>
      <c r="U328" s="20">
        <f t="shared" si="564"/>
        <v>0.10400000000000001</v>
      </c>
      <c r="V328" s="20">
        <f t="shared" si="564"/>
        <v>8.0000000000000016E-2</v>
      </c>
      <c r="W328" s="20">
        <f t="shared" si="564"/>
        <v>0.12</v>
      </c>
      <c r="X328" s="20">
        <f t="shared" si="564"/>
        <v>0.10400000000000001</v>
      </c>
      <c r="Y328" s="20">
        <f t="shared" si="564"/>
        <v>8.0000000000000016E-2</v>
      </c>
      <c r="Z328" s="20">
        <f t="shared" si="564"/>
        <v>0.12</v>
      </c>
      <c r="AA328" s="20">
        <f t="shared" si="564"/>
        <v>0.10400000000000001</v>
      </c>
      <c r="AB328" s="20">
        <f t="shared" si="564"/>
        <v>8.0000000000000016E-2</v>
      </c>
      <c r="AC328" s="20">
        <f t="shared" si="564"/>
        <v>0.12</v>
      </c>
    </row>
    <row r="329" spans="1:29" x14ac:dyDescent="0.3">
      <c r="A329" s="23" t="s">
        <v>59</v>
      </c>
      <c r="B329" s="37" t="s">
        <v>48</v>
      </c>
      <c r="C329" s="23" t="s">
        <v>130</v>
      </c>
      <c r="D329" s="3" t="s">
        <v>133</v>
      </c>
      <c r="E329" s="15" t="s">
        <v>229</v>
      </c>
      <c r="F329" s="15" t="s">
        <v>230</v>
      </c>
      <c r="G329" s="3" t="s">
        <v>94</v>
      </c>
      <c r="H329" s="3" t="s">
        <v>89</v>
      </c>
      <c r="I329" s="3" t="s">
        <v>236</v>
      </c>
      <c r="J329" s="3" t="s">
        <v>231</v>
      </c>
      <c r="K329" s="23" t="s">
        <v>71</v>
      </c>
      <c r="L329" s="20">
        <f t="shared" si="565"/>
        <v>8.0000000000000016E-2</v>
      </c>
      <c r="M329" s="20">
        <f t="shared" si="564"/>
        <v>7.1999999999999995E-2</v>
      </c>
      <c r="N329" s="20">
        <f t="shared" si="564"/>
        <v>0.10400000000000001</v>
      </c>
      <c r="O329" s="20">
        <f t="shared" si="564"/>
        <v>8.0000000000000016E-2</v>
      </c>
      <c r="P329" s="20">
        <f t="shared" si="564"/>
        <v>7.1999999999999995E-2</v>
      </c>
      <c r="Q329" s="20">
        <f t="shared" si="564"/>
        <v>0.10400000000000001</v>
      </c>
      <c r="R329" s="20">
        <f t="shared" si="564"/>
        <v>8.0000000000000016E-2</v>
      </c>
      <c r="S329" s="20">
        <f t="shared" si="564"/>
        <v>7.1999999999999995E-2</v>
      </c>
      <c r="T329" s="20">
        <f t="shared" si="564"/>
        <v>0.10400000000000001</v>
      </c>
      <c r="U329" s="20">
        <f t="shared" si="564"/>
        <v>8.0000000000000016E-2</v>
      </c>
      <c r="V329" s="20">
        <f t="shared" si="564"/>
        <v>7.1999999999999995E-2</v>
      </c>
      <c r="W329" s="20">
        <f t="shared" si="564"/>
        <v>0.10400000000000001</v>
      </c>
      <c r="X329" s="20">
        <f t="shared" si="564"/>
        <v>8.0000000000000016E-2</v>
      </c>
      <c r="Y329" s="20">
        <f t="shared" si="564"/>
        <v>7.1999999999999995E-2</v>
      </c>
      <c r="Z329" s="20">
        <f t="shared" si="564"/>
        <v>0.10400000000000001</v>
      </c>
      <c r="AA329" s="20">
        <f t="shared" si="564"/>
        <v>8.0000000000000016E-2</v>
      </c>
      <c r="AB329" s="20">
        <f t="shared" si="564"/>
        <v>7.1999999999999995E-2</v>
      </c>
      <c r="AC329" s="20">
        <f t="shared" si="564"/>
        <v>0.10400000000000001</v>
      </c>
    </row>
    <row r="330" spans="1:29" x14ac:dyDescent="0.3">
      <c r="A330" s="23" t="s">
        <v>59</v>
      </c>
      <c r="B330" s="37" t="s">
        <v>48</v>
      </c>
      <c r="C330" s="23" t="s">
        <v>76</v>
      </c>
      <c r="D330" s="3" t="s">
        <v>136</v>
      </c>
      <c r="E330" s="15" t="s">
        <v>229</v>
      </c>
      <c r="F330" s="15" t="s">
        <v>230</v>
      </c>
      <c r="G330" s="3" t="s">
        <v>94</v>
      </c>
      <c r="H330" s="3" t="s">
        <v>89</v>
      </c>
      <c r="I330" s="3" t="s">
        <v>236</v>
      </c>
      <c r="J330" s="3" t="s">
        <v>231</v>
      </c>
      <c r="K330" s="23" t="s">
        <v>71</v>
      </c>
      <c r="L330" s="20">
        <f t="shared" si="565"/>
        <v>6.4000000000000001E-2</v>
      </c>
      <c r="M330" s="20">
        <f t="shared" si="564"/>
        <v>4.8000000000000001E-2</v>
      </c>
      <c r="N330" s="20">
        <f t="shared" si="564"/>
        <v>8.0000000000000016E-2</v>
      </c>
      <c r="O330" s="20">
        <f t="shared" si="564"/>
        <v>6.4000000000000001E-2</v>
      </c>
      <c r="P330" s="20">
        <f t="shared" si="564"/>
        <v>4.8000000000000001E-2</v>
      </c>
      <c r="Q330" s="20">
        <f t="shared" si="564"/>
        <v>8.0000000000000016E-2</v>
      </c>
      <c r="R330" s="20">
        <f t="shared" si="564"/>
        <v>6.4000000000000001E-2</v>
      </c>
      <c r="S330" s="20">
        <f t="shared" si="564"/>
        <v>4.8000000000000001E-2</v>
      </c>
      <c r="T330" s="20">
        <f t="shared" si="564"/>
        <v>8.0000000000000016E-2</v>
      </c>
      <c r="U330" s="20">
        <f t="shared" si="564"/>
        <v>6.4000000000000001E-2</v>
      </c>
      <c r="V330" s="20">
        <f t="shared" si="564"/>
        <v>4.8000000000000001E-2</v>
      </c>
      <c r="W330" s="20">
        <f t="shared" si="564"/>
        <v>8.0000000000000016E-2</v>
      </c>
      <c r="X330" s="20">
        <f t="shared" si="564"/>
        <v>6.4000000000000001E-2</v>
      </c>
      <c r="Y330" s="20">
        <f t="shared" si="564"/>
        <v>4.8000000000000001E-2</v>
      </c>
      <c r="Z330" s="20">
        <f t="shared" si="564"/>
        <v>8.0000000000000016E-2</v>
      </c>
      <c r="AA330" s="20">
        <f t="shared" si="564"/>
        <v>6.4000000000000001E-2</v>
      </c>
      <c r="AB330" s="20">
        <f t="shared" si="564"/>
        <v>4.8000000000000001E-2</v>
      </c>
      <c r="AC330" s="20">
        <f t="shared" si="564"/>
        <v>8.0000000000000016E-2</v>
      </c>
    </row>
    <row r="331" spans="1:29" x14ac:dyDescent="0.3">
      <c r="A331" s="23" t="s">
        <v>59</v>
      </c>
      <c r="B331" s="37" t="s">
        <v>48</v>
      </c>
      <c r="C331" s="23" t="s">
        <v>134</v>
      </c>
      <c r="D331" s="3" t="s">
        <v>135</v>
      </c>
      <c r="E331" s="15" t="s">
        <v>229</v>
      </c>
      <c r="F331" s="15" t="s">
        <v>230</v>
      </c>
      <c r="G331" s="3" t="s">
        <v>94</v>
      </c>
      <c r="H331" s="3" t="s">
        <v>89</v>
      </c>
      <c r="I331" s="3" t="s">
        <v>236</v>
      </c>
      <c r="J331" s="3" t="s">
        <v>231</v>
      </c>
      <c r="K331" s="23" t="s">
        <v>71</v>
      </c>
      <c r="L331" s="20">
        <f t="shared" si="565"/>
        <v>6.4000000000000001E-2</v>
      </c>
      <c r="M331" s="20">
        <f t="shared" si="564"/>
        <v>4.8000000000000001E-2</v>
      </c>
      <c r="N331" s="20">
        <f t="shared" si="564"/>
        <v>8.0000000000000016E-2</v>
      </c>
      <c r="O331" s="20">
        <f t="shared" si="564"/>
        <v>6.4000000000000001E-2</v>
      </c>
      <c r="P331" s="20">
        <f t="shared" si="564"/>
        <v>4.8000000000000001E-2</v>
      </c>
      <c r="Q331" s="20">
        <f t="shared" si="564"/>
        <v>8.0000000000000016E-2</v>
      </c>
      <c r="R331" s="20">
        <f t="shared" si="564"/>
        <v>6.4000000000000001E-2</v>
      </c>
      <c r="S331" s="20">
        <f t="shared" si="564"/>
        <v>4.8000000000000001E-2</v>
      </c>
      <c r="T331" s="20">
        <f t="shared" si="564"/>
        <v>8.0000000000000016E-2</v>
      </c>
      <c r="U331" s="20">
        <f t="shared" si="564"/>
        <v>6.4000000000000001E-2</v>
      </c>
      <c r="V331" s="20">
        <f t="shared" si="564"/>
        <v>4.8000000000000001E-2</v>
      </c>
      <c r="W331" s="20">
        <f t="shared" si="564"/>
        <v>8.0000000000000016E-2</v>
      </c>
      <c r="X331" s="20">
        <f t="shared" si="564"/>
        <v>6.4000000000000001E-2</v>
      </c>
      <c r="Y331" s="20">
        <f t="shared" si="564"/>
        <v>4.8000000000000001E-2</v>
      </c>
      <c r="Z331" s="20">
        <f t="shared" si="564"/>
        <v>8.0000000000000016E-2</v>
      </c>
      <c r="AA331" s="20">
        <f t="shared" si="564"/>
        <v>6.4000000000000001E-2</v>
      </c>
      <c r="AB331" s="20">
        <f t="shared" si="564"/>
        <v>4.8000000000000001E-2</v>
      </c>
      <c r="AC331" s="20">
        <f t="shared" si="564"/>
        <v>8.0000000000000016E-2</v>
      </c>
    </row>
    <row r="332" spans="1:29" x14ac:dyDescent="0.3">
      <c r="A332" s="23" t="s">
        <v>59</v>
      </c>
      <c r="B332" s="37" t="s">
        <v>43</v>
      </c>
      <c r="C332" s="23" t="s">
        <v>73</v>
      </c>
      <c r="D332" s="3" t="s">
        <v>132</v>
      </c>
      <c r="E332" s="15" t="s">
        <v>229</v>
      </c>
      <c r="F332" s="15" t="s">
        <v>230</v>
      </c>
      <c r="G332" s="3" t="s">
        <v>94</v>
      </c>
      <c r="H332" s="3" t="s">
        <v>89</v>
      </c>
      <c r="I332" s="3" t="s">
        <v>236</v>
      </c>
      <c r="J332" s="3" t="s">
        <v>232</v>
      </c>
      <c r="K332" s="23" t="s">
        <v>71</v>
      </c>
      <c r="L332" s="20">
        <f>L338*1.5</f>
        <v>0.255</v>
      </c>
      <c r="M332" s="20">
        <f t="shared" ref="M332:AC337" si="566">M338*1.5</f>
        <v>0.19500000000000001</v>
      </c>
      <c r="N332" s="20">
        <f t="shared" si="566"/>
        <v>0.30000000000000004</v>
      </c>
      <c r="O332" s="20">
        <f t="shared" si="566"/>
        <v>0.255</v>
      </c>
      <c r="P332" s="20">
        <f t="shared" si="566"/>
        <v>0.19500000000000001</v>
      </c>
      <c r="Q332" s="20">
        <f t="shared" si="566"/>
        <v>0.30000000000000004</v>
      </c>
      <c r="R332" s="20">
        <f t="shared" si="566"/>
        <v>0.255</v>
      </c>
      <c r="S332" s="20">
        <f t="shared" si="566"/>
        <v>0.19500000000000001</v>
      </c>
      <c r="T332" s="20">
        <f t="shared" si="566"/>
        <v>0.30000000000000004</v>
      </c>
      <c r="U332" s="20">
        <f t="shared" si="566"/>
        <v>0.255</v>
      </c>
      <c r="V332" s="20">
        <f t="shared" si="566"/>
        <v>0.19500000000000001</v>
      </c>
      <c r="W332" s="20">
        <f t="shared" si="566"/>
        <v>0.30000000000000004</v>
      </c>
      <c r="X332" s="20">
        <f t="shared" si="566"/>
        <v>0.255</v>
      </c>
      <c r="Y332" s="20">
        <f t="shared" si="566"/>
        <v>0.19500000000000001</v>
      </c>
      <c r="Z332" s="20">
        <f t="shared" si="566"/>
        <v>0.30000000000000004</v>
      </c>
      <c r="AA332" s="20">
        <f t="shared" si="566"/>
        <v>0.255</v>
      </c>
      <c r="AB332" s="20">
        <f t="shared" si="566"/>
        <v>0.19500000000000001</v>
      </c>
      <c r="AC332" s="20">
        <f t="shared" si="566"/>
        <v>0.30000000000000004</v>
      </c>
    </row>
    <row r="333" spans="1:29" x14ac:dyDescent="0.3">
      <c r="A333" s="23" t="s">
        <v>59</v>
      </c>
      <c r="B333" s="37" t="s">
        <v>43</v>
      </c>
      <c r="C333" s="23" t="s">
        <v>74</v>
      </c>
      <c r="D333" s="3" t="s">
        <v>132</v>
      </c>
      <c r="E333" s="15" t="s">
        <v>229</v>
      </c>
      <c r="F333" s="15" t="s">
        <v>230</v>
      </c>
      <c r="G333" s="3" t="s">
        <v>94</v>
      </c>
      <c r="H333" s="3" t="s">
        <v>89</v>
      </c>
      <c r="I333" s="3" t="s">
        <v>236</v>
      </c>
      <c r="J333" s="3" t="s">
        <v>232</v>
      </c>
      <c r="K333" s="23" t="s">
        <v>71</v>
      </c>
      <c r="L333" s="20">
        <f t="shared" ref="L333:AA337" si="567">L339*1.5</f>
        <v>0.09</v>
      </c>
      <c r="M333" s="20">
        <f t="shared" si="567"/>
        <v>0.06</v>
      </c>
      <c r="N333" s="20">
        <f t="shared" si="567"/>
        <v>0.10500000000000001</v>
      </c>
      <c r="O333" s="20">
        <f t="shared" si="567"/>
        <v>0.09</v>
      </c>
      <c r="P333" s="20">
        <f t="shared" si="567"/>
        <v>0.06</v>
      </c>
      <c r="Q333" s="20">
        <f t="shared" si="567"/>
        <v>0.10500000000000001</v>
      </c>
      <c r="R333" s="20">
        <f t="shared" si="567"/>
        <v>0.09</v>
      </c>
      <c r="S333" s="20">
        <f t="shared" si="567"/>
        <v>0.06</v>
      </c>
      <c r="T333" s="20">
        <f t="shared" si="567"/>
        <v>0.10500000000000001</v>
      </c>
      <c r="U333" s="20">
        <f t="shared" si="567"/>
        <v>0.09</v>
      </c>
      <c r="V333" s="20">
        <f t="shared" si="567"/>
        <v>0.06</v>
      </c>
      <c r="W333" s="20">
        <f t="shared" si="567"/>
        <v>0.10500000000000001</v>
      </c>
      <c r="X333" s="20">
        <f t="shared" si="567"/>
        <v>0.09</v>
      </c>
      <c r="Y333" s="20">
        <f t="shared" si="567"/>
        <v>0.06</v>
      </c>
      <c r="Z333" s="20">
        <f t="shared" si="567"/>
        <v>0.10500000000000001</v>
      </c>
      <c r="AA333" s="20">
        <f t="shared" si="567"/>
        <v>0.09</v>
      </c>
      <c r="AB333" s="20">
        <f t="shared" si="566"/>
        <v>0.06</v>
      </c>
      <c r="AC333" s="20">
        <f t="shared" si="566"/>
        <v>0.10500000000000001</v>
      </c>
    </row>
    <row r="334" spans="1:29" x14ac:dyDescent="0.3">
      <c r="A334" s="23" t="s">
        <v>59</v>
      </c>
      <c r="B334" s="37" t="s">
        <v>43</v>
      </c>
      <c r="C334" s="23" t="s">
        <v>75</v>
      </c>
      <c r="D334" s="3" t="s">
        <v>132</v>
      </c>
      <c r="E334" s="15" t="s">
        <v>229</v>
      </c>
      <c r="F334" s="15" t="s">
        <v>230</v>
      </c>
      <c r="G334" s="3" t="s">
        <v>94</v>
      </c>
      <c r="H334" s="3" t="s">
        <v>89</v>
      </c>
      <c r="I334" s="3" t="s">
        <v>236</v>
      </c>
      <c r="J334" s="3" t="s">
        <v>232</v>
      </c>
      <c r="K334" s="23" t="s">
        <v>71</v>
      </c>
      <c r="L334" s="20">
        <f t="shared" si="567"/>
        <v>0.19500000000000001</v>
      </c>
      <c r="M334" s="20">
        <f t="shared" si="566"/>
        <v>0.15000000000000002</v>
      </c>
      <c r="N334" s="20">
        <f t="shared" si="566"/>
        <v>0.22499999999999998</v>
      </c>
      <c r="O334" s="20">
        <f t="shared" si="566"/>
        <v>0.19500000000000001</v>
      </c>
      <c r="P334" s="20">
        <f t="shared" si="566"/>
        <v>0.15000000000000002</v>
      </c>
      <c r="Q334" s="20">
        <f t="shared" si="566"/>
        <v>0.22499999999999998</v>
      </c>
      <c r="R334" s="20">
        <f t="shared" si="566"/>
        <v>0.19500000000000001</v>
      </c>
      <c r="S334" s="20">
        <f t="shared" si="566"/>
        <v>0.15000000000000002</v>
      </c>
      <c r="T334" s="20">
        <f t="shared" si="566"/>
        <v>0.22499999999999998</v>
      </c>
      <c r="U334" s="20">
        <f t="shared" si="566"/>
        <v>0.19500000000000001</v>
      </c>
      <c r="V334" s="20">
        <f t="shared" si="566"/>
        <v>0.15000000000000002</v>
      </c>
      <c r="W334" s="20">
        <f t="shared" si="566"/>
        <v>0.22499999999999998</v>
      </c>
      <c r="X334" s="20">
        <f t="shared" si="566"/>
        <v>0.19500000000000001</v>
      </c>
      <c r="Y334" s="20">
        <f t="shared" si="566"/>
        <v>0.15000000000000002</v>
      </c>
      <c r="Z334" s="20">
        <f t="shared" si="566"/>
        <v>0.22499999999999998</v>
      </c>
      <c r="AA334" s="20">
        <f t="shared" si="566"/>
        <v>0.19500000000000001</v>
      </c>
      <c r="AB334" s="20">
        <f t="shared" si="566"/>
        <v>0.15000000000000002</v>
      </c>
      <c r="AC334" s="20">
        <f t="shared" si="566"/>
        <v>0.22499999999999998</v>
      </c>
    </row>
    <row r="335" spans="1:29" x14ac:dyDescent="0.3">
      <c r="A335" s="23" t="s">
        <v>59</v>
      </c>
      <c r="B335" s="37" t="s">
        <v>43</v>
      </c>
      <c r="C335" s="23" t="s">
        <v>130</v>
      </c>
      <c r="D335" s="3" t="s">
        <v>133</v>
      </c>
      <c r="E335" s="15" t="s">
        <v>229</v>
      </c>
      <c r="F335" s="15" t="s">
        <v>230</v>
      </c>
      <c r="G335" s="3" t="s">
        <v>94</v>
      </c>
      <c r="H335" s="3" t="s">
        <v>89</v>
      </c>
      <c r="I335" s="3" t="s">
        <v>236</v>
      </c>
      <c r="J335" s="3" t="s">
        <v>232</v>
      </c>
      <c r="K335" s="23" t="s">
        <v>71</v>
      </c>
      <c r="L335" s="20">
        <f t="shared" si="567"/>
        <v>0.15000000000000002</v>
      </c>
      <c r="M335" s="20">
        <f t="shared" si="566"/>
        <v>0.13500000000000001</v>
      </c>
      <c r="N335" s="20">
        <f t="shared" si="566"/>
        <v>0.19500000000000001</v>
      </c>
      <c r="O335" s="20">
        <f t="shared" si="566"/>
        <v>0.15000000000000002</v>
      </c>
      <c r="P335" s="20">
        <f t="shared" si="566"/>
        <v>0.13500000000000001</v>
      </c>
      <c r="Q335" s="20">
        <f t="shared" si="566"/>
        <v>0.19500000000000001</v>
      </c>
      <c r="R335" s="20">
        <f t="shared" si="566"/>
        <v>0.15000000000000002</v>
      </c>
      <c r="S335" s="20">
        <f t="shared" si="566"/>
        <v>0.13500000000000001</v>
      </c>
      <c r="T335" s="20">
        <f t="shared" si="566"/>
        <v>0.19500000000000001</v>
      </c>
      <c r="U335" s="20">
        <f t="shared" si="566"/>
        <v>0.15000000000000002</v>
      </c>
      <c r="V335" s="20">
        <f t="shared" si="566"/>
        <v>0.13500000000000001</v>
      </c>
      <c r="W335" s="20">
        <f t="shared" si="566"/>
        <v>0.19500000000000001</v>
      </c>
      <c r="X335" s="20">
        <f t="shared" si="566"/>
        <v>0.15000000000000002</v>
      </c>
      <c r="Y335" s="20">
        <f t="shared" si="566"/>
        <v>0.13500000000000001</v>
      </c>
      <c r="Z335" s="20">
        <f t="shared" si="566"/>
        <v>0.19500000000000001</v>
      </c>
      <c r="AA335" s="20">
        <f t="shared" si="566"/>
        <v>0.15000000000000002</v>
      </c>
      <c r="AB335" s="20">
        <f t="shared" si="566"/>
        <v>0.13500000000000001</v>
      </c>
      <c r="AC335" s="20">
        <f t="shared" si="566"/>
        <v>0.19500000000000001</v>
      </c>
    </row>
    <row r="336" spans="1:29" x14ac:dyDescent="0.3">
      <c r="A336" s="23" t="s">
        <v>59</v>
      </c>
      <c r="B336" s="37" t="s">
        <v>43</v>
      </c>
      <c r="C336" s="23" t="s">
        <v>76</v>
      </c>
      <c r="D336" s="3" t="s">
        <v>136</v>
      </c>
      <c r="E336" s="15" t="s">
        <v>229</v>
      </c>
      <c r="F336" s="15" t="s">
        <v>230</v>
      </c>
      <c r="G336" s="3" t="s">
        <v>94</v>
      </c>
      <c r="H336" s="3" t="s">
        <v>89</v>
      </c>
      <c r="I336" s="3" t="s">
        <v>236</v>
      </c>
      <c r="J336" s="3" t="s">
        <v>232</v>
      </c>
      <c r="K336" s="23" t="s">
        <v>71</v>
      </c>
      <c r="L336" s="20">
        <f t="shared" si="567"/>
        <v>0.12</v>
      </c>
      <c r="M336" s="20">
        <f t="shared" si="566"/>
        <v>0.09</v>
      </c>
      <c r="N336" s="20">
        <f t="shared" si="566"/>
        <v>0.15000000000000002</v>
      </c>
      <c r="O336" s="20">
        <f t="shared" si="566"/>
        <v>0.12</v>
      </c>
      <c r="P336" s="20">
        <f t="shared" si="566"/>
        <v>0.09</v>
      </c>
      <c r="Q336" s="20">
        <f t="shared" si="566"/>
        <v>0.15000000000000002</v>
      </c>
      <c r="R336" s="20">
        <f t="shared" si="566"/>
        <v>0.12</v>
      </c>
      <c r="S336" s="20">
        <f t="shared" si="566"/>
        <v>0.09</v>
      </c>
      <c r="T336" s="20">
        <f t="shared" si="566"/>
        <v>0.15000000000000002</v>
      </c>
      <c r="U336" s="20">
        <f t="shared" si="566"/>
        <v>0.12</v>
      </c>
      <c r="V336" s="20">
        <f t="shared" si="566"/>
        <v>0.09</v>
      </c>
      <c r="W336" s="20">
        <f t="shared" si="566"/>
        <v>0.15000000000000002</v>
      </c>
      <c r="X336" s="20">
        <f t="shared" si="566"/>
        <v>0.12</v>
      </c>
      <c r="Y336" s="20">
        <f t="shared" si="566"/>
        <v>0.09</v>
      </c>
      <c r="Z336" s="20">
        <f t="shared" si="566"/>
        <v>0.15000000000000002</v>
      </c>
      <c r="AA336" s="20">
        <f t="shared" si="566"/>
        <v>0.12</v>
      </c>
      <c r="AB336" s="20">
        <f t="shared" si="566"/>
        <v>0.09</v>
      </c>
      <c r="AC336" s="20">
        <f t="shared" si="566"/>
        <v>0.15000000000000002</v>
      </c>
    </row>
    <row r="337" spans="1:29" x14ac:dyDescent="0.3">
      <c r="A337" s="23" t="s">
        <v>59</v>
      </c>
      <c r="B337" s="37" t="s">
        <v>43</v>
      </c>
      <c r="C337" s="23" t="s">
        <v>134</v>
      </c>
      <c r="D337" s="3" t="s">
        <v>135</v>
      </c>
      <c r="E337" s="15" t="s">
        <v>229</v>
      </c>
      <c r="F337" s="15" t="s">
        <v>230</v>
      </c>
      <c r="G337" s="3" t="s">
        <v>94</v>
      </c>
      <c r="H337" s="3" t="s">
        <v>89</v>
      </c>
      <c r="I337" s="3" t="s">
        <v>236</v>
      </c>
      <c r="J337" s="3" t="s">
        <v>232</v>
      </c>
      <c r="K337" s="23" t="s">
        <v>71</v>
      </c>
      <c r="L337" s="20">
        <f t="shared" si="567"/>
        <v>0.12</v>
      </c>
      <c r="M337" s="20">
        <f t="shared" si="566"/>
        <v>0.09</v>
      </c>
      <c r="N337" s="20">
        <f t="shared" si="566"/>
        <v>0.15000000000000002</v>
      </c>
      <c r="O337" s="20">
        <f t="shared" si="566"/>
        <v>0.12</v>
      </c>
      <c r="P337" s="20">
        <f t="shared" si="566"/>
        <v>0.09</v>
      </c>
      <c r="Q337" s="20">
        <f t="shared" si="566"/>
        <v>0.15000000000000002</v>
      </c>
      <c r="R337" s="20">
        <f t="shared" si="566"/>
        <v>0.12</v>
      </c>
      <c r="S337" s="20">
        <f t="shared" si="566"/>
        <v>0.09</v>
      </c>
      <c r="T337" s="20">
        <f t="shared" si="566"/>
        <v>0.15000000000000002</v>
      </c>
      <c r="U337" s="20">
        <f t="shared" si="566"/>
        <v>0.12</v>
      </c>
      <c r="V337" s="20">
        <f t="shared" si="566"/>
        <v>0.09</v>
      </c>
      <c r="W337" s="20">
        <f t="shared" si="566"/>
        <v>0.15000000000000002</v>
      </c>
      <c r="X337" s="20">
        <f t="shared" si="566"/>
        <v>0.12</v>
      </c>
      <c r="Y337" s="20">
        <f t="shared" si="566"/>
        <v>0.09</v>
      </c>
      <c r="Z337" s="20">
        <f t="shared" si="566"/>
        <v>0.15000000000000002</v>
      </c>
      <c r="AA337" s="20">
        <f t="shared" si="566"/>
        <v>0.12</v>
      </c>
      <c r="AB337" s="20">
        <f t="shared" si="566"/>
        <v>0.09</v>
      </c>
      <c r="AC337" s="20">
        <f t="shared" si="566"/>
        <v>0.15000000000000002</v>
      </c>
    </row>
    <row r="338" spans="1:29" x14ac:dyDescent="0.3">
      <c r="A338" s="23" t="s">
        <v>59</v>
      </c>
      <c r="B338" s="37" t="s">
        <v>192</v>
      </c>
      <c r="C338" s="23" t="s">
        <v>73</v>
      </c>
      <c r="D338" s="3" t="s">
        <v>132</v>
      </c>
      <c r="E338" s="15" t="s">
        <v>229</v>
      </c>
      <c r="F338" s="15" t="s">
        <v>230</v>
      </c>
      <c r="G338" s="3" t="s">
        <v>94</v>
      </c>
      <c r="H338" s="3" t="s">
        <v>89</v>
      </c>
      <c r="I338" s="3" t="s">
        <v>236</v>
      </c>
      <c r="J338" s="3" t="s">
        <v>234</v>
      </c>
      <c r="K338" s="23" t="s">
        <v>71</v>
      </c>
      <c r="L338" s="20">
        <v>0.17</v>
      </c>
      <c r="M338" s="20">
        <v>0.13</v>
      </c>
      <c r="N338" s="20">
        <v>0.2</v>
      </c>
      <c r="O338" s="20">
        <v>0.17</v>
      </c>
      <c r="P338" s="20">
        <v>0.13</v>
      </c>
      <c r="Q338" s="20">
        <v>0.2</v>
      </c>
      <c r="R338" s="20">
        <v>0.17</v>
      </c>
      <c r="S338" s="20">
        <v>0.13</v>
      </c>
      <c r="T338" s="20">
        <v>0.2</v>
      </c>
      <c r="U338" s="20">
        <v>0.17</v>
      </c>
      <c r="V338" s="20">
        <v>0.13</v>
      </c>
      <c r="W338" s="20">
        <v>0.2</v>
      </c>
      <c r="X338" s="20">
        <v>0.17</v>
      </c>
      <c r="Y338" s="20">
        <v>0.13</v>
      </c>
      <c r="Z338" s="20">
        <v>0.2</v>
      </c>
      <c r="AA338" s="20">
        <v>0.17</v>
      </c>
      <c r="AB338" s="20">
        <v>0.13</v>
      </c>
      <c r="AC338" s="20">
        <v>0.2</v>
      </c>
    </row>
    <row r="339" spans="1:29" x14ac:dyDescent="0.3">
      <c r="A339" s="23" t="s">
        <v>59</v>
      </c>
      <c r="B339" s="37" t="s">
        <v>192</v>
      </c>
      <c r="C339" s="23" t="s">
        <v>74</v>
      </c>
      <c r="D339" s="3" t="s">
        <v>132</v>
      </c>
      <c r="E339" s="15" t="s">
        <v>229</v>
      </c>
      <c r="F339" s="15" t="s">
        <v>230</v>
      </c>
      <c r="G339" s="3" t="s">
        <v>94</v>
      </c>
      <c r="H339" s="3" t="s">
        <v>89</v>
      </c>
      <c r="I339" s="3" t="s">
        <v>236</v>
      </c>
      <c r="J339" s="3" t="s">
        <v>233</v>
      </c>
      <c r="K339" s="23" t="s">
        <v>71</v>
      </c>
      <c r="L339" s="20">
        <v>0.06</v>
      </c>
      <c r="M339" s="20">
        <v>0.04</v>
      </c>
      <c r="N339" s="20">
        <v>7.0000000000000007E-2</v>
      </c>
      <c r="O339" s="20">
        <v>0.06</v>
      </c>
      <c r="P339" s="20">
        <v>0.04</v>
      </c>
      <c r="Q339" s="20">
        <v>7.0000000000000007E-2</v>
      </c>
      <c r="R339" s="20">
        <v>0.06</v>
      </c>
      <c r="S339" s="20">
        <v>0.04</v>
      </c>
      <c r="T339" s="20">
        <v>7.0000000000000007E-2</v>
      </c>
      <c r="U339" s="20">
        <v>0.06</v>
      </c>
      <c r="V339" s="20">
        <v>0.04</v>
      </c>
      <c r="W339" s="20">
        <v>7.0000000000000007E-2</v>
      </c>
      <c r="X339" s="20">
        <v>0.06</v>
      </c>
      <c r="Y339" s="20">
        <v>0.04</v>
      </c>
      <c r="Z339" s="20">
        <v>7.0000000000000007E-2</v>
      </c>
      <c r="AA339" s="20">
        <v>0.06</v>
      </c>
      <c r="AB339" s="20">
        <v>0.04</v>
      </c>
      <c r="AC339" s="20">
        <v>7.0000000000000007E-2</v>
      </c>
    </row>
    <row r="340" spans="1:29" x14ac:dyDescent="0.3">
      <c r="A340" s="23" t="s">
        <v>59</v>
      </c>
      <c r="B340" s="37" t="s">
        <v>192</v>
      </c>
      <c r="C340" s="23" t="s">
        <v>75</v>
      </c>
      <c r="D340" s="3" t="s">
        <v>132</v>
      </c>
      <c r="E340" s="15" t="s">
        <v>229</v>
      </c>
      <c r="F340" s="15" t="s">
        <v>230</v>
      </c>
      <c r="G340" s="3" t="s">
        <v>94</v>
      </c>
      <c r="H340" s="3" t="s">
        <v>89</v>
      </c>
      <c r="I340" s="3" t="s">
        <v>236</v>
      </c>
      <c r="J340" s="3" t="s">
        <v>233</v>
      </c>
      <c r="K340" s="23" t="s">
        <v>71</v>
      </c>
      <c r="L340" s="20">
        <v>0.13</v>
      </c>
      <c r="M340" s="20">
        <v>0.1</v>
      </c>
      <c r="N340" s="20">
        <v>0.15</v>
      </c>
      <c r="O340" s="20">
        <v>0.13</v>
      </c>
      <c r="P340" s="20">
        <v>0.1</v>
      </c>
      <c r="Q340" s="20">
        <v>0.15</v>
      </c>
      <c r="R340" s="20">
        <v>0.13</v>
      </c>
      <c r="S340" s="20">
        <v>0.1</v>
      </c>
      <c r="T340" s="20">
        <v>0.15</v>
      </c>
      <c r="U340" s="20">
        <v>0.13</v>
      </c>
      <c r="V340" s="20">
        <v>0.1</v>
      </c>
      <c r="W340" s="20">
        <v>0.15</v>
      </c>
      <c r="X340" s="20">
        <v>0.13</v>
      </c>
      <c r="Y340" s="20">
        <v>0.1</v>
      </c>
      <c r="Z340" s="20">
        <v>0.15</v>
      </c>
      <c r="AA340" s="20">
        <v>0.13</v>
      </c>
      <c r="AB340" s="20">
        <v>0.1</v>
      </c>
      <c r="AC340" s="20">
        <v>0.15</v>
      </c>
    </row>
    <row r="341" spans="1:29" x14ac:dyDescent="0.3">
      <c r="A341" s="23" t="s">
        <v>59</v>
      </c>
      <c r="B341" s="37" t="s">
        <v>192</v>
      </c>
      <c r="C341" s="23" t="s">
        <v>130</v>
      </c>
      <c r="D341" s="3" t="s">
        <v>133</v>
      </c>
      <c r="E341" s="15" t="s">
        <v>229</v>
      </c>
      <c r="F341" s="15" t="s">
        <v>230</v>
      </c>
      <c r="G341" s="3" t="s">
        <v>94</v>
      </c>
      <c r="H341" s="3" t="s">
        <v>89</v>
      </c>
      <c r="I341" s="3" t="s">
        <v>236</v>
      </c>
      <c r="J341" s="3" t="s">
        <v>233</v>
      </c>
      <c r="K341" s="23" t="s">
        <v>71</v>
      </c>
      <c r="L341" s="20">
        <v>0.1</v>
      </c>
      <c r="M341" s="20">
        <v>0.09</v>
      </c>
      <c r="N341" s="20">
        <v>0.13</v>
      </c>
      <c r="O341" s="20">
        <v>0.1</v>
      </c>
      <c r="P341" s="20">
        <v>0.09</v>
      </c>
      <c r="Q341" s="20">
        <v>0.13</v>
      </c>
      <c r="R341" s="20">
        <v>0.1</v>
      </c>
      <c r="S341" s="20">
        <v>0.09</v>
      </c>
      <c r="T341" s="20">
        <v>0.13</v>
      </c>
      <c r="U341" s="20">
        <v>0.1</v>
      </c>
      <c r="V341" s="20">
        <v>0.09</v>
      </c>
      <c r="W341" s="20">
        <v>0.13</v>
      </c>
      <c r="X341" s="20">
        <v>0.1</v>
      </c>
      <c r="Y341" s="20">
        <v>0.09</v>
      </c>
      <c r="Z341" s="20">
        <v>0.13</v>
      </c>
      <c r="AA341" s="20">
        <v>0.1</v>
      </c>
      <c r="AB341" s="20">
        <v>0.09</v>
      </c>
      <c r="AC341" s="20">
        <v>0.13</v>
      </c>
    </row>
    <row r="342" spans="1:29" x14ac:dyDescent="0.3">
      <c r="A342" s="23" t="s">
        <v>59</v>
      </c>
      <c r="B342" s="37" t="s">
        <v>192</v>
      </c>
      <c r="C342" s="23" t="s">
        <v>76</v>
      </c>
      <c r="D342" s="3" t="s">
        <v>136</v>
      </c>
      <c r="E342" s="15" t="s">
        <v>229</v>
      </c>
      <c r="F342" s="15" t="s">
        <v>230</v>
      </c>
      <c r="G342" s="3" t="s">
        <v>94</v>
      </c>
      <c r="H342" s="3" t="s">
        <v>89</v>
      </c>
      <c r="I342" s="3" t="s">
        <v>236</v>
      </c>
      <c r="J342" s="3" t="s">
        <v>233</v>
      </c>
      <c r="K342" s="23" t="s">
        <v>71</v>
      </c>
      <c r="L342" s="20">
        <v>0.08</v>
      </c>
      <c r="M342" s="20">
        <v>0.06</v>
      </c>
      <c r="N342" s="20">
        <v>0.1</v>
      </c>
      <c r="O342" s="20">
        <v>0.08</v>
      </c>
      <c r="P342" s="20">
        <v>0.06</v>
      </c>
      <c r="Q342" s="20">
        <v>0.1</v>
      </c>
      <c r="R342" s="20">
        <v>0.08</v>
      </c>
      <c r="S342" s="20">
        <v>0.06</v>
      </c>
      <c r="T342" s="20">
        <v>0.1</v>
      </c>
      <c r="U342" s="20">
        <v>0.08</v>
      </c>
      <c r="V342" s="20">
        <v>0.06</v>
      </c>
      <c r="W342" s="20">
        <v>0.1</v>
      </c>
      <c r="X342" s="20">
        <v>0.08</v>
      </c>
      <c r="Y342" s="20">
        <v>0.06</v>
      </c>
      <c r="Z342" s="20">
        <v>0.1</v>
      </c>
      <c r="AA342" s="20">
        <v>0.08</v>
      </c>
      <c r="AB342" s="20">
        <v>0.06</v>
      </c>
      <c r="AC342" s="20">
        <v>0.1</v>
      </c>
    </row>
    <row r="343" spans="1:29" x14ac:dyDescent="0.3">
      <c r="A343" s="23" t="s">
        <v>59</v>
      </c>
      <c r="B343" s="37" t="s">
        <v>192</v>
      </c>
      <c r="C343" s="23" t="s">
        <v>134</v>
      </c>
      <c r="D343" s="3" t="s">
        <v>135</v>
      </c>
      <c r="E343" s="15" t="s">
        <v>229</v>
      </c>
      <c r="F343" s="15" t="s">
        <v>230</v>
      </c>
      <c r="G343" s="3" t="s">
        <v>94</v>
      </c>
      <c r="H343" s="3" t="s">
        <v>89</v>
      </c>
      <c r="I343" s="3" t="s">
        <v>236</v>
      </c>
      <c r="J343" s="3" t="s">
        <v>233</v>
      </c>
      <c r="K343" s="23" t="s">
        <v>71</v>
      </c>
      <c r="L343" s="20">
        <v>0.08</v>
      </c>
      <c r="M343" s="20">
        <v>0.06</v>
      </c>
      <c r="N343" s="20">
        <v>0.1</v>
      </c>
      <c r="O343" s="20">
        <v>0.08</v>
      </c>
      <c r="P343" s="20">
        <v>0.06</v>
      </c>
      <c r="Q343" s="20">
        <v>0.1</v>
      </c>
      <c r="R343" s="20">
        <v>0.08</v>
      </c>
      <c r="S343" s="20">
        <v>0.06</v>
      </c>
      <c r="T343" s="20">
        <v>0.1</v>
      </c>
      <c r="U343" s="20">
        <v>0.08</v>
      </c>
      <c r="V343" s="20">
        <v>0.06</v>
      </c>
      <c r="W343" s="20">
        <v>0.1</v>
      </c>
      <c r="X343" s="20">
        <v>0.08</v>
      </c>
      <c r="Y343" s="20">
        <v>0.06</v>
      </c>
      <c r="Z343" s="20">
        <v>0.1</v>
      </c>
      <c r="AA343" s="20">
        <v>0.08</v>
      </c>
      <c r="AB343" s="20">
        <v>0.06</v>
      </c>
      <c r="AC343" s="20">
        <v>0.1</v>
      </c>
    </row>
    <row r="344" spans="1:29" s="34" customFormat="1" x14ac:dyDescent="0.3">
      <c r="A344" s="23" t="s">
        <v>59</v>
      </c>
      <c r="B344" s="37" t="s">
        <v>23</v>
      </c>
      <c r="C344" s="23" t="s">
        <v>73</v>
      </c>
      <c r="D344" s="3" t="s">
        <v>132</v>
      </c>
      <c r="E344" s="15" t="s">
        <v>241</v>
      </c>
      <c r="F344" s="15" t="s">
        <v>242</v>
      </c>
      <c r="G344" s="3" t="s">
        <v>94</v>
      </c>
      <c r="H344" s="3" t="s">
        <v>89</v>
      </c>
      <c r="I344" s="3" t="s">
        <v>237</v>
      </c>
      <c r="J344" s="3" t="s">
        <v>238</v>
      </c>
      <c r="K344" s="23" t="s">
        <v>71</v>
      </c>
      <c r="L344" s="5">
        <v>2429</v>
      </c>
      <c r="M344" s="5">
        <v>1911</v>
      </c>
      <c r="N344" s="5">
        <v>2673</v>
      </c>
      <c r="O344" s="5">
        <v>2429</v>
      </c>
      <c r="P344" s="5">
        <v>1911</v>
      </c>
      <c r="Q344" s="5">
        <v>2673</v>
      </c>
      <c r="R344" s="5">
        <v>2429</v>
      </c>
      <c r="S344" s="5">
        <v>1911</v>
      </c>
      <c r="T344" s="5">
        <v>2673</v>
      </c>
      <c r="U344" s="5">
        <v>2429</v>
      </c>
      <c r="V344" s="5">
        <v>1911</v>
      </c>
      <c r="W344" s="5">
        <v>2673</v>
      </c>
      <c r="X344" s="5">
        <v>2429</v>
      </c>
      <c r="Y344" s="5">
        <v>1911</v>
      </c>
      <c r="Z344" s="5">
        <v>2673</v>
      </c>
      <c r="AA344" s="5">
        <v>2429</v>
      </c>
      <c r="AB344" s="5">
        <v>1911</v>
      </c>
      <c r="AC344" s="5">
        <v>2673</v>
      </c>
    </row>
    <row r="345" spans="1:29" s="34" customFormat="1" x14ac:dyDescent="0.3">
      <c r="A345" s="23" t="s">
        <v>59</v>
      </c>
      <c r="B345" s="37" t="s">
        <v>23</v>
      </c>
      <c r="C345" s="23" t="s">
        <v>74</v>
      </c>
      <c r="D345" s="3" t="s">
        <v>132</v>
      </c>
      <c r="E345" s="15" t="s">
        <v>241</v>
      </c>
      <c r="F345" s="15" t="s">
        <v>242</v>
      </c>
      <c r="G345" s="3" t="s">
        <v>94</v>
      </c>
      <c r="H345" s="3" t="s">
        <v>89</v>
      </c>
      <c r="I345" s="3" t="s">
        <v>237</v>
      </c>
      <c r="J345" s="3" t="s">
        <v>238</v>
      </c>
      <c r="K345" s="23" t="s">
        <v>71</v>
      </c>
      <c r="L345" s="5">
        <v>2429</v>
      </c>
      <c r="M345" s="5">
        <v>1911</v>
      </c>
      <c r="N345" s="5">
        <v>2673</v>
      </c>
      <c r="O345" s="5">
        <v>2429</v>
      </c>
      <c r="P345" s="5">
        <v>1911</v>
      </c>
      <c r="Q345" s="5">
        <v>2673</v>
      </c>
      <c r="R345" s="5">
        <v>2429</v>
      </c>
      <c r="S345" s="5">
        <v>1911</v>
      </c>
      <c r="T345" s="5">
        <v>2673</v>
      </c>
      <c r="U345" s="5">
        <v>2429</v>
      </c>
      <c r="V345" s="5">
        <v>1911</v>
      </c>
      <c r="W345" s="5">
        <v>2673</v>
      </c>
      <c r="X345" s="5">
        <v>2429</v>
      </c>
      <c r="Y345" s="5">
        <v>1911</v>
      </c>
      <c r="Z345" s="5">
        <v>2673</v>
      </c>
      <c r="AA345" s="5">
        <v>2429</v>
      </c>
      <c r="AB345" s="5">
        <v>1911</v>
      </c>
      <c r="AC345" s="5">
        <v>2673</v>
      </c>
    </row>
    <row r="346" spans="1:29" s="34" customFormat="1" x14ac:dyDescent="0.3">
      <c r="A346" s="23" t="s">
        <v>59</v>
      </c>
      <c r="B346" s="37" t="s">
        <v>23</v>
      </c>
      <c r="C346" s="23" t="s">
        <v>75</v>
      </c>
      <c r="D346" s="3" t="s">
        <v>132</v>
      </c>
      <c r="E346" s="15" t="s">
        <v>241</v>
      </c>
      <c r="F346" s="15" t="s">
        <v>242</v>
      </c>
      <c r="G346" s="3" t="s">
        <v>94</v>
      </c>
      <c r="H346" s="3" t="s">
        <v>89</v>
      </c>
      <c r="I346" s="3" t="s">
        <v>237</v>
      </c>
      <c r="J346" s="3" t="s">
        <v>238</v>
      </c>
      <c r="K346" s="23" t="s">
        <v>71</v>
      </c>
      <c r="L346" s="5">
        <v>3548</v>
      </c>
      <c r="M346" s="5">
        <v>2791</v>
      </c>
      <c r="N346" s="5">
        <v>3905</v>
      </c>
      <c r="O346" s="5">
        <v>3548</v>
      </c>
      <c r="P346" s="5">
        <v>2791</v>
      </c>
      <c r="Q346" s="5">
        <v>3905</v>
      </c>
      <c r="R346" s="5">
        <v>3548</v>
      </c>
      <c r="S346" s="5">
        <v>2791</v>
      </c>
      <c r="T346" s="5">
        <v>3905</v>
      </c>
      <c r="U346" s="5">
        <v>3548</v>
      </c>
      <c r="V346" s="5">
        <v>2791</v>
      </c>
      <c r="W346" s="5">
        <v>3905</v>
      </c>
      <c r="X346" s="5">
        <v>3548</v>
      </c>
      <c r="Y346" s="5">
        <v>2791</v>
      </c>
      <c r="Z346" s="5">
        <v>3905</v>
      </c>
      <c r="AA346" s="5">
        <v>3548</v>
      </c>
      <c r="AB346" s="5">
        <v>2791</v>
      </c>
      <c r="AC346" s="5">
        <v>3905</v>
      </c>
    </row>
    <row r="347" spans="1:29" s="34" customFormat="1" x14ac:dyDescent="0.3">
      <c r="A347" s="23" t="s">
        <v>59</v>
      </c>
      <c r="B347" s="37" t="s">
        <v>23</v>
      </c>
      <c r="C347" s="23" t="s">
        <v>130</v>
      </c>
      <c r="D347" s="3" t="s">
        <v>133</v>
      </c>
      <c r="E347" s="15" t="s">
        <v>241</v>
      </c>
      <c r="F347" s="15" t="s">
        <v>242</v>
      </c>
      <c r="G347" s="3" t="s">
        <v>94</v>
      </c>
      <c r="H347" s="3" t="s">
        <v>89</v>
      </c>
      <c r="I347" s="3" t="s">
        <v>237</v>
      </c>
      <c r="J347" s="3" t="s">
        <v>238</v>
      </c>
      <c r="K347" s="23" t="s">
        <v>71</v>
      </c>
      <c r="L347" s="5">
        <v>4666</v>
      </c>
      <c r="M347" s="5">
        <v>2671</v>
      </c>
      <c r="N347" s="5">
        <v>5137</v>
      </c>
      <c r="O347" s="5">
        <v>4666</v>
      </c>
      <c r="P347" s="5">
        <v>2671</v>
      </c>
      <c r="Q347" s="5">
        <v>5137</v>
      </c>
      <c r="R347" s="5">
        <v>4666</v>
      </c>
      <c r="S347" s="5">
        <v>2671</v>
      </c>
      <c r="T347" s="5">
        <v>5137</v>
      </c>
      <c r="U347" s="5">
        <v>4666</v>
      </c>
      <c r="V347" s="5">
        <v>2671</v>
      </c>
      <c r="W347" s="5">
        <v>5137</v>
      </c>
      <c r="X347" s="5">
        <v>4666</v>
      </c>
      <c r="Y347" s="5">
        <v>2671</v>
      </c>
      <c r="Z347" s="5">
        <v>5137</v>
      </c>
      <c r="AA347" s="5">
        <v>4666</v>
      </c>
      <c r="AB347" s="5">
        <v>2671</v>
      </c>
      <c r="AC347" s="5">
        <v>5137</v>
      </c>
    </row>
    <row r="348" spans="1:29" s="34" customFormat="1" x14ac:dyDescent="0.3">
      <c r="A348" s="23" t="s">
        <v>59</v>
      </c>
      <c r="B348" s="37" t="s">
        <v>23</v>
      </c>
      <c r="C348" s="23" t="s">
        <v>76</v>
      </c>
      <c r="D348" s="3" t="s">
        <v>136</v>
      </c>
      <c r="E348" s="15" t="s">
        <v>241</v>
      </c>
      <c r="F348" s="15" t="s">
        <v>242</v>
      </c>
      <c r="G348" s="3" t="s">
        <v>94</v>
      </c>
      <c r="H348" s="3" t="s">
        <v>89</v>
      </c>
      <c r="I348" s="3" t="s">
        <v>237</v>
      </c>
      <c r="J348" s="3" t="s">
        <v>238</v>
      </c>
      <c r="K348" s="23" t="s">
        <v>71</v>
      </c>
      <c r="L348" s="5">
        <v>5785</v>
      </c>
      <c r="M348" s="5">
        <v>4551</v>
      </c>
      <c r="N348" s="5">
        <v>6368</v>
      </c>
      <c r="O348" s="5">
        <v>5785</v>
      </c>
      <c r="P348" s="5">
        <v>4551</v>
      </c>
      <c r="Q348" s="5">
        <v>6368</v>
      </c>
      <c r="R348" s="5">
        <v>5785</v>
      </c>
      <c r="S348" s="5">
        <v>4551</v>
      </c>
      <c r="T348" s="5">
        <v>6368</v>
      </c>
      <c r="U348" s="5">
        <v>5785</v>
      </c>
      <c r="V348" s="5">
        <v>4551</v>
      </c>
      <c r="W348" s="5">
        <v>6368</v>
      </c>
      <c r="X348" s="5">
        <v>5785</v>
      </c>
      <c r="Y348" s="5">
        <v>4551</v>
      </c>
      <c r="Z348" s="5">
        <v>6368</v>
      </c>
      <c r="AA348" s="5">
        <v>5785</v>
      </c>
      <c r="AB348" s="5">
        <v>4551</v>
      </c>
      <c r="AC348" s="5">
        <v>6368</v>
      </c>
    </row>
    <row r="349" spans="1:29" s="34" customFormat="1" x14ac:dyDescent="0.3">
      <c r="A349" s="23" t="s">
        <v>59</v>
      </c>
      <c r="B349" s="37" t="s">
        <v>23</v>
      </c>
      <c r="C349" s="23" t="s">
        <v>134</v>
      </c>
      <c r="D349" s="3" t="s">
        <v>135</v>
      </c>
      <c r="E349" s="15" t="s">
        <v>241</v>
      </c>
      <c r="F349" s="15" t="s">
        <v>242</v>
      </c>
      <c r="G349" s="3" t="s">
        <v>94</v>
      </c>
      <c r="H349" s="3" t="s">
        <v>89</v>
      </c>
      <c r="I349" s="3" t="s">
        <v>237</v>
      </c>
      <c r="J349" s="3" t="s">
        <v>238</v>
      </c>
      <c r="K349" s="23" t="s">
        <v>71</v>
      </c>
      <c r="L349" s="5">
        <v>5785</v>
      </c>
      <c r="M349" s="5">
        <v>4551</v>
      </c>
      <c r="N349" s="5">
        <v>6368</v>
      </c>
      <c r="O349" s="5">
        <v>5785</v>
      </c>
      <c r="P349" s="5">
        <v>4551</v>
      </c>
      <c r="Q349" s="5">
        <v>6368</v>
      </c>
      <c r="R349" s="5">
        <v>5785</v>
      </c>
      <c r="S349" s="5">
        <v>4551</v>
      </c>
      <c r="T349" s="5">
        <v>6368</v>
      </c>
      <c r="U349" s="5">
        <v>5785</v>
      </c>
      <c r="V349" s="5">
        <v>4551</v>
      </c>
      <c r="W349" s="5">
        <v>6368</v>
      </c>
      <c r="X349" s="5">
        <v>5785</v>
      </c>
      <c r="Y349" s="5">
        <v>4551</v>
      </c>
      <c r="Z349" s="5">
        <v>6368</v>
      </c>
      <c r="AA349" s="5">
        <v>5785</v>
      </c>
      <c r="AB349" s="5">
        <v>4551</v>
      </c>
      <c r="AC349" s="5">
        <v>6368</v>
      </c>
    </row>
    <row r="350" spans="1:29" x14ac:dyDescent="0.3">
      <c r="A350" s="23" t="s">
        <v>59</v>
      </c>
      <c r="B350" s="37" t="s">
        <v>23</v>
      </c>
      <c r="C350" s="23" t="s">
        <v>73</v>
      </c>
      <c r="D350" s="3" t="s">
        <v>132</v>
      </c>
      <c r="E350" s="15" t="s">
        <v>239</v>
      </c>
      <c r="F350" s="15" t="s">
        <v>230</v>
      </c>
      <c r="G350" s="3" t="s">
        <v>94</v>
      </c>
      <c r="H350" s="3" t="s">
        <v>89</v>
      </c>
      <c r="I350" s="3" t="s">
        <v>237</v>
      </c>
      <c r="J350" s="3" t="s">
        <v>240</v>
      </c>
      <c r="K350" s="23" t="s">
        <v>71</v>
      </c>
      <c r="L350" s="20">
        <v>5.0000000000000001E-3</v>
      </c>
      <c r="M350" s="20">
        <f>L350*0.8</f>
        <v>4.0000000000000001E-3</v>
      </c>
      <c r="N350" s="20">
        <f>L350*1.2</f>
        <v>6.0000000000000001E-3</v>
      </c>
      <c r="O350" s="20">
        <v>5.0000000000000001E-3</v>
      </c>
      <c r="P350" s="20">
        <f t="shared" ref="P350:AB355" si="568">O350*0.8</f>
        <v>4.0000000000000001E-3</v>
      </c>
      <c r="Q350" s="20">
        <f t="shared" ref="Q350:Q355" si="569">O350*1.2</f>
        <v>6.0000000000000001E-3</v>
      </c>
      <c r="R350" s="20">
        <v>5.0000000000000001E-3</v>
      </c>
      <c r="S350" s="20">
        <f t="shared" ref="S350" si="570">R350*0.8</f>
        <v>4.0000000000000001E-3</v>
      </c>
      <c r="T350" s="20">
        <f t="shared" ref="T350:T355" si="571">R350*1.2</f>
        <v>6.0000000000000001E-3</v>
      </c>
      <c r="U350" s="20">
        <v>5.0000000000000001E-3</v>
      </c>
      <c r="V350" s="20">
        <f t="shared" ref="V350" si="572">U350*0.8</f>
        <v>4.0000000000000001E-3</v>
      </c>
      <c r="W350" s="20">
        <f t="shared" ref="W350:W355" si="573">U350*1.2</f>
        <v>6.0000000000000001E-3</v>
      </c>
      <c r="X350" s="20">
        <v>5.0000000000000001E-3</v>
      </c>
      <c r="Y350" s="20">
        <f t="shared" ref="Y350" si="574">X350*0.8</f>
        <v>4.0000000000000001E-3</v>
      </c>
      <c r="Z350" s="20">
        <f t="shared" ref="Z350:Z355" si="575">X350*1.2</f>
        <v>6.0000000000000001E-3</v>
      </c>
      <c r="AA350" s="20">
        <v>5.0000000000000001E-3</v>
      </c>
      <c r="AB350" s="20">
        <f t="shared" ref="AB350" si="576">AA350*0.8</f>
        <v>4.0000000000000001E-3</v>
      </c>
      <c r="AC350" s="20">
        <f t="shared" ref="AC350:AC355" si="577">AA350*1.2</f>
        <v>6.0000000000000001E-3</v>
      </c>
    </row>
    <row r="351" spans="1:29" x14ac:dyDescent="0.3">
      <c r="A351" s="23" t="s">
        <v>59</v>
      </c>
      <c r="B351" s="37" t="s">
        <v>23</v>
      </c>
      <c r="C351" s="23" t="s">
        <v>74</v>
      </c>
      <c r="D351" s="3" t="s">
        <v>132</v>
      </c>
      <c r="E351" s="15" t="s">
        <v>239</v>
      </c>
      <c r="F351" s="15" t="s">
        <v>230</v>
      </c>
      <c r="G351" s="3" t="s">
        <v>94</v>
      </c>
      <c r="H351" s="3" t="s">
        <v>89</v>
      </c>
      <c r="I351" s="3" t="s">
        <v>237</v>
      </c>
      <c r="J351" s="3" t="s">
        <v>240</v>
      </c>
      <c r="K351" s="23" t="s">
        <v>71</v>
      </c>
      <c r="L351" s="20">
        <v>6.0000000000000001E-3</v>
      </c>
      <c r="M351" s="20">
        <f t="shared" ref="M351:M355" si="578">L351*0.8</f>
        <v>4.8000000000000004E-3</v>
      </c>
      <c r="N351" s="20">
        <f t="shared" ref="N351:N355" si="579">L351*1.2</f>
        <v>7.1999999999999998E-3</v>
      </c>
      <c r="O351" s="20">
        <v>6.0000000000000001E-3</v>
      </c>
      <c r="P351" s="20">
        <f t="shared" si="568"/>
        <v>4.8000000000000004E-3</v>
      </c>
      <c r="Q351" s="20">
        <f t="shared" si="569"/>
        <v>7.1999999999999998E-3</v>
      </c>
      <c r="R351" s="20">
        <v>6.0000000000000001E-3</v>
      </c>
      <c r="S351" s="20">
        <f t="shared" si="568"/>
        <v>4.8000000000000004E-3</v>
      </c>
      <c r="T351" s="20">
        <f t="shared" si="571"/>
        <v>7.1999999999999998E-3</v>
      </c>
      <c r="U351" s="20">
        <v>6.0000000000000001E-3</v>
      </c>
      <c r="V351" s="20">
        <f t="shared" si="568"/>
        <v>4.8000000000000004E-3</v>
      </c>
      <c r="W351" s="20">
        <f t="shared" si="573"/>
        <v>7.1999999999999998E-3</v>
      </c>
      <c r="X351" s="20">
        <v>6.0000000000000001E-3</v>
      </c>
      <c r="Y351" s="20">
        <f t="shared" si="568"/>
        <v>4.8000000000000004E-3</v>
      </c>
      <c r="Z351" s="20">
        <f t="shared" si="575"/>
        <v>7.1999999999999998E-3</v>
      </c>
      <c r="AA351" s="20">
        <v>6.0000000000000001E-3</v>
      </c>
      <c r="AB351" s="20">
        <f t="shared" si="568"/>
        <v>4.8000000000000004E-3</v>
      </c>
      <c r="AC351" s="20">
        <f t="shared" si="577"/>
        <v>7.1999999999999998E-3</v>
      </c>
    </row>
    <row r="352" spans="1:29" x14ac:dyDescent="0.3">
      <c r="A352" s="23" t="s">
        <v>59</v>
      </c>
      <c r="B352" s="37" t="s">
        <v>23</v>
      </c>
      <c r="C352" s="23" t="s">
        <v>75</v>
      </c>
      <c r="D352" s="3" t="s">
        <v>132</v>
      </c>
      <c r="E352" s="15" t="s">
        <v>239</v>
      </c>
      <c r="F352" s="15" t="s">
        <v>230</v>
      </c>
      <c r="G352" s="3" t="s">
        <v>94</v>
      </c>
      <c r="H352" s="3" t="s">
        <v>89</v>
      </c>
      <c r="I352" s="3" t="s">
        <v>237</v>
      </c>
      <c r="J352" s="3" t="s">
        <v>240</v>
      </c>
      <c r="K352" s="23" t="s">
        <v>71</v>
      </c>
      <c r="L352" s="20">
        <v>1.7999999999999999E-2</v>
      </c>
      <c r="M352" s="20">
        <f t="shared" si="578"/>
        <v>1.44E-2</v>
      </c>
      <c r="N352" s="20">
        <f t="shared" si="579"/>
        <v>2.1599999999999998E-2</v>
      </c>
      <c r="O352" s="20">
        <v>1.7999999999999999E-2</v>
      </c>
      <c r="P352" s="20">
        <f t="shared" si="568"/>
        <v>1.44E-2</v>
      </c>
      <c r="Q352" s="20">
        <f t="shared" si="569"/>
        <v>2.1599999999999998E-2</v>
      </c>
      <c r="R352" s="20">
        <v>1.7999999999999999E-2</v>
      </c>
      <c r="S352" s="20">
        <f t="shared" si="568"/>
        <v>1.44E-2</v>
      </c>
      <c r="T352" s="20">
        <f t="shared" si="571"/>
        <v>2.1599999999999998E-2</v>
      </c>
      <c r="U352" s="20">
        <v>1.7999999999999999E-2</v>
      </c>
      <c r="V352" s="20">
        <f t="shared" si="568"/>
        <v>1.44E-2</v>
      </c>
      <c r="W352" s="20">
        <f t="shared" si="573"/>
        <v>2.1599999999999998E-2</v>
      </c>
      <c r="X352" s="20">
        <v>1.7999999999999999E-2</v>
      </c>
      <c r="Y352" s="20">
        <f t="shared" si="568"/>
        <v>1.44E-2</v>
      </c>
      <c r="Z352" s="20">
        <f t="shared" si="575"/>
        <v>2.1599999999999998E-2</v>
      </c>
      <c r="AA352" s="20">
        <v>1.7999999999999999E-2</v>
      </c>
      <c r="AB352" s="20">
        <f t="shared" si="568"/>
        <v>1.44E-2</v>
      </c>
      <c r="AC352" s="20">
        <f t="shared" si="577"/>
        <v>2.1599999999999998E-2</v>
      </c>
    </row>
    <row r="353" spans="1:29" x14ac:dyDescent="0.3">
      <c r="A353" s="23" t="s">
        <v>59</v>
      </c>
      <c r="B353" s="37" t="s">
        <v>23</v>
      </c>
      <c r="C353" s="23" t="s">
        <v>130</v>
      </c>
      <c r="D353" s="3" t="s">
        <v>133</v>
      </c>
      <c r="E353" s="15" t="s">
        <v>239</v>
      </c>
      <c r="F353" s="15" t="s">
        <v>230</v>
      </c>
      <c r="G353" s="3" t="s">
        <v>94</v>
      </c>
      <c r="H353" s="3" t="s">
        <v>89</v>
      </c>
      <c r="I353" s="3" t="s">
        <v>237</v>
      </c>
      <c r="J353" s="3" t="s">
        <v>240</v>
      </c>
      <c r="K353" s="23" t="s">
        <v>71</v>
      </c>
      <c r="L353" s="20">
        <v>5.0999999999999997E-2</v>
      </c>
      <c r="M353" s="20">
        <f t="shared" si="578"/>
        <v>4.0800000000000003E-2</v>
      </c>
      <c r="N353" s="20">
        <f t="shared" si="579"/>
        <v>6.1199999999999991E-2</v>
      </c>
      <c r="O353" s="20">
        <v>5.0999999999999997E-2</v>
      </c>
      <c r="P353" s="20">
        <f t="shared" si="568"/>
        <v>4.0800000000000003E-2</v>
      </c>
      <c r="Q353" s="20">
        <f t="shared" si="569"/>
        <v>6.1199999999999991E-2</v>
      </c>
      <c r="R353" s="20">
        <v>5.0999999999999997E-2</v>
      </c>
      <c r="S353" s="20">
        <f t="shared" si="568"/>
        <v>4.0800000000000003E-2</v>
      </c>
      <c r="T353" s="20">
        <f t="shared" si="571"/>
        <v>6.1199999999999991E-2</v>
      </c>
      <c r="U353" s="20">
        <v>5.0999999999999997E-2</v>
      </c>
      <c r="V353" s="20">
        <f t="shared" si="568"/>
        <v>4.0800000000000003E-2</v>
      </c>
      <c r="W353" s="20">
        <f t="shared" si="573"/>
        <v>6.1199999999999991E-2</v>
      </c>
      <c r="X353" s="20">
        <v>5.0999999999999997E-2</v>
      </c>
      <c r="Y353" s="20">
        <f t="shared" si="568"/>
        <v>4.0800000000000003E-2</v>
      </c>
      <c r="Z353" s="20">
        <f t="shared" si="575"/>
        <v>6.1199999999999991E-2</v>
      </c>
      <c r="AA353" s="20">
        <v>5.0999999999999997E-2</v>
      </c>
      <c r="AB353" s="20">
        <f t="shared" si="568"/>
        <v>4.0800000000000003E-2</v>
      </c>
      <c r="AC353" s="20">
        <f t="shared" si="577"/>
        <v>6.1199999999999991E-2</v>
      </c>
    </row>
    <row r="354" spans="1:29" x14ac:dyDescent="0.3">
      <c r="A354" s="23" t="s">
        <v>59</v>
      </c>
      <c r="B354" s="37" t="s">
        <v>23</v>
      </c>
      <c r="C354" s="23" t="s">
        <v>76</v>
      </c>
      <c r="D354" s="3" t="s">
        <v>136</v>
      </c>
      <c r="E354" s="15" t="s">
        <v>239</v>
      </c>
      <c r="F354" s="15" t="s">
        <v>230</v>
      </c>
      <c r="G354" s="3" t="s">
        <v>94</v>
      </c>
      <c r="H354" s="3" t="s">
        <v>89</v>
      </c>
      <c r="I354" s="3" t="s">
        <v>237</v>
      </c>
      <c r="J354" s="3" t="s">
        <v>240</v>
      </c>
      <c r="K354" s="23" t="s">
        <v>71</v>
      </c>
      <c r="L354" s="20">
        <v>3.2000000000000001E-2</v>
      </c>
      <c r="M354" s="20">
        <f t="shared" si="578"/>
        <v>2.5600000000000001E-2</v>
      </c>
      <c r="N354" s="20">
        <f t="shared" si="579"/>
        <v>3.8399999999999997E-2</v>
      </c>
      <c r="O354" s="20">
        <v>3.2000000000000001E-2</v>
      </c>
      <c r="P354" s="20">
        <f t="shared" si="568"/>
        <v>2.5600000000000001E-2</v>
      </c>
      <c r="Q354" s="20">
        <f t="shared" si="569"/>
        <v>3.8399999999999997E-2</v>
      </c>
      <c r="R354" s="20">
        <v>3.2000000000000001E-2</v>
      </c>
      <c r="S354" s="20">
        <f t="shared" si="568"/>
        <v>2.5600000000000001E-2</v>
      </c>
      <c r="T354" s="20">
        <f t="shared" si="571"/>
        <v>3.8399999999999997E-2</v>
      </c>
      <c r="U354" s="20">
        <v>3.2000000000000001E-2</v>
      </c>
      <c r="V354" s="20">
        <f t="shared" si="568"/>
        <v>2.5600000000000001E-2</v>
      </c>
      <c r="W354" s="20">
        <f t="shared" si="573"/>
        <v>3.8399999999999997E-2</v>
      </c>
      <c r="X354" s="20">
        <v>3.2000000000000001E-2</v>
      </c>
      <c r="Y354" s="20">
        <f t="shared" si="568"/>
        <v>2.5600000000000001E-2</v>
      </c>
      <c r="Z354" s="20">
        <f t="shared" si="575"/>
        <v>3.8399999999999997E-2</v>
      </c>
      <c r="AA354" s="20">
        <v>3.2000000000000001E-2</v>
      </c>
      <c r="AB354" s="20">
        <f t="shared" si="568"/>
        <v>2.5600000000000001E-2</v>
      </c>
      <c r="AC354" s="20">
        <f t="shared" si="577"/>
        <v>3.8399999999999997E-2</v>
      </c>
    </row>
    <row r="355" spans="1:29" x14ac:dyDescent="0.3">
      <c r="A355" s="23" t="s">
        <v>59</v>
      </c>
      <c r="B355" s="37" t="s">
        <v>23</v>
      </c>
      <c r="C355" s="23" t="s">
        <v>134</v>
      </c>
      <c r="D355" s="3" t="s">
        <v>135</v>
      </c>
      <c r="E355" s="15" t="s">
        <v>239</v>
      </c>
      <c r="F355" s="15" t="s">
        <v>230</v>
      </c>
      <c r="G355" s="3" t="s">
        <v>94</v>
      </c>
      <c r="H355" s="3" t="s">
        <v>89</v>
      </c>
      <c r="I355" s="3" t="s">
        <v>237</v>
      </c>
      <c r="J355" s="3" t="s">
        <v>240</v>
      </c>
      <c r="K355" s="23" t="s">
        <v>71</v>
      </c>
      <c r="L355" s="20">
        <v>3.2000000000000001E-2</v>
      </c>
      <c r="M355" s="20">
        <f t="shared" si="578"/>
        <v>2.5600000000000001E-2</v>
      </c>
      <c r="N355" s="20">
        <f t="shared" si="579"/>
        <v>3.8399999999999997E-2</v>
      </c>
      <c r="O355" s="20">
        <v>3.2000000000000001E-2</v>
      </c>
      <c r="P355" s="20">
        <f t="shared" si="568"/>
        <v>2.5600000000000001E-2</v>
      </c>
      <c r="Q355" s="20">
        <f t="shared" si="569"/>
        <v>3.8399999999999997E-2</v>
      </c>
      <c r="R355" s="20">
        <v>3.2000000000000001E-2</v>
      </c>
      <c r="S355" s="20">
        <f t="shared" si="568"/>
        <v>2.5600000000000001E-2</v>
      </c>
      <c r="T355" s="20">
        <f t="shared" si="571"/>
        <v>3.8399999999999997E-2</v>
      </c>
      <c r="U355" s="20">
        <v>3.2000000000000001E-2</v>
      </c>
      <c r="V355" s="20">
        <f t="shared" si="568"/>
        <v>2.5600000000000001E-2</v>
      </c>
      <c r="W355" s="20">
        <f t="shared" si="573"/>
        <v>3.8399999999999997E-2</v>
      </c>
      <c r="X355" s="20">
        <v>3.2000000000000001E-2</v>
      </c>
      <c r="Y355" s="20">
        <f t="shared" si="568"/>
        <v>2.5600000000000001E-2</v>
      </c>
      <c r="Z355" s="20">
        <f t="shared" si="575"/>
        <v>3.8399999999999997E-2</v>
      </c>
      <c r="AA355" s="20">
        <v>3.2000000000000001E-2</v>
      </c>
      <c r="AB355" s="20">
        <f t="shared" si="568"/>
        <v>2.5600000000000001E-2</v>
      </c>
      <c r="AC355" s="20">
        <f t="shared" si="577"/>
        <v>3.8399999999999997E-2</v>
      </c>
    </row>
    <row r="356" spans="1:29" x14ac:dyDescent="0.3">
      <c r="A356" s="23" t="s">
        <v>59</v>
      </c>
      <c r="B356" s="37" t="s">
        <v>23</v>
      </c>
      <c r="C356" s="15" t="s">
        <v>23</v>
      </c>
      <c r="D356" s="3" t="s">
        <v>23</v>
      </c>
      <c r="E356" s="15" t="s">
        <v>60</v>
      </c>
      <c r="F356" s="15" t="s">
        <v>121</v>
      </c>
      <c r="G356" s="3"/>
      <c r="H356" s="3"/>
      <c r="I356" s="3"/>
      <c r="J356" s="3"/>
      <c r="K356" s="4" t="s">
        <v>71</v>
      </c>
      <c r="L356" s="18">
        <v>4.5</v>
      </c>
      <c r="M356" s="18">
        <v>1.5</v>
      </c>
      <c r="N356" s="18">
        <v>9</v>
      </c>
      <c r="O356" s="18">
        <v>4.5</v>
      </c>
      <c r="P356" s="18">
        <v>1.5</v>
      </c>
      <c r="Q356" s="18">
        <v>9</v>
      </c>
      <c r="R356" s="18">
        <v>4.5</v>
      </c>
      <c r="S356" s="18">
        <v>1.5</v>
      </c>
      <c r="T356" s="18">
        <v>9</v>
      </c>
      <c r="U356" s="18">
        <v>4.5</v>
      </c>
      <c r="V356" s="18">
        <v>1.5</v>
      </c>
      <c r="W356" s="18">
        <v>9</v>
      </c>
      <c r="X356" s="18">
        <v>3.5</v>
      </c>
      <c r="Y356" s="18">
        <v>1.5</v>
      </c>
      <c r="Z356" s="18">
        <v>9</v>
      </c>
      <c r="AA356" s="18">
        <v>3.5</v>
      </c>
      <c r="AB356" s="18">
        <v>1.5</v>
      </c>
      <c r="AC356" s="18">
        <v>9</v>
      </c>
    </row>
    <row r="357" spans="1:29" x14ac:dyDescent="0.3">
      <c r="A357" s="23" t="s">
        <v>59</v>
      </c>
      <c r="B357" s="37" t="s">
        <v>21</v>
      </c>
      <c r="C357" s="15" t="s">
        <v>23</v>
      </c>
      <c r="D357" s="3" t="s">
        <v>23</v>
      </c>
      <c r="E357" s="15" t="s">
        <v>61</v>
      </c>
      <c r="F357" s="15" t="s">
        <v>122</v>
      </c>
      <c r="G357" s="3"/>
      <c r="H357" s="3"/>
      <c r="I357" s="3"/>
      <c r="J357" s="3"/>
      <c r="K357" s="4" t="s">
        <v>71</v>
      </c>
      <c r="L357" s="19">
        <v>22</v>
      </c>
      <c r="M357" s="19">
        <v>13</v>
      </c>
      <c r="N357" s="19">
        <v>36</v>
      </c>
      <c r="O357" s="19">
        <v>22</v>
      </c>
      <c r="P357" s="19">
        <v>13</v>
      </c>
      <c r="Q357" s="19">
        <v>36</v>
      </c>
      <c r="R357" s="19">
        <v>22</v>
      </c>
      <c r="S357" s="19">
        <v>13</v>
      </c>
      <c r="T357" s="19">
        <v>36</v>
      </c>
      <c r="U357" s="19">
        <v>22</v>
      </c>
      <c r="V357" s="19">
        <v>13</v>
      </c>
      <c r="W357" s="19">
        <v>36</v>
      </c>
      <c r="X357" s="19">
        <v>18</v>
      </c>
      <c r="Y357" s="19">
        <v>13</v>
      </c>
      <c r="Z357" s="19">
        <v>36</v>
      </c>
      <c r="AA357" s="19">
        <v>18</v>
      </c>
      <c r="AB357" s="19">
        <v>13</v>
      </c>
      <c r="AC357" s="19">
        <v>36</v>
      </c>
    </row>
    <row r="358" spans="1:29" x14ac:dyDescent="0.3">
      <c r="A358" s="23" t="s">
        <v>59</v>
      </c>
      <c r="B358" s="37" t="s">
        <v>176</v>
      </c>
      <c r="C358" s="15" t="s">
        <v>23</v>
      </c>
      <c r="D358" s="3" t="s">
        <v>23</v>
      </c>
      <c r="E358" s="15" t="s">
        <v>61</v>
      </c>
      <c r="F358" s="15" t="s">
        <v>122</v>
      </c>
      <c r="G358" s="3"/>
      <c r="H358" s="3"/>
      <c r="I358" s="3"/>
      <c r="J358" s="3"/>
      <c r="K358" s="4" t="s">
        <v>71</v>
      </c>
      <c r="L358" s="19">
        <v>33</v>
      </c>
      <c r="M358" s="19">
        <v>19.5</v>
      </c>
      <c r="N358" s="19">
        <v>54</v>
      </c>
      <c r="O358" s="19">
        <v>33</v>
      </c>
      <c r="P358" s="19">
        <v>19.5</v>
      </c>
      <c r="Q358" s="19">
        <v>54</v>
      </c>
      <c r="R358" s="19">
        <v>33</v>
      </c>
      <c r="S358" s="19">
        <v>19.5</v>
      </c>
      <c r="T358" s="19">
        <v>54</v>
      </c>
      <c r="U358" s="19">
        <v>33</v>
      </c>
      <c r="V358" s="19">
        <v>19.5</v>
      </c>
      <c r="W358" s="19">
        <v>54</v>
      </c>
      <c r="X358" s="19">
        <v>27</v>
      </c>
      <c r="Y358" s="19">
        <v>19.5</v>
      </c>
      <c r="Z358" s="19">
        <v>54</v>
      </c>
      <c r="AA358" s="19">
        <v>27</v>
      </c>
      <c r="AB358" s="19">
        <v>19.5</v>
      </c>
      <c r="AC358" s="19">
        <v>54</v>
      </c>
    </row>
    <row r="359" spans="1:29" x14ac:dyDescent="0.3">
      <c r="A359" s="23" t="s">
        <v>59</v>
      </c>
      <c r="B359" s="37" t="s">
        <v>168</v>
      </c>
      <c r="C359" s="15" t="s">
        <v>23</v>
      </c>
      <c r="D359" s="3" t="s">
        <v>23</v>
      </c>
      <c r="E359" s="15" t="s">
        <v>61</v>
      </c>
      <c r="F359" s="15" t="s">
        <v>122</v>
      </c>
      <c r="G359" s="3"/>
      <c r="H359" s="3"/>
      <c r="I359" s="3"/>
      <c r="J359" s="3"/>
      <c r="K359" s="4" t="s">
        <v>71</v>
      </c>
      <c r="L359" s="19"/>
      <c r="M359" s="19"/>
      <c r="N359" s="19"/>
      <c r="O359" s="19"/>
      <c r="P359" s="19"/>
      <c r="Q359" s="19"/>
      <c r="R359" s="19"/>
      <c r="S359" s="19"/>
      <c r="T359" s="19"/>
      <c r="U359" s="19"/>
      <c r="V359" s="19"/>
      <c r="W359" s="19"/>
      <c r="X359" s="19">
        <v>27</v>
      </c>
      <c r="Y359" s="19">
        <v>19.5</v>
      </c>
      <c r="Z359" s="19">
        <v>54</v>
      </c>
      <c r="AA359" s="19">
        <v>27</v>
      </c>
      <c r="AB359" s="19">
        <v>19.5</v>
      </c>
      <c r="AC359" s="19">
        <v>54</v>
      </c>
    </row>
    <row r="360" spans="1:29" x14ac:dyDescent="0.3">
      <c r="A360" s="23" t="s">
        <v>59</v>
      </c>
      <c r="B360" s="37" t="s">
        <v>193</v>
      </c>
      <c r="C360" s="15" t="s">
        <v>23</v>
      </c>
      <c r="D360" s="3" t="s">
        <v>23</v>
      </c>
      <c r="E360" s="15" t="s">
        <v>62</v>
      </c>
      <c r="F360" s="15" t="s">
        <v>122</v>
      </c>
      <c r="G360" s="3"/>
      <c r="H360" s="3"/>
      <c r="I360" s="3"/>
      <c r="J360" s="3"/>
      <c r="K360" s="4" t="s">
        <v>71</v>
      </c>
      <c r="L360" s="19">
        <v>40.5</v>
      </c>
      <c r="M360" s="19">
        <v>27</v>
      </c>
      <c r="N360" s="19">
        <v>110</v>
      </c>
      <c r="O360" s="19">
        <v>40.5</v>
      </c>
      <c r="P360" s="19">
        <v>27</v>
      </c>
      <c r="Q360" s="19">
        <v>110</v>
      </c>
      <c r="R360" s="19">
        <v>40.5</v>
      </c>
      <c r="S360" s="19">
        <v>27</v>
      </c>
      <c r="T360" s="19">
        <v>110</v>
      </c>
      <c r="U360" s="19">
        <v>40.5</v>
      </c>
      <c r="V360" s="19">
        <v>27</v>
      </c>
      <c r="W360" s="19">
        <v>110</v>
      </c>
      <c r="X360" s="19">
        <v>40.5</v>
      </c>
      <c r="Y360" s="19">
        <v>27</v>
      </c>
      <c r="Z360" s="19">
        <v>110</v>
      </c>
      <c r="AA360" s="19">
        <v>40.5</v>
      </c>
      <c r="AB360" s="19">
        <v>27</v>
      </c>
      <c r="AC360" s="19">
        <v>110</v>
      </c>
    </row>
    <row r="361" spans="1:29" x14ac:dyDescent="0.3">
      <c r="A361" s="23" t="s">
        <v>59</v>
      </c>
      <c r="B361" s="37" t="s">
        <v>36</v>
      </c>
      <c r="C361" s="15" t="s">
        <v>23</v>
      </c>
      <c r="D361" s="3" t="s">
        <v>23</v>
      </c>
      <c r="E361" s="15" t="s">
        <v>62</v>
      </c>
      <c r="F361" s="15" t="s">
        <v>122</v>
      </c>
      <c r="G361" s="3"/>
      <c r="H361" s="3"/>
      <c r="I361" s="3"/>
      <c r="J361" s="3"/>
      <c r="K361" s="4" t="s">
        <v>71</v>
      </c>
      <c r="L361" s="19">
        <v>54</v>
      </c>
      <c r="M361" s="19">
        <v>36</v>
      </c>
      <c r="N361" s="19">
        <v>110</v>
      </c>
      <c r="O361" s="19">
        <v>54</v>
      </c>
      <c r="P361" s="19">
        <v>36</v>
      </c>
      <c r="Q361" s="19">
        <v>110</v>
      </c>
      <c r="R361" s="19">
        <v>54</v>
      </c>
      <c r="S361" s="19">
        <v>36</v>
      </c>
      <c r="T361" s="19">
        <v>110</v>
      </c>
      <c r="U361" s="19">
        <v>54</v>
      </c>
      <c r="V361" s="19">
        <v>36</v>
      </c>
      <c r="W361" s="19">
        <v>110</v>
      </c>
      <c r="X361" s="19">
        <v>27</v>
      </c>
      <c r="Y361" s="19">
        <v>18</v>
      </c>
      <c r="Z361" s="19">
        <v>110</v>
      </c>
      <c r="AA361" s="19">
        <v>27</v>
      </c>
      <c r="AB361" s="19">
        <v>18</v>
      </c>
      <c r="AC361" s="19">
        <v>110</v>
      </c>
    </row>
    <row r="362" spans="1:29" x14ac:dyDescent="0.3">
      <c r="A362" s="23" t="s">
        <v>59</v>
      </c>
      <c r="B362" s="37" t="s">
        <v>35</v>
      </c>
      <c r="C362" s="15" t="s">
        <v>23</v>
      </c>
      <c r="D362" s="3" t="s">
        <v>23</v>
      </c>
      <c r="E362" s="15" t="s">
        <v>62</v>
      </c>
      <c r="F362" s="15" t="s">
        <v>122</v>
      </c>
      <c r="G362" s="3"/>
      <c r="H362" s="3"/>
      <c r="I362" s="3"/>
      <c r="J362" s="3"/>
      <c r="K362" s="4" t="s">
        <v>71</v>
      </c>
      <c r="L362" s="19">
        <v>54</v>
      </c>
      <c r="M362" s="19">
        <v>36</v>
      </c>
      <c r="N362" s="19">
        <v>160</v>
      </c>
      <c r="O362" s="19">
        <v>54</v>
      </c>
      <c r="P362" s="19">
        <v>36</v>
      </c>
      <c r="Q362" s="19">
        <v>160</v>
      </c>
      <c r="R362" s="19">
        <v>54</v>
      </c>
      <c r="S362" s="19">
        <v>36</v>
      </c>
      <c r="T362" s="19">
        <v>160</v>
      </c>
      <c r="U362" s="19">
        <v>54</v>
      </c>
      <c r="V362" s="19">
        <v>36</v>
      </c>
      <c r="W362" s="19">
        <v>160</v>
      </c>
      <c r="X362" s="19">
        <v>54</v>
      </c>
      <c r="Y362" s="19">
        <v>36</v>
      </c>
      <c r="Z362" s="19">
        <v>160</v>
      </c>
      <c r="AA362" s="19">
        <v>54</v>
      </c>
      <c r="AB362" s="19">
        <v>36</v>
      </c>
      <c r="AC362" s="19">
        <v>160</v>
      </c>
    </row>
    <row r="363" spans="1:29" x14ac:dyDescent="0.3">
      <c r="A363" s="23" t="s">
        <v>59</v>
      </c>
      <c r="B363" s="37" t="s">
        <v>192</v>
      </c>
      <c r="C363" s="23" t="s">
        <v>73</v>
      </c>
      <c r="D363" s="3" t="s">
        <v>132</v>
      </c>
      <c r="E363" s="15" t="s">
        <v>56</v>
      </c>
      <c r="F363" s="15" t="s">
        <v>123</v>
      </c>
      <c r="G363" s="3"/>
      <c r="H363" s="3"/>
      <c r="I363" s="3"/>
      <c r="J363" s="3"/>
      <c r="K363" s="4" t="s">
        <v>71</v>
      </c>
      <c r="L363" s="19">
        <v>650</v>
      </c>
      <c r="M363" s="19">
        <v>450</v>
      </c>
      <c r="N363" s="19">
        <v>900</v>
      </c>
      <c r="O363" s="19">
        <v>650</v>
      </c>
      <c r="P363" s="19">
        <v>450</v>
      </c>
      <c r="Q363" s="19">
        <v>900</v>
      </c>
      <c r="R363" s="19">
        <v>650</v>
      </c>
      <c r="S363" s="19">
        <v>450</v>
      </c>
      <c r="T363" s="19">
        <v>900</v>
      </c>
      <c r="U363" s="19">
        <v>650</v>
      </c>
      <c r="V363" s="19">
        <v>450</v>
      </c>
      <c r="W363" s="19">
        <v>900</v>
      </c>
      <c r="X363" s="19">
        <v>650</v>
      </c>
      <c r="Y363" s="19">
        <v>450</v>
      </c>
      <c r="Z363" s="19">
        <v>900</v>
      </c>
      <c r="AA363" s="19">
        <v>650</v>
      </c>
      <c r="AB363" s="19">
        <v>450</v>
      </c>
      <c r="AC363" s="19">
        <v>900</v>
      </c>
    </row>
    <row r="364" spans="1:29" ht="14.4" x14ac:dyDescent="0.3">
      <c r="A364" s="23" t="s">
        <v>59</v>
      </c>
      <c r="B364" s="37" t="s">
        <v>192</v>
      </c>
      <c r="C364" s="23" t="s">
        <v>74</v>
      </c>
      <c r="D364" s="3" t="s">
        <v>132</v>
      </c>
      <c r="E364" s="15" t="s">
        <v>56</v>
      </c>
      <c r="F364" s="15" t="s">
        <v>123</v>
      </c>
      <c r="G364" s="3"/>
      <c r="H364" s="3"/>
      <c r="I364" s="8" t="s">
        <v>246</v>
      </c>
      <c r="J364" s="3" t="s">
        <v>247</v>
      </c>
      <c r="K364" s="23" t="s">
        <v>71</v>
      </c>
      <c r="L364" s="19"/>
      <c r="M364" s="19"/>
      <c r="N364" s="19"/>
      <c r="O364" s="19">
        <v>2021</v>
      </c>
      <c r="P364" s="19">
        <f>O364*0.8</f>
        <v>1616.8000000000002</v>
      </c>
      <c r="Q364" s="19">
        <f>O364*1.2</f>
        <v>2425.1999999999998</v>
      </c>
      <c r="R364" s="19">
        <v>2696</v>
      </c>
      <c r="S364" s="19">
        <f>R364*0.8</f>
        <v>2156.8000000000002</v>
      </c>
      <c r="T364" s="19">
        <f>R364*1.2</f>
        <v>3235.2</v>
      </c>
      <c r="U364" s="19">
        <v>2696</v>
      </c>
      <c r="V364" s="19">
        <f t="shared" ref="V364:AB368" si="580">U364*0.8</f>
        <v>2156.8000000000002</v>
      </c>
      <c r="W364" s="19">
        <f t="shared" ref="W364:W368" si="581">U364*1.2</f>
        <v>3235.2</v>
      </c>
      <c r="X364" s="19">
        <v>2696</v>
      </c>
      <c r="Y364" s="19">
        <f t="shared" ref="Y364" si="582">X364*0.8</f>
        <v>2156.8000000000002</v>
      </c>
      <c r="Z364" s="19">
        <f t="shared" ref="Z364:Z368" si="583">X364*1.2</f>
        <v>3235.2</v>
      </c>
      <c r="AA364" s="19">
        <v>2696</v>
      </c>
      <c r="AB364" s="19">
        <f t="shared" ref="AB364" si="584">AA364*0.8</f>
        <v>2156.8000000000002</v>
      </c>
      <c r="AC364" s="19">
        <f t="shared" ref="AC364:AC368" si="585">AA364*1.2</f>
        <v>3235.2</v>
      </c>
    </row>
    <row r="365" spans="1:29" ht="14.4" x14ac:dyDescent="0.3">
      <c r="A365" s="23" t="s">
        <v>59</v>
      </c>
      <c r="B365" s="37" t="s">
        <v>192</v>
      </c>
      <c r="C365" s="23" t="s">
        <v>75</v>
      </c>
      <c r="D365" s="3" t="s">
        <v>132</v>
      </c>
      <c r="E365" s="15" t="s">
        <v>56</v>
      </c>
      <c r="F365" s="15" t="s">
        <v>123</v>
      </c>
      <c r="G365" s="3"/>
      <c r="H365" s="3"/>
      <c r="I365" s="8" t="s">
        <v>246</v>
      </c>
      <c r="J365" s="3" t="s">
        <v>247</v>
      </c>
      <c r="K365" s="23" t="s">
        <v>71</v>
      </c>
      <c r="L365" s="19"/>
      <c r="M365" s="19"/>
      <c r="N365" s="19"/>
      <c r="O365" s="19">
        <v>2021</v>
      </c>
      <c r="P365" s="19">
        <f t="shared" ref="P365:P368" si="586">O365*0.8</f>
        <v>1616.8000000000002</v>
      </c>
      <c r="Q365" s="19">
        <f t="shared" ref="Q365:Q368" si="587">O365*1.2</f>
        <v>2425.1999999999998</v>
      </c>
      <c r="R365" s="19">
        <v>2696</v>
      </c>
      <c r="S365" s="19">
        <f t="shared" ref="S365:S368" si="588">R365*0.8</f>
        <v>2156.8000000000002</v>
      </c>
      <c r="T365" s="19">
        <f t="shared" ref="T365:T368" si="589">R365*1.2</f>
        <v>3235.2</v>
      </c>
      <c r="U365" s="19">
        <v>2696</v>
      </c>
      <c r="V365" s="19">
        <f t="shared" si="580"/>
        <v>2156.8000000000002</v>
      </c>
      <c r="W365" s="19">
        <f t="shared" si="581"/>
        <v>3235.2</v>
      </c>
      <c r="X365" s="19">
        <v>2696</v>
      </c>
      <c r="Y365" s="19">
        <f t="shared" si="580"/>
        <v>2156.8000000000002</v>
      </c>
      <c r="Z365" s="19">
        <f t="shared" si="583"/>
        <v>3235.2</v>
      </c>
      <c r="AA365" s="19">
        <v>2696</v>
      </c>
      <c r="AB365" s="19">
        <f t="shared" si="580"/>
        <v>2156.8000000000002</v>
      </c>
      <c r="AC365" s="19">
        <f t="shared" si="585"/>
        <v>3235.2</v>
      </c>
    </row>
    <row r="366" spans="1:29" ht="14.4" x14ac:dyDescent="0.3">
      <c r="A366" s="23" t="s">
        <v>59</v>
      </c>
      <c r="B366" s="37" t="s">
        <v>192</v>
      </c>
      <c r="C366" s="23" t="s">
        <v>130</v>
      </c>
      <c r="D366" s="3" t="s">
        <v>133</v>
      </c>
      <c r="E366" s="15" t="s">
        <v>56</v>
      </c>
      <c r="F366" s="15" t="s">
        <v>123</v>
      </c>
      <c r="G366" s="3"/>
      <c r="H366" s="3"/>
      <c r="I366" s="8" t="s">
        <v>246</v>
      </c>
      <c r="J366" s="3" t="s">
        <v>247</v>
      </c>
      <c r="K366" s="23" t="s">
        <v>71</v>
      </c>
      <c r="L366" s="19"/>
      <c r="M366" s="19"/>
      <c r="N366" s="19"/>
      <c r="O366" s="19">
        <v>2386</v>
      </c>
      <c r="P366" s="19">
        <f t="shared" si="586"/>
        <v>1908.8000000000002</v>
      </c>
      <c r="Q366" s="19">
        <f t="shared" si="587"/>
        <v>2863.2</v>
      </c>
      <c r="R366" s="19">
        <v>3172</v>
      </c>
      <c r="S366" s="19">
        <f t="shared" si="588"/>
        <v>2537.6000000000004</v>
      </c>
      <c r="T366" s="19">
        <f t="shared" si="589"/>
        <v>3806.3999999999996</v>
      </c>
      <c r="U366" s="19">
        <v>3172</v>
      </c>
      <c r="V366" s="19">
        <f t="shared" si="580"/>
        <v>2537.6000000000004</v>
      </c>
      <c r="W366" s="19">
        <f t="shared" si="581"/>
        <v>3806.3999999999996</v>
      </c>
      <c r="X366" s="19">
        <v>3172</v>
      </c>
      <c r="Y366" s="19">
        <f t="shared" si="580"/>
        <v>2537.6000000000004</v>
      </c>
      <c r="Z366" s="19">
        <f t="shared" si="583"/>
        <v>3806.3999999999996</v>
      </c>
      <c r="AA366" s="19">
        <v>3172</v>
      </c>
      <c r="AB366" s="19">
        <f t="shared" si="580"/>
        <v>2537.6000000000004</v>
      </c>
      <c r="AC366" s="19">
        <f t="shared" si="585"/>
        <v>3806.3999999999996</v>
      </c>
    </row>
    <row r="367" spans="1:29" ht="14.4" x14ac:dyDescent="0.3">
      <c r="A367" s="23" t="s">
        <v>59</v>
      </c>
      <c r="B367" s="37" t="s">
        <v>192</v>
      </c>
      <c r="C367" s="23" t="s">
        <v>76</v>
      </c>
      <c r="D367" s="3" t="s">
        <v>136</v>
      </c>
      <c r="E367" s="15" t="s">
        <v>56</v>
      </c>
      <c r="F367" s="15" t="s">
        <v>123</v>
      </c>
      <c r="G367" s="3"/>
      <c r="H367" s="3"/>
      <c r="I367" s="8" t="s">
        <v>246</v>
      </c>
      <c r="J367" s="3" t="s">
        <v>247</v>
      </c>
      <c r="K367" s="23" t="s">
        <v>71</v>
      </c>
      <c r="L367" s="19"/>
      <c r="M367" s="19"/>
      <c r="N367" s="19"/>
      <c r="O367" s="19">
        <v>2763</v>
      </c>
      <c r="P367" s="19">
        <f t="shared" si="586"/>
        <v>2210.4</v>
      </c>
      <c r="Q367" s="19">
        <f t="shared" si="587"/>
        <v>3315.6</v>
      </c>
      <c r="R367" s="19">
        <v>3661</v>
      </c>
      <c r="S367" s="19">
        <f t="shared" si="588"/>
        <v>2928.8</v>
      </c>
      <c r="T367" s="19">
        <f t="shared" si="589"/>
        <v>4393.2</v>
      </c>
      <c r="U367" s="19">
        <v>3661</v>
      </c>
      <c r="V367" s="19">
        <f t="shared" si="580"/>
        <v>2928.8</v>
      </c>
      <c r="W367" s="19">
        <f t="shared" si="581"/>
        <v>4393.2</v>
      </c>
      <c r="X367" s="19">
        <v>3661</v>
      </c>
      <c r="Y367" s="19">
        <f t="shared" si="580"/>
        <v>2928.8</v>
      </c>
      <c r="Z367" s="19">
        <f t="shared" si="583"/>
        <v>4393.2</v>
      </c>
      <c r="AA367" s="19">
        <v>3661</v>
      </c>
      <c r="AB367" s="19">
        <f t="shared" si="580"/>
        <v>2928.8</v>
      </c>
      <c r="AC367" s="19">
        <f t="shared" si="585"/>
        <v>4393.2</v>
      </c>
    </row>
    <row r="368" spans="1:29" ht="14.4" x14ac:dyDescent="0.3">
      <c r="A368" s="23" t="s">
        <v>59</v>
      </c>
      <c r="B368" s="37" t="s">
        <v>192</v>
      </c>
      <c r="C368" s="23" t="s">
        <v>134</v>
      </c>
      <c r="D368" s="3" t="s">
        <v>135</v>
      </c>
      <c r="E368" s="15" t="s">
        <v>56</v>
      </c>
      <c r="F368" s="15" t="s">
        <v>123</v>
      </c>
      <c r="G368" s="3"/>
      <c r="H368" s="3"/>
      <c r="I368" s="8" t="s">
        <v>246</v>
      </c>
      <c r="J368" s="3" t="s">
        <v>247</v>
      </c>
      <c r="K368" s="23" t="s">
        <v>71</v>
      </c>
      <c r="L368" s="19"/>
      <c r="M368" s="19"/>
      <c r="N368" s="19"/>
      <c r="O368" s="19">
        <v>2763</v>
      </c>
      <c r="P368" s="19">
        <f t="shared" si="586"/>
        <v>2210.4</v>
      </c>
      <c r="Q368" s="19">
        <f t="shared" si="587"/>
        <v>3315.6</v>
      </c>
      <c r="R368" s="19">
        <v>3661</v>
      </c>
      <c r="S368" s="19">
        <f t="shared" si="588"/>
        <v>2928.8</v>
      </c>
      <c r="T368" s="19">
        <f t="shared" si="589"/>
        <v>4393.2</v>
      </c>
      <c r="U368" s="19">
        <v>3661</v>
      </c>
      <c r="V368" s="19">
        <f t="shared" si="580"/>
        <v>2928.8</v>
      </c>
      <c r="W368" s="19">
        <f t="shared" si="581"/>
        <v>4393.2</v>
      </c>
      <c r="X368" s="19">
        <v>3661</v>
      </c>
      <c r="Y368" s="19">
        <f t="shared" si="580"/>
        <v>2928.8</v>
      </c>
      <c r="Z368" s="19">
        <f t="shared" si="583"/>
        <v>4393.2</v>
      </c>
      <c r="AA368" s="19">
        <v>3661</v>
      </c>
      <c r="AB368" s="19">
        <f t="shared" si="580"/>
        <v>2928.8</v>
      </c>
      <c r="AC368" s="19">
        <f t="shared" si="585"/>
        <v>4393.2</v>
      </c>
    </row>
    <row r="369" spans="1:29" x14ac:dyDescent="0.3">
      <c r="A369" s="23" t="s">
        <v>59</v>
      </c>
      <c r="B369" s="37" t="s">
        <v>243</v>
      </c>
      <c r="C369" s="15" t="s">
        <v>23</v>
      </c>
      <c r="D369" s="3" t="s">
        <v>23</v>
      </c>
      <c r="E369" s="15" t="s">
        <v>245</v>
      </c>
      <c r="F369" s="15" t="s">
        <v>121</v>
      </c>
      <c r="G369" s="3" t="s">
        <v>93</v>
      </c>
      <c r="H369" s="3" t="s">
        <v>89</v>
      </c>
      <c r="I369" s="3"/>
      <c r="J369" s="3" t="s">
        <v>244</v>
      </c>
      <c r="K369" s="23" t="s">
        <v>71</v>
      </c>
      <c r="L369" s="35">
        <v>1</v>
      </c>
      <c r="M369" s="35">
        <v>0.8</v>
      </c>
      <c r="N369" s="35">
        <v>1.2</v>
      </c>
      <c r="O369" s="35">
        <v>1</v>
      </c>
      <c r="P369" s="35">
        <v>0.8</v>
      </c>
      <c r="Q369" s="35">
        <v>1.2</v>
      </c>
      <c r="R369" s="35">
        <v>1</v>
      </c>
      <c r="S369" s="35">
        <v>0.8</v>
      </c>
      <c r="T369" s="35">
        <v>1.2</v>
      </c>
      <c r="U369" s="35">
        <v>1</v>
      </c>
      <c r="V369" s="35">
        <v>0.8</v>
      </c>
      <c r="W369" s="35">
        <v>1.2</v>
      </c>
      <c r="X369" s="35">
        <v>1</v>
      </c>
      <c r="Y369" s="35">
        <v>0.8</v>
      </c>
      <c r="Z369" s="35">
        <v>1.2</v>
      </c>
      <c r="AA369" s="35">
        <v>1</v>
      </c>
      <c r="AB369" s="35">
        <v>0.8</v>
      </c>
      <c r="AC369" s="35">
        <v>1.2</v>
      </c>
    </row>
    <row r="370" spans="1:29" x14ac:dyDescent="0.3">
      <c r="A370" s="23" t="s">
        <v>59</v>
      </c>
      <c r="B370" s="37" t="s">
        <v>21</v>
      </c>
      <c r="C370" s="15" t="s">
        <v>23</v>
      </c>
      <c r="D370" s="3" t="s">
        <v>23</v>
      </c>
      <c r="E370" s="15" t="s">
        <v>57</v>
      </c>
      <c r="F370" s="15" t="s">
        <v>123</v>
      </c>
      <c r="G370" s="3"/>
      <c r="H370" s="3"/>
      <c r="I370" s="3"/>
      <c r="J370" s="3"/>
      <c r="K370" s="4" t="s">
        <v>71</v>
      </c>
      <c r="L370" s="19">
        <v>300</v>
      </c>
      <c r="M370" s="19">
        <v>200</v>
      </c>
      <c r="N370" s="19">
        <v>450</v>
      </c>
      <c r="O370" s="19">
        <v>300</v>
      </c>
      <c r="P370" s="19">
        <v>200</v>
      </c>
      <c r="Q370" s="19">
        <v>450</v>
      </c>
      <c r="R370" s="19">
        <v>300</v>
      </c>
      <c r="S370" s="19">
        <v>200</v>
      </c>
      <c r="T370" s="19">
        <v>450</v>
      </c>
      <c r="U370" s="19">
        <v>300</v>
      </c>
      <c r="V370" s="19">
        <v>200</v>
      </c>
      <c r="W370" s="19">
        <v>450</v>
      </c>
      <c r="X370" s="19">
        <v>300</v>
      </c>
      <c r="Y370" s="19">
        <v>200</v>
      </c>
      <c r="Z370" s="19">
        <v>450</v>
      </c>
      <c r="AA370" s="19">
        <v>300</v>
      </c>
      <c r="AB370" s="19">
        <v>200</v>
      </c>
      <c r="AC370" s="19">
        <v>450</v>
      </c>
    </row>
    <row r="371" spans="1:29" x14ac:dyDescent="0.3">
      <c r="A371" s="23" t="s">
        <v>59</v>
      </c>
      <c r="B371" s="37" t="s">
        <v>194</v>
      </c>
      <c r="C371" s="15" t="s">
        <v>23</v>
      </c>
      <c r="D371" s="3" t="s">
        <v>23</v>
      </c>
      <c r="E371" s="15" t="s">
        <v>179</v>
      </c>
      <c r="F371" s="15" t="s">
        <v>124</v>
      </c>
      <c r="G371" s="3"/>
      <c r="H371" s="3"/>
      <c r="I371" s="3"/>
      <c r="J371" s="3"/>
      <c r="K371" s="4" t="s">
        <v>71</v>
      </c>
      <c r="L371" s="19">
        <v>225</v>
      </c>
      <c r="M371" s="19">
        <v>180</v>
      </c>
      <c r="N371" s="19">
        <v>270</v>
      </c>
      <c r="O371" s="19">
        <v>225</v>
      </c>
      <c r="P371" s="19">
        <v>180</v>
      </c>
      <c r="Q371" s="19">
        <v>270</v>
      </c>
      <c r="R371" s="19">
        <v>225</v>
      </c>
      <c r="S371" s="19">
        <v>180</v>
      </c>
      <c r="T371" s="19">
        <v>270</v>
      </c>
      <c r="U371" s="19">
        <v>225</v>
      </c>
      <c r="V371" s="19">
        <v>180</v>
      </c>
      <c r="W371" s="19">
        <v>270</v>
      </c>
      <c r="X371" s="19">
        <v>90</v>
      </c>
      <c r="Y371" s="19">
        <v>60</v>
      </c>
      <c r="Z371" s="19">
        <v>180</v>
      </c>
      <c r="AA371" s="19">
        <v>90</v>
      </c>
      <c r="AB371" s="19">
        <v>60</v>
      </c>
      <c r="AC371" s="19">
        <v>180</v>
      </c>
    </row>
    <row r="372" spans="1:29" x14ac:dyDescent="0.3">
      <c r="A372" s="23" t="s">
        <v>59</v>
      </c>
      <c r="B372" s="37" t="s">
        <v>194</v>
      </c>
      <c r="C372" s="15" t="s">
        <v>23</v>
      </c>
      <c r="D372" s="3" t="s">
        <v>23</v>
      </c>
      <c r="E372" s="15" t="s">
        <v>58</v>
      </c>
      <c r="F372" s="15" t="s">
        <v>123</v>
      </c>
      <c r="G372" s="3"/>
      <c r="H372" s="3"/>
      <c r="I372" s="3"/>
      <c r="J372" s="3"/>
      <c r="K372" s="4" t="s">
        <v>71</v>
      </c>
      <c r="L372" s="19">
        <v>180</v>
      </c>
      <c r="M372" s="19">
        <v>90</v>
      </c>
      <c r="N372" s="19">
        <v>270</v>
      </c>
      <c r="O372" s="19">
        <v>180</v>
      </c>
      <c r="P372" s="19">
        <v>90</v>
      </c>
      <c r="Q372" s="19">
        <v>270</v>
      </c>
      <c r="R372" s="19">
        <v>180</v>
      </c>
      <c r="S372" s="19">
        <v>90</v>
      </c>
      <c r="T372" s="19">
        <v>270</v>
      </c>
      <c r="U372" s="19">
        <v>180</v>
      </c>
      <c r="V372" s="19">
        <v>90</v>
      </c>
      <c r="W372" s="19">
        <v>270</v>
      </c>
      <c r="X372" s="19">
        <v>135</v>
      </c>
      <c r="Y372" s="19">
        <v>90</v>
      </c>
      <c r="Z372" s="19">
        <v>180</v>
      </c>
      <c r="AA372" s="19">
        <v>135</v>
      </c>
      <c r="AB372" s="19">
        <v>90</v>
      </c>
      <c r="AC372" s="19">
        <v>180</v>
      </c>
    </row>
    <row r="373" spans="1:29" x14ac:dyDescent="0.3">
      <c r="A373" s="23" t="s">
        <v>59</v>
      </c>
      <c r="B373" s="37" t="s">
        <v>43</v>
      </c>
      <c r="C373" s="15" t="s">
        <v>23</v>
      </c>
      <c r="D373" s="3" t="s">
        <v>23</v>
      </c>
      <c r="E373" s="15" t="s">
        <v>63</v>
      </c>
      <c r="F373" s="15" t="s">
        <v>121</v>
      </c>
      <c r="G373" s="3" t="s">
        <v>91</v>
      </c>
      <c r="H373" s="3" t="s">
        <v>88</v>
      </c>
      <c r="I373" s="3" t="s">
        <v>248</v>
      </c>
      <c r="J373" s="3"/>
      <c r="K373" s="4" t="s">
        <v>71</v>
      </c>
      <c r="L373" s="18">
        <v>1120</v>
      </c>
      <c r="M373" s="18">
        <v>896</v>
      </c>
      <c r="N373" s="18">
        <v>1344</v>
      </c>
      <c r="O373" s="18">
        <v>1120</v>
      </c>
      <c r="P373" s="18">
        <v>896</v>
      </c>
      <c r="Q373" s="18">
        <v>1344</v>
      </c>
      <c r="R373" s="18">
        <v>1120</v>
      </c>
      <c r="S373" s="18">
        <v>896</v>
      </c>
      <c r="T373" s="18">
        <v>1344</v>
      </c>
      <c r="U373" s="18">
        <v>784</v>
      </c>
      <c r="V373" s="18">
        <v>627</v>
      </c>
      <c r="W373" s="18">
        <v>941</v>
      </c>
      <c r="X373" s="18">
        <v>784</v>
      </c>
      <c r="Y373" s="18">
        <v>627</v>
      </c>
      <c r="Z373" s="18">
        <v>941</v>
      </c>
      <c r="AA373" s="18">
        <v>504</v>
      </c>
      <c r="AB373" s="18">
        <v>403</v>
      </c>
      <c r="AC373" s="18">
        <v>605</v>
      </c>
    </row>
    <row r="374" spans="1:29" x14ac:dyDescent="0.3">
      <c r="A374" s="23" t="s">
        <v>59</v>
      </c>
      <c r="B374" s="37" t="s">
        <v>195</v>
      </c>
      <c r="C374" s="15" t="s">
        <v>23</v>
      </c>
      <c r="D374" s="3" t="s">
        <v>23</v>
      </c>
      <c r="E374" s="15" t="s">
        <v>63</v>
      </c>
      <c r="F374" s="15" t="s">
        <v>121</v>
      </c>
      <c r="G374" s="3"/>
      <c r="H374" s="3"/>
      <c r="I374" s="3"/>
      <c r="J374" s="3"/>
      <c r="K374" s="4" t="s">
        <v>71</v>
      </c>
      <c r="L374" s="18">
        <v>0.55000000000000004</v>
      </c>
      <c r="M374" s="18">
        <v>0.45</v>
      </c>
      <c r="N374" s="18">
        <v>0.9</v>
      </c>
      <c r="O374" s="18">
        <v>0.55000000000000004</v>
      </c>
      <c r="P374" s="18">
        <v>0.45</v>
      </c>
      <c r="Q374" s="18">
        <v>0.9</v>
      </c>
      <c r="R374" s="18">
        <v>0.55000000000000004</v>
      </c>
      <c r="S374" s="18">
        <v>0.45</v>
      </c>
      <c r="T374" s="18">
        <v>0.9</v>
      </c>
      <c r="U374" s="18">
        <v>0.55000000000000004</v>
      </c>
      <c r="V374" s="18">
        <v>0.45</v>
      </c>
      <c r="W374" s="18">
        <v>0.9</v>
      </c>
      <c r="X374" s="18">
        <v>0.55000000000000004</v>
      </c>
      <c r="Y374" s="18">
        <v>0.45</v>
      </c>
      <c r="Z374" s="18">
        <v>0.9</v>
      </c>
      <c r="AA374" s="18">
        <v>0.55000000000000004</v>
      </c>
      <c r="AB374" s="18">
        <v>0.45</v>
      </c>
      <c r="AC374" s="18">
        <v>0.9</v>
      </c>
    </row>
    <row r="375" spans="1:29" ht="14.4" x14ac:dyDescent="0.3">
      <c r="A375" s="23" t="s">
        <v>59</v>
      </c>
      <c r="B375" s="37" t="s">
        <v>36</v>
      </c>
      <c r="C375" s="15" t="s">
        <v>23</v>
      </c>
      <c r="D375" s="3" t="s">
        <v>23</v>
      </c>
      <c r="E375" s="15" t="s">
        <v>63</v>
      </c>
      <c r="F375" s="15" t="s">
        <v>121</v>
      </c>
      <c r="G375" s="3" t="s">
        <v>91</v>
      </c>
      <c r="H375" s="3" t="s">
        <v>88</v>
      </c>
      <c r="I375" s="8" t="s">
        <v>249</v>
      </c>
      <c r="J375" s="3" t="s">
        <v>250</v>
      </c>
      <c r="K375" s="4" t="s">
        <v>71</v>
      </c>
      <c r="L375" s="18">
        <f t="shared" ref="L375:P375" si="590">O375*1.1</f>
        <v>47.39791549295775</v>
      </c>
      <c r="M375" s="18">
        <f t="shared" si="590"/>
        <v>37.918332394366203</v>
      </c>
      <c r="N375" s="18">
        <f t="shared" si="590"/>
        <v>56.877498591549291</v>
      </c>
      <c r="O375" s="18">
        <f t="shared" si="590"/>
        <v>43.089014084507042</v>
      </c>
      <c r="P375" s="18">
        <f t="shared" si="590"/>
        <v>34.471211267605639</v>
      </c>
      <c r="Q375" s="18">
        <f>T375*1.1</f>
        <v>51.706816901408445</v>
      </c>
      <c r="R375" s="18">
        <f>(3272*0.85)/71</f>
        <v>39.171830985915491</v>
      </c>
      <c r="S375" s="18">
        <f>(3272*0.85)/71*0.8</f>
        <v>31.337464788732394</v>
      </c>
      <c r="T375" s="18">
        <f>(3272*0.85)/71*1.2</f>
        <v>47.006197183098585</v>
      </c>
      <c r="U375" s="18">
        <f>R375*0.9</f>
        <v>35.254647887323941</v>
      </c>
      <c r="V375" s="18">
        <f t="shared" ref="V375:AC375" si="591">S375*0.9</f>
        <v>28.203718309859156</v>
      </c>
      <c r="W375" s="18">
        <f t="shared" si="591"/>
        <v>42.305577464788726</v>
      </c>
      <c r="X375" s="18">
        <f t="shared" si="591"/>
        <v>31.729183098591548</v>
      </c>
      <c r="Y375" s="18">
        <f t="shared" si="591"/>
        <v>25.383346478873239</v>
      </c>
      <c r="Z375" s="18">
        <f t="shared" si="591"/>
        <v>38.075019718309854</v>
      </c>
      <c r="AA375" s="18">
        <f t="shared" si="591"/>
        <v>28.556264788732395</v>
      </c>
      <c r="AB375" s="18">
        <f t="shared" si="591"/>
        <v>22.845011830985914</v>
      </c>
      <c r="AC375" s="18">
        <f t="shared" si="591"/>
        <v>34.267517746478866</v>
      </c>
    </row>
    <row r="376" spans="1:29" x14ac:dyDescent="0.3">
      <c r="A376" s="23" t="s">
        <v>59</v>
      </c>
      <c r="B376" s="37" t="s">
        <v>48</v>
      </c>
      <c r="C376" s="15" t="s">
        <v>23</v>
      </c>
      <c r="D376" s="3" t="s">
        <v>23</v>
      </c>
      <c r="E376" s="15" t="s">
        <v>64</v>
      </c>
      <c r="F376" s="15" t="s">
        <v>124</v>
      </c>
      <c r="G376" s="3"/>
      <c r="H376" s="3"/>
      <c r="I376" s="3"/>
      <c r="J376" s="3"/>
      <c r="K376" s="4" t="s">
        <v>71</v>
      </c>
      <c r="L376" s="18">
        <v>0.22399999999999998</v>
      </c>
      <c r="M376" s="18">
        <v>0.06</v>
      </c>
      <c r="N376" s="3">
        <v>0.32</v>
      </c>
      <c r="O376" s="18">
        <v>0.22399999999999998</v>
      </c>
      <c r="P376" s="18">
        <v>0.06</v>
      </c>
      <c r="Q376" s="3">
        <v>0.32</v>
      </c>
      <c r="R376" s="18">
        <v>0.22399999999999998</v>
      </c>
      <c r="S376" s="18">
        <v>0.06</v>
      </c>
      <c r="T376" s="3">
        <v>0.32</v>
      </c>
      <c r="U376" s="18">
        <v>0.22399999999999998</v>
      </c>
      <c r="V376" s="18">
        <v>0.06</v>
      </c>
      <c r="W376" s="3">
        <v>0.32</v>
      </c>
      <c r="X376" s="18">
        <v>0.22399999999999998</v>
      </c>
      <c r="Y376" s="18">
        <v>0.06</v>
      </c>
      <c r="Z376" s="3">
        <v>0.32</v>
      </c>
      <c r="AA376" s="18">
        <v>0.22399999999999998</v>
      </c>
      <c r="AB376" s="18">
        <v>0.06</v>
      </c>
      <c r="AC376" s="3">
        <v>0.32</v>
      </c>
    </row>
    <row r="377" spans="1:29" x14ac:dyDescent="0.3">
      <c r="A377" s="23" t="s">
        <v>59</v>
      </c>
      <c r="B377" s="37" t="s">
        <v>43</v>
      </c>
      <c r="C377" s="15" t="s">
        <v>23</v>
      </c>
      <c r="D377" s="3" t="s">
        <v>23</v>
      </c>
      <c r="E377" s="15" t="s">
        <v>64</v>
      </c>
      <c r="F377" s="15" t="s">
        <v>124</v>
      </c>
      <c r="G377" s="3"/>
      <c r="H377" s="3"/>
      <c r="I377" s="3"/>
      <c r="J377" s="3"/>
      <c r="K377" s="4" t="s">
        <v>71</v>
      </c>
      <c r="L377" s="18">
        <v>0.23566468907932331</v>
      </c>
      <c r="M377" s="18">
        <v>0.19771171171171173</v>
      </c>
      <c r="N377" s="21">
        <v>0.33</v>
      </c>
      <c r="O377" s="18">
        <v>0.23566468907932331</v>
      </c>
      <c r="P377" s="18">
        <v>0.19771171171171173</v>
      </c>
      <c r="Q377" s="21">
        <v>0.33</v>
      </c>
      <c r="R377" s="18">
        <v>0.23566468907932331</v>
      </c>
      <c r="S377" s="18">
        <v>0.19771171171171173</v>
      </c>
      <c r="T377" s="21">
        <v>0.33</v>
      </c>
      <c r="U377" s="18">
        <v>0.23566468907932331</v>
      </c>
      <c r="V377" s="18">
        <v>0.19771171171171173</v>
      </c>
      <c r="W377" s="21">
        <v>0.33</v>
      </c>
      <c r="X377" s="18">
        <v>0.23566468907932331</v>
      </c>
      <c r="Y377" s="18">
        <v>0.19771171171171173</v>
      </c>
      <c r="Z377" s="21">
        <v>0.33</v>
      </c>
      <c r="AA377" s="18">
        <v>0.23566468907932331</v>
      </c>
      <c r="AB377" s="18">
        <v>0.19771171171171173</v>
      </c>
      <c r="AC377" s="21">
        <v>0.33</v>
      </c>
    </row>
    <row r="378" spans="1:29" x14ac:dyDescent="0.3">
      <c r="A378" s="23" t="s">
        <v>59</v>
      </c>
      <c r="B378" s="37" t="s">
        <v>160</v>
      </c>
      <c r="C378" s="15" t="s">
        <v>23</v>
      </c>
      <c r="D378" s="3" t="s">
        <v>23</v>
      </c>
      <c r="E378" s="15" t="s">
        <v>64</v>
      </c>
      <c r="F378" s="15" t="s">
        <v>124</v>
      </c>
      <c r="G378" s="3"/>
      <c r="H378" s="3"/>
      <c r="I378" s="3"/>
      <c r="J378" s="3"/>
      <c r="K378" s="4" t="s">
        <v>71</v>
      </c>
      <c r="L378" s="21">
        <v>0.12337319277108433</v>
      </c>
      <c r="M378" s="21">
        <v>9.6203313253012041E-2</v>
      </c>
      <c r="N378" s="21">
        <v>0.14904036144578314</v>
      </c>
      <c r="O378" s="21">
        <v>0.12337319277108433</v>
      </c>
      <c r="P378" s="21">
        <v>9.6203313253012041E-2</v>
      </c>
      <c r="Q378" s="21">
        <v>0.14904036144578314</v>
      </c>
      <c r="R378" s="21">
        <v>0.12337319277108433</v>
      </c>
      <c r="S378" s="21">
        <v>9.6203313253012041E-2</v>
      </c>
      <c r="T378" s="21">
        <v>0.14904036144578314</v>
      </c>
      <c r="U378" s="21">
        <v>0.12337319277108433</v>
      </c>
      <c r="V378" s="21">
        <v>9.6203313253012041E-2</v>
      </c>
      <c r="W378" s="21">
        <v>0.14904036144578314</v>
      </c>
      <c r="X378" s="21">
        <v>0.12337319277108433</v>
      </c>
      <c r="Y378" s="21">
        <v>9.6203313253012041E-2</v>
      </c>
      <c r="Z378" s="21">
        <v>0.14904036144578314</v>
      </c>
      <c r="AA378" s="21">
        <v>0.12337319277108433</v>
      </c>
      <c r="AB378" s="21">
        <v>9.6203313253012041E-2</v>
      </c>
      <c r="AC378" s="21">
        <v>0.14904036144578314</v>
      </c>
    </row>
    <row r="379" spans="1:29" x14ac:dyDescent="0.3">
      <c r="A379" s="23" t="s">
        <v>59</v>
      </c>
      <c r="B379" s="37" t="s">
        <v>36</v>
      </c>
      <c r="C379" s="15" t="s">
        <v>23</v>
      </c>
      <c r="D379" s="3" t="s">
        <v>23</v>
      </c>
      <c r="E379" s="15" t="s">
        <v>64</v>
      </c>
      <c r="F379" s="15" t="s">
        <v>124</v>
      </c>
      <c r="G379" s="3"/>
      <c r="H379" s="3"/>
      <c r="I379" s="3"/>
      <c r="J379" s="3"/>
      <c r="K379" s="4" t="s">
        <v>71</v>
      </c>
      <c r="L379" s="21">
        <v>6.9641277641277644E-2</v>
      </c>
      <c r="M379" s="21">
        <v>2.3709762162162161E-2</v>
      </c>
      <c r="N379" s="21">
        <v>0.13097295891891891</v>
      </c>
      <c r="O379" s="21">
        <v>6.9641277641277644E-2</v>
      </c>
      <c r="P379" s="21">
        <v>2.3709762162162161E-2</v>
      </c>
      <c r="Q379" s="21">
        <v>0.13097295891891891</v>
      </c>
      <c r="R379" s="21">
        <v>6.9641277641277644E-2</v>
      </c>
      <c r="S379" s="21">
        <v>2.3709762162162161E-2</v>
      </c>
      <c r="T379" s="21">
        <v>0.13097295891891891</v>
      </c>
      <c r="U379" s="21">
        <v>6.9641277641277644E-2</v>
      </c>
      <c r="V379" s="21">
        <v>2.3709762162162161E-2</v>
      </c>
      <c r="W379" s="21">
        <v>0.13097295891891891</v>
      </c>
      <c r="X379" s="21">
        <v>6.9641277641277644E-2</v>
      </c>
      <c r="Y379" s="21">
        <v>2.3709762162162161E-2</v>
      </c>
      <c r="Z379" s="21">
        <v>0.13097295891891891</v>
      </c>
      <c r="AA379" s="21">
        <v>6.9641277641277644E-2</v>
      </c>
      <c r="AB379" s="21">
        <v>2.3709762162162161E-2</v>
      </c>
      <c r="AC379" s="21">
        <v>0.13097295891891891</v>
      </c>
    </row>
  </sheetData>
  <autoFilter ref="A2:AC379"/>
  <phoneticPr fontId="10" type="noConversion"/>
  <hyperlinks>
    <hyperlink ref="I295" r:id="rId1"/>
    <hyperlink ref="I83" r:id="rId2"/>
    <hyperlink ref="I84" r:id="rId3"/>
    <hyperlink ref="I304" r:id="rId4"/>
    <hyperlink ref="I306" r:id="rId5"/>
    <hyperlink ref="I248" r:id="rId6"/>
    <hyperlink ref="I254" r:id="rId7"/>
    <hyperlink ref="I253" r:id="rId8"/>
    <hyperlink ref="I255" r:id="rId9"/>
    <hyperlink ref="I256" r:id="rId10"/>
    <hyperlink ref="I257" r:id="rId11"/>
    <hyperlink ref="I258" r:id="rId12"/>
    <hyperlink ref="I252" r:id="rId13"/>
    <hyperlink ref="I93" r:id="rId14"/>
    <hyperlink ref="I94" r:id="rId15"/>
    <hyperlink ref="I95" r:id="rId16"/>
    <hyperlink ref="I96" r:id="rId17"/>
    <hyperlink ref="I97" r:id="rId18"/>
    <hyperlink ref="I98" r:id="rId19"/>
    <hyperlink ref="I69" r:id="rId20"/>
    <hyperlink ref="I70" r:id="rId21"/>
    <hyperlink ref="I259" r:id="rId22"/>
    <hyperlink ref="I260" r:id="rId23"/>
    <hyperlink ref="I21" r:id="rId24"/>
    <hyperlink ref="I22" r:id="rId25"/>
    <hyperlink ref="I23" r:id="rId26"/>
    <hyperlink ref="I24" r:id="rId27"/>
    <hyperlink ref="I25" r:id="rId28"/>
    <hyperlink ref="I26" r:id="rId29"/>
    <hyperlink ref="I27" r:id="rId30"/>
    <hyperlink ref="I28" r:id="rId31"/>
    <hyperlink ref="I29" r:id="rId32"/>
    <hyperlink ref="I30" r:id="rId33"/>
    <hyperlink ref="I31" r:id="rId34"/>
    <hyperlink ref="I32" r:id="rId35"/>
    <hyperlink ref="I33" r:id="rId36"/>
    <hyperlink ref="I34" r:id="rId37"/>
    <hyperlink ref="I35" r:id="rId38"/>
    <hyperlink ref="I36" r:id="rId39"/>
    <hyperlink ref="I37" r:id="rId40"/>
    <hyperlink ref="I38" r:id="rId41"/>
    <hyperlink ref="I39" r:id="rId42"/>
    <hyperlink ref="I40" r:id="rId43"/>
    <hyperlink ref="I41" r:id="rId44"/>
    <hyperlink ref="I42" r:id="rId45"/>
    <hyperlink ref="I43" r:id="rId46"/>
    <hyperlink ref="I44" r:id="rId47"/>
    <hyperlink ref="I45" r:id="rId48"/>
    <hyperlink ref="I46" r:id="rId49"/>
    <hyperlink ref="I47" r:id="rId50"/>
    <hyperlink ref="I48" r:id="rId51"/>
    <hyperlink ref="I49" r:id="rId52"/>
    <hyperlink ref="I50" r:id="rId53"/>
    <hyperlink ref="I51" r:id="rId54"/>
    <hyperlink ref="I52" r:id="rId55"/>
    <hyperlink ref="I53" r:id="rId56"/>
    <hyperlink ref="I54" r:id="rId57"/>
    <hyperlink ref="I55" r:id="rId58"/>
    <hyperlink ref="I56" r:id="rId59"/>
    <hyperlink ref="I57" r:id="rId60"/>
    <hyperlink ref="I58" r:id="rId61"/>
    <hyperlink ref="I59" r:id="rId62"/>
    <hyperlink ref="I60" r:id="rId63"/>
    <hyperlink ref="I61" r:id="rId64"/>
    <hyperlink ref="I62" r:id="rId65"/>
    <hyperlink ref="I63" r:id="rId66"/>
    <hyperlink ref="I64" r:id="rId67"/>
    <hyperlink ref="I65" r:id="rId68"/>
    <hyperlink ref="I66" r:id="rId69"/>
    <hyperlink ref="I67" r:id="rId70"/>
    <hyperlink ref="I68" r:id="rId71"/>
    <hyperlink ref="I311" r:id="rId72"/>
    <hyperlink ref="I261" r:id="rId73"/>
    <hyperlink ref="I262:I266" r:id="rId74" display="https://www.mdpi.com/2032-6653/11/1/12/pdf"/>
    <hyperlink ref="I364" r:id="rId75"/>
    <hyperlink ref="I365:I368" r:id="rId76" display="https://theicct.org/sites/default/files/publications/ICCT_costs-emission-reduction-tech-HDV_20160229.pdf"/>
    <hyperlink ref="I375" r:id="rId77"/>
  </hyperlinks>
  <pageMargins left="0.7" right="0.7" top="0.75" bottom="0.75" header="0.3" footer="0.3"/>
  <pageSetup paperSize="9" orientation="portrait" r:id="rId7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Vehicle 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Cox Brian</dc:creator>
  <cp:lastModifiedBy>Sacchi Romain</cp:lastModifiedBy>
  <cp:lastPrinted>2018-04-03T10:01:03Z</cp:lastPrinted>
  <dcterms:created xsi:type="dcterms:W3CDTF">2015-02-02T14:11:12Z</dcterms:created>
  <dcterms:modified xsi:type="dcterms:W3CDTF">2020-10-13T09:10:08Z</dcterms:modified>
</cp:coreProperties>
</file>